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ables/table5.xml" ContentType="application/vnd.openxmlformats-officedocument.spreadsheetml.table+xml"/>
  <Override PartName="/xl/queryTables/queryTable4.xml" ContentType="application/vnd.openxmlformats-officedocument.spreadsheetml.query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saqla\Downloads1\"/>
    </mc:Choice>
  </mc:AlternateContent>
  <xr:revisionPtr revIDLastSave="0" documentId="13_ncr:1_{9CAF9583-4B6F-42FE-B953-1E97E24E062F}" xr6:coauthVersionLast="47" xr6:coauthVersionMax="47" xr10:uidLastSave="{00000000-0000-0000-0000-000000000000}"/>
  <bookViews>
    <workbookView xWindow="-108" yWindow="-108" windowWidth="23256" windowHeight="12456" firstSheet="2" activeTab="7" xr2:uid="{00000000-000D-0000-FFFF-FFFF00000000}"/>
  </bookViews>
  <sheets>
    <sheet name="Cover Page" sheetId="1" state="hidden" r:id="rId1"/>
    <sheet name="Sheet2" sheetId="5" state="hidden" r:id="rId2"/>
    <sheet name="Data" sheetId="2" r:id="rId3"/>
    <sheet name="Sheet1" sheetId="7" state="hidden" r:id="rId4"/>
    <sheet name="Sheet4" sheetId="9" state="hidden" r:id="rId5"/>
    <sheet name="Pivots" sheetId="4" r:id="rId6"/>
    <sheet name="Sheet3" sheetId="8" state="hidden" r:id="rId7"/>
    <sheet name="Dashboard" sheetId="6" r:id="rId8"/>
  </sheets>
  <definedNames>
    <definedName name="_xlchart.v5.0" hidden="1">Pivots!$V$2</definedName>
    <definedName name="_xlchart.v5.1" hidden="1">Pivots!$V$3:$V$52</definedName>
    <definedName name="_xlchart.v5.2" hidden="1">Pivots!$W$2</definedName>
    <definedName name="_xlchart.v5.3" hidden="1">Pivots!$W$3:$W$52</definedName>
    <definedName name="_xlchart.v5.4" hidden="1">Pivots!$V$2</definedName>
    <definedName name="_xlchart.v5.5" hidden="1">Pivots!$V$3:$V$52</definedName>
    <definedName name="_xlchart.v5.6" hidden="1">Pivots!$W$2</definedName>
    <definedName name="_xlchart.v5.7" hidden="1">Pivots!$W$3:$W$52</definedName>
    <definedName name="_xlcn.WorksheetConnection_PivotsU3V521" hidden="1">Pivots!$V$3:$W$52</definedName>
    <definedName name="_xlcn.WorksheetConnection_StartFileExcelDashboard_v2.xlsxMaster_Table1" hidden="1">Master_Table[]</definedName>
    <definedName name="ExternalData_1" localSheetId="3" hidden="1">Sheet1!$A$3:$L$1003</definedName>
    <definedName name="ExternalData_1" localSheetId="1" hidden="1">Sheet2!$A$3:$L$651</definedName>
    <definedName name="ExternalData_1" localSheetId="6" hidden="1">Sheet3!$A$3:$L$1003</definedName>
    <definedName name="ExternalData_1" localSheetId="4" hidden="1">Sheet4!$A$3:$L$75</definedName>
    <definedName name="Slicer_Beverage_Brand">#N/A</definedName>
    <definedName name="Slicer_State">#N/A</definedName>
    <definedName name="Timeline_Invoice_Date">#N/A</definedName>
  </definedNames>
  <calcPr calcId="191029"/>
  <pivotCaches>
    <pivotCache cacheId="0" r:id="rId9"/>
    <pivotCache cacheId="83" r:id="rId10"/>
    <pivotCache cacheId="86" r:id="rId11"/>
    <pivotCache cacheId="89" r:id="rId12"/>
    <pivotCache cacheId="92" r:id="rId13"/>
    <pivotCache cacheId="95" r:id="rId14"/>
    <pivotCache cacheId="101" r:id="rId15"/>
  </pivotCaches>
  <extLst>
    <ext xmlns:x14="http://schemas.microsoft.com/office/spreadsheetml/2009/9/main" uri="{876F7934-8845-4945-9796-88D515C7AA90}">
      <x14:pivotCaches>
        <pivotCache cacheId="7"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 r:id="rId19"/>
      </x15:timelineCachePivotCaches>
    </ext>
    <ext xmlns:x15="http://schemas.microsoft.com/office/spreadsheetml/2010/11/main" uri="{D0CA8CA8-9F24-4464-BF8E-62219DCF47F9}">
      <x15:timelineCacheRefs>
        <x15:timelineCacheRef r:id="rId20"/>
      </x15:timelineCacheRefs>
    </ext>
    <ext xmlns:x15="http://schemas.microsoft.com/office/spreadsheetml/2010/11/main" uri="{FCE2AD5D-F65C-4FA6-A056-5C36A1767C68}">
      <x15:dataModel>
        <x15:modelTables>
          <x15:modelTable id="Master_Table" name="Master_Table" connection="WorksheetConnection_Start File Excel Dashboard_v2.xlsx!Master_Table"/>
          <x15:modelTable id="Range" name="Range" connection="WorksheetConnection_Pivots!$U$3:$V$52"/>
        </x15:modelTables>
        <x15:extLst>
          <ext xmlns:x16="http://schemas.microsoft.com/office/spreadsheetml/2014/11/main" uri="{9835A34E-60A6-4A7C-AAB8-D5F71C897F49}">
            <x16:modelTimeGroupings>
              <x16:modelTimeGrouping tableName="Master_Table" columnName="Invoice Date" columnId="Invoice Date">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4" i="4" l="1"/>
  <c r="W4" i="4"/>
  <c r="V5" i="4"/>
  <c r="W5" i="4"/>
  <c r="V6" i="4"/>
  <c r="W6" i="4"/>
  <c r="V7" i="4"/>
  <c r="W7" i="4"/>
  <c r="V8" i="4"/>
  <c r="W8" i="4"/>
  <c r="V9" i="4"/>
  <c r="W9" i="4"/>
  <c r="V10" i="4"/>
  <c r="W10" i="4"/>
  <c r="V11" i="4"/>
  <c r="W11" i="4"/>
  <c r="V12" i="4"/>
  <c r="W12" i="4"/>
  <c r="V13" i="4"/>
  <c r="W13" i="4"/>
  <c r="V14" i="4"/>
  <c r="W14" i="4"/>
  <c r="V15" i="4"/>
  <c r="W15" i="4"/>
  <c r="V16" i="4"/>
  <c r="W16" i="4"/>
  <c r="V17" i="4"/>
  <c r="W17" i="4"/>
  <c r="V18" i="4"/>
  <c r="W18" i="4"/>
  <c r="V19" i="4"/>
  <c r="W19" i="4"/>
  <c r="V20" i="4"/>
  <c r="W20" i="4"/>
  <c r="V21" i="4"/>
  <c r="W21" i="4"/>
  <c r="V22" i="4"/>
  <c r="W22" i="4"/>
  <c r="V23" i="4"/>
  <c r="W23" i="4"/>
  <c r="V24" i="4"/>
  <c r="W24" i="4"/>
  <c r="V25" i="4"/>
  <c r="W25" i="4"/>
  <c r="V26" i="4"/>
  <c r="W26" i="4"/>
  <c r="V27" i="4"/>
  <c r="W27" i="4"/>
  <c r="V28" i="4"/>
  <c r="W28" i="4"/>
  <c r="V29" i="4"/>
  <c r="W29" i="4"/>
  <c r="V30" i="4"/>
  <c r="W30" i="4"/>
  <c r="V31" i="4"/>
  <c r="W31" i="4"/>
  <c r="V32" i="4"/>
  <c r="W32" i="4"/>
  <c r="V33" i="4"/>
  <c r="W33" i="4"/>
  <c r="V34" i="4"/>
  <c r="W34" i="4"/>
  <c r="V35" i="4"/>
  <c r="W35" i="4"/>
  <c r="V36" i="4"/>
  <c r="W36" i="4"/>
  <c r="V37" i="4"/>
  <c r="W37" i="4"/>
  <c r="V38" i="4"/>
  <c r="W38" i="4"/>
  <c r="V39" i="4"/>
  <c r="W39" i="4"/>
  <c r="V40" i="4"/>
  <c r="W40" i="4"/>
  <c r="V41" i="4"/>
  <c r="W41" i="4"/>
  <c r="V42" i="4"/>
  <c r="W42" i="4"/>
  <c r="V43" i="4"/>
  <c r="W43" i="4"/>
  <c r="V44" i="4"/>
  <c r="W44" i="4"/>
  <c r="V45" i="4"/>
  <c r="W45" i="4"/>
  <c r="V46" i="4"/>
  <c r="W46" i="4"/>
  <c r="V47" i="4"/>
  <c r="W47" i="4"/>
  <c r="V48" i="4"/>
  <c r="W48" i="4"/>
  <c r="V49" i="4"/>
  <c r="W49" i="4"/>
  <c r="V50" i="4"/>
  <c r="W50" i="4"/>
  <c r="V51" i="4"/>
  <c r="W51" i="4"/>
  <c r="V52" i="4"/>
  <c r="W52" i="4"/>
  <c r="W3" i="4"/>
  <c r="V3" i="4"/>
  <c r="R3893" i="2"/>
  <c r="Q3893" i="2"/>
  <c r="P3893" i="2"/>
  <c r="L3893" i="2"/>
  <c r="K3893" i="2"/>
  <c r="R3892" i="2"/>
  <c r="Q3892" i="2"/>
  <c r="P3892" i="2"/>
  <c r="L3892" i="2"/>
  <c r="K3892" i="2"/>
  <c r="R3891" i="2"/>
  <c r="Q3891" i="2"/>
  <c r="P3891" i="2"/>
  <c r="L3891" i="2"/>
  <c r="K3891" i="2"/>
  <c r="R3890" i="2"/>
  <c r="Q3890" i="2"/>
  <c r="P3890" i="2"/>
  <c r="L3890" i="2"/>
  <c r="K3890" i="2"/>
  <c r="R3889" i="2"/>
  <c r="Q3889" i="2"/>
  <c r="P3889" i="2"/>
  <c r="L3889" i="2"/>
  <c r="K3889" i="2"/>
  <c r="R3888" i="2"/>
  <c r="Q3888" i="2"/>
  <c r="P3888" i="2"/>
  <c r="L3888" i="2"/>
  <c r="K3888" i="2"/>
  <c r="R3887" i="2"/>
  <c r="Q3887" i="2"/>
  <c r="P3887" i="2"/>
  <c r="L3887" i="2"/>
  <c r="K3887" i="2"/>
  <c r="R3886" i="2"/>
  <c r="Q3886" i="2"/>
  <c r="P3886" i="2"/>
  <c r="L3886" i="2"/>
  <c r="K3886" i="2"/>
  <c r="R3885" i="2"/>
  <c r="Q3885" i="2"/>
  <c r="P3885" i="2"/>
  <c r="L3885" i="2"/>
  <c r="K3885" i="2"/>
  <c r="R3884" i="2"/>
  <c r="Q3884" i="2"/>
  <c r="P3884" i="2"/>
  <c r="L3884" i="2"/>
  <c r="K3884" i="2"/>
  <c r="R3883" i="2"/>
  <c r="Q3883" i="2"/>
  <c r="P3883" i="2"/>
  <c r="L3883" i="2"/>
  <c r="K3883" i="2"/>
  <c r="R3882" i="2"/>
  <c r="Q3882" i="2"/>
  <c r="P3882" i="2"/>
  <c r="L3882" i="2"/>
  <c r="K3882" i="2"/>
  <c r="R3881" i="2"/>
  <c r="Q3881" i="2"/>
  <c r="P3881" i="2"/>
  <c r="L3881" i="2"/>
  <c r="K3881" i="2"/>
  <c r="R3880" i="2"/>
  <c r="Q3880" i="2"/>
  <c r="P3880" i="2"/>
  <c r="L3880" i="2"/>
  <c r="K3880" i="2"/>
  <c r="R3879" i="2"/>
  <c r="Q3879" i="2"/>
  <c r="P3879" i="2"/>
  <c r="L3879" i="2"/>
  <c r="K3879" i="2"/>
  <c r="R3878" i="2"/>
  <c r="Q3878" i="2"/>
  <c r="P3878" i="2"/>
  <c r="L3878" i="2"/>
  <c r="K3878" i="2"/>
  <c r="R3877" i="2"/>
  <c r="Q3877" i="2"/>
  <c r="P3877" i="2"/>
  <c r="L3877" i="2"/>
  <c r="K3877" i="2"/>
  <c r="R3876" i="2"/>
  <c r="Q3876" i="2"/>
  <c r="P3876" i="2"/>
  <c r="L3876" i="2"/>
  <c r="K3876" i="2"/>
  <c r="R3875" i="2"/>
  <c r="Q3875" i="2"/>
  <c r="P3875" i="2"/>
  <c r="L3875" i="2"/>
  <c r="K3875" i="2"/>
  <c r="R3874" i="2"/>
  <c r="Q3874" i="2"/>
  <c r="P3874" i="2"/>
  <c r="L3874" i="2"/>
  <c r="K3874" i="2"/>
  <c r="R3873" i="2"/>
  <c r="Q3873" i="2"/>
  <c r="P3873" i="2"/>
  <c r="L3873" i="2"/>
  <c r="K3873" i="2"/>
  <c r="R3872" i="2"/>
  <c r="Q3872" i="2"/>
  <c r="P3872" i="2"/>
  <c r="L3872" i="2"/>
  <c r="K3872" i="2"/>
  <c r="R3871" i="2"/>
  <c r="Q3871" i="2"/>
  <c r="P3871" i="2"/>
  <c r="L3871" i="2"/>
  <c r="K3871" i="2"/>
  <c r="R3870" i="2"/>
  <c r="Q3870" i="2"/>
  <c r="P3870" i="2"/>
  <c r="L3870" i="2"/>
  <c r="K3870" i="2"/>
  <c r="R3869" i="2"/>
  <c r="Q3869" i="2"/>
  <c r="P3869" i="2"/>
  <c r="L3869" i="2"/>
  <c r="K3869" i="2"/>
  <c r="R3868" i="2"/>
  <c r="Q3868" i="2"/>
  <c r="P3868" i="2"/>
  <c r="L3868" i="2"/>
  <c r="K3868" i="2"/>
  <c r="R3867" i="2"/>
  <c r="Q3867" i="2"/>
  <c r="P3867" i="2"/>
  <c r="L3867" i="2"/>
  <c r="K3867" i="2"/>
  <c r="R3866" i="2"/>
  <c r="Q3866" i="2"/>
  <c r="P3866" i="2"/>
  <c r="L3866" i="2"/>
  <c r="K3866" i="2"/>
  <c r="R3865" i="2"/>
  <c r="Q3865" i="2"/>
  <c r="P3865" i="2"/>
  <c r="L3865" i="2"/>
  <c r="K3865" i="2"/>
  <c r="R3864" i="2"/>
  <c r="Q3864" i="2"/>
  <c r="P3864" i="2"/>
  <c r="L3864" i="2"/>
  <c r="K3864" i="2"/>
  <c r="R3863" i="2"/>
  <c r="Q3863" i="2"/>
  <c r="P3863" i="2"/>
  <c r="L3863" i="2"/>
  <c r="K3863" i="2"/>
  <c r="R3862" i="2"/>
  <c r="Q3862" i="2"/>
  <c r="P3862" i="2"/>
  <c r="L3862" i="2"/>
  <c r="K3862" i="2"/>
  <c r="R3861" i="2"/>
  <c r="Q3861" i="2"/>
  <c r="P3861" i="2"/>
  <c r="L3861" i="2"/>
  <c r="K3861" i="2"/>
  <c r="R3860" i="2"/>
  <c r="Q3860" i="2"/>
  <c r="P3860" i="2"/>
  <c r="L3860" i="2"/>
  <c r="K3860" i="2"/>
  <c r="R3859" i="2"/>
  <c r="Q3859" i="2"/>
  <c r="P3859" i="2"/>
  <c r="L3859" i="2"/>
  <c r="K3859" i="2"/>
  <c r="R3858" i="2"/>
  <c r="Q3858" i="2"/>
  <c r="P3858" i="2"/>
  <c r="L3858" i="2"/>
  <c r="K3858" i="2"/>
  <c r="R3857" i="2"/>
  <c r="Q3857" i="2"/>
  <c r="P3857" i="2"/>
  <c r="L3857" i="2"/>
  <c r="K3857" i="2"/>
  <c r="R3856" i="2"/>
  <c r="Q3856" i="2"/>
  <c r="P3856" i="2"/>
  <c r="L3856" i="2"/>
  <c r="K3856" i="2"/>
  <c r="R3855" i="2"/>
  <c r="Q3855" i="2"/>
  <c r="P3855" i="2"/>
  <c r="L3855" i="2"/>
  <c r="K3855" i="2"/>
  <c r="R3854" i="2"/>
  <c r="Q3854" i="2"/>
  <c r="P3854" i="2"/>
  <c r="L3854" i="2"/>
  <c r="K3854" i="2"/>
  <c r="R3853" i="2"/>
  <c r="Q3853" i="2"/>
  <c r="P3853" i="2"/>
  <c r="L3853" i="2"/>
  <c r="K3853" i="2"/>
  <c r="R3852" i="2"/>
  <c r="Q3852" i="2"/>
  <c r="P3852" i="2"/>
  <c r="L3852" i="2"/>
  <c r="K3852" i="2"/>
  <c r="R3851" i="2"/>
  <c r="Q3851" i="2"/>
  <c r="P3851" i="2"/>
  <c r="L3851" i="2"/>
  <c r="K3851" i="2"/>
  <c r="R3850" i="2"/>
  <c r="Q3850" i="2"/>
  <c r="P3850" i="2"/>
  <c r="L3850" i="2"/>
  <c r="K3850" i="2"/>
  <c r="R3849" i="2"/>
  <c r="Q3849" i="2"/>
  <c r="P3849" i="2"/>
  <c r="L3849" i="2"/>
  <c r="K3849" i="2"/>
  <c r="R3848" i="2"/>
  <c r="Q3848" i="2"/>
  <c r="P3848" i="2"/>
  <c r="L3848" i="2"/>
  <c r="K3848" i="2"/>
  <c r="R3847" i="2"/>
  <c r="Q3847" i="2"/>
  <c r="P3847" i="2"/>
  <c r="L3847" i="2"/>
  <c r="K3847" i="2"/>
  <c r="R3846" i="2"/>
  <c r="Q3846" i="2"/>
  <c r="P3846" i="2"/>
  <c r="L3846" i="2"/>
  <c r="K3846" i="2"/>
  <c r="R3845" i="2"/>
  <c r="Q3845" i="2"/>
  <c r="P3845" i="2"/>
  <c r="L3845" i="2"/>
  <c r="K3845" i="2"/>
  <c r="R3844" i="2"/>
  <c r="Q3844" i="2"/>
  <c r="P3844" i="2"/>
  <c r="L3844" i="2"/>
  <c r="K3844" i="2"/>
  <c r="R3843" i="2"/>
  <c r="Q3843" i="2"/>
  <c r="P3843" i="2"/>
  <c r="L3843" i="2"/>
  <c r="K3843" i="2"/>
  <c r="R3842" i="2"/>
  <c r="Q3842" i="2"/>
  <c r="P3842" i="2"/>
  <c r="L3842" i="2"/>
  <c r="K3842" i="2"/>
  <c r="R3841" i="2"/>
  <c r="Q3841" i="2"/>
  <c r="P3841" i="2"/>
  <c r="L3841" i="2"/>
  <c r="K3841" i="2"/>
  <c r="R3840" i="2"/>
  <c r="Q3840" i="2"/>
  <c r="P3840" i="2"/>
  <c r="L3840" i="2"/>
  <c r="K3840" i="2"/>
  <c r="R3839" i="2"/>
  <c r="Q3839" i="2"/>
  <c r="P3839" i="2"/>
  <c r="L3839" i="2"/>
  <c r="K3839" i="2"/>
  <c r="R3838" i="2"/>
  <c r="Q3838" i="2"/>
  <c r="P3838" i="2"/>
  <c r="L3838" i="2"/>
  <c r="K3838" i="2"/>
  <c r="R3837" i="2"/>
  <c r="Q3837" i="2"/>
  <c r="P3837" i="2"/>
  <c r="L3837" i="2"/>
  <c r="K3837" i="2"/>
  <c r="R3836" i="2"/>
  <c r="Q3836" i="2"/>
  <c r="P3836" i="2"/>
  <c r="L3836" i="2"/>
  <c r="K3836" i="2"/>
  <c r="R3835" i="2"/>
  <c r="Q3835" i="2"/>
  <c r="P3835" i="2"/>
  <c r="L3835" i="2"/>
  <c r="K3835" i="2"/>
  <c r="R3834" i="2"/>
  <c r="Q3834" i="2"/>
  <c r="P3834" i="2"/>
  <c r="L3834" i="2"/>
  <c r="K3834" i="2"/>
  <c r="R3833" i="2"/>
  <c r="Q3833" i="2"/>
  <c r="P3833" i="2"/>
  <c r="L3833" i="2"/>
  <c r="K3833" i="2"/>
  <c r="R3832" i="2"/>
  <c r="Q3832" i="2"/>
  <c r="P3832" i="2"/>
  <c r="L3832" i="2"/>
  <c r="K3832" i="2"/>
  <c r="R3831" i="2"/>
  <c r="Q3831" i="2"/>
  <c r="P3831" i="2"/>
  <c r="L3831" i="2"/>
  <c r="K3831" i="2"/>
  <c r="R3830" i="2"/>
  <c r="Q3830" i="2"/>
  <c r="P3830" i="2"/>
  <c r="L3830" i="2"/>
  <c r="K3830" i="2"/>
  <c r="R3829" i="2"/>
  <c r="Q3829" i="2"/>
  <c r="P3829" i="2"/>
  <c r="L3829" i="2"/>
  <c r="K3829" i="2"/>
  <c r="R3828" i="2"/>
  <c r="Q3828" i="2"/>
  <c r="P3828" i="2"/>
  <c r="L3828" i="2"/>
  <c r="K3828" i="2"/>
  <c r="R3827" i="2"/>
  <c r="Q3827" i="2"/>
  <c r="P3827" i="2"/>
  <c r="L3827" i="2"/>
  <c r="K3827" i="2"/>
  <c r="R3826" i="2"/>
  <c r="Q3826" i="2"/>
  <c r="P3826" i="2"/>
  <c r="L3826" i="2"/>
  <c r="K3826" i="2"/>
  <c r="R3825" i="2"/>
  <c r="Q3825" i="2"/>
  <c r="P3825" i="2"/>
  <c r="L3825" i="2"/>
  <c r="K3825" i="2"/>
  <c r="R3824" i="2"/>
  <c r="Q3824" i="2"/>
  <c r="P3824" i="2"/>
  <c r="L3824" i="2"/>
  <c r="K3824" i="2"/>
  <c r="R3823" i="2"/>
  <c r="Q3823" i="2"/>
  <c r="P3823" i="2"/>
  <c r="L3823" i="2"/>
  <c r="K3823" i="2"/>
  <c r="R3822" i="2"/>
  <c r="Q3822" i="2"/>
  <c r="P3822" i="2"/>
  <c r="L3822" i="2"/>
  <c r="K3822" i="2"/>
  <c r="L3821" i="2"/>
  <c r="K3821" i="2"/>
  <c r="L3820" i="2"/>
  <c r="K3820" i="2"/>
  <c r="L3819" i="2"/>
  <c r="K3819" i="2"/>
  <c r="L3818" i="2"/>
  <c r="K3818" i="2"/>
  <c r="L3817" i="2"/>
  <c r="K3817" i="2"/>
  <c r="L3816" i="2"/>
  <c r="K3816" i="2"/>
  <c r="L3815" i="2"/>
  <c r="K3815" i="2"/>
  <c r="L3814" i="2"/>
  <c r="K3814" i="2"/>
  <c r="L3813" i="2"/>
  <c r="K3813" i="2"/>
  <c r="L3812" i="2"/>
  <c r="K3812" i="2"/>
  <c r="L3811" i="2"/>
  <c r="K3811" i="2"/>
  <c r="L3810" i="2"/>
  <c r="K3810" i="2"/>
  <c r="L3809" i="2"/>
  <c r="K3809" i="2"/>
  <c r="L3808" i="2"/>
  <c r="K3808" i="2"/>
  <c r="L3807" i="2"/>
  <c r="K3807" i="2"/>
  <c r="L3806" i="2"/>
  <c r="K3806" i="2"/>
  <c r="L3805" i="2"/>
  <c r="K3805" i="2"/>
  <c r="L3804" i="2"/>
  <c r="K3804" i="2"/>
  <c r="L3803" i="2"/>
  <c r="K3803" i="2"/>
  <c r="L3802" i="2"/>
  <c r="K3802" i="2"/>
  <c r="L3801" i="2"/>
  <c r="K3801" i="2"/>
  <c r="L3800" i="2"/>
  <c r="K3800" i="2"/>
  <c r="L3799" i="2"/>
  <c r="K3799" i="2"/>
  <c r="L3798" i="2"/>
  <c r="K3798" i="2"/>
  <c r="L3797" i="2"/>
  <c r="K3797" i="2"/>
  <c r="L3796" i="2"/>
  <c r="K3796" i="2"/>
  <c r="L3795" i="2"/>
  <c r="K3795" i="2"/>
  <c r="L3794" i="2"/>
  <c r="K3794" i="2"/>
  <c r="L3793" i="2"/>
  <c r="K3793" i="2"/>
  <c r="L3792" i="2"/>
  <c r="K3792" i="2"/>
  <c r="L3791" i="2"/>
  <c r="K3791" i="2"/>
  <c r="L3790" i="2"/>
  <c r="K3790" i="2"/>
  <c r="L3789" i="2"/>
  <c r="K3789" i="2"/>
  <c r="L3788" i="2"/>
  <c r="K3788" i="2"/>
  <c r="L3787" i="2"/>
  <c r="K3787" i="2"/>
  <c r="L3786" i="2"/>
  <c r="K3786" i="2"/>
  <c r="L3785" i="2"/>
  <c r="K3785" i="2"/>
  <c r="L3784" i="2"/>
  <c r="K3784" i="2"/>
  <c r="L3783" i="2"/>
  <c r="K3783" i="2"/>
  <c r="L3782" i="2"/>
  <c r="K3782" i="2"/>
  <c r="L3781" i="2"/>
  <c r="K3781" i="2"/>
  <c r="L3780" i="2"/>
  <c r="K3780" i="2"/>
  <c r="L3779" i="2"/>
  <c r="K3779" i="2"/>
  <c r="L3778" i="2"/>
  <c r="K3778" i="2"/>
  <c r="L3777" i="2"/>
  <c r="K3777" i="2"/>
  <c r="L3776" i="2"/>
  <c r="K3776" i="2"/>
  <c r="L3775" i="2"/>
  <c r="K3775" i="2"/>
  <c r="L3774" i="2"/>
  <c r="K3774" i="2"/>
  <c r="L3773" i="2"/>
  <c r="K3773" i="2"/>
  <c r="L3772" i="2"/>
  <c r="K3772" i="2"/>
  <c r="L3771" i="2"/>
  <c r="K3771" i="2"/>
  <c r="L3770" i="2"/>
  <c r="K3770" i="2"/>
  <c r="L3769" i="2"/>
  <c r="K3769" i="2"/>
  <c r="L3768" i="2"/>
  <c r="K3768" i="2"/>
  <c r="L3767" i="2"/>
  <c r="K3767" i="2"/>
  <c r="L3766" i="2"/>
  <c r="K3766" i="2"/>
  <c r="L3765" i="2"/>
  <c r="K3765" i="2"/>
  <c r="L3764" i="2"/>
  <c r="K3764" i="2"/>
  <c r="L3763" i="2"/>
  <c r="K3763" i="2"/>
  <c r="L3762" i="2"/>
  <c r="K3762" i="2"/>
  <c r="L3761" i="2"/>
  <c r="K3761" i="2"/>
  <c r="L3760" i="2"/>
  <c r="K3760" i="2"/>
  <c r="L3759" i="2"/>
  <c r="K3759" i="2"/>
  <c r="L3758" i="2"/>
  <c r="K3758" i="2"/>
  <c r="L3757" i="2"/>
  <c r="K3757" i="2"/>
  <c r="L3756" i="2"/>
  <c r="K3756" i="2"/>
  <c r="L3755" i="2"/>
  <c r="K3755" i="2"/>
  <c r="L3754" i="2"/>
  <c r="K3754" i="2"/>
  <c r="L3753" i="2"/>
  <c r="K3753" i="2"/>
  <c r="L3752" i="2"/>
  <c r="K3752" i="2"/>
  <c r="L3751" i="2"/>
  <c r="K3751" i="2"/>
  <c r="L3750" i="2"/>
  <c r="K3750" i="2"/>
  <c r="L3749" i="2"/>
  <c r="K3749" i="2"/>
  <c r="L3748" i="2"/>
  <c r="K3748" i="2"/>
  <c r="L3747" i="2"/>
  <c r="K3747" i="2"/>
  <c r="L3746" i="2"/>
  <c r="K3746" i="2"/>
  <c r="L3745" i="2"/>
  <c r="K3745" i="2"/>
  <c r="L3744" i="2"/>
  <c r="K3744" i="2"/>
  <c r="L3743" i="2"/>
  <c r="K3743" i="2"/>
  <c r="L3742" i="2"/>
  <c r="K3742" i="2"/>
  <c r="L3741" i="2"/>
  <c r="K3741" i="2"/>
  <c r="L3740" i="2"/>
  <c r="K3740" i="2"/>
  <c r="L3739" i="2"/>
  <c r="K3739" i="2"/>
  <c r="L3738" i="2"/>
  <c r="K3738" i="2"/>
  <c r="L3737" i="2"/>
  <c r="K3737" i="2"/>
  <c r="L3736" i="2"/>
  <c r="K3736" i="2"/>
  <c r="L3735" i="2"/>
  <c r="K3735" i="2"/>
  <c r="L3734" i="2"/>
  <c r="K3734" i="2"/>
  <c r="L3733" i="2"/>
  <c r="K3733" i="2"/>
  <c r="L3732" i="2"/>
  <c r="K3732" i="2"/>
  <c r="L3731" i="2"/>
  <c r="K3731" i="2"/>
  <c r="L3730" i="2"/>
  <c r="K3730" i="2"/>
  <c r="L3729" i="2"/>
  <c r="K3729" i="2"/>
  <c r="L3728" i="2"/>
  <c r="K3728" i="2"/>
  <c r="L3727" i="2"/>
  <c r="K3727" i="2"/>
  <c r="L3726" i="2"/>
  <c r="K3726" i="2"/>
  <c r="L3725" i="2"/>
  <c r="K3725" i="2"/>
  <c r="L3724" i="2"/>
  <c r="K3724" i="2"/>
  <c r="L3723" i="2"/>
  <c r="K3723" i="2"/>
  <c r="L3722" i="2"/>
  <c r="K3722" i="2"/>
  <c r="L3721" i="2"/>
  <c r="K3721" i="2"/>
  <c r="L3720" i="2"/>
  <c r="K3720" i="2"/>
  <c r="L3719" i="2"/>
  <c r="K3719" i="2"/>
  <c r="L3718" i="2"/>
  <c r="K3718" i="2"/>
  <c r="L3717" i="2"/>
  <c r="K3717" i="2"/>
  <c r="L3716" i="2"/>
  <c r="K3716" i="2"/>
  <c r="L3715" i="2"/>
  <c r="K3715" i="2"/>
  <c r="L3714" i="2"/>
  <c r="K3714" i="2"/>
  <c r="L3713" i="2"/>
  <c r="K3713" i="2"/>
  <c r="L3712" i="2"/>
  <c r="K3712" i="2"/>
  <c r="L3711" i="2"/>
  <c r="K3711" i="2"/>
  <c r="L3710" i="2"/>
  <c r="K3710" i="2"/>
  <c r="L3709" i="2"/>
  <c r="K3709" i="2"/>
  <c r="L3708" i="2"/>
  <c r="K3708" i="2"/>
  <c r="L3707" i="2"/>
  <c r="K3707" i="2"/>
  <c r="L3706" i="2"/>
  <c r="K3706" i="2"/>
  <c r="L3705" i="2"/>
  <c r="K3705" i="2"/>
  <c r="L3704" i="2"/>
  <c r="K3704" i="2"/>
  <c r="L3703" i="2"/>
  <c r="K3703" i="2"/>
  <c r="L3702" i="2"/>
  <c r="K3702" i="2"/>
  <c r="L3701" i="2"/>
  <c r="K3701" i="2"/>
  <c r="L3700" i="2"/>
  <c r="K3700" i="2"/>
  <c r="L3699" i="2"/>
  <c r="K3699" i="2"/>
  <c r="L3698" i="2"/>
  <c r="K3698" i="2"/>
  <c r="L3697" i="2"/>
  <c r="K3697" i="2"/>
  <c r="L3696" i="2"/>
  <c r="K3696" i="2"/>
  <c r="L3695" i="2"/>
  <c r="K3695" i="2"/>
  <c r="L3694" i="2"/>
  <c r="K3694" i="2"/>
  <c r="L3693" i="2"/>
  <c r="K3693" i="2"/>
  <c r="L3692" i="2"/>
  <c r="K3692" i="2"/>
  <c r="L3691" i="2"/>
  <c r="K3691" i="2"/>
  <c r="L3690" i="2"/>
  <c r="K3690" i="2"/>
  <c r="L3689" i="2"/>
  <c r="K3689" i="2"/>
  <c r="L3688" i="2"/>
  <c r="K3688" i="2"/>
  <c r="L3687" i="2"/>
  <c r="K3687" i="2"/>
  <c r="L3686" i="2"/>
  <c r="K3686" i="2"/>
  <c r="L3685" i="2"/>
  <c r="K3685" i="2"/>
  <c r="L3684" i="2"/>
  <c r="K3684" i="2"/>
  <c r="L3683" i="2"/>
  <c r="K3683" i="2"/>
  <c r="L3682" i="2"/>
  <c r="K3682" i="2"/>
  <c r="L3681" i="2"/>
  <c r="K3681" i="2"/>
  <c r="L3680" i="2"/>
  <c r="K3680" i="2"/>
  <c r="L3679" i="2"/>
  <c r="K3679" i="2"/>
  <c r="L3678" i="2"/>
  <c r="K3678" i="2"/>
  <c r="L3677" i="2"/>
  <c r="K3677" i="2"/>
  <c r="L3676" i="2"/>
  <c r="K3676" i="2"/>
  <c r="L3675" i="2"/>
  <c r="K3675" i="2"/>
  <c r="L3674" i="2"/>
  <c r="K3674" i="2"/>
  <c r="L3673" i="2"/>
  <c r="K3673" i="2"/>
  <c r="L3672" i="2"/>
  <c r="K3672" i="2"/>
  <c r="L3671" i="2"/>
  <c r="K3671" i="2"/>
  <c r="L3670" i="2"/>
  <c r="K3670" i="2"/>
  <c r="L3669" i="2"/>
  <c r="K3669" i="2"/>
  <c r="L3668" i="2"/>
  <c r="K3668" i="2"/>
  <c r="L3667" i="2"/>
  <c r="K3667" i="2"/>
  <c r="L3666" i="2"/>
  <c r="K3666" i="2"/>
  <c r="L3665" i="2"/>
  <c r="K3665" i="2"/>
  <c r="L3664" i="2"/>
  <c r="K3664" i="2"/>
  <c r="L3663" i="2"/>
  <c r="K3663" i="2"/>
  <c r="L3662" i="2"/>
  <c r="K3662" i="2"/>
  <c r="L3661" i="2"/>
  <c r="K3661" i="2"/>
  <c r="L3660" i="2"/>
  <c r="K3660" i="2"/>
  <c r="L3659" i="2"/>
  <c r="K3659" i="2"/>
  <c r="L3658" i="2"/>
  <c r="K3658" i="2"/>
  <c r="L3657" i="2"/>
  <c r="K3657" i="2"/>
  <c r="L3656" i="2"/>
  <c r="K3656" i="2"/>
  <c r="L3655" i="2"/>
  <c r="K3655" i="2"/>
  <c r="L3654" i="2"/>
  <c r="K3654" i="2"/>
  <c r="L3653" i="2"/>
  <c r="K3653" i="2"/>
  <c r="L3652" i="2"/>
  <c r="K3652" i="2"/>
  <c r="L3651" i="2"/>
  <c r="K3651" i="2"/>
  <c r="L3650" i="2"/>
  <c r="K3650" i="2"/>
  <c r="L3649" i="2"/>
  <c r="K3649" i="2"/>
  <c r="L3648" i="2"/>
  <c r="K3648" i="2"/>
  <c r="L3647" i="2"/>
  <c r="K3647" i="2"/>
  <c r="L3646" i="2"/>
  <c r="K3646" i="2"/>
  <c r="L3645" i="2"/>
  <c r="K3645" i="2"/>
  <c r="L3644" i="2"/>
  <c r="K3644" i="2"/>
  <c r="L3643" i="2"/>
  <c r="K3643" i="2"/>
  <c r="L3642" i="2"/>
  <c r="K3642" i="2"/>
  <c r="L3641" i="2"/>
  <c r="K3641" i="2"/>
  <c r="L3640" i="2"/>
  <c r="K3640" i="2"/>
  <c r="L3639" i="2"/>
  <c r="K3639" i="2"/>
  <c r="L3638" i="2"/>
  <c r="K3638" i="2"/>
  <c r="L3637" i="2"/>
  <c r="K3637" i="2"/>
  <c r="L3636" i="2"/>
  <c r="K3636" i="2"/>
  <c r="L3635" i="2"/>
  <c r="K3635" i="2"/>
  <c r="L3634" i="2"/>
  <c r="K3634" i="2"/>
  <c r="L3633" i="2"/>
  <c r="K3633" i="2"/>
  <c r="L3632" i="2"/>
  <c r="K3632" i="2"/>
  <c r="L3631" i="2"/>
  <c r="K3631" i="2"/>
  <c r="L3630" i="2"/>
  <c r="K3630" i="2"/>
  <c r="L3629" i="2"/>
  <c r="K3629" i="2"/>
  <c r="L3628" i="2"/>
  <c r="K3628" i="2"/>
  <c r="L3627" i="2"/>
  <c r="K3627" i="2"/>
  <c r="L3626" i="2"/>
  <c r="K3626" i="2"/>
  <c r="L3625" i="2"/>
  <c r="K3625" i="2"/>
  <c r="L3624" i="2"/>
  <c r="K3624" i="2"/>
  <c r="L3623" i="2"/>
  <c r="K3623" i="2"/>
  <c r="L3622" i="2"/>
  <c r="K3622" i="2"/>
  <c r="L3621" i="2"/>
  <c r="K3621" i="2"/>
  <c r="L3620" i="2"/>
  <c r="K3620" i="2"/>
  <c r="L3619" i="2"/>
  <c r="K3619" i="2"/>
  <c r="L3618" i="2"/>
  <c r="K3618" i="2"/>
  <c r="L3617" i="2"/>
  <c r="K3617" i="2"/>
  <c r="L3616" i="2"/>
  <c r="K3616" i="2"/>
  <c r="L3615" i="2"/>
  <c r="K3615" i="2"/>
  <c r="L3614" i="2"/>
  <c r="K3614" i="2"/>
  <c r="L3613" i="2"/>
  <c r="K3613" i="2"/>
  <c r="L3612" i="2"/>
  <c r="K3612" i="2"/>
  <c r="L3611" i="2"/>
  <c r="K3611" i="2"/>
  <c r="L3610" i="2"/>
  <c r="K3610" i="2"/>
  <c r="L3609" i="2"/>
  <c r="K3609" i="2"/>
  <c r="L3608" i="2"/>
  <c r="K3608" i="2"/>
  <c r="L3607" i="2"/>
  <c r="K3607" i="2"/>
  <c r="L3606" i="2"/>
  <c r="K3606" i="2"/>
  <c r="L3605" i="2"/>
  <c r="K3605" i="2"/>
  <c r="L3604" i="2"/>
  <c r="K3604" i="2"/>
  <c r="L3603" i="2"/>
  <c r="K3603" i="2"/>
  <c r="L3602" i="2"/>
  <c r="K3602" i="2"/>
  <c r="L3601" i="2"/>
  <c r="K3601" i="2"/>
  <c r="L3600" i="2"/>
  <c r="K3600" i="2"/>
  <c r="L3599" i="2"/>
  <c r="K3599" i="2"/>
  <c r="L3598" i="2"/>
  <c r="K3598" i="2"/>
  <c r="L3597" i="2"/>
  <c r="K3597" i="2"/>
  <c r="L3596" i="2"/>
  <c r="K3596" i="2"/>
  <c r="L3595" i="2"/>
  <c r="K3595" i="2"/>
  <c r="L3594" i="2"/>
  <c r="K3594" i="2"/>
  <c r="L3593" i="2"/>
  <c r="K3593" i="2"/>
  <c r="L3592" i="2"/>
  <c r="K3592" i="2"/>
  <c r="L3591" i="2"/>
  <c r="K3591" i="2"/>
  <c r="L3590" i="2"/>
  <c r="K3590" i="2"/>
  <c r="L3589" i="2"/>
  <c r="K3589" i="2"/>
  <c r="L3588" i="2"/>
  <c r="K3588" i="2"/>
  <c r="L3587" i="2"/>
  <c r="K3587" i="2"/>
  <c r="L3586" i="2"/>
  <c r="K3586" i="2"/>
  <c r="L3585" i="2"/>
  <c r="K3585" i="2"/>
  <c r="L3584" i="2"/>
  <c r="K3584" i="2"/>
  <c r="L3583" i="2"/>
  <c r="K3583" i="2"/>
  <c r="L3582" i="2"/>
  <c r="K3582" i="2"/>
  <c r="L3581" i="2"/>
  <c r="K3581" i="2"/>
  <c r="L3580" i="2"/>
  <c r="K3580" i="2"/>
  <c r="L3579" i="2"/>
  <c r="K3579" i="2"/>
  <c r="L3578" i="2"/>
  <c r="K3578" i="2"/>
  <c r="L3577" i="2"/>
  <c r="K3577" i="2"/>
  <c r="L3576" i="2"/>
  <c r="K3576" i="2"/>
  <c r="L3575" i="2"/>
  <c r="K3575" i="2"/>
  <c r="L3574" i="2"/>
  <c r="K3574" i="2"/>
  <c r="L3573" i="2"/>
  <c r="K3573" i="2"/>
  <c r="L3572" i="2"/>
  <c r="K3572" i="2"/>
  <c r="L3571" i="2"/>
  <c r="K3571" i="2"/>
  <c r="L3570" i="2"/>
  <c r="K3570" i="2"/>
  <c r="L3569" i="2"/>
  <c r="K3569" i="2"/>
  <c r="L3568" i="2"/>
  <c r="K3568" i="2"/>
  <c r="L3567" i="2"/>
  <c r="K3567" i="2"/>
  <c r="L3566" i="2"/>
  <c r="K3566" i="2"/>
  <c r="L3565" i="2"/>
  <c r="K3565" i="2"/>
  <c r="L3564" i="2"/>
  <c r="K3564" i="2"/>
  <c r="L3563" i="2"/>
  <c r="K3563" i="2"/>
  <c r="L3562" i="2"/>
  <c r="K3562" i="2"/>
  <c r="L3561" i="2"/>
  <c r="K3561" i="2"/>
  <c r="L3560" i="2"/>
  <c r="K3560" i="2"/>
  <c r="L3559" i="2"/>
  <c r="K3559" i="2"/>
  <c r="L3558" i="2"/>
  <c r="K3558" i="2"/>
  <c r="L3557" i="2"/>
  <c r="K3557" i="2"/>
  <c r="L3556" i="2"/>
  <c r="K3556" i="2"/>
  <c r="L3555" i="2"/>
  <c r="K3555" i="2"/>
  <c r="L3554" i="2"/>
  <c r="K3554" i="2"/>
  <c r="L3553" i="2"/>
  <c r="K3553" i="2"/>
  <c r="L3552" i="2"/>
  <c r="K3552" i="2"/>
  <c r="L3551" i="2"/>
  <c r="K3551" i="2"/>
  <c r="L3550" i="2"/>
  <c r="K3550" i="2"/>
  <c r="L3549" i="2"/>
  <c r="K3549" i="2"/>
  <c r="L3548" i="2"/>
  <c r="K3548" i="2"/>
  <c r="L3547" i="2"/>
  <c r="K3547" i="2"/>
  <c r="L3546" i="2"/>
  <c r="K3546" i="2"/>
  <c r="L3545" i="2"/>
  <c r="K3545" i="2"/>
  <c r="L3544" i="2"/>
  <c r="K3544" i="2"/>
  <c r="L3543" i="2"/>
  <c r="K3543" i="2"/>
  <c r="L3542" i="2"/>
  <c r="K3542" i="2"/>
  <c r="L3541" i="2"/>
  <c r="K3541" i="2"/>
  <c r="L3540" i="2"/>
  <c r="K3540" i="2"/>
  <c r="L3539" i="2"/>
  <c r="K3539" i="2"/>
  <c r="L3538" i="2"/>
  <c r="K3538" i="2"/>
  <c r="L3537" i="2"/>
  <c r="K3537" i="2"/>
  <c r="L3536" i="2"/>
  <c r="K3536" i="2"/>
  <c r="L3535" i="2"/>
  <c r="K3535" i="2"/>
  <c r="L3534" i="2"/>
  <c r="K3534" i="2"/>
  <c r="L3533" i="2"/>
  <c r="K3533" i="2"/>
  <c r="L3532" i="2"/>
  <c r="K3532" i="2"/>
  <c r="L3531" i="2"/>
  <c r="K3531" i="2"/>
  <c r="L3530" i="2"/>
  <c r="K3530" i="2"/>
  <c r="L3529" i="2"/>
  <c r="K3529" i="2"/>
  <c r="L3528" i="2"/>
  <c r="K3528" i="2"/>
  <c r="L3527" i="2"/>
  <c r="K3527" i="2"/>
  <c r="L3526" i="2"/>
  <c r="K3526" i="2"/>
  <c r="L3525" i="2"/>
  <c r="K3525" i="2"/>
  <c r="L3524" i="2"/>
  <c r="K3524" i="2"/>
  <c r="L3523" i="2"/>
  <c r="K3523" i="2"/>
  <c r="L3522" i="2"/>
  <c r="K3522" i="2"/>
  <c r="L3521" i="2"/>
  <c r="K3521" i="2"/>
  <c r="L3520" i="2"/>
  <c r="K3520" i="2"/>
  <c r="L3519" i="2"/>
  <c r="K3519" i="2"/>
  <c r="L3518" i="2"/>
  <c r="K3518" i="2"/>
  <c r="L3517" i="2"/>
  <c r="K3517" i="2"/>
  <c r="L3516" i="2"/>
  <c r="K3516" i="2"/>
  <c r="L3515" i="2"/>
  <c r="K3515" i="2"/>
  <c r="L3514" i="2"/>
  <c r="K3514" i="2"/>
  <c r="L3513" i="2"/>
  <c r="K3513" i="2"/>
  <c r="L3512" i="2"/>
  <c r="K3512" i="2"/>
  <c r="L3511" i="2"/>
  <c r="K3511" i="2"/>
  <c r="L3510" i="2"/>
  <c r="K3510" i="2"/>
  <c r="L3509" i="2"/>
  <c r="K3509" i="2"/>
  <c r="L3508" i="2"/>
  <c r="K3508" i="2"/>
  <c r="L3507" i="2"/>
  <c r="K3507" i="2"/>
  <c r="L3506" i="2"/>
  <c r="K3506" i="2"/>
  <c r="L3505" i="2"/>
  <c r="K3505" i="2"/>
  <c r="L3504" i="2"/>
  <c r="K3504" i="2"/>
  <c r="L3503" i="2"/>
  <c r="K3503" i="2"/>
  <c r="L3502" i="2"/>
  <c r="K3502" i="2"/>
  <c r="L3501" i="2"/>
  <c r="K3501" i="2"/>
  <c r="L3500" i="2"/>
  <c r="K3500" i="2"/>
  <c r="L3499" i="2"/>
  <c r="K3499" i="2"/>
  <c r="L3498" i="2"/>
  <c r="K3498" i="2"/>
  <c r="L3497" i="2"/>
  <c r="K3497" i="2"/>
  <c r="L3496" i="2"/>
  <c r="K3496" i="2"/>
  <c r="L3495" i="2"/>
  <c r="K3495" i="2"/>
  <c r="L3494" i="2"/>
  <c r="K3494" i="2"/>
  <c r="L3493" i="2"/>
  <c r="K3493" i="2"/>
  <c r="L3492" i="2"/>
  <c r="K3492" i="2"/>
  <c r="L3491" i="2"/>
  <c r="K3491" i="2"/>
  <c r="L3490" i="2"/>
  <c r="K3490" i="2"/>
  <c r="L3489" i="2"/>
  <c r="K3489" i="2"/>
  <c r="L3488" i="2"/>
  <c r="K3488" i="2"/>
  <c r="L3487" i="2"/>
  <c r="K3487" i="2"/>
  <c r="L3486" i="2"/>
  <c r="K3486" i="2"/>
  <c r="L3485" i="2"/>
  <c r="K3485" i="2"/>
  <c r="L3484" i="2"/>
  <c r="K3484" i="2"/>
  <c r="L3483" i="2"/>
  <c r="K3483" i="2"/>
  <c r="L3482" i="2"/>
  <c r="K3482" i="2"/>
  <c r="L3481" i="2"/>
  <c r="K3481" i="2"/>
  <c r="L3480" i="2"/>
  <c r="K3480" i="2"/>
  <c r="L3479" i="2"/>
  <c r="K3479" i="2"/>
  <c r="L3478" i="2"/>
  <c r="K3478" i="2"/>
  <c r="L3477" i="2"/>
  <c r="K3477" i="2"/>
  <c r="L3476" i="2"/>
  <c r="K3476" i="2"/>
  <c r="L3475" i="2"/>
  <c r="K3475" i="2"/>
  <c r="L3474" i="2"/>
  <c r="K3474" i="2"/>
  <c r="L3473" i="2"/>
  <c r="K3473" i="2"/>
  <c r="L3472" i="2"/>
  <c r="K3472" i="2"/>
  <c r="L3471" i="2"/>
  <c r="K3471" i="2"/>
  <c r="L3470" i="2"/>
  <c r="K3470" i="2"/>
  <c r="L3469" i="2"/>
  <c r="K3469" i="2"/>
  <c r="L3468" i="2"/>
  <c r="K3468" i="2"/>
  <c r="L3467" i="2"/>
  <c r="K3467" i="2"/>
  <c r="L3466" i="2"/>
  <c r="K3466" i="2"/>
  <c r="L3465" i="2"/>
  <c r="K3465" i="2"/>
  <c r="L3464" i="2"/>
  <c r="K3464" i="2"/>
  <c r="L3463" i="2"/>
  <c r="K3463" i="2"/>
  <c r="L3462" i="2"/>
  <c r="K3462" i="2"/>
  <c r="L3461" i="2"/>
  <c r="K3461" i="2"/>
  <c r="L3460" i="2"/>
  <c r="K3460" i="2"/>
  <c r="L3459" i="2"/>
  <c r="K3459" i="2"/>
  <c r="L3458" i="2"/>
  <c r="K3458" i="2"/>
  <c r="L3457" i="2"/>
  <c r="K3457" i="2"/>
  <c r="L3456" i="2"/>
  <c r="K3456" i="2"/>
  <c r="L3455" i="2"/>
  <c r="K3455" i="2"/>
  <c r="L3454" i="2"/>
  <c r="K3454" i="2"/>
  <c r="L3453" i="2"/>
  <c r="K3453" i="2"/>
  <c r="L3452" i="2"/>
  <c r="K3452" i="2"/>
  <c r="L3451" i="2"/>
  <c r="K3451" i="2"/>
  <c r="L3450" i="2"/>
  <c r="K3450" i="2"/>
  <c r="L3449" i="2"/>
  <c r="K3449" i="2"/>
  <c r="L3448" i="2"/>
  <c r="K3448" i="2"/>
  <c r="L3447" i="2"/>
  <c r="K3447" i="2"/>
  <c r="L3446" i="2"/>
  <c r="K3446" i="2"/>
  <c r="L3445" i="2"/>
  <c r="K3445" i="2"/>
  <c r="L3444" i="2"/>
  <c r="K3444" i="2"/>
  <c r="L3443" i="2"/>
  <c r="K3443" i="2"/>
  <c r="L3442" i="2"/>
  <c r="K3442" i="2"/>
  <c r="L3441" i="2"/>
  <c r="K3441" i="2"/>
  <c r="L3440" i="2"/>
  <c r="K3440" i="2"/>
  <c r="L3439" i="2"/>
  <c r="K3439" i="2"/>
  <c r="L3438" i="2"/>
  <c r="K3438" i="2"/>
  <c r="L3437" i="2"/>
  <c r="K3437" i="2"/>
  <c r="L3436" i="2"/>
  <c r="K3436" i="2"/>
  <c r="L3435" i="2"/>
  <c r="K3435" i="2"/>
  <c r="L3434" i="2"/>
  <c r="K3434" i="2"/>
  <c r="L3433" i="2"/>
  <c r="K3433" i="2"/>
  <c r="L3432" i="2"/>
  <c r="K3432" i="2"/>
  <c r="L3431" i="2"/>
  <c r="K3431" i="2"/>
  <c r="L3430" i="2"/>
  <c r="K3430" i="2"/>
  <c r="L3429" i="2"/>
  <c r="K3429" i="2"/>
  <c r="L3428" i="2"/>
  <c r="K3428" i="2"/>
  <c r="L3427" i="2"/>
  <c r="K3427" i="2"/>
  <c r="L3426" i="2"/>
  <c r="K3426" i="2"/>
  <c r="L3425" i="2"/>
  <c r="K3425" i="2"/>
  <c r="L3424" i="2"/>
  <c r="K3424" i="2"/>
  <c r="L3423" i="2"/>
  <c r="K3423" i="2"/>
  <c r="L3422" i="2"/>
  <c r="K3422" i="2"/>
  <c r="L3421" i="2"/>
  <c r="K3421" i="2"/>
  <c r="L3420" i="2"/>
  <c r="K3420" i="2"/>
  <c r="L3419" i="2"/>
  <c r="K3419" i="2"/>
  <c r="L3418" i="2"/>
  <c r="K3418" i="2"/>
  <c r="L3417" i="2"/>
  <c r="K3417" i="2"/>
  <c r="L3416" i="2"/>
  <c r="K3416" i="2"/>
  <c r="L3415" i="2"/>
  <c r="K3415" i="2"/>
  <c r="L3414" i="2"/>
  <c r="K3414" i="2"/>
  <c r="L3413" i="2"/>
  <c r="K3413" i="2"/>
  <c r="L3412" i="2"/>
  <c r="K3412" i="2"/>
  <c r="L3411" i="2"/>
  <c r="K3411" i="2"/>
  <c r="L3410" i="2"/>
  <c r="K3410" i="2"/>
  <c r="L3409" i="2"/>
  <c r="K3409" i="2"/>
  <c r="L3408" i="2"/>
  <c r="K3408" i="2"/>
  <c r="L3407" i="2"/>
  <c r="K3407" i="2"/>
  <c r="L3406" i="2"/>
  <c r="K3406" i="2"/>
  <c r="L3405" i="2"/>
  <c r="K3405" i="2"/>
  <c r="L3404" i="2"/>
  <c r="K3404" i="2"/>
  <c r="L3403" i="2"/>
  <c r="K3403" i="2"/>
  <c r="L3402" i="2"/>
  <c r="K3402" i="2"/>
  <c r="L3401" i="2"/>
  <c r="K3401" i="2"/>
  <c r="L3400" i="2"/>
  <c r="K3400" i="2"/>
  <c r="L3399" i="2"/>
  <c r="K3399" i="2"/>
  <c r="L3398" i="2"/>
  <c r="K3398" i="2"/>
  <c r="L3397" i="2"/>
  <c r="K3397" i="2"/>
  <c r="L3396" i="2"/>
  <c r="K3396" i="2"/>
  <c r="L3395" i="2"/>
  <c r="K3395" i="2"/>
  <c r="L3394" i="2"/>
  <c r="K3394" i="2"/>
  <c r="L3393" i="2"/>
  <c r="K3393" i="2"/>
  <c r="L3392" i="2"/>
  <c r="K3392" i="2"/>
  <c r="L3391" i="2"/>
  <c r="K3391" i="2"/>
  <c r="L3390" i="2"/>
  <c r="K3390" i="2"/>
  <c r="L3389" i="2"/>
  <c r="K3389" i="2"/>
  <c r="L3388" i="2"/>
  <c r="K3388" i="2"/>
  <c r="L3387" i="2"/>
  <c r="K3387" i="2"/>
  <c r="L3386" i="2"/>
  <c r="K3386" i="2"/>
  <c r="L3385" i="2"/>
  <c r="K3385" i="2"/>
  <c r="L3384" i="2"/>
  <c r="K3384" i="2"/>
  <c r="L3383" i="2"/>
  <c r="K3383" i="2"/>
  <c r="L3382" i="2"/>
  <c r="K3382" i="2"/>
  <c r="L3381" i="2"/>
  <c r="K3381" i="2"/>
  <c r="L3380" i="2"/>
  <c r="K3380" i="2"/>
  <c r="L3379" i="2"/>
  <c r="K3379" i="2"/>
  <c r="L3378" i="2"/>
  <c r="K3378" i="2"/>
  <c r="L3377" i="2"/>
  <c r="K3377" i="2"/>
  <c r="L3376" i="2"/>
  <c r="K3376" i="2"/>
  <c r="L3375" i="2"/>
  <c r="K3375" i="2"/>
  <c r="L3374" i="2"/>
  <c r="K3374" i="2"/>
  <c r="L3373" i="2"/>
  <c r="K3373" i="2"/>
  <c r="L3372" i="2"/>
  <c r="K3372" i="2"/>
  <c r="L3371" i="2"/>
  <c r="K3371" i="2"/>
  <c r="L3370" i="2"/>
  <c r="K3370" i="2"/>
  <c r="L3369" i="2"/>
  <c r="K3369" i="2"/>
  <c r="L3368" i="2"/>
  <c r="K3368" i="2"/>
  <c r="L3367" i="2"/>
  <c r="K3367" i="2"/>
  <c r="L3366" i="2"/>
  <c r="K3366" i="2"/>
  <c r="L3365" i="2"/>
  <c r="K3365" i="2"/>
  <c r="L3364" i="2"/>
  <c r="K3364" i="2"/>
  <c r="L3363" i="2"/>
  <c r="K3363" i="2"/>
  <c r="L3362" i="2"/>
  <c r="K3362" i="2"/>
  <c r="L3361" i="2"/>
  <c r="K3361" i="2"/>
  <c r="L3360" i="2"/>
  <c r="K3360" i="2"/>
  <c r="L3359" i="2"/>
  <c r="K3359" i="2"/>
  <c r="L3358" i="2"/>
  <c r="K3358" i="2"/>
  <c r="L3357" i="2"/>
  <c r="K3357" i="2"/>
  <c r="L3356" i="2"/>
  <c r="K3356" i="2"/>
  <c r="L3355" i="2"/>
  <c r="K3355" i="2"/>
  <c r="L3354" i="2"/>
  <c r="K3354" i="2"/>
  <c r="L3353" i="2"/>
  <c r="K3353" i="2"/>
  <c r="L3352" i="2"/>
  <c r="K3352" i="2"/>
  <c r="L3351" i="2"/>
  <c r="K3351" i="2"/>
  <c r="L3350" i="2"/>
  <c r="K3350" i="2"/>
  <c r="L3349" i="2"/>
  <c r="K3349" i="2"/>
  <c r="L3348" i="2"/>
  <c r="K3348" i="2"/>
  <c r="L3347" i="2"/>
  <c r="K3347" i="2"/>
  <c r="L3346" i="2"/>
  <c r="K3346" i="2"/>
  <c r="L3345" i="2"/>
  <c r="K3345" i="2"/>
  <c r="L3344" i="2"/>
  <c r="K3344" i="2"/>
  <c r="L3343" i="2"/>
  <c r="K3343" i="2"/>
  <c r="L3342" i="2"/>
  <c r="K3342" i="2"/>
  <c r="L3341" i="2"/>
  <c r="K3341" i="2"/>
  <c r="L3340" i="2"/>
  <c r="K3340" i="2"/>
  <c r="L3339" i="2"/>
  <c r="K3339" i="2"/>
  <c r="L3338" i="2"/>
  <c r="K3338" i="2"/>
  <c r="L3337" i="2"/>
  <c r="K3337" i="2"/>
  <c r="L3336" i="2"/>
  <c r="K3336" i="2"/>
  <c r="L3335" i="2"/>
  <c r="K3335" i="2"/>
  <c r="L3334" i="2"/>
  <c r="K3334" i="2"/>
  <c r="L3333" i="2"/>
  <c r="K3333" i="2"/>
  <c r="L3332" i="2"/>
  <c r="K3332" i="2"/>
  <c r="L3331" i="2"/>
  <c r="K3331" i="2"/>
  <c r="L3330" i="2"/>
  <c r="K3330" i="2"/>
  <c r="L3329" i="2"/>
  <c r="K3329" i="2"/>
  <c r="L3328" i="2"/>
  <c r="K3328" i="2"/>
  <c r="L3327" i="2"/>
  <c r="K3327" i="2"/>
  <c r="L3326" i="2"/>
  <c r="K3326" i="2"/>
  <c r="L3325" i="2"/>
  <c r="K3325" i="2"/>
  <c r="L3324" i="2"/>
  <c r="K3324" i="2"/>
  <c r="L3323" i="2"/>
  <c r="K3323" i="2"/>
  <c r="L3322" i="2"/>
  <c r="K3322" i="2"/>
  <c r="L3321" i="2"/>
  <c r="K3321" i="2"/>
  <c r="L3320" i="2"/>
  <c r="K3320" i="2"/>
  <c r="L3319" i="2"/>
  <c r="K3319" i="2"/>
  <c r="L3318" i="2"/>
  <c r="K3318" i="2"/>
  <c r="L3317" i="2"/>
  <c r="K3317" i="2"/>
  <c r="L3316" i="2"/>
  <c r="K3316" i="2"/>
  <c r="L3315" i="2"/>
  <c r="K3315" i="2"/>
  <c r="L3314" i="2"/>
  <c r="K3314" i="2"/>
  <c r="L3313" i="2"/>
  <c r="K3313" i="2"/>
  <c r="L3312" i="2"/>
  <c r="K3312" i="2"/>
  <c r="L3311" i="2"/>
  <c r="K3311" i="2"/>
  <c r="L3310" i="2"/>
  <c r="K3310" i="2"/>
  <c r="L3309" i="2"/>
  <c r="K3309" i="2"/>
  <c r="L3308" i="2"/>
  <c r="K3308" i="2"/>
  <c r="L3307" i="2"/>
  <c r="K3307" i="2"/>
  <c r="L3306" i="2"/>
  <c r="K3306" i="2"/>
  <c r="L3305" i="2"/>
  <c r="K3305" i="2"/>
  <c r="L3304" i="2"/>
  <c r="K3304" i="2"/>
  <c r="L3303" i="2"/>
  <c r="K3303" i="2"/>
  <c r="L3302" i="2"/>
  <c r="K3302" i="2"/>
  <c r="L3301" i="2"/>
  <c r="K3301" i="2"/>
  <c r="L3300" i="2"/>
  <c r="K3300" i="2"/>
  <c r="L3299" i="2"/>
  <c r="K3299" i="2"/>
  <c r="L3298" i="2"/>
  <c r="K3298" i="2"/>
  <c r="L3297" i="2"/>
  <c r="K3297" i="2"/>
  <c r="L3296" i="2"/>
  <c r="K3296" i="2"/>
  <c r="L3295" i="2"/>
  <c r="K3295" i="2"/>
  <c r="L3294" i="2"/>
  <c r="K3294" i="2"/>
  <c r="L3293" i="2"/>
  <c r="K3293" i="2"/>
  <c r="L3292" i="2"/>
  <c r="K3292" i="2"/>
  <c r="L3291" i="2"/>
  <c r="K3291" i="2"/>
  <c r="L3290" i="2"/>
  <c r="K3290" i="2"/>
  <c r="L3289" i="2"/>
  <c r="K3289" i="2"/>
  <c r="L3288" i="2"/>
  <c r="K3288" i="2"/>
  <c r="L3287" i="2"/>
  <c r="K3287" i="2"/>
  <c r="L3286" i="2"/>
  <c r="K3286" i="2"/>
  <c r="L3285" i="2"/>
  <c r="K3285" i="2"/>
  <c r="L3284" i="2"/>
  <c r="K3284" i="2"/>
  <c r="L3283" i="2"/>
  <c r="K3283" i="2"/>
  <c r="L3282" i="2"/>
  <c r="K3282" i="2"/>
  <c r="L3281" i="2"/>
  <c r="K3281" i="2"/>
  <c r="L3280" i="2"/>
  <c r="K3280" i="2"/>
  <c r="L3279" i="2"/>
  <c r="K3279" i="2"/>
  <c r="L3278" i="2"/>
  <c r="K3278" i="2"/>
  <c r="L3277" i="2"/>
  <c r="K3277" i="2"/>
  <c r="L3276" i="2"/>
  <c r="K3276" i="2"/>
  <c r="L3275" i="2"/>
  <c r="K3275" i="2"/>
  <c r="L3274" i="2"/>
  <c r="K3274" i="2"/>
  <c r="L3273" i="2"/>
  <c r="K3273" i="2"/>
  <c r="L3272" i="2"/>
  <c r="K3272" i="2"/>
  <c r="L3271" i="2"/>
  <c r="K3271" i="2"/>
  <c r="L3270" i="2"/>
  <c r="K3270" i="2"/>
  <c r="L3269" i="2"/>
  <c r="K3269" i="2"/>
  <c r="L3268" i="2"/>
  <c r="K3268" i="2"/>
  <c r="L3267" i="2"/>
  <c r="K3267" i="2"/>
  <c r="L3266" i="2"/>
  <c r="K3266" i="2"/>
  <c r="L3265" i="2"/>
  <c r="K3265" i="2"/>
  <c r="L3264" i="2"/>
  <c r="K3264" i="2"/>
  <c r="L3263" i="2"/>
  <c r="K3263" i="2"/>
  <c r="L3262" i="2"/>
  <c r="K3262" i="2"/>
  <c r="L3261" i="2"/>
  <c r="K3261" i="2"/>
  <c r="L3260" i="2"/>
  <c r="K3260" i="2"/>
  <c r="L3259" i="2"/>
  <c r="K3259" i="2"/>
  <c r="L3258" i="2"/>
  <c r="K3258" i="2"/>
  <c r="L3257" i="2"/>
  <c r="K3257" i="2"/>
  <c r="L3256" i="2"/>
  <c r="K3256" i="2"/>
  <c r="L3255" i="2"/>
  <c r="K3255" i="2"/>
  <c r="L3254" i="2"/>
  <c r="K3254" i="2"/>
  <c r="L3253" i="2"/>
  <c r="K3253" i="2"/>
  <c r="L3252" i="2"/>
  <c r="K3252" i="2"/>
  <c r="L3251" i="2"/>
  <c r="K3251" i="2"/>
  <c r="L3250" i="2"/>
  <c r="K3250" i="2"/>
  <c r="L3249" i="2"/>
  <c r="K3249" i="2"/>
  <c r="L3248" i="2"/>
  <c r="K3248" i="2"/>
  <c r="L3247" i="2"/>
  <c r="K3247" i="2"/>
  <c r="L3246" i="2"/>
  <c r="K3246" i="2"/>
  <c r="L3245" i="2"/>
  <c r="K3245" i="2"/>
  <c r="L3244" i="2"/>
  <c r="K3244" i="2"/>
  <c r="L3243" i="2"/>
  <c r="K3243" i="2"/>
  <c r="L3242" i="2"/>
  <c r="K3242" i="2"/>
  <c r="L3241" i="2"/>
  <c r="K3241" i="2"/>
  <c r="L3240" i="2"/>
  <c r="K3240" i="2"/>
  <c r="L3239" i="2"/>
  <c r="K3239" i="2"/>
  <c r="L3238" i="2"/>
  <c r="K3238" i="2"/>
  <c r="L3237" i="2"/>
  <c r="K3237" i="2"/>
  <c r="L3236" i="2"/>
  <c r="K3236" i="2"/>
  <c r="L3235" i="2"/>
  <c r="K3235" i="2"/>
  <c r="L3234" i="2"/>
  <c r="K3234" i="2"/>
  <c r="L3233" i="2"/>
  <c r="K3233" i="2"/>
  <c r="L3232" i="2"/>
  <c r="K3232" i="2"/>
  <c r="L3231" i="2"/>
  <c r="K3231" i="2"/>
  <c r="L3230" i="2"/>
  <c r="K3230" i="2"/>
  <c r="L3229" i="2"/>
  <c r="K3229" i="2"/>
  <c r="L3228" i="2"/>
  <c r="K3228" i="2"/>
  <c r="L3227" i="2"/>
  <c r="K3227" i="2"/>
  <c r="L3226" i="2"/>
  <c r="K3226" i="2"/>
  <c r="L3225" i="2"/>
  <c r="K3225" i="2"/>
  <c r="L3224" i="2"/>
  <c r="K3224" i="2"/>
  <c r="L3223" i="2"/>
  <c r="K3223" i="2"/>
  <c r="L3222" i="2"/>
  <c r="K3222" i="2"/>
  <c r="L3221" i="2"/>
  <c r="K3221" i="2"/>
  <c r="L3220" i="2"/>
  <c r="K3220" i="2"/>
  <c r="L3219" i="2"/>
  <c r="K3219" i="2"/>
  <c r="L3218" i="2"/>
  <c r="K3218" i="2"/>
  <c r="L3217" i="2"/>
  <c r="K3217" i="2"/>
  <c r="L3216" i="2"/>
  <c r="K3216" i="2"/>
  <c r="L3215" i="2"/>
  <c r="K3215" i="2"/>
  <c r="L3214" i="2"/>
  <c r="K3214" i="2"/>
  <c r="L3213" i="2"/>
  <c r="K3213" i="2"/>
  <c r="L3212" i="2"/>
  <c r="K3212" i="2"/>
  <c r="L3211" i="2"/>
  <c r="K3211" i="2"/>
  <c r="L3210" i="2"/>
  <c r="K3210" i="2"/>
  <c r="L3209" i="2"/>
  <c r="K3209" i="2"/>
  <c r="L3208" i="2"/>
  <c r="K3208" i="2"/>
  <c r="L3207" i="2"/>
  <c r="K3207" i="2"/>
  <c r="L3206" i="2"/>
  <c r="K3206" i="2"/>
  <c r="L3205" i="2"/>
  <c r="K3205" i="2"/>
  <c r="L3204" i="2"/>
  <c r="K3204" i="2"/>
  <c r="L3203" i="2"/>
  <c r="K3203" i="2"/>
  <c r="L3202" i="2"/>
  <c r="K3202" i="2"/>
  <c r="L3201" i="2"/>
  <c r="K3201" i="2"/>
  <c r="L3200" i="2"/>
  <c r="K3200" i="2"/>
  <c r="L3199" i="2"/>
  <c r="K3199" i="2"/>
  <c r="L3198" i="2"/>
  <c r="K3198" i="2"/>
  <c r="L3197" i="2"/>
  <c r="K3197" i="2"/>
  <c r="L3196" i="2"/>
  <c r="K3196" i="2"/>
  <c r="L3195" i="2"/>
  <c r="K3195" i="2"/>
  <c r="L3194" i="2"/>
  <c r="K3194" i="2"/>
  <c r="L3193" i="2"/>
  <c r="K3193" i="2"/>
  <c r="L3192" i="2"/>
  <c r="K3192" i="2"/>
  <c r="L3191" i="2"/>
  <c r="K3191" i="2"/>
  <c r="L3190" i="2"/>
  <c r="K3190" i="2"/>
  <c r="L3189" i="2"/>
  <c r="K3189" i="2"/>
  <c r="L3188" i="2"/>
  <c r="K3188" i="2"/>
  <c r="L3187" i="2"/>
  <c r="K3187" i="2"/>
  <c r="L3186" i="2"/>
  <c r="K3186" i="2"/>
  <c r="L3185" i="2"/>
  <c r="K3185" i="2"/>
  <c r="L3184" i="2"/>
  <c r="K3184" i="2"/>
  <c r="L3183" i="2"/>
  <c r="K3183" i="2"/>
  <c r="L3182" i="2"/>
  <c r="K3182" i="2"/>
  <c r="L3181" i="2"/>
  <c r="K3181" i="2"/>
  <c r="L3180" i="2"/>
  <c r="K3180" i="2"/>
  <c r="L3179" i="2"/>
  <c r="K3179" i="2"/>
  <c r="L3178" i="2"/>
  <c r="K3178" i="2"/>
  <c r="L3177" i="2"/>
  <c r="K3177" i="2"/>
  <c r="L3176" i="2"/>
  <c r="K3176" i="2"/>
  <c r="L3175" i="2"/>
  <c r="K3175" i="2"/>
  <c r="L3174" i="2"/>
  <c r="K3174" i="2"/>
  <c r="L3173" i="2"/>
  <c r="K3173" i="2"/>
  <c r="L3172" i="2"/>
  <c r="K3172" i="2"/>
  <c r="L3171" i="2"/>
  <c r="K3171" i="2"/>
  <c r="L3170" i="2"/>
  <c r="K3170" i="2"/>
  <c r="L3169" i="2"/>
  <c r="K3169" i="2"/>
  <c r="L3168" i="2"/>
  <c r="K3168" i="2"/>
  <c r="L3167" i="2"/>
  <c r="K3167" i="2"/>
  <c r="L3166" i="2"/>
  <c r="K3166" i="2"/>
  <c r="L3165" i="2"/>
  <c r="K3165" i="2"/>
  <c r="L3164" i="2"/>
  <c r="K3164" i="2"/>
  <c r="L3163" i="2"/>
  <c r="K3163" i="2"/>
  <c r="L3162" i="2"/>
  <c r="K3162" i="2"/>
  <c r="L3161" i="2"/>
  <c r="K3161" i="2"/>
  <c r="L3160" i="2"/>
  <c r="K3160" i="2"/>
  <c r="L3159" i="2"/>
  <c r="K3159" i="2"/>
  <c r="L3158" i="2"/>
  <c r="K3158" i="2"/>
  <c r="L3157" i="2"/>
  <c r="K3157" i="2"/>
  <c r="L3156" i="2"/>
  <c r="K3156" i="2"/>
  <c r="L3155" i="2"/>
  <c r="K3155" i="2"/>
  <c r="L3154" i="2"/>
  <c r="K3154" i="2"/>
  <c r="L3153" i="2"/>
  <c r="K3153" i="2"/>
  <c r="L3152" i="2"/>
  <c r="K3152" i="2"/>
  <c r="L3151" i="2"/>
  <c r="K3151" i="2"/>
  <c r="L3150" i="2"/>
  <c r="K3150" i="2"/>
  <c r="L3149" i="2"/>
  <c r="K3149" i="2"/>
  <c r="L3148" i="2"/>
  <c r="K3148" i="2"/>
  <c r="L3147" i="2"/>
  <c r="K3147" i="2"/>
  <c r="L3146" i="2"/>
  <c r="K3146" i="2"/>
  <c r="L3145" i="2"/>
  <c r="K3145" i="2"/>
  <c r="L3144" i="2"/>
  <c r="K3144" i="2"/>
  <c r="L3143" i="2"/>
  <c r="K3143" i="2"/>
  <c r="L3142" i="2"/>
  <c r="K3142" i="2"/>
  <c r="L3141" i="2"/>
  <c r="K3141" i="2"/>
  <c r="L3140" i="2"/>
  <c r="K3140" i="2"/>
  <c r="L3139" i="2"/>
  <c r="K3139" i="2"/>
  <c r="L3138" i="2"/>
  <c r="K3138" i="2"/>
  <c r="L3137" i="2"/>
  <c r="K3137" i="2"/>
  <c r="L3136" i="2"/>
  <c r="K3136" i="2"/>
  <c r="L3135" i="2"/>
  <c r="K3135" i="2"/>
  <c r="L3134" i="2"/>
  <c r="K3134" i="2"/>
  <c r="L3133" i="2"/>
  <c r="K3133" i="2"/>
  <c r="L3132" i="2"/>
  <c r="K3132" i="2"/>
  <c r="L3131" i="2"/>
  <c r="K3131" i="2"/>
  <c r="L3130" i="2"/>
  <c r="K3130" i="2"/>
  <c r="L3129" i="2"/>
  <c r="K3129" i="2"/>
  <c r="L3128" i="2"/>
  <c r="K3128" i="2"/>
  <c r="L3127" i="2"/>
  <c r="K3127" i="2"/>
  <c r="L3126" i="2"/>
  <c r="K3126" i="2"/>
  <c r="L3125" i="2"/>
  <c r="K3125" i="2"/>
  <c r="L3124" i="2"/>
  <c r="K3124" i="2"/>
  <c r="L3123" i="2"/>
  <c r="K3123" i="2"/>
  <c r="L3122" i="2"/>
  <c r="K3122" i="2"/>
  <c r="L3121" i="2"/>
  <c r="K3121" i="2"/>
  <c r="L3120" i="2"/>
  <c r="K3120" i="2"/>
  <c r="L3119" i="2"/>
  <c r="K3119" i="2"/>
  <c r="L3118" i="2"/>
  <c r="K3118" i="2"/>
  <c r="L3117" i="2"/>
  <c r="K3117" i="2"/>
  <c r="L3116" i="2"/>
  <c r="K3116" i="2"/>
  <c r="L3115" i="2"/>
  <c r="K3115" i="2"/>
  <c r="L3114" i="2"/>
  <c r="K3114" i="2"/>
  <c r="L3113" i="2"/>
  <c r="K3113" i="2"/>
  <c r="L3112" i="2"/>
  <c r="K3112" i="2"/>
  <c r="L3111" i="2"/>
  <c r="K3111" i="2"/>
  <c r="L3110" i="2"/>
  <c r="K3110" i="2"/>
  <c r="L3109" i="2"/>
  <c r="K3109" i="2"/>
  <c r="L3108" i="2"/>
  <c r="K3108" i="2"/>
  <c r="L3107" i="2"/>
  <c r="K3107" i="2"/>
  <c r="L3106" i="2"/>
  <c r="K3106" i="2"/>
  <c r="L3105" i="2"/>
  <c r="K3105" i="2"/>
  <c r="L3104" i="2"/>
  <c r="K3104" i="2"/>
  <c r="L3103" i="2"/>
  <c r="K3103" i="2"/>
  <c r="L3102" i="2"/>
  <c r="K3102" i="2"/>
  <c r="L3101" i="2"/>
  <c r="K3101" i="2"/>
  <c r="L3100" i="2"/>
  <c r="K3100" i="2"/>
  <c r="L3099" i="2"/>
  <c r="K3099" i="2"/>
  <c r="L3098" i="2"/>
  <c r="K3098" i="2"/>
  <c r="L3097" i="2"/>
  <c r="K3097" i="2"/>
  <c r="L3096" i="2"/>
  <c r="K3096" i="2"/>
  <c r="L3095" i="2"/>
  <c r="K3095" i="2"/>
  <c r="L3094" i="2"/>
  <c r="K3094" i="2"/>
  <c r="L3093" i="2"/>
  <c r="K3093" i="2"/>
  <c r="L3092" i="2"/>
  <c r="K3092" i="2"/>
  <c r="L3091" i="2"/>
  <c r="K3091" i="2"/>
  <c r="L3090" i="2"/>
  <c r="K3090" i="2"/>
  <c r="L3089" i="2"/>
  <c r="K3089" i="2"/>
  <c r="L3088" i="2"/>
  <c r="K3088" i="2"/>
  <c r="L3087" i="2"/>
  <c r="K3087" i="2"/>
  <c r="L3086" i="2"/>
  <c r="K3086" i="2"/>
  <c r="L3085" i="2"/>
  <c r="K3085" i="2"/>
  <c r="L3084" i="2"/>
  <c r="K3084" i="2"/>
  <c r="L3083" i="2"/>
  <c r="K3083" i="2"/>
  <c r="L3082" i="2"/>
  <c r="K3082" i="2"/>
  <c r="L3081" i="2"/>
  <c r="K3081" i="2"/>
  <c r="L3080" i="2"/>
  <c r="K3080" i="2"/>
  <c r="L3079" i="2"/>
  <c r="K3079" i="2"/>
  <c r="L3078" i="2"/>
  <c r="K3078" i="2"/>
  <c r="L3077" i="2"/>
  <c r="K3077" i="2"/>
  <c r="L3076" i="2"/>
  <c r="K3076" i="2"/>
  <c r="L3075" i="2"/>
  <c r="K3075" i="2"/>
  <c r="L3074" i="2"/>
  <c r="K3074" i="2"/>
  <c r="L3073" i="2"/>
  <c r="K3073" i="2"/>
  <c r="L3072" i="2"/>
  <c r="K3072" i="2"/>
  <c r="L3071" i="2"/>
  <c r="K3071" i="2"/>
  <c r="L3070" i="2"/>
  <c r="K3070" i="2"/>
  <c r="L3069" i="2"/>
  <c r="K3069" i="2"/>
  <c r="L3068" i="2"/>
  <c r="K3068" i="2"/>
  <c r="L3067" i="2"/>
  <c r="K3067" i="2"/>
  <c r="L3066" i="2"/>
  <c r="K3066" i="2"/>
  <c r="L3065" i="2"/>
  <c r="K3065" i="2"/>
  <c r="L3064" i="2"/>
  <c r="K3064" i="2"/>
  <c r="L3063" i="2"/>
  <c r="K3063" i="2"/>
  <c r="L3062" i="2"/>
  <c r="K3062" i="2"/>
  <c r="L3061" i="2"/>
  <c r="K3061" i="2"/>
  <c r="L3060" i="2"/>
  <c r="K3060" i="2"/>
  <c r="L3059" i="2"/>
  <c r="K3059" i="2"/>
  <c r="L3058" i="2"/>
  <c r="K3058" i="2"/>
  <c r="L3057" i="2"/>
  <c r="K3057" i="2"/>
  <c r="L3056" i="2"/>
  <c r="K3056" i="2"/>
  <c r="L3055" i="2"/>
  <c r="K3055" i="2"/>
  <c r="L3054" i="2"/>
  <c r="K3054" i="2"/>
  <c r="L3053" i="2"/>
  <c r="K3053" i="2"/>
  <c r="L3052" i="2"/>
  <c r="K3052" i="2"/>
  <c r="L3051" i="2"/>
  <c r="K3051" i="2"/>
  <c r="L3050" i="2"/>
  <c r="K3050" i="2"/>
  <c r="L3049" i="2"/>
  <c r="K3049" i="2"/>
  <c r="L3048" i="2"/>
  <c r="K3048" i="2"/>
  <c r="L3047" i="2"/>
  <c r="K3047" i="2"/>
  <c r="L3046" i="2"/>
  <c r="K3046" i="2"/>
  <c r="L3045" i="2"/>
  <c r="K3045" i="2"/>
  <c r="L3044" i="2"/>
  <c r="K3044" i="2"/>
  <c r="L3043" i="2"/>
  <c r="K3043" i="2"/>
  <c r="L3042" i="2"/>
  <c r="K3042" i="2"/>
  <c r="L3041" i="2"/>
  <c r="K3041" i="2"/>
  <c r="L3040" i="2"/>
  <c r="K3040" i="2"/>
  <c r="L3039" i="2"/>
  <c r="K3039" i="2"/>
  <c r="L3038" i="2"/>
  <c r="K3038" i="2"/>
  <c r="L3037" i="2"/>
  <c r="K3037" i="2"/>
  <c r="L3036" i="2"/>
  <c r="K3036" i="2"/>
  <c r="L3035" i="2"/>
  <c r="K3035" i="2"/>
  <c r="L3034" i="2"/>
  <c r="K3034" i="2"/>
  <c r="L3033" i="2"/>
  <c r="K3033" i="2"/>
  <c r="L3032" i="2"/>
  <c r="K3032" i="2"/>
  <c r="L3031" i="2"/>
  <c r="K3031" i="2"/>
  <c r="L3030" i="2"/>
  <c r="K3030" i="2"/>
  <c r="L3029" i="2"/>
  <c r="K3029" i="2"/>
  <c r="L3028" i="2"/>
  <c r="K3028" i="2"/>
  <c r="L3027" i="2"/>
  <c r="K3027" i="2"/>
  <c r="L3026" i="2"/>
  <c r="K3026" i="2"/>
  <c r="L3025" i="2"/>
  <c r="K3025" i="2"/>
  <c r="L3024" i="2"/>
  <c r="K3024" i="2"/>
  <c r="L3023" i="2"/>
  <c r="K3023" i="2"/>
  <c r="L3022" i="2"/>
  <c r="K3022" i="2"/>
  <c r="L3021" i="2"/>
  <c r="K3021" i="2"/>
  <c r="L3020" i="2"/>
  <c r="K3020" i="2"/>
  <c r="L3019" i="2"/>
  <c r="K3019" i="2"/>
  <c r="L3018" i="2"/>
  <c r="K3018" i="2"/>
  <c r="L3017" i="2"/>
  <c r="K3017" i="2"/>
  <c r="L3016" i="2"/>
  <c r="K3016" i="2"/>
  <c r="L3015" i="2"/>
  <c r="K3015" i="2"/>
  <c r="L3014" i="2"/>
  <c r="K3014" i="2"/>
  <c r="L3013" i="2"/>
  <c r="K3013" i="2"/>
  <c r="L3012" i="2"/>
  <c r="K3012" i="2"/>
  <c r="L3011" i="2"/>
  <c r="K3011" i="2"/>
  <c r="L3010" i="2"/>
  <c r="K3010" i="2"/>
  <c r="L3009" i="2"/>
  <c r="K3009" i="2"/>
  <c r="L3008" i="2"/>
  <c r="K3008" i="2"/>
  <c r="L3007" i="2"/>
  <c r="K3007" i="2"/>
  <c r="L3006" i="2"/>
  <c r="K3006" i="2"/>
  <c r="L3005" i="2"/>
  <c r="K3005" i="2"/>
  <c r="L3004" i="2"/>
  <c r="K3004" i="2"/>
  <c r="L3003" i="2"/>
  <c r="K3003" i="2"/>
  <c r="L3002" i="2"/>
  <c r="K3002" i="2"/>
  <c r="L3001" i="2"/>
  <c r="K3001" i="2"/>
  <c r="L3000" i="2"/>
  <c r="K3000" i="2"/>
  <c r="L2999" i="2"/>
  <c r="K2999" i="2"/>
  <c r="L2998" i="2"/>
  <c r="K2998" i="2"/>
  <c r="L2997" i="2"/>
  <c r="K2997" i="2"/>
  <c r="L2996" i="2"/>
  <c r="K2996" i="2"/>
  <c r="L2995" i="2"/>
  <c r="K2995" i="2"/>
  <c r="L2994" i="2"/>
  <c r="K2994" i="2"/>
  <c r="L2993" i="2"/>
  <c r="K2993" i="2"/>
  <c r="L2992" i="2"/>
  <c r="K2992" i="2"/>
  <c r="L2991" i="2"/>
  <c r="K2991" i="2"/>
  <c r="L2990" i="2"/>
  <c r="K2990" i="2"/>
  <c r="L2989" i="2"/>
  <c r="K2989" i="2"/>
  <c r="L2988" i="2"/>
  <c r="K2988" i="2"/>
  <c r="L2987" i="2"/>
  <c r="K2987" i="2"/>
  <c r="L2986" i="2"/>
  <c r="K2986" i="2"/>
  <c r="L2985" i="2"/>
  <c r="K2985" i="2"/>
  <c r="L2984" i="2"/>
  <c r="K2984" i="2"/>
  <c r="L2983" i="2"/>
  <c r="K2983" i="2"/>
  <c r="L2982" i="2"/>
  <c r="K2982" i="2"/>
  <c r="L2981" i="2"/>
  <c r="K2981" i="2"/>
  <c r="L2980" i="2"/>
  <c r="K2980" i="2"/>
  <c r="L2979" i="2"/>
  <c r="K2979" i="2"/>
  <c r="L2978" i="2"/>
  <c r="K2978" i="2"/>
  <c r="L2977" i="2"/>
  <c r="K2977" i="2"/>
  <c r="L2976" i="2"/>
  <c r="K2976" i="2"/>
  <c r="L2975" i="2"/>
  <c r="K2975" i="2"/>
  <c r="L2974" i="2"/>
  <c r="K2974" i="2"/>
  <c r="L2973" i="2"/>
  <c r="K2973" i="2"/>
  <c r="L2972" i="2"/>
  <c r="K2972" i="2"/>
  <c r="L2971" i="2"/>
  <c r="K2971" i="2"/>
  <c r="L2970" i="2"/>
  <c r="K2970" i="2"/>
  <c r="L2969" i="2"/>
  <c r="K2969" i="2"/>
  <c r="L2968" i="2"/>
  <c r="K2968" i="2"/>
  <c r="L2967" i="2"/>
  <c r="K2967" i="2"/>
  <c r="L2966" i="2"/>
  <c r="K2966" i="2"/>
  <c r="L2965" i="2"/>
  <c r="K2965" i="2"/>
  <c r="L2964" i="2"/>
  <c r="K2964" i="2"/>
  <c r="L2963" i="2"/>
  <c r="K2963" i="2"/>
  <c r="L2962" i="2"/>
  <c r="K2962" i="2"/>
  <c r="L2961" i="2"/>
  <c r="K2961" i="2"/>
  <c r="L2960" i="2"/>
  <c r="K2960" i="2"/>
  <c r="L2959" i="2"/>
  <c r="K2959" i="2"/>
  <c r="L2958" i="2"/>
  <c r="K2958" i="2"/>
  <c r="L2957" i="2"/>
  <c r="K2957" i="2"/>
  <c r="L2956" i="2"/>
  <c r="K2956" i="2"/>
  <c r="L2955" i="2"/>
  <c r="K2955" i="2"/>
  <c r="L2954" i="2"/>
  <c r="K2954" i="2"/>
  <c r="L2953" i="2"/>
  <c r="K2953" i="2"/>
  <c r="L2952" i="2"/>
  <c r="K2952" i="2"/>
  <c r="L2951" i="2"/>
  <c r="K2951" i="2"/>
  <c r="L2950" i="2"/>
  <c r="K2950" i="2"/>
  <c r="L2949" i="2"/>
  <c r="K2949" i="2"/>
  <c r="L2948" i="2"/>
  <c r="K2948" i="2"/>
  <c r="L2947" i="2"/>
  <c r="K2947" i="2"/>
  <c r="L2946" i="2"/>
  <c r="K2946" i="2"/>
  <c r="L2945" i="2"/>
  <c r="K2945" i="2"/>
  <c r="L2944" i="2"/>
  <c r="K2944" i="2"/>
  <c r="L2943" i="2"/>
  <c r="K2943" i="2"/>
  <c r="L2942" i="2"/>
  <c r="K2942" i="2"/>
  <c r="L2941" i="2"/>
  <c r="K2941" i="2"/>
  <c r="L2940" i="2"/>
  <c r="K2940" i="2"/>
  <c r="L2939" i="2"/>
  <c r="K2939" i="2"/>
  <c r="L2938" i="2"/>
  <c r="K2938" i="2"/>
  <c r="L2937" i="2"/>
  <c r="K2937" i="2"/>
  <c r="L2936" i="2"/>
  <c r="K2936" i="2"/>
  <c r="L2935" i="2"/>
  <c r="K2935" i="2"/>
  <c r="L2934" i="2"/>
  <c r="K2934" i="2"/>
  <c r="L2933" i="2"/>
  <c r="K2933" i="2"/>
  <c r="L2932" i="2"/>
  <c r="K2932" i="2"/>
  <c r="L2931" i="2"/>
  <c r="K2931" i="2"/>
  <c r="L2930" i="2"/>
  <c r="K2930" i="2"/>
  <c r="L2929" i="2"/>
  <c r="K2929" i="2"/>
  <c r="L2928" i="2"/>
  <c r="K2928" i="2"/>
  <c r="L2927" i="2"/>
  <c r="K2927" i="2"/>
  <c r="L2926" i="2"/>
  <c r="K2926" i="2"/>
  <c r="L2925" i="2"/>
  <c r="K2925" i="2"/>
  <c r="L2924" i="2"/>
  <c r="K2924" i="2"/>
  <c r="L2923" i="2"/>
  <c r="K2923" i="2"/>
  <c r="L2922" i="2"/>
  <c r="K2922" i="2"/>
  <c r="L2921" i="2"/>
  <c r="K2921" i="2"/>
  <c r="L2920" i="2"/>
  <c r="K2920" i="2"/>
  <c r="L2919" i="2"/>
  <c r="K2919" i="2"/>
  <c r="L2918" i="2"/>
  <c r="K2918" i="2"/>
  <c r="L2917" i="2"/>
  <c r="K2917" i="2"/>
  <c r="L2916" i="2"/>
  <c r="K2916" i="2"/>
  <c r="L2915" i="2"/>
  <c r="K2915" i="2"/>
  <c r="L2914" i="2"/>
  <c r="K2914" i="2"/>
  <c r="L2913" i="2"/>
  <c r="K2913" i="2"/>
  <c r="L2912" i="2"/>
  <c r="K2912" i="2"/>
  <c r="L2911" i="2"/>
  <c r="K2911" i="2"/>
  <c r="L2910" i="2"/>
  <c r="K2910" i="2"/>
  <c r="L2909" i="2"/>
  <c r="K2909" i="2"/>
  <c r="L2908" i="2"/>
  <c r="K2908" i="2"/>
  <c r="L2907" i="2"/>
  <c r="K2907" i="2"/>
  <c r="L2906" i="2"/>
  <c r="K2906" i="2"/>
  <c r="L2905" i="2"/>
  <c r="K2905" i="2"/>
  <c r="L2904" i="2"/>
  <c r="K2904" i="2"/>
  <c r="L2903" i="2"/>
  <c r="K2903" i="2"/>
  <c r="L2902" i="2"/>
  <c r="K2902" i="2"/>
  <c r="L2901" i="2"/>
  <c r="K2901" i="2"/>
  <c r="L2900" i="2"/>
  <c r="K2900" i="2"/>
  <c r="L2899" i="2"/>
  <c r="K2899" i="2"/>
  <c r="L2898" i="2"/>
  <c r="K2898" i="2"/>
  <c r="L2897" i="2"/>
  <c r="K2897" i="2"/>
  <c r="L2896" i="2"/>
  <c r="K2896" i="2"/>
  <c r="L2895" i="2"/>
  <c r="K2895" i="2"/>
  <c r="L2894" i="2"/>
  <c r="K2894" i="2"/>
  <c r="L2893" i="2"/>
  <c r="K2893" i="2"/>
  <c r="L2892" i="2"/>
  <c r="K2892" i="2"/>
  <c r="L2891" i="2"/>
  <c r="K2891" i="2"/>
  <c r="L2890" i="2"/>
  <c r="K2890" i="2"/>
  <c r="L2889" i="2"/>
  <c r="K2889" i="2"/>
  <c r="L2888" i="2"/>
  <c r="K2888" i="2"/>
  <c r="L2887" i="2"/>
  <c r="K2887" i="2"/>
  <c r="L2886" i="2"/>
  <c r="K2886" i="2"/>
  <c r="L2885" i="2"/>
  <c r="K2885" i="2"/>
  <c r="L2884" i="2"/>
  <c r="K2884" i="2"/>
  <c r="L2883" i="2"/>
  <c r="K2883" i="2"/>
  <c r="L2882" i="2"/>
  <c r="K2882" i="2"/>
  <c r="L2881" i="2"/>
  <c r="K2881" i="2"/>
  <c r="L2880" i="2"/>
  <c r="K2880" i="2"/>
  <c r="L2879" i="2"/>
  <c r="K2879" i="2"/>
  <c r="L2878" i="2"/>
  <c r="K2878" i="2"/>
  <c r="L2877" i="2"/>
  <c r="K2877" i="2"/>
  <c r="L2876" i="2"/>
  <c r="K2876" i="2"/>
  <c r="L2875" i="2"/>
  <c r="K2875" i="2"/>
  <c r="L2874" i="2"/>
  <c r="K2874" i="2"/>
  <c r="L2873" i="2"/>
  <c r="K2873" i="2"/>
  <c r="L2872" i="2"/>
  <c r="K2872" i="2"/>
  <c r="L2871" i="2"/>
  <c r="K2871" i="2"/>
  <c r="L2870" i="2"/>
  <c r="K2870" i="2"/>
  <c r="L2869" i="2"/>
  <c r="K2869" i="2"/>
  <c r="L2868" i="2"/>
  <c r="K2868" i="2"/>
  <c r="L2867" i="2"/>
  <c r="K2867" i="2"/>
  <c r="L2866" i="2"/>
  <c r="K2866" i="2"/>
  <c r="L2865" i="2"/>
  <c r="K2865" i="2"/>
  <c r="L2864" i="2"/>
  <c r="K2864" i="2"/>
  <c r="L2863" i="2"/>
  <c r="K2863" i="2"/>
  <c r="L2862" i="2"/>
  <c r="K2862" i="2"/>
  <c r="L2861" i="2"/>
  <c r="K2861" i="2"/>
  <c r="L2860" i="2"/>
  <c r="K2860" i="2"/>
  <c r="L2859" i="2"/>
  <c r="K2859" i="2"/>
  <c r="L2858" i="2"/>
  <c r="K2858" i="2"/>
  <c r="L2857" i="2"/>
  <c r="K2857" i="2"/>
  <c r="L2856" i="2"/>
  <c r="K2856" i="2"/>
  <c r="L2855" i="2"/>
  <c r="K2855" i="2"/>
  <c r="L2854" i="2"/>
  <c r="K2854" i="2"/>
  <c r="L2853" i="2"/>
  <c r="K2853" i="2"/>
  <c r="L2852" i="2"/>
  <c r="K2852" i="2"/>
  <c r="L2851" i="2"/>
  <c r="K2851" i="2"/>
  <c r="L2850" i="2"/>
  <c r="K2850" i="2"/>
  <c r="L2849" i="2"/>
  <c r="K2849" i="2"/>
  <c r="L2848" i="2"/>
  <c r="K2848" i="2"/>
  <c r="L2847" i="2"/>
  <c r="K2847" i="2"/>
  <c r="L2846" i="2"/>
  <c r="K2846" i="2"/>
  <c r="L2845" i="2"/>
  <c r="K2845" i="2"/>
  <c r="L2844" i="2"/>
  <c r="K2844" i="2"/>
  <c r="L2843" i="2"/>
  <c r="K2843" i="2"/>
  <c r="L2842" i="2"/>
  <c r="K2842" i="2"/>
  <c r="L2841" i="2"/>
  <c r="K2841" i="2"/>
  <c r="L2840" i="2"/>
  <c r="K2840" i="2"/>
  <c r="L2839" i="2"/>
  <c r="K2839" i="2"/>
  <c r="L2838" i="2"/>
  <c r="K2838" i="2"/>
  <c r="L2837" i="2"/>
  <c r="K2837" i="2"/>
  <c r="L2836" i="2"/>
  <c r="K2836" i="2"/>
  <c r="L2835" i="2"/>
  <c r="K2835" i="2"/>
  <c r="L2834" i="2"/>
  <c r="K2834" i="2"/>
  <c r="L2833" i="2"/>
  <c r="K2833" i="2"/>
  <c r="L2832" i="2"/>
  <c r="K2832" i="2"/>
  <c r="L2831" i="2"/>
  <c r="K2831" i="2"/>
  <c r="L2830" i="2"/>
  <c r="K2830" i="2"/>
  <c r="L2829" i="2"/>
  <c r="K2829" i="2"/>
  <c r="L2828" i="2"/>
  <c r="K2828" i="2"/>
  <c r="L2827" i="2"/>
  <c r="K2827" i="2"/>
  <c r="L2826" i="2"/>
  <c r="K2826" i="2"/>
  <c r="L2825" i="2"/>
  <c r="K2825" i="2"/>
  <c r="L2824" i="2"/>
  <c r="K2824" i="2"/>
  <c r="L2823" i="2"/>
  <c r="K2823" i="2"/>
  <c r="L2822" i="2"/>
  <c r="K2822" i="2"/>
  <c r="L2821" i="2"/>
  <c r="K2821" i="2"/>
  <c r="L2820" i="2"/>
  <c r="K2820" i="2"/>
  <c r="L2819" i="2"/>
  <c r="K2819" i="2"/>
  <c r="L2818" i="2"/>
  <c r="K2818" i="2"/>
  <c r="L2817" i="2"/>
  <c r="K2817" i="2"/>
  <c r="L2816" i="2"/>
  <c r="K2816" i="2"/>
  <c r="L2815" i="2"/>
  <c r="K2815" i="2"/>
  <c r="L2814" i="2"/>
  <c r="K2814" i="2"/>
  <c r="L2813" i="2"/>
  <c r="K2813" i="2"/>
  <c r="L2812" i="2"/>
  <c r="K2812" i="2"/>
  <c r="L2811" i="2"/>
  <c r="K2811" i="2"/>
  <c r="L2810" i="2"/>
  <c r="K2810" i="2"/>
  <c r="L2809" i="2"/>
  <c r="K2809" i="2"/>
  <c r="L2808" i="2"/>
  <c r="K2808" i="2"/>
  <c r="L2807" i="2"/>
  <c r="K2807" i="2"/>
  <c r="L2806" i="2"/>
  <c r="K2806" i="2"/>
  <c r="L2805" i="2"/>
  <c r="K2805" i="2"/>
  <c r="L2804" i="2"/>
  <c r="K2804" i="2"/>
  <c r="L2803" i="2"/>
  <c r="K2803" i="2"/>
  <c r="L2802" i="2"/>
  <c r="K2802" i="2"/>
  <c r="L2801" i="2"/>
  <c r="K2801" i="2"/>
  <c r="L2800" i="2"/>
  <c r="K2800" i="2"/>
  <c r="L2799" i="2"/>
  <c r="K2799" i="2"/>
  <c r="L2798" i="2"/>
  <c r="K2798" i="2"/>
  <c r="L2797" i="2"/>
  <c r="K2797" i="2"/>
  <c r="L2796" i="2"/>
  <c r="K2796" i="2"/>
  <c r="L2795" i="2"/>
  <c r="K2795" i="2"/>
  <c r="L2794" i="2"/>
  <c r="K2794" i="2"/>
  <c r="L2793" i="2"/>
  <c r="K2793" i="2"/>
  <c r="L2792" i="2"/>
  <c r="K2792" i="2"/>
  <c r="L2791" i="2"/>
  <c r="K2791" i="2"/>
  <c r="L2790" i="2"/>
  <c r="K2790" i="2"/>
  <c r="L2789" i="2"/>
  <c r="K2789" i="2"/>
  <c r="L2788" i="2"/>
  <c r="K2788" i="2"/>
  <c r="L2787" i="2"/>
  <c r="K2787" i="2"/>
  <c r="L2786" i="2"/>
  <c r="K2786" i="2"/>
  <c r="L2785" i="2"/>
  <c r="K2785" i="2"/>
  <c r="L2784" i="2"/>
  <c r="K2784" i="2"/>
  <c r="L2783" i="2"/>
  <c r="K2783" i="2"/>
  <c r="L2782" i="2"/>
  <c r="K2782" i="2"/>
  <c r="L2781" i="2"/>
  <c r="K2781" i="2"/>
  <c r="L2780" i="2"/>
  <c r="K2780" i="2"/>
  <c r="L2779" i="2"/>
  <c r="K2779" i="2"/>
  <c r="L2778" i="2"/>
  <c r="K2778" i="2"/>
  <c r="L2777" i="2"/>
  <c r="K2777" i="2"/>
  <c r="L2776" i="2"/>
  <c r="K2776" i="2"/>
  <c r="L2775" i="2"/>
  <c r="K2775" i="2"/>
  <c r="L2774" i="2"/>
  <c r="K2774" i="2"/>
  <c r="L2773" i="2"/>
  <c r="K2773" i="2"/>
  <c r="L2772" i="2"/>
  <c r="K2772" i="2"/>
  <c r="L2771" i="2"/>
  <c r="K2771" i="2"/>
  <c r="L2770" i="2"/>
  <c r="K2770" i="2"/>
  <c r="L2769" i="2"/>
  <c r="K2769" i="2"/>
  <c r="L2768" i="2"/>
  <c r="K2768" i="2"/>
  <c r="L2767" i="2"/>
  <c r="K2767" i="2"/>
  <c r="L2766" i="2"/>
  <c r="K2766" i="2"/>
  <c r="L2765" i="2"/>
  <c r="K2765" i="2"/>
  <c r="L2764" i="2"/>
  <c r="K2764" i="2"/>
  <c r="L2763" i="2"/>
  <c r="K2763" i="2"/>
  <c r="L2762" i="2"/>
  <c r="K2762" i="2"/>
  <c r="L2761" i="2"/>
  <c r="K2761" i="2"/>
  <c r="L2760" i="2"/>
  <c r="K2760" i="2"/>
  <c r="L2759" i="2"/>
  <c r="K2759" i="2"/>
  <c r="L2758" i="2"/>
  <c r="K2758" i="2"/>
  <c r="L2757" i="2"/>
  <c r="K2757" i="2"/>
  <c r="L2756" i="2"/>
  <c r="K2756" i="2"/>
  <c r="L2755" i="2"/>
  <c r="K2755" i="2"/>
  <c r="L2754" i="2"/>
  <c r="K2754" i="2"/>
  <c r="L2753" i="2"/>
  <c r="K2753" i="2"/>
  <c r="L2752" i="2"/>
  <c r="K2752" i="2"/>
  <c r="L2751" i="2"/>
  <c r="K2751" i="2"/>
  <c r="L2750" i="2"/>
  <c r="K2750" i="2"/>
  <c r="L2749" i="2"/>
  <c r="K2749" i="2"/>
  <c r="L2748" i="2"/>
  <c r="K2748" i="2"/>
  <c r="L2747" i="2"/>
  <c r="K2747" i="2"/>
  <c r="L2746" i="2"/>
  <c r="K2746" i="2"/>
  <c r="L2745" i="2"/>
  <c r="K2745" i="2"/>
  <c r="L2744" i="2"/>
  <c r="K2744" i="2"/>
  <c r="L2743" i="2"/>
  <c r="K2743" i="2"/>
  <c r="L2742" i="2"/>
  <c r="K2742" i="2"/>
  <c r="L2741" i="2"/>
  <c r="K2741" i="2"/>
  <c r="L2740" i="2"/>
  <c r="K2740" i="2"/>
  <c r="L2739" i="2"/>
  <c r="K2739" i="2"/>
  <c r="L2738" i="2"/>
  <c r="K2738" i="2"/>
  <c r="L2737" i="2"/>
  <c r="K2737" i="2"/>
  <c r="L2736" i="2"/>
  <c r="K2736" i="2"/>
  <c r="L2735" i="2"/>
  <c r="K2735" i="2"/>
  <c r="L2734" i="2"/>
  <c r="K2734" i="2"/>
  <c r="L2733" i="2"/>
  <c r="K2733" i="2"/>
  <c r="L2732" i="2"/>
  <c r="K2732" i="2"/>
  <c r="L2731" i="2"/>
  <c r="K2731" i="2"/>
  <c r="L2730" i="2"/>
  <c r="K2730" i="2"/>
  <c r="L2729" i="2"/>
  <c r="K2729" i="2"/>
  <c r="L2728" i="2"/>
  <c r="K2728" i="2"/>
  <c r="L2727" i="2"/>
  <c r="K2727" i="2"/>
  <c r="L2726" i="2"/>
  <c r="K2726" i="2"/>
  <c r="L2725" i="2"/>
  <c r="K2725" i="2"/>
  <c r="L2724" i="2"/>
  <c r="K2724" i="2"/>
  <c r="L2723" i="2"/>
  <c r="K2723" i="2"/>
  <c r="L2722" i="2"/>
  <c r="K2722" i="2"/>
  <c r="L2721" i="2"/>
  <c r="K2721" i="2"/>
  <c r="L2720" i="2"/>
  <c r="K2720" i="2"/>
  <c r="L2719" i="2"/>
  <c r="K2719" i="2"/>
  <c r="L2718" i="2"/>
  <c r="K2718" i="2"/>
  <c r="L2717" i="2"/>
  <c r="K2717" i="2"/>
  <c r="L2716" i="2"/>
  <c r="K2716" i="2"/>
  <c r="L2715" i="2"/>
  <c r="K2715" i="2"/>
  <c r="L2714" i="2"/>
  <c r="K2714" i="2"/>
  <c r="L2713" i="2"/>
  <c r="K2713" i="2"/>
  <c r="L2712" i="2"/>
  <c r="K2712" i="2"/>
  <c r="L2711" i="2"/>
  <c r="K2711" i="2"/>
  <c r="L2710" i="2"/>
  <c r="K2710" i="2"/>
  <c r="L2709" i="2"/>
  <c r="K2709" i="2"/>
  <c r="L2708" i="2"/>
  <c r="K2708" i="2"/>
  <c r="L2707" i="2"/>
  <c r="K2707" i="2"/>
  <c r="L2706" i="2"/>
  <c r="K2706" i="2"/>
  <c r="L2705" i="2"/>
  <c r="K2705" i="2"/>
  <c r="L2704" i="2"/>
  <c r="K2704" i="2"/>
  <c r="L2703" i="2"/>
  <c r="K2703" i="2"/>
  <c r="L2702" i="2"/>
  <c r="K2702" i="2"/>
  <c r="L2701" i="2"/>
  <c r="K2701" i="2"/>
  <c r="L2700" i="2"/>
  <c r="K2700" i="2"/>
  <c r="L2699" i="2"/>
  <c r="K2699" i="2"/>
  <c r="L2698" i="2"/>
  <c r="K2698" i="2"/>
  <c r="L2697" i="2"/>
  <c r="K2697" i="2"/>
  <c r="L2696" i="2"/>
  <c r="K2696" i="2"/>
  <c r="L2695" i="2"/>
  <c r="K2695" i="2"/>
  <c r="L2694" i="2"/>
  <c r="K2694" i="2"/>
  <c r="L2693" i="2"/>
  <c r="K2693" i="2"/>
  <c r="L2692" i="2"/>
  <c r="K2692" i="2"/>
  <c r="L2691" i="2"/>
  <c r="K2691" i="2"/>
  <c r="L2690" i="2"/>
  <c r="K2690" i="2"/>
  <c r="L2689" i="2"/>
  <c r="K2689" i="2"/>
  <c r="L2688" i="2"/>
  <c r="K2688" i="2"/>
  <c r="L2687" i="2"/>
  <c r="K2687" i="2"/>
  <c r="L2686" i="2"/>
  <c r="K2686" i="2"/>
  <c r="L2685" i="2"/>
  <c r="K2685" i="2"/>
  <c r="L2684" i="2"/>
  <c r="K2684" i="2"/>
  <c r="L2683" i="2"/>
  <c r="K2683" i="2"/>
  <c r="L2682" i="2"/>
  <c r="K2682" i="2"/>
  <c r="L2681" i="2"/>
  <c r="K2681" i="2"/>
  <c r="L2680" i="2"/>
  <c r="K2680" i="2"/>
  <c r="L2679" i="2"/>
  <c r="K2679" i="2"/>
  <c r="L2678" i="2"/>
  <c r="K2678" i="2"/>
  <c r="L2677" i="2"/>
  <c r="K2677" i="2"/>
  <c r="L2676" i="2"/>
  <c r="K2676" i="2"/>
  <c r="L2675" i="2"/>
  <c r="K2675" i="2"/>
  <c r="L2674" i="2"/>
  <c r="K2674" i="2"/>
  <c r="L2673" i="2"/>
  <c r="K2673" i="2"/>
  <c r="L2672" i="2"/>
  <c r="K2672" i="2"/>
  <c r="L2671" i="2"/>
  <c r="K2671" i="2"/>
  <c r="L2670" i="2"/>
  <c r="K2670" i="2"/>
  <c r="L2669" i="2"/>
  <c r="K2669" i="2"/>
  <c r="L2668" i="2"/>
  <c r="K2668" i="2"/>
  <c r="L2667" i="2"/>
  <c r="K2667" i="2"/>
  <c r="L2666" i="2"/>
  <c r="K2666" i="2"/>
  <c r="L2665" i="2"/>
  <c r="K2665" i="2"/>
  <c r="L2664" i="2"/>
  <c r="K2664" i="2"/>
  <c r="L2663" i="2"/>
  <c r="K2663" i="2"/>
  <c r="L2662" i="2"/>
  <c r="K2662" i="2"/>
  <c r="L2661" i="2"/>
  <c r="K2661" i="2"/>
  <c r="L2660" i="2"/>
  <c r="K2660" i="2"/>
  <c r="L2659" i="2"/>
  <c r="K2659" i="2"/>
  <c r="L2658" i="2"/>
  <c r="K2658" i="2"/>
  <c r="L2657" i="2"/>
  <c r="K2657" i="2"/>
  <c r="L2656" i="2"/>
  <c r="K2656" i="2"/>
  <c r="L2655" i="2"/>
  <c r="K2655" i="2"/>
  <c r="L2654" i="2"/>
  <c r="K2654" i="2"/>
  <c r="L2653" i="2"/>
  <c r="K2653" i="2"/>
  <c r="L2652" i="2"/>
  <c r="K2652" i="2"/>
  <c r="L2651" i="2"/>
  <c r="K2651" i="2"/>
  <c r="L2650" i="2"/>
  <c r="K2650" i="2"/>
  <c r="L2649" i="2"/>
  <c r="K2649" i="2"/>
  <c r="L2648" i="2"/>
  <c r="K2648" i="2"/>
  <c r="L2647" i="2"/>
  <c r="K2647" i="2"/>
  <c r="L2646" i="2"/>
  <c r="K2646" i="2"/>
  <c r="L2645" i="2"/>
  <c r="K2645" i="2"/>
  <c r="L2644" i="2"/>
  <c r="K2644" i="2"/>
  <c r="L2643" i="2"/>
  <c r="K2643" i="2"/>
  <c r="L2642" i="2"/>
  <c r="K2642" i="2"/>
  <c r="L2641" i="2"/>
  <c r="K2641" i="2"/>
  <c r="L2640" i="2"/>
  <c r="K2640" i="2"/>
  <c r="L2639" i="2"/>
  <c r="K2639" i="2"/>
  <c r="L2638" i="2"/>
  <c r="K2638" i="2"/>
  <c r="L2637" i="2"/>
  <c r="K2637" i="2"/>
  <c r="L2636" i="2"/>
  <c r="K2636" i="2"/>
  <c r="L2635" i="2"/>
  <c r="K2635" i="2"/>
  <c r="L2634" i="2"/>
  <c r="K2634" i="2"/>
  <c r="L2633" i="2"/>
  <c r="K2633" i="2"/>
  <c r="L2632" i="2"/>
  <c r="K2632" i="2"/>
  <c r="L2631" i="2"/>
  <c r="K2631" i="2"/>
  <c r="L2630" i="2"/>
  <c r="K2630" i="2"/>
  <c r="L2629" i="2"/>
  <c r="K2629" i="2"/>
  <c r="L2628" i="2"/>
  <c r="K2628" i="2"/>
  <c r="L2627" i="2"/>
  <c r="K2627" i="2"/>
  <c r="L2626" i="2"/>
  <c r="K2626" i="2"/>
  <c r="L2625" i="2"/>
  <c r="K2625" i="2"/>
  <c r="L2624" i="2"/>
  <c r="K2624" i="2"/>
  <c r="L2623" i="2"/>
  <c r="K2623" i="2"/>
  <c r="L2622" i="2"/>
  <c r="K2622" i="2"/>
  <c r="L2621" i="2"/>
  <c r="K2621" i="2"/>
  <c r="L2620" i="2"/>
  <c r="K2620" i="2"/>
  <c r="L2619" i="2"/>
  <c r="K2619" i="2"/>
  <c r="L2618" i="2"/>
  <c r="K2618" i="2"/>
  <c r="L2617" i="2"/>
  <c r="K2617" i="2"/>
  <c r="L2616" i="2"/>
  <c r="K2616" i="2"/>
  <c r="L2615" i="2"/>
  <c r="K2615" i="2"/>
  <c r="L2614" i="2"/>
  <c r="K2614" i="2"/>
  <c r="L2613" i="2"/>
  <c r="K2613" i="2"/>
  <c r="L2612" i="2"/>
  <c r="K2612" i="2"/>
  <c r="L2611" i="2"/>
  <c r="K2611" i="2"/>
  <c r="L2610" i="2"/>
  <c r="K2610" i="2"/>
  <c r="L2609" i="2"/>
  <c r="K2609" i="2"/>
  <c r="L2608" i="2"/>
  <c r="K2608" i="2"/>
  <c r="L2607" i="2"/>
  <c r="K2607" i="2"/>
  <c r="L2606" i="2"/>
  <c r="K2606" i="2"/>
  <c r="L2605" i="2"/>
  <c r="K2605" i="2"/>
  <c r="L2604" i="2"/>
  <c r="K2604" i="2"/>
  <c r="L2603" i="2"/>
  <c r="K2603" i="2"/>
  <c r="L2602" i="2"/>
  <c r="K2602" i="2"/>
  <c r="L2601" i="2"/>
  <c r="K2601" i="2"/>
  <c r="L2600" i="2"/>
  <c r="K2600" i="2"/>
  <c r="L2599" i="2"/>
  <c r="K2599" i="2"/>
  <c r="L2598" i="2"/>
  <c r="K2598" i="2"/>
  <c r="L2597" i="2"/>
  <c r="K2597" i="2"/>
  <c r="L2596" i="2"/>
  <c r="K2596" i="2"/>
  <c r="L2595" i="2"/>
  <c r="K2595" i="2"/>
  <c r="L2594" i="2"/>
  <c r="K2594" i="2"/>
  <c r="L2593" i="2"/>
  <c r="K2593" i="2"/>
  <c r="L2592" i="2"/>
  <c r="K2592" i="2"/>
  <c r="L2591" i="2"/>
  <c r="K2591" i="2"/>
  <c r="L2590" i="2"/>
  <c r="K2590" i="2"/>
  <c r="L2589" i="2"/>
  <c r="K2589" i="2"/>
  <c r="L2588" i="2"/>
  <c r="K2588" i="2"/>
  <c r="L2587" i="2"/>
  <c r="K2587" i="2"/>
  <c r="L2586" i="2"/>
  <c r="K2586" i="2"/>
  <c r="L2585" i="2"/>
  <c r="K2585" i="2"/>
  <c r="L2584" i="2"/>
  <c r="K2584" i="2"/>
  <c r="L2583" i="2"/>
  <c r="K2583" i="2"/>
  <c r="L2582" i="2"/>
  <c r="K2582" i="2"/>
  <c r="L2581" i="2"/>
  <c r="K2581" i="2"/>
  <c r="L2580" i="2"/>
  <c r="K2580" i="2"/>
  <c r="L2579" i="2"/>
  <c r="K2579" i="2"/>
  <c r="L2578" i="2"/>
  <c r="K2578" i="2"/>
  <c r="L2577" i="2"/>
  <c r="K2577" i="2"/>
  <c r="L2576" i="2"/>
  <c r="K2576" i="2"/>
  <c r="L2575" i="2"/>
  <c r="K2575" i="2"/>
  <c r="L2574" i="2"/>
  <c r="K2574" i="2"/>
  <c r="L2573" i="2"/>
  <c r="K2573" i="2"/>
  <c r="L2572" i="2"/>
  <c r="K2572" i="2"/>
  <c r="L2571" i="2"/>
  <c r="K2571" i="2"/>
  <c r="L2570" i="2"/>
  <c r="K2570" i="2"/>
  <c r="L2569" i="2"/>
  <c r="K2569" i="2"/>
  <c r="L2568" i="2"/>
  <c r="K2568" i="2"/>
  <c r="L2567" i="2"/>
  <c r="K2567" i="2"/>
  <c r="L2566" i="2"/>
  <c r="K2566" i="2"/>
  <c r="L2565" i="2"/>
  <c r="K2565" i="2"/>
  <c r="L2564" i="2"/>
  <c r="K2564" i="2"/>
  <c r="L2563" i="2"/>
  <c r="K2563" i="2"/>
  <c r="L2562" i="2"/>
  <c r="K2562" i="2"/>
  <c r="L2561" i="2"/>
  <c r="K2561" i="2"/>
  <c r="L2560" i="2"/>
  <c r="K2560" i="2"/>
  <c r="L2559" i="2"/>
  <c r="K2559" i="2"/>
  <c r="L2558" i="2"/>
  <c r="K2558" i="2"/>
  <c r="L2557" i="2"/>
  <c r="K2557" i="2"/>
  <c r="L2556" i="2"/>
  <c r="K2556" i="2"/>
  <c r="L2555" i="2"/>
  <c r="K2555" i="2"/>
  <c r="L2554" i="2"/>
  <c r="K2554" i="2"/>
  <c r="L2553" i="2"/>
  <c r="K2553" i="2"/>
  <c r="L2552" i="2"/>
  <c r="K2552" i="2"/>
  <c r="L2551" i="2"/>
  <c r="K2551" i="2"/>
  <c r="L2550" i="2"/>
  <c r="K2550" i="2"/>
  <c r="L2549" i="2"/>
  <c r="K2549" i="2"/>
  <c r="L2548" i="2"/>
  <c r="K2548" i="2"/>
  <c r="L2547" i="2"/>
  <c r="K2547" i="2"/>
  <c r="L2546" i="2"/>
  <c r="K2546" i="2"/>
  <c r="L2545" i="2"/>
  <c r="K2545" i="2"/>
  <c r="L2544" i="2"/>
  <c r="K2544" i="2"/>
  <c r="L2543" i="2"/>
  <c r="K2543" i="2"/>
  <c r="L2542" i="2"/>
  <c r="K2542" i="2"/>
  <c r="L2541" i="2"/>
  <c r="K2541" i="2"/>
  <c r="L2540" i="2"/>
  <c r="K2540" i="2"/>
  <c r="L2539" i="2"/>
  <c r="K2539" i="2"/>
  <c r="L2538" i="2"/>
  <c r="K2538" i="2"/>
  <c r="L2537" i="2"/>
  <c r="K2537" i="2"/>
  <c r="L2536" i="2"/>
  <c r="K2536" i="2"/>
  <c r="L2535" i="2"/>
  <c r="K2535" i="2"/>
  <c r="L2534" i="2"/>
  <c r="K2534" i="2"/>
  <c r="L2533" i="2"/>
  <c r="K2533" i="2"/>
  <c r="L2532" i="2"/>
  <c r="K2532" i="2"/>
  <c r="L2531" i="2"/>
  <c r="K2531" i="2"/>
  <c r="L2530" i="2"/>
  <c r="K2530" i="2"/>
  <c r="L2529" i="2"/>
  <c r="K2529" i="2"/>
  <c r="L2528" i="2"/>
  <c r="K2528" i="2"/>
  <c r="L2527" i="2"/>
  <c r="K2527" i="2"/>
  <c r="L2526" i="2"/>
  <c r="K2526" i="2"/>
  <c r="L2525" i="2"/>
  <c r="K2525" i="2"/>
  <c r="L2524" i="2"/>
  <c r="K2524" i="2"/>
  <c r="L2523" i="2"/>
  <c r="K2523" i="2"/>
  <c r="L2522" i="2"/>
  <c r="K2522" i="2"/>
  <c r="L2521" i="2"/>
  <c r="K2521" i="2"/>
  <c r="L2520" i="2"/>
  <c r="K2520" i="2"/>
  <c r="L2519" i="2"/>
  <c r="K2519" i="2"/>
  <c r="L2518" i="2"/>
  <c r="K2518" i="2"/>
  <c r="L2517" i="2"/>
  <c r="K2517" i="2"/>
  <c r="L2516" i="2"/>
  <c r="K2516" i="2"/>
  <c r="L2515" i="2"/>
  <c r="K2515" i="2"/>
  <c r="L2514" i="2"/>
  <c r="K2514" i="2"/>
  <c r="L2513" i="2"/>
  <c r="K2513" i="2"/>
  <c r="L2512" i="2"/>
  <c r="K2512" i="2"/>
  <c r="L2511" i="2"/>
  <c r="K2511" i="2"/>
  <c r="L2510" i="2"/>
  <c r="K2510" i="2"/>
  <c r="L2509" i="2"/>
  <c r="K2509" i="2"/>
  <c r="L2508" i="2"/>
  <c r="K2508" i="2"/>
  <c r="L2507" i="2"/>
  <c r="K2507" i="2"/>
  <c r="L2506" i="2"/>
  <c r="K2506" i="2"/>
  <c r="L2505" i="2"/>
  <c r="K2505" i="2"/>
  <c r="L2504" i="2"/>
  <c r="K2504" i="2"/>
  <c r="L2503" i="2"/>
  <c r="K2503" i="2"/>
  <c r="L2502" i="2"/>
  <c r="K2502" i="2"/>
  <c r="L2501" i="2"/>
  <c r="K2501" i="2"/>
  <c r="L2500" i="2"/>
  <c r="K2500" i="2"/>
  <c r="L2499" i="2"/>
  <c r="K2499" i="2"/>
  <c r="L2498" i="2"/>
  <c r="K2498" i="2"/>
  <c r="L2497" i="2"/>
  <c r="K2497" i="2"/>
  <c r="L2496" i="2"/>
  <c r="K2496" i="2"/>
  <c r="L2495" i="2"/>
  <c r="K2495" i="2"/>
  <c r="L2494" i="2"/>
  <c r="K2494" i="2"/>
  <c r="L2493" i="2"/>
  <c r="K2493" i="2"/>
  <c r="L2492" i="2"/>
  <c r="K2492" i="2"/>
  <c r="L2491" i="2"/>
  <c r="K2491" i="2"/>
  <c r="L2490" i="2"/>
  <c r="K2490" i="2"/>
  <c r="L2489" i="2"/>
  <c r="K2489" i="2"/>
  <c r="L2488" i="2"/>
  <c r="K2488" i="2"/>
  <c r="L2487" i="2"/>
  <c r="K2487" i="2"/>
  <c r="L2486" i="2"/>
  <c r="K2486" i="2"/>
  <c r="L2485" i="2"/>
  <c r="K2485" i="2"/>
  <c r="L2484" i="2"/>
  <c r="K2484" i="2"/>
  <c r="L2483" i="2"/>
  <c r="K2483" i="2"/>
  <c r="L2482" i="2"/>
  <c r="K2482" i="2"/>
  <c r="L2481" i="2"/>
  <c r="K2481" i="2"/>
  <c r="L2480" i="2"/>
  <c r="K2480" i="2"/>
  <c r="L2479" i="2"/>
  <c r="K2479" i="2"/>
  <c r="L2478" i="2"/>
  <c r="K2478" i="2"/>
  <c r="L2477" i="2"/>
  <c r="K2477" i="2"/>
  <c r="L2476" i="2"/>
  <c r="K2476" i="2"/>
  <c r="L2475" i="2"/>
  <c r="K2475" i="2"/>
  <c r="L2474" i="2"/>
  <c r="K2474" i="2"/>
  <c r="L2473" i="2"/>
  <c r="K2473" i="2"/>
  <c r="L2472" i="2"/>
  <c r="K2472" i="2"/>
  <c r="L2471" i="2"/>
  <c r="K2471" i="2"/>
  <c r="L2470" i="2"/>
  <c r="K2470" i="2"/>
  <c r="L2469" i="2"/>
  <c r="K2469" i="2"/>
  <c r="L2468" i="2"/>
  <c r="K2468" i="2"/>
  <c r="L2467" i="2"/>
  <c r="K2467" i="2"/>
  <c r="L2466" i="2"/>
  <c r="K2466" i="2"/>
  <c r="L2465" i="2"/>
  <c r="K2465" i="2"/>
  <c r="L2464" i="2"/>
  <c r="K2464" i="2"/>
  <c r="L2463" i="2"/>
  <c r="K2463" i="2"/>
  <c r="L2462" i="2"/>
  <c r="K2462" i="2"/>
  <c r="L2461" i="2"/>
  <c r="K2461" i="2"/>
  <c r="L2460" i="2"/>
  <c r="K2460" i="2"/>
  <c r="L2459" i="2"/>
  <c r="K2459" i="2"/>
  <c r="L2458" i="2"/>
  <c r="K2458" i="2"/>
  <c r="L2457" i="2"/>
  <c r="K2457" i="2"/>
  <c r="L2456" i="2"/>
  <c r="K2456" i="2"/>
  <c r="L2455" i="2"/>
  <c r="K2455" i="2"/>
  <c r="L2454" i="2"/>
  <c r="K2454" i="2"/>
  <c r="L2453" i="2"/>
  <c r="K2453" i="2"/>
  <c r="L2452" i="2"/>
  <c r="K2452" i="2"/>
  <c r="L2451" i="2"/>
  <c r="K2451" i="2"/>
  <c r="L2450" i="2"/>
  <c r="K2450" i="2"/>
  <c r="L2449" i="2"/>
  <c r="K2449" i="2"/>
  <c r="L2448" i="2"/>
  <c r="K2448" i="2"/>
  <c r="L2447" i="2"/>
  <c r="K2447" i="2"/>
  <c r="L2446" i="2"/>
  <c r="K2446" i="2"/>
  <c r="L2445" i="2"/>
  <c r="K2445" i="2"/>
  <c r="L2444" i="2"/>
  <c r="K2444" i="2"/>
  <c r="L2443" i="2"/>
  <c r="K2443" i="2"/>
  <c r="L2442" i="2"/>
  <c r="K2442" i="2"/>
  <c r="L2441" i="2"/>
  <c r="K2441" i="2"/>
  <c r="L2440" i="2"/>
  <c r="K2440" i="2"/>
  <c r="L2439" i="2"/>
  <c r="K2439" i="2"/>
  <c r="L2438" i="2"/>
  <c r="K2438" i="2"/>
  <c r="L2437" i="2"/>
  <c r="K2437" i="2"/>
  <c r="L2436" i="2"/>
  <c r="K2436" i="2"/>
  <c r="L2435" i="2"/>
  <c r="K2435" i="2"/>
  <c r="L2434" i="2"/>
  <c r="K2434" i="2"/>
  <c r="L2433" i="2"/>
  <c r="K2433" i="2"/>
  <c r="L2432" i="2"/>
  <c r="K2432" i="2"/>
  <c r="L2431" i="2"/>
  <c r="K2431" i="2"/>
  <c r="L2430" i="2"/>
  <c r="K2430" i="2"/>
  <c r="L2429" i="2"/>
  <c r="K2429" i="2"/>
  <c r="L2428" i="2"/>
  <c r="K2428" i="2"/>
  <c r="L2427" i="2"/>
  <c r="K2427" i="2"/>
  <c r="L2426" i="2"/>
  <c r="K2426" i="2"/>
  <c r="L2425" i="2"/>
  <c r="K2425" i="2"/>
  <c r="L2424" i="2"/>
  <c r="K2424" i="2"/>
  <c r="L2423" i="2"/>
  <c r="K2423" i="2"/>
  <c r="L2422" i="2"/>
  <c r="K2422" i="2"/>
  <c r="L2421" i="2"/>
  <c r="K2421" i="2"/>
  <c r="L2420" i="2"/>
  <c r="K2420" i="2"/>
  <c r="L2419" i="2"/>
  <c r="K2419" i="2"/>
  <c r="L2418" i="2"/>
  <c r="K2418" i="2"/>
  <c r="L2417" i="2"/>
  <c r="K2417" i="2"/>
  <c r="L2416" i="2"/>
  <c r="K2416" i="2"/>
  <c r="L2415" i="2"/>
  <c r="K2415" i="2"/>
  <c r="L2414" i="2"/>
  <c r="K2414" i="2"/>
  <c r="L2413" i="2"/>
  <c r="K2413" i="2"/>
  <c r="L2412" i="2"/>
  <c r="K2412" i="2"/>
  <c r="L2411" i="2"/>
  <c r="K2411" i="2"/>
  <c r="L2410" i="2"/>
  <c r="K2410" i="2"/>
  <c r="L2409" i="2"/>
  <c r="K2409" i="2"/>
  <c r="L2408" i="2"/>
  <c r="K2408" i="2"/>
  <c r="L2407" i="2"/>
  <c r="K2407" i="2"/>
  <c r="L2406" i="2"/>
  <c r="K2406" i="2"/>
  <c r="L2405" i="2"/>
  <c r="K2405" i="2"/>
  <c r="L2404" i="2"/>
  <c r="K2404" i="2"/>
  <c r="L2403" i="2"/>
  <c r="K2403" i="2"/>
  <c r="L2402" i="2"/>
  <c r="K2402" i="2"/>
  <c r="L2401" i="2"/>
  <c r="K2401" i="2"/>
  <c r="L2400" i="2"/>
  <c r="K2400" i="2"/>
  <c r="L2399" i="2"/>
  <c r="K2399" i="2"/>
  <c r="L2398" i="2"/>
  <c r="K2398" i="2"/>
  <c r="L2397" i="2"/>
  <c r="K2397" i="2"/>
  <c r="L2396" i="2"/>
  <c r="K2396" i="2"/>
  <c r="L2395" i="2"/>
  <c r="K2395" i="2"/>
  <c r="L2394" i="2"/>
  <c r="K2394" i="2"/>
  <c r="L2393" i="2"/>
  <c r="K2393" i="2"/>
  <c r="L2392" i="2"/>
  <c r="K2392" i="2"/>
  <c r="L2391" i="2"/>
  <c r="K2391" i="2"/>
  <c r="L2390" i="2"/>
  <c r="K2390" i="2"/>
  <c r="L2389" i="2"/>
  <c r="K2389" i="2"/>
  <c r="L2388" i="2"/>
  <c r="K2388" i="2"/>
  <c r="L2387" i="2"/>
  <c r="K2387" i="2"/>
  <c r="L2386" i="2"/>
  <c r="K2386" i="2"/>
  <c r="L2385" i="2"/>
  <c r="K2385" i="2"/>
  <c r="L2384" i="2"/>
  <c r="K2384" i="2"/>
  <c r="L2383" i="2"/>
  <c r="K2383" i="2"/>
  <c r="L2382" i="2"/>
  <c r="K2382" i="2"/>
  <c r="L2381" i="2"/>
  <c r="K2381" i="2"/>
  <c r="L2380" i="2"/>
  <c r="K2380" i="2"/>
  <c r="L2379" i="2"/>
  <c r="K2379" i="2"/>
  <c r="L2378" i="2"/>
  <c r="K2378" i="2"/>
  <c r="L2377" i="2"/>
  <c r="K2377" i="2"/>
  <c r="L2376" i="2"/>
  <c r="K2376" i="2"/>
  <c r="L2375" i="2"/>
  <c r="K2375" i="2"/>
  <c r="L2374" i="2"/>
  <c r="K2374" i="2"/>
  <c r="L2373" i="2"/>
  <c r="K2373" i="2"/>
  <c r="L2372" i="2"/>
  <c r="K2372" i="2"/>
  <c r="L2371" i="2"/>
  <c r="K2371" i="2"/>
  <c r="L2370" i="2"/>
  <c r="K2370" i="2"/>
  <c r="L2369" i="2"/>
  <c r="K2369" i="2"/>
  <c r="L2368" i="2"/>
  <c r="K2368" i="2"/>
  <c r="L2367" i="2"/>
  <c r="K2367" i="2"/>
  <c r="L2366" i="2"/>
  <c r="K2366" i="2"/>
  <c r="L2365" i="2"/>
  <c r="K2365" i="2"/>
  <c r="L2364" i="2"/>
  <c r="K2364" i="2"/>
  <c r="L2363" i="2"/>
  <c r="K2363" i="2"/>
  <c r="L2362" i="2"/>
  <c r="K2362" i="2"/>
  <c r="L2361" i="2"/>
  <c r="K2361" i="2"/>
  <c r="L2360" i="2"/>
  <c r="K2360" i="2"/>
  <c r="L2359" i="2"/>
  <c r="K2359" i="2"/>
  <c r="L2358" i="2"/>
  <c r="K2358" i="2"/>
  <c r="L2357" i="2"/>
  <c r="K2357" i="2"/>
  <c r="L2356" i="2"/>
  <c r="K2356" i="2"/>
  <c r="L2355" i="2"/>
  <c r="K2355" i="2"/>
  <c r="L2354" i="2"/>
  <c r="K2354" i="2"/>
  <c r="L2353" i="2"/>
  <c r="K2353" i="2"/>
  <c r="L2352" i="2"/>
  <c r="K2352" i="2"/>
  <c r="L2351" i="2"/>
  <c r="K2351" i="2"/>
  <c r="L2350" i="2"/>
  <c r="K2350" i="2"/>
  <c r="L2349" i="2"/>
  <c r="K2349" i="2"/>
  <c r="L2348" i="2"/>
  <c r="K2348" i="2"/>
  <c r="L2347" i="2"/>
  <c r="K2347" i="2"/>
  <c r="L2346" i="2"/>
  <c r="K2346" i="2"/>
  <c r="L2345" i="2"/>
  <c r="K2345" i="2"/>
  <c r="L2344" i="2"/>
  <c r="K2344" i="2"/>
  <c r="L2343" i="2"/>
  <c r="K2343" i="2"/>
  <c r="L2342" i="2"/>
  <c r="K2342" i="2"/>
  <c r="L2341" i="2"/>
  <c r="K2341" i="2"/>
  <c r="L2340" i="2"/>
  <c r="K2340" i="2"/>
  <c r="L2339" i="2"/>
  <c r="K2339" i="2"/>
  <c r="L2338" i="2"/>
  <c r="K2338" i="2"/>
  <c r="L2337" i="2"/>
  <c r="K2337" i="2"/>
  <c r="L2336" i="2"/>
  <c r="K2336" i="2"/>
  <c r="L2335" i="2"/>
  <c r="K2335" i="2"/>
  <c r="L2334" i="2"/>
  <c r="K2334" i="2"/>
  <c r="L2333" i="2"/>
  <c r="K2333" i="2"/>
  <c r="L2332" i="2"/>
  <c r="K2332" i="2"/>
  <c r="L2331" i="2"/>
  <c r="K2331" i="2"/>
  <c r="L2330" i="2"/>
  <c r="K2330" i="2"/>
  <c r="L2329" i="2"/>
  <c r="K2329" i="2"/>
  <c r="L2328" i="2"/>
  <c r="K2328" i="2"/>
  <c r="L2327" i="2"/>
  <c r="K2327" i="2"/>
  <c r="L2326" i="2"/>
  <c r="K2326" i="2"/>
  <c r="L2325" i="2"/>
  <c r="K2325" i="2"/>
  <c r="L2324" i="2"/>
  <c r="K2324" i="2"/>
  <c r="L2323" i="2"/>
  <c r="K2323" i="2"/>
  <c r="L2322" i="2"/>
  <c r="K2322" i="2"/>
  <c r="L2321" i="2"/>
  <c r="K2321" i="2"/>
  <c r="L2320" i="2"/>
  <c r="K2320" i="2"/>
  <c r="L2319" i="2"/>
  <c r="K2319" i="2"/>
  <c r="L2318" i="2"/>
  <c r="K2318" i="2"/>
  <c r="L2317" i="2"/>
  <c r="K2317" i="2"/>
  <c r="L2316" i="2"/>
  <c r="K2316" i="2"/>
  <c r="L2315" i="2"/>
  <c r="K2315" i="2"/>
  <c r="L2314" i="2"/>
  <c r="K2314" i="2"/>
  <c r="L2313" i="2"/>
  <c r="K2313" i="2"/>
  <c r="L2312" i="2"/>
  <c r="K2312" i="2"/>
  <c r="L2311" i="2"/>
  <c r="K2311" i="2"/>
  <c r="L2310" i="2"/>
  <c r="K2310" i="2"/>
  <c r="L2309" i="2"/>
  <c r="K2309" i="2"/>
  <c r="L2308" i="2"/>
  <c r="K2308" i="2"/>
  <c r="L2307" i="2"/>
  <c r="K2307" i="2"/>
  <c r="L2306" i="2"/>
  <c r="K2306" i="2"/>
  <c r="L2305" i="2"/>
  <c r="K2305" i="2"/>
  <c r="L2304" i="2"/>
  <c r="K2304" i="2"/>
  <c r="L2303" i="2"/>
  <c r="K2303" i="2"/>
  <c r="L2302" i="2"/>
  <c r="K2302" i="2"/>
  <c r="L2301" i="2"/>
  <c r="K2301" i="2"/>
  <c r="L2300" i="2"/>
  <c r="K2300" i="2"/>
  <c r="L2299" i="2"/>
  <c r="K2299" i="2"/>
  <c r="L2298" i="2"/>
  <c r="K2298" i="2"/>
  <c r="L2297" i="2"/>
  <c r="K2297" i="2"/>
  <c r="L2296" i="2"/>
  <c r="K2296" i="2"/>
  <c r="L2295" i="2"/>
  <c r="K2295" i="2"/>
  <c r="L2294" i="2"/>
  <c r="K2294" i="2"/>
  <c r="L2293" i="2"/>
  <c r="K2293" i="2"/>
  <c r="L2292" i="2"/>
  <c r="K2292" i="2"/>
  <c r="L2291" i="2"/>
  <c r="K2291" i="2"/>
  <c r="L2290" i="2"/>
  <c r="K2290" i="2"/>
  <c r="L2289" i="2"/>
  <c r="K2289" i="2"/>
  <c r="L2288" i="2"/>
  <c r="K2288" i="2"/>
  <c r="L2287" i="2"/>
  <c r="K2287" i="2"/>
  <c r="L2286" i="2"/>
  <c r="K2286" i="2"/>
  <c r="L2285" i="2"/>
  <c r="K2285" i="2"/>
  <c r="L2284" i="2"/>
  <c r="K2284" i="2"/>
  <c r="L2283" i="2"/>
  <c r="K2283" i="2"/>
  <c r="L2282" i="2"/>
  <c r="K2282" i="2"/>
  <c r="L2281" i="2"/>
  <c r="K2281" i="2"/>
  <c r="L2280" i="2"/>
  <c r="K2280" i="2"/>
  <c r="L2279" i="2"/>
  <c r="K2279" i="2"/>
  <c r="L2278" i="2"/>
  <c r="K2278" i="2"/>
  <c r="L2277" i="2"/>
  <c r="K2277" i="2"/>
  <c r="L2276" i="2"/>
  <c r="K2276" i="2"/>
  <c r="L2275" i="2"/>
  <c r="K2275" i="2"/>
  <c r="L2274" i="2"/>
  <c r="K2274" i="2"/>
  <c r="L2273" i="2"/>
  <c r="K2273" i="2"/>
  <c r="L2272" i="2"/>
  <c r="K2272" i="2"/>
  <c r="L2271" i="2"/>
  <c r="K2271" i="2"/>
  <c r="L2270" i="2"/>
  <c r="K2270" i="2"/>
  <c r="L2269" i="2"/>
  <c r="K2269" i="2"/>
  <c r="L2268" i="2"/>
  <c r="K2268" i="2"/>
  <c r="L2267" i="2"/>
  <c r="K2267" i="2"/>
  <c r="L2266" i="2"/>
  <c r="K2266" i="2"/>
  <c r="L2265" i="2"/>
  <c r="K2265" i="2"/>
  <c r="L2264" i="2"/>
  <c r="K2264" i="2"/>
  <c r="L2263" i="2"/>
  <c r="K2263" i="2"/>
  <c r="L2262" i="2"/>
  <c r="K2262" i="2"/>
  <c r="L2261" i="2"/>
  <c r="K2261" i="2"/>
  <c r="L2260" i="2"/>
  <c r="K2260" i="2"/>
  <c r="L2259" i="2"/>
  <c r="K2259" i="2"/>
  <c r="L2258" i="2"/>
  <c r="K2258" i="2"/>
  <c r="L2257" i="2"/>
  <c r="K2257" i="2"/>
  <c r="L2256" i="2"/>
  <c r="K2256" i="2"/>
  <c r="L2255" i="2"/>
  <c r="K2255" i="2"/>
  <c r="L2254" i="2"/>
  <c r="K2254" i="2"/>
  <c r="L2253" i="2"/>
  <c r="K2253" i="2"/>
  <c r="L2252" i="2"/>
  <c r="K2252" i="2"/>
  <c r="L2251" i="2"/>
  <c r="K2251" i="2"/>
  <c r="L2250" i="2"/>
  <c r="K2250" i="2"/>
  <c r="L2249" i="2"/>
  <c r="K2249" i="2"/>
  <c r="L2248" i="2"/>
  <c r="K2248" i="2"/>
  <c r="L2247" i="2"/>
  <c r="K2247" i="2"/>
  <c r="L2246" i="2"/>
  <c r="K2246" i="2"/>
  <c r="L2245" i="2"/>
  <c r="K2245" i="2"/>
  <c r="L2244" i="2"/>
  <c r="K2244" i="2"/>
  <c r="L2243" i="2"/>
  <c r="K2243" i="2"/>
  <c r="L2242" i="2"/>
  <c r="K2242" i="2"/>
  <c r="L2241" i="2"/>
  <c r="K2241" i="2"/>
  <c r="L2240" i="2"/>
  <c r="K2240" i="2"/>
  <c r="L2239" i="2"/>
  <c r="K2239" i="2"/>
  <c r="L2238" i="2"/>
  <c r="K2238" i="2"/>
  <c r="L2237" i="2"/>
  <c r="K2237" i="2"/>
  <c r="L2236" i="2"/>
  <c r="K2236" i="2"/>
  <c r="L2235" i="2"/>
  <c r="K2235" i="2"/>
  <c r="L2234" i="2"/>
  <c r="K2234" i="2"/>
  <c r="L2233" i="2"/>
  <c r="K2233" i="2"/>
  <c r="L2232" i="2"/>
  <c r="K2232" i="2"/>
  <c r="L2231" i="2"/>
  <c r="K2231" i="2"/>
  <c r="L2230" i="2"/>
  <c r="K2230" i="2"/>
  <c r="L2229" i="2"/>
  <c r="K2229" i="2"/>
  <c r="L2228" i="2"/>
  <c r="K2228" i="2"/>
  <c r="L2227" i="2"/>
  <c r="K2227" i="2"/>
  <c r="L2226" i="2"/>
  <c r="K2226" i="2"/>
  <c r="L2225" i="2"/>
  <c r="K2225" i="2"/>
  <c r="L2224" i="2"/>
  <c r="K2224" i="2"/>
  <c r="L2223" i="2"/>
  <c r="K2223" i="2"/>
  <c r="L2222" i="2"/>
  <c r="K2222" i="2"/>
  <c r="L2221" i="2"/>
  <c r="K2221" i="2"/>
  <c r="L2220" i="2"/>
  <c r="K2220" i="2"/>
  <c r="L2219" i="2"/>
  <c r="K2219" i="2"/>
  <c r="L2218" i="2"/>
  <c r="K2218" i="2"/>
  <c r="L2217" i="2"/>
  <c r="K2217" i="2"/>
  <c r="L2216" i="2"/>
  <c r="K2216" i="2"/>
  <c r="L2215" i="2"/>
  <c r="K2215" i="2"/>
  <c r="L2214" i="2"/>
  <c r="K2214" i="2"/>
  <c r="L2213" i="2"/>
  <c r="K2213" i="2"/>
  <c r="L2212" i="2"/>
  <c r="K2212" i="2"/>
  <c r="L2211" i="2"/>
  <c r="K2211" i="2"/>
  <c r="L2210" i="2"/>
  <c r="K2210" i="2"/>
  <c r="L2209" i="2"/>
  <c r="K2209" i="2"/>
  <c r="L2208" i="2"/>
  <c r="K2208" i="2"/>
  <c r="L2207" i="2"/>
  <c r="K2207" i="2"/>
  <c r="L2206" i="2"/>
  <c r="K2206" i="2"/>
  <c r="L2205" i="2"/>
  <c r="K2205" i="2"/>
  <c r="L2204" i="2"/>
  <c r="K2204" i="2"/>
  <c r="L2203" i="2"/>
  <c r="K2203" i="2"/>
  <c r="L2202" i="2"/>
  <c r="K2202" i="2"/>
  <c r="L2201" i="2"/>
  <c r="K2201" i="2"/>
  <c r="L2200" i="2"/>
  <c r="K2200" i="2"/>
  <c r="L2199" i="2"/>
  <c r="K2199" i="2"/>
  <c r="L2198" i="2"/>
  <c r="K2198" i="2"/>
  <c r="L2197" i="2"/>
  <c r="K2197" i="2"/>
  <c r="L2196" i="2"/>
  <c r="K2196" i="2"/>
  <c r="L2195" i="2"/>
  <c r="K2195" i="2"/>
  <c r="L2194" i="2"/>
  <c r="K2194" i="2"/>
  <c r="L2193" i="2"/>
  <c r="K2193" i="2"/>
  <c r="L2192" i="2"/>
  <c r="K2192" i="2"/>
  <c r="L2191" i="2"/>
  <c r="K2191" i="2"/>
  <c r="L2190" i="2"/>
  <c r="K2190" i="2"/>
  <c r="L2189" i="2"/>
  <c r="K2189" i="2"/>
  <c r="L2188" i="2"/>
  <c r="K2188" i="2"/>
  <c r="L2187" i="2"/>
  <c r="K2187" i="2"/>
  <c r="L2186" i="2"/>
  <c r="K2186" i="2"/>
  <c r="L2185" i="2"/>
  <c r="K2185" i="2"/>
  <c r="L2184" i="2"/>
  <c r="K2184" i="2"/>
  <c r="L2183" i="2"/>
  <c r="K2183" i="2"/>
  <c r="L2182" i="2"/>
  <c r="K2182" i="2"/>
  <c r="L2181" i="2"/>
  <c r="K2181" i="2"/>
  <c r="L2180" i="2"/>
  <c r="K2180" i="2"/>
  <c r="L2179" i="2"/>
  <c r="K2179" i="2"/>
  <c r="L2178" i="2"/>
  <c r="K2178" i="2"/>
  <c r="L2177" i="2"/>
  <c r="K2177" i="2"/>
  <c r="L2176" i="2"/>
  <c r="K2176" i="2"/>
  <c r="L2175" i="2"/>
  <c r="K2175" i="2"/>
  <c r="L2174" i="2"/>
  <c r="K2174" i="2"/>
  <c r="L2173" i="2"/>
  <c r="K2173" i="2"/>
  <c r="L2172" i="2"/>
  <c r="K2172" i="2"/>
  <c r="L2171" i="2"/>
  <c r="K2171" i="2"/>
  <c r="L2170" i="2"/>
  <c r="K2170" i="2"/>
  <c r="L2169" i="2"/>
  <c r="K2169" i="2"/>
  <c r="L2168" i="2"/>
  <c r="K2168" i="2"/>
  <c r="L2167" i="2"/>
  <c r="K2167" i="2"/>
  <c r="L2166" i="2"/>
  <c r="K2166" i="2"/>
  <c r="L2165" i="2"/>
  <c r="K2165" i="2"/>
  <c r="L2164" i="2"/>
  <c r="K2164" i="2"/>
  <c r="L2163" i="2"/>
  <c r="K2163" i="2"/>
  <c r="L2162" i="2"/>
  <c r="K2162" i="2"/>
  <c r="L2161" i="2"/>
  <c r="K2161" i="2"/>
  <c r="L2160" i="2"/>
  <c r="K2160" i="2"/>
  <c r="L2159" i="2"/>
  <c r="K2159" i="2"/>
  <c r="L2158" i="2"/>
  <c r="K2158" i="2"/>
  <c r="L2157" i="2"/>
  <c r="K2157" i="2"/>
  <c r="L2156" i="2"/>
  <c r="K2156" i="2"/>
  <c r="L2155" i="2"/>
  <c r="K2155" i="2"/>
  <c r="L2154" i="2"/>
  <c r="K2154" i="2"/>
  <c r="L2153" i="2"/>
  <c r="K2153" i="2"/>
  <c r="L2152" i="2"/>
  <c r="K2152" i="2"/>
  <c r="L2151" i="2"/>
  <c r="K2151" i="2"/>
  <c r="L2150" i="2"/>
  <c r="K2150" i="2"/>
  <c r="L2149" i="2"/>
  <c r="K2149" i="2"/>
  <c r="L2148" i="2"/>
  <c r="K2148" i="2"/>
  <c r="L2147" i="2"/>
  <c r="K2147" i="2"/>
  <c r="L2146" i="2"/>
  <c r="K2146" i="2"/>
  <c r="L2145" i="2"/>
  <c r="K2145" i="2"/>
  <c r="L2144" i="2"/>
  <c r="K2144" i="2"/>
  <c r="L2143" i="2"/>
  <c r="K2143" i="2"/>
  <c r="L2142" i="2"/>
  <c r="K2142" i="2"/>
  <c r="L2141" i="2"/>
  <c r="K2141" i="2"/>
  <c r="L2140" i="2"/>
  <c r="K2140" i="2"/>
  <c r="L2139" i="2"/>
  <c r="K2139" i="2"/>
  <c r="L2138" i="2"/>
  <c r="K2138" i="2"/>
  <c r="L2137" i="2"/>
  <c r="K2137" i="2"/>
  <c r="L2136" i="2"/>
  <c r="K2136" i="2"/>
  <c r="L2135" i="2"/>
  <c r="K2135" i="2"/>
  <c r="L2134" i="2"/>
  <c r="K2134" i="2"/>
  <c r="L2133" i="2"/>
  <c r="K2133" i="2"/>
  <c r="L2132" i="2"/>
  <c r="K2132" i="2"/>
  <c r="L2131" i="2"/>
  <c r="K2131" i="2"/>
  <c r="L2130" i="2"/>
  <c r="K2130" i="2"/>
  <c r="L2129" i="2"/>
  <c r="K2129" i="2"/>
  <c r="L2128" i="2"/>
  <c r="K2128" i="2"/>
  <c r="L2127" i="2"/>
  <c r="K2127" i="2"/>
  <c r="L2126" i="2"/>
  <c r="K2126" i="2"/>
  <c r="L2125" i="2"/>
  <c r="K2125" i="2"/>
  <c r="L2124" i="2"/>
  <c r="K2124" i="2"/>
  <c r="L2123" i="2"/>
  <c r="K2123" i="2"/>
  <c r="L2122" i="2"/>
  <c r="K2122" i="2"/>
  <c r="L2121" i="2"/>
  <c r="K2121" i="2"/>
  <c r="L2120" i="2"/>
  <c r="K2120" i="2"/>
  <c r="L2119" i="2"/>
  <c r="K2119" i="2"/>
  <c r="L2118" i="2"/>
  <c r="K2118" i="2"/>
  <c r="L2117" i="2"/>
  <c r="K2117" i="2"/>
  <c r="L2116" i="2"/>
  <c r="K2116" i="2"/>
  <c r="L2115" i="2"/>
  <c r="K2115" i="2"/>
  <c r="L2114" i="2"/>
  <c r="K2114" i="2"/>
  <c r="L2113" i="2"/>
  <c r="K2113" i="2"/>
  <c r="L2112" i="2"/>
  <c r="K2112" i="2"/>
  <c r="L2111" i="2"/>
  <c r="K2111" i="2"/>
  <c r="L2110" i="2"/>
  <c r="K2110" i="2"/>
  <c r="L2109" i="2"/>
  <c r="K2109" i="2"/>
  <c r="L2108" i="2"/>
  <c r="K2108" i="2"/>
  <c r="L2107" i="2"/>
  <c r="K2107" i="2"/>
  <c r="L2106" i="2"/>
  <c r="K2106" i="2"/>
  <c r="L2105" i="2"/>
  <c r="K2105" i="2"/>
  <c r="L2104" i="2"/>
  <c r="K2104" i="2"/>
  <c r="L2103" i="2"/>
  <c r="K2103" i="2"/>
  <c r="L2102" i="2"/>
  <c r="K2102" i="2"/>
  <c r="L2101" i="2"/>
  <c r="K2101" i="2"/>
  <c r="L2100" i="2"/>
  <c r="K2100" i="2"/>
  <c r="L2099" i="2"/>
  <c r="K2099" i="2"/>
  <c r="L2098" i="2"/>
  <c r="K2098" i="2"/>
  <c r="L2097" i="2"/>
  <c r="K2097" i="2"/>
  <c r="L2096" i="2"/>
  <c r="K2096" i="2"/>
  <c r="L2095" i="2"/>
  <c r="K2095" i="2"/>
  <c r="L2094" i="2"/>
  <c r="K2094" i="2"/>
  <c r="L2093" i="2"/>
  <c r="K2093" i="2"/>
  <c r="L2092" i="2"/>
  <c r="K2092" i="2"/>
  <c r="L2091" i="2"/>
  <c r="K2091" i="2"/>
  <c r="L2090" i="2"/>
  <c r="K2090" i="2"/>
  <c r="L2089" i="2"/>
  <c r="K2089" i="2"/>
  <c r="L2088" i="2"/>
  <c r="K2088" i="2"/>
  <c r="L2087" i="2"/>
  <c r="K2087" i="2"/>
  <c r="L2086" i="2"/>
  <c r="K2086" i="2"/>
  <c r="L2085" i="2"/>
  <c r="K2085" i="2"/>
  <c r="L2084" i="2"/>
  <c r="K2084" i="2"/>
  <c r="L2083" i="2"/>
  <c r="K2083" i="2"/>
  <c r="L2082" i="2"/>
  <c r="K2082" i="2"/>
  <c r="L2081" i="2"/>
  <c r="K2081" i="2"/>
  <c r="L2080" i="2"/>
  <c r="K2080" i="2"/>
  <c r="L2079" i="2"/>
  <c r="K2079" i="2"/>
  <c r="L2078" i="2"/>
  <c r="K2078" i="2"/>
  <c r="L2077" i="2"/>
  <c r="K2077" i="2"/>
  <c r="L2076" i="2"/>
  <c r="K2076" i="2"/>
  <c r="L2075" i="2"/>
  <c r="K2075" i="2"/>
  <c r="L2074" i="2"/>
  <c r="K2074" i="2"/>
  <c r="L2073" i="2"/>
  <c r="K2073" i="2"/>
  <c r="L2072" i="2"/>
  <c r="K2072" i="2"/>
  <c r="L2071" i="2"/>
  <c r="K2071" i="2"/>
  <c r="L2070" i="2"/>
  <c r="K2070" i="2"/>
  <c r="L2069" i="2"/>
  <c r="K2069" i="2"/>
  <c r="L2068" i="2"/>
  <c r="K2068" i="2"/>
  <c r="L2067" i="2"/>
  <c r="K2067" i="2"/>
  <c r="L2066" i="2"/>
  <c r="K2066" i="2"/>
  <c r="L2065" i="2"/>
  <c r="K2065" i="2"/>
  <c r="L2064" i="2"/>
  <c r="K2064" i="2"/>
  <c r="L2063" i="2"/>
  <c r="K2063" i="2"/>
  <c r="L2062" i="2"/>
  <c r="K2062" i="2"/>
  <c r="L2061" i="2"/>
  <c r="K2061" i="2"/>
  <c r="L2060" i="2"/>
  <c r="K2060" i="2"/>
  <c r="L2059" i="2"/>
  <c r="K2059" i="2"/>
  <c r="L2058" i="2"/>
  <c r="K2058" i="2"/>
  <c r="L2057" i="2"/>
  <c r="K2057" i="2"/>
  <c r="L2056" i="2"/>
  <c r="K2056" i="2"/>
  <c r="L2055" i="2"/>
  <c r="K2055" i="2"/>
  <c r="L2054" i="2"/>
  <c r="K2054" i="2"/>
  <c r="L2053" i="2"/>
  <c r="K2053" i="2"/>
  <c r="L2052" i="2"/>
  <c r="K2052" i="2"/>
  <c r="L2051" i="2"/>
  <c r="K2051" i="2"/>
  <c r="L2050" i="2"/>
  <c r="K2050" i="2"/>
  <c r="L2049" i="2"/>
  <c r="K2049" i="2"/>
  <c r="L2048" i="2"/>
  <c r="K2048" i="2"/>
  <c r="L2047" i="2"/>
  <c r="K2047" i="2"/>
  <c r="L2046" i="2"/>
  <c r="K2046" i="2"/>
  <c r="L2045" i="2"/>
  <c r="K2045" i="2"/>
  <c r="L2044" i="2"/>
  <c r="K2044" i="2"/>
  <c r="L2043" i="2"/>
  <c r="K2043" i="2"/>
  <c r="L2042" i="2"/>
  <c r="K2042" i="2"/>
  <c r="L2041" i="2"/>
  <c r="K2041" i="2"/>
  <c r="L2040" i="2"/>
  <c r="K2040" i="2"/>
  <c r="L2039" i="2"/>
  <c r="K2039" i="2"/>
  <c r="L2038" i="2"/>
  <c r="K2038" i="2"/>
  <c r="L2037" i="2"/>
  <c r="K2037" i="2"/>
  <c r="L2036" i="2"/>
  <c r="K2036" i="2"/>
  <c r="L2035" i="2"/>
  <c r="K2035" i="2"/>
  <c r="L2034" i="2"/>
  <c r="K2034" i="2"/>
  <c r="L2033" i="2"/>
  <c r="K2033" i="2"/>
  <c r="L2032" i="2"/>
  <c r="K2032" i="2"/>
  <c r="L2031" i="2"/>
  <c r="K2031" i="2"/>
  <c r="L2030" i="2"/>
  <c r="K2030" i="2"/>
  <c r="L2029" i="2"/>
  <c r="K2029" i="2"/>
  <c r="L2028" i="2"/>
  <c r="K2028" i="2"/>
  <c r="L2027" i="2"/>
  <c r="K2027" i="2"/>
  <c r="L2026" i="2"/>
  <c r="K2026" i="2"/>
  <c r="L2025" i="2"/>
  <c r="K2025" i="2"/>
  <c r="L2024" i="2"/>
  <c r="K2024" i="2"/>
  <c r="L2023" i="2"/>
  <c r="K2023" i="2"/>
  <c r="L2022" i="2"/>
  <c r="K2022" i="2"/>
  <c r="L2021" i="2"/>
  <c r="K2021" i="2"/>
  <c r="L2020" i="2"/>
  <c r="K2020" i="2"/>
  <c r="L2019" i="2"/>
  <c r="K2019" i="2"/>
  <c r="L2018" i="2"/>
  <c r="K2018" i="2"/>
  <c r="L2017" i="2"/>
  <c r="K2017" i="2"/>
  <c r="L2016" i="2"/>
  <c r="K2016" i="2"/>
  <c r="L2015" i="2"/>
  <c r="K2015" i="2"/>
  <c r="L2014" i="2"/>
  <c r="K2014" i="2"/>
  <c r="L2013" i="2"/>
  <c r="K2013" i="2"/>
  <c r="L2012" i="2"/>
  <c r="K2012" i="2"/>
  <c r="L2011" i="2"/>
  <c r="K2011" i="2"/>
  <c r="L2010" i="2"/>
  <c r="K2010" i="2"/>
  <c r="L2009" i="2"/>
  <c r="K2009" i="2"/>
  <c r="L2008" i="2"/>
  <c r="K2008" i="2"/>
  <c r="L2007" i="2"/>
  <c r="K2007" i="2"/>
  <c r="L2006" i="2"/>
  <c r="K2006" i="2"/>
  <c r="L2005" i="2"/>
  <c r="K2005" i="2"/>
  <c r="L2004" i="2"/>
  <c r="K2004" i="2"/>
  <c r="L2003" i="2"/>
  <c r="K2003" i="2"/>
  <c r="L2002" i="2"/>
  <c r="K2002" i="2"/>
  <c r="L2001" i="2"/>
  <c r="K2001" i="2"/>
  <c r="L2000" i="2"/>
  <c r="K2000" i="2"/>
  <c r="L1999" i="2"/>
  <c r="K1999" i="2"/>
  <c r="L1998" i="2"/>
  <c r="K1998" i="2"/>
  <c r="L1997" i="2"/>
  <c r="K1997" i="2"/>
  <c r="L1996" i="2"/>
  <c r="K1996" i="2"/>
  <c r="L1995" i="2"/>
  <c r="K1995" i="2"/>
  <c r="L1994" i="2"/>
  <c r="K1994" i="2"/>
  <c r="L1993" i="2"/>
  <c r="K1993" i="2"/>
  <c r="L1992" i="2"/>
  <c r="K1992" i="2"/>
  <c r="L1991" i="2"/>
  <c r="K1991" i="2"/>
  <c r="L1990" i="2"/>
  <c r="K1990" i="2"/>
  <c r="L1989" i="2"/>
  <c r="K1989" i="2"/>
  <c r="L1988" i="2"/>
  <c r="K1988" i="2"/>
  <c r="L1987" i="2"/>
  <c r="K1987" i="2"/>
  <c r="L1986" i="2"/>
  <c r="K1986" i="2"/>
  <c r="L1985" i="2"/>
  <c r="K1985" i="2"/>
  <c r="L1984" i="2"/>
  <c r="K1984" i="2"/>
  <c r="L1983" i="2"/>
  <c r="K1983" i="2"/>
  <c r="L1982" i="2"/>
  <c r="K1982" i="2"/>
  <c r="L1981" i="2"/>
  <c r="K1981" i="2"/>
  <c r="L1980" i="2"/>
  <c r="K1980" i="2"/>
  <c r="L1979" i="2"/>
  <c r="K1979" i="2"/>
  <c r="L1978" i="2"/>
  <c r="K1978" i="2"/>
  <c r="L1977" i="2"/>
  <c r="K1977" i="2"/>
  <c r="L1976" i="2"/>
  <c r="K1976" i="2"/>
  <c r="L1975" i="2"/>
  <c r="K1975" i="2"/>
  <c r="L1974" i="2"/>
  <c r="K1974" i="2"/>
  <c r="L1973" i="2"/>
  <c r="K1973" i="2"/>
  <c r="L1972" i="2"/>
  <c r="K1972" i="2"/>
  <c r="L1971" i="2"/>
  <c r="K1971" i="2"/>
  <c r="L1970" i="2"/>
  <c r="K1970" i="2"/>
  <c r="L1969" i="2"/>
  <c r="K1969" i="2"/>
  <c r="L1968" i="2"/>
  <c r="K1968" i="2"/>
  <c r="L1967" i="2"/>
  <c r="K1967" i="2"/>
  <c r="L1966" i="2"/>
  <c r="K1966" i="2"/>
  <c r="L1965" i="2"/>
  <c r="K1965" i="2"/>
  <c r="L1964" i="2"/>
  <c r="K1964" i="2"/>
  <c r="L1963" i="2"/>
  <c r="K1963" i="2"/>
  <c r="L1962" i="2"/>
  <c r="K1962" i="2"/>
  <c r="L1961" i="2"/>
  <c r="K1961" i="2"/>
  <c r="L1960" i="2"/>
  <c r="K1960" i="2"/>
  <c r="L1959" i="2"/>
  <c r="K1959" i="2"/>
  <c r="L1958" i="2"/>
  <c r="K1958" i="2"/>
  <c r="L1957" i="2"/>
  <c r="K1957" i="2"/>
  <c r="L1956" i="2"/>
  <c r="K1956" i="2"/>
  <c r="L1955" i="2"/>
  <c r="K1955" i="2"/>
  <c r="L1954" i="2"/>
  <c r="K1954" i="2"/>
  <c r="L1953" i="2"/>
  <c r="K1953" i="2"/>
  <c r="L1952" i="2"/>
  <c r="K1952" i="2"/>
  <c r="L1951" i="2"/>
  <c r="K1951" i="2"/>
  <c r="L1950" i="2"/>
  <c r="K1950" i="2"/>
  <c r="L1949" i="2"/>
  <c r="K1949" i="2"/>
  <c r="L1948" i="2"/>
  <c r="K1948" i="2"/>
  <c r="L1947" i="2"/>
  <c r="K1947" i="2"/>
  <c r="L1946" i="2"/>
  <c r="K1946" i="2"/>
  <c r="L1945" i="2"/>
  <c r="K1945" i="2"/>
  <c r="L1944" i="2"/>
  <c r="K1944" i="2"/>
  <c r="L1943" i="2"/>
  <c r="K1943" i="2"/>
  <c r="L1942" i="2"/>
  <c r="K1942" i="2"/>
  <c r="L1941" i="2"/>
  <c r="K1941" i="2"/>
  <c r="L1940" i="2"/>
  <c r="K1940" i="2"/>
  <c r="L1939" i="2"/>
  <c r="K1939" i="2"/>
  <c r="L1938" i="2"/>
  <c r="K1938" i="2"/>
  <c r="L1937" i="2"/>
  <c r="K1937" i="2"/>
  <c r="L1936" i="2"/>
  <c r="K1936" i="2"/>
  <c r="L1935" i="2"/>
  <c r="K1935" i="2"/>
  <c r="L1934" i="2"/>
  <c r="K1934" i="2"/>
  <c r="L1933" i="2"/>
  <c r="K1933" i="2"/>
  <c r="L1932" i="2"/>
  <c r="K1932" i="2"/>
  <c r="L1931" i="2"/>
  <c r="K1931" i="2"/>
  <c r="L1930" i="2"/>
  <c r="K1930" i="2"/>
  <c r="L1929" i="2"/>
  <c r="K1929" i="2"/>
  <c r="L1928" i="2"/>
  <c r="K1928" i="2"/>
  <c r="L1927" i="2"/>
  <c r="K1927" i="2"/>
  <c r="L1926" i="2"/>
  <c r="K1926" i="2"/>
  <c r="L1925" i="2"/>
  <c r="K1925" i="2"/>
  <c r="L1924" i="2"/>
  <c r="K1924" i="2"/>
  <c r="L1923" i="2"/>
  <c r="K1923" i="2"/>
  <c r="L1922" i="2"/>
  <c r="K1922" i="2"/>
  <c r="L1921" i="2"/>
  <c r="K1921" i="2"/>
  <c r="L1920" i="2"/>
  <c r="K1920" i="2"/>
  <c r="L1919" i="2"/>
  <c r="K1919" i="2"/>
  <c r="L1918" i="2"/>
  <c r="K1918" i="2"/>
  <c r="L1917" i="2"/>
  <c r="K1917" i="2"/>
  <c r="L1916" i="2"/>
  <c r="K1916" i="2"/>
  <c r="L1915" i="2"/>
  <c r="K1915" i="2"/>
  <c r="L1914" i="2"/>
  <c r="K1914" i="2"/>
  <c r="L1913" i="2"/>
  <c r="K1913" i="2"/>
  <c r="L1912" i="2"/>
  <c r="K1912" i="2"/>
  <c r="L1911" i="2"/>
  <c r="K1911" i="2"/>
  <c r="L1910" i="2"/>
  <c r="K1910" i="2"/>
  <c r="L1909" i="2"/>
  <c r="K1909" i="2"/>
  <c r="L1908" i="2"/>
  <c r="K1908" i="2"/>
  <c r="L1907" i="2"/>
  <c r="K1907" i="2"/>
  <c r="L1906" i="2"/>
  <c r="K1906" i="2"/>
  <c r="L1905" i="2"/>
  <c r="K1905" i="2"/>
  <c r="L1904" i="2"/>
  <c r="K1904" i="2"/>
  <c r="L1903" i="2"/>
  <c r="K1903" i="2"/>
  <c r="L1902" i="2"/>
  <c r="K1902" i="2"/>
  <c r="L1901" i="2"/>
  <c r="K1901" i="2"/>
  <c r="L1900" i="2"/>
  <c r="K1900" i="2"/>
  <c r="L1899" i="2"/>
  <c r="K1899" i="2"/>
  <c r="L1898" i="2"/>
  <c r="K1898" i="2"/>
  <c r="L1897" i="2"/>
  <c r="K1897" i="2"/>
  <c r="L1896" i="2"/>
  <c r="K1896" i="2"/>
  <c r="L1895" i="2"/>
  <c r="K1895" i="2"/>
  <c r="L1894" i="2"/>
  <c r="K1894" i="2"/>
  <c r="L1893" i="2"/>
  <c r="K1893" i="2"/>
  <c r="L1892" i="2"/>
  <c r="K1892" i="2"/>
  <c r="L1891" i="2"/>
  <c r="K1891" i="2"/>
  <c r="L1890" i="2"/>
  <c r="K1890" i="2"/>
  <c r="L1889" i="2"/>
  <c r="K1889" i="2"/>
  <c r="L1888" i="2"/>
  <c r="K1888" i="2"/>
  <c r="L1887" i="2"/>
  <c r="K1887" i="2"/>
  <c r="L1886" i="2"/>
  <c r="K1886" i="2"/>
  <c r="L1885" i="2"/>
  <c r="K1885" i="2"/>
  <c r="L1884" i="2"/>
  <c r="K1884" i="2"/>
  <c r="L1883" i="2"/>
  <c r="K1883" i="2"/>
  <c r="L1882" i="2"/>
  <c r="K1882" i="2"/>
  <c r="L1881" i="2"/>
  <c r="K1881" i="2"/>
  <c r="L1880" i="2"/>
  <c r="K1880" i="2"/>
  <c r="L1879" i="2"/>
  <c r="K1879" i="2"/>
  <c r="L1878" i="2"/>
  <c r="K1878" i="2"/>
  <c r="L1877" i="2"/>
  <c r="K1877" i="2"/>
  <c r="L1876" i="2"/>
  <c r="K1876" i="2"/>
  <c r="L1875" i="2"/>
  <c r="K1875" i="2"/>
  <c r="L1874" i="2"/>
  <c r="K1874" i="2"/>
  <c r="L1873" i="2"/>
  <c r="K1873" i="2"/>
  <c r="L1872" i="2"/>
  <c r="K1872" i="2"/>
  <c r="L1871" i="2"/>
  <c r="K1871" i="2"/>
  <c r="L1870" i="2"/>
  <c r="K1870" i="2"/>
  <c r="L1869" i="2"/>
  <c r="K1869" i="2"/>
  <c r="L1868" i="2"/>
  <c r="K1868" i="2"/>
  <c r="L1867" i="2"/>
  <c r="K1867" i="2"/>
  <c r="L1866" i="2"/>
  <c r="K1866" i="2"/>
  <c r="L1865" i="2"/>
  <c r="K1865" i="2"/>
  <c r="L1864" i="2"/>
  <c r="K1864" i="2"/>
  <c r="L1863" i="2"/>
  <c r="K1863" i="2"/>
  <c r="L1862" i="2"/>
  <c r="K1862" i="2"/>
  <c r="L1861" i="2"/>
  <c r="K1861" i="2"/>
  <c r="L1860" i="2"/>
  <c r="K1860" i="2"/>
  <c r="L1859" i="2"/>
  <c r="K1859" i="2"/>
  <c r="L1858" i="2"/>
  <c r="K1858" i="2"/>
  <c r="L1857" i="2"/>
  <c r="K1857" i="2"/>
  <c r="L1856" i="2"/>
  <c r="K1856" i="2"/>
  <c r="L1855" i="2"/>
  <c r="K1855" i="2"/>
  <c r="L1854" i="2"/>
  <c r="K1854" i="2"/>
  <c r="L1853" i="2"/>
  <c r="K1853" i="2"/>
  <c r="L1852" i="2"/>
  <c r="K1852" i="2"/>
  <c r="L1851" i="2"/>
  <c r="K1851" i="2"/>
  <c r="L1850" i="2"/>
  <c r="K1850" i="2"/>
  <c r="L1849" i="2"/>
  <c r="K1849" i="2"/>
  <c r="L1848" i="2"/>
  <c r="K1848" i="2"/>
  <c r="L1847" i="2"/>
  <c r="K1847" i="2"/>
  <c r="L1846" i="2"/>
  <c r="K1846" i="2"/>
  <c r="L1845" i="2"/>
  <c r="K1845" i="2"/>
  <c r="L1844" i="2"/>
  <c r="K1844" i="2"/>
  <c r="L1843" i="2"/>
  <c r="K1843" i="2"/>
  <c r="L1842" i="2"/>
  <c r="K1842" i="2"/>
  <c r="L1841" i="2"/>
  <c r="K1841" i="2"/>
  <c r="L1840" i="2"/>
  <c r="K1840" i="2"/>
  <c r="L1839" i="2"/>
  <c r="K1839" i="2"/>
  <c r="L1838" i="2"/>
  <c r="K1838" i="2"/>
  <c r="L1837" i="2"/>
  <c r="K1837" i="2"/>
  <c r="L1836" i="2"/>
  <c r="K1836" i="2"/>
  <c r="L1835" i="2"/>
  <c r="K1835" i="2"/>
  <c r="L1834" i="2"/>
  <c r="K1834" i="2"/>
  <c r="L1833" i="2"/>
  <c r="K1833" i="2"/>
  <c r="L1832" i="2"/>
  <c r="K1832" i="2"/>
  <c r="L1831" i="2"/>
  <c r="K1831" i="2"/>
  <c r="L1830" i="2"/>
  <c r="K1830" i="2"/>
  <c r="L1829" i="2"/>
  <c r="K1829" i="2"/>
  <c r="L1828" i="2"/>
  <c r="K1828" i="2"/>
  <c r="L1827" i="2"/>
  <c r="K1827" i="2"/>
  <c r="L1826" i="2"/>
  <c r="K1826" i="2"/>
  <c r="L1825" i="2"/>
  <c r="K1825" i="2"/>
  <c r="L1824" i="2"/>
  <c r="K1824" i="2"/>
  <c r="L1823" i="2"/>
  <c r="K1823" i="2"/>
  <c r="L1822" i="2"/>
  <c r="K1822" i="2"/>
  <c r="L1821" i="2"/>
  <c r="K1821" i="2"/>
  <c r="L1820" i="2"/>
  <c r="K1820" i="2"/>
  <c r="L1819" i="2"/>
  <c r="K1819" i="2"/>
  <c r="L1818" i="2"/>
  <c r="K1818" i="2"/>
  <c r="L1817" i="2"/>
  <c r="K1817" i="2"/>
  <c r="L1816" i="2"/>
  <c r="K1816" i="2"/>
  <c r="L1815" i="2"/>
  <c r="K1815" i="2"/>
  <c r="L1814" i="2"/>
  <c r="K1814" i="2"/>
  <c r="L1813" i="2"/>
  <c r="K1813" i="2"/>
  <c r="L1812" i="2"/>
  <c r="K1812" i="2"/>
  <c r="L1811" i="2"/>
  <c r="K1811" i="2"/>
  <c r="L1810" i="2"/>
  <c r="K1810" i="2"/>
  <c r="L1809" i="2"/>
  <c r="K1809" i="2"/>
  <c r="L1808" i="2"/>
  <c r="K1808" i="2"/>
  <c r="L1807" i="2"/>
  <c r="K1807" i="2"/>
  <c r="L1806" i="2"/>
  <c r="K1806" i="2"/>
  <c r="L1805" i="2"/>
  <c r="K1805" i="2"/>
  <c r="L1804" i="2"/>
  <c r="K1804" i="2"/>
  <c r="L1803" i="2"/>
  <c r="K1803" i="2"/>
  <c r="L1802" i="2"/>
  <c r="K1802" i="2"/>
  <c r="L1801" i="2"/>
  <c r="K1801" i="2"/>
  <c r="L1800" i="2"/>
  <c r="K1800" i="2"/>
  <c r="L1799" i="2"/>
  <c r="K1799" i="2"/>
  <c r="L1798" i="2"/>
  <c r="K1798" i="2"/>
  <c r="L1797" i="2"/>
  <c r="K1797" i="2"/>
  <c r="L1796" i="2"/>
  <c r="K1796" i="2"/>
  <c r="L1795" i="2"/>
  <c r="K1795" i="2"/>
  <c r="L1794" i="2"/>
  <c r="K1794" i="2"/>
  <c r="L1793" i="2"/>
  <c r="K1793" i="2"/>
  <c r="L1792" i="2"/>
  <c r="K1792" i="2"/>
  <c r="L1791" i="2"/>
  <c r="K1791" i="2"/>
  <c r="L1790" i="2"/>
  <c r="K1790" i="2"/>
  <c r="L1789" i="2"/>
  <c r="K1789" i="2"/>
  <c r="L1788" i="2"/>
  <c r="K1788" i="2"/>
  <c r="L1787" i="2"/>
  <c r="K1787" i="2"/>
  <c r="L1786" i="2"/>
  <c r="K1786" i="2"/>
  <c r="L1785" i="2"/>
  <c r="K1785" i="2"/>
  <c r="L1784" i="2"/>
  <c r="K1784" i="2"/>
  <c r="L1783" i="2"/>
  <c r="K1783" i="2"/>
  <c r="L1782" i="2"/>
  <c r="K1782" i="2"/>
  <c r="L1781" i="2"/>
  <c r="K1781" i="2"/>
  <c r="L1780" i="2"/>
  <c r="K1780" i="2"/>
  <c r="L1779" i="2"/>
  <c r="K1779" i="2"/>
  <c r="L1778" i="2"/>
  <c r="K1778" i="2"/>
  <c r="L1777" i="2"/>
  <c r="K1777" i="2"/>
  <c r="L1776" i="2"/>
  <c r="K1776" i="2"/>
  <c r="L1775" i="2"/>
  <c r="K1775" i="2"/>
  <c r="L1774" i="2"/>
  <c r="K1774" i="2"/>
  <c r="L1773" i="2"/>
  <c r="K1773" i="2"/>
  <c r="L1772" i="2"/>
  <c r="K1772" i="2"/>
  <c r="L1771" i="2"/>
  <c r="K1771" i="2"/>
  <c r="L1770" i="2"/>
  <c r="K1770" i="2"/>
  <c r="L1769" i="2"/>
  <c r="K1769" i="2"/>
  <c r="L1768" i="2"/>
  <c r="K1768" i="2"/>
  <c r="L1767" i="2"/>
  <c r="K1767" i="2"/>
  <c r="L1766" i="2"/>
  <c r="K1766" i="2"/>
  <c r="L1765" i="2"/>
  <c r="K1765" i="2"/>
  <c r="L1764" i="2"/>
  <c r="K1764" i="2"/>
  <c r="L1763" i="2"/>
  <c r="K1763" i="2"/>
  <c r="L1762" i="2"/>
  <c r="K1762" i="2"/>
  <c r="L1761" i="2"/>
  <c r="K1761" i="2"/>
  <c r="L1760" i="2"/>
  <c r="K1760" i="2"/>
  <c r="L1759" i="2"/>
  <c r="K1759" i="2"/>
  <c r="L1758" i="2"/>
  <c r="K1758" i="2"/>
  <c r="L1757" i="2"/>
  <c r="K1757" i="2"/>
  <c r="L1756" i="2"/>
  <c r="K1756" i="2"/>
  <c r="L1755" i="2"/>
  <c r="K1755" i="2"/>
  <c r="L1754" i="2"/>
  <c r="K1754" i="2"/>
  <c r="L1753" i="2"/>
  <c r="K1753" i="2"/>
  <c r="L1752" i="2"/>
  <c r="K1752" i="2"/>
  <c r="L1751" i="2"/>
  <c r="K1751" i="2"/>
  <c r="L1750" i="2"/>
  <c r="K1750" i="2"/>
  <c r="L1749" i="2"/>
  <c r="K1749" i="2"/>
  <c r="L1748" i="2"/>
  <c r="K1748" i="2"/>
  <c r="L1747" i="2"/>
  <c r="K1747" i="2"/>
  <c r="L1746" i="2"/>
  <c r="K1746" i="2"/>
  <c r="L1745" i="2"/>
  <c r="K1745" i="2"/>
  <c r="L1744" i="2"/>
  <c r="K1744" i="2"/>
  <c r="L1743" i="2"/>
  <c r="K1743" i="2"/>
  <c r="L1742" i="2"/>
  <c r="K1742" i="2"/>
  <c r="L1741" i="2"/>
  <c r="K1741" i="2"/>
  <c r="L1740" i="2"/>
  <c r="K1740" i="2"/>
  <c r="L1739" i="2"/>
  <c r="K1739" i="2"/>
  <c r="L1738" i="2"/>
  <c r="K1738" i="2"/>
  <c r="L1737" i="2"/>
  <c r="K1737" i="2"/>
  <c r="L1736" i="2"/>
  <c r="K1736" i="2"/>
  <c r="L1735" i="2"/>
  <c r="K1735" i="2"/>
  <c r="L1734" i="2"/>
  <c r="K1734" i="2"/>
  <c r="L1733" i="2"/>
  <c r="K1733" i="2"/>
  <c r="L1732" i="2"/>
  <c r="K1732" i="2"/>
  <c r="L1731" i="2"/>
  <c r="K1731" i="2"/>
  <c r="L1730" i="2"/>
  <c r="K1730" i="2"/>
  <c r="L1729" i="2"/>
  <c r="K1729" i="2"/>
  <c r="L1728" i="2"/>
  <c r="K1728" i="2"/>
  <c r="L1727" i="2"/>
  <c r="K1727" i="2"/>
  <c r="L1726" i="2"/>
  <c r="K1726" i="2"/>
  <c r="L1725" i="2"/>
  <c r="K1725" i="2"/>
  <c r="L1724" i="2"/>
  <c r="K1724" i="2"/>
  <c r="L1723" i="2"/>
  <c r="K1723" i="2"/>
  <c r="L1722" i="2"/>
  <c r="K1722" i="2"/>
  <c r="L1721" i="2"/>
  <c r="K1721" i="2"/>
  <c r="L1720" i="2"/>
  <c r="K1720" i="2"/>
  <c r="L1719" i="2"/>
  <c r="K1719" i="2"/>
  <c r="L1718" i="2"/>
  <c r="K1718" i="2"/>
  <c r="L1717" i="2"/>
  <c r="K1717" i="2"/>
  <c r="L1716" i="2"/>
  <c r="K1716" i="2"/>
  <c r="L1715" i="2"/>
  <c r="K1715" i="2"/>
  <c r="L1714" i="2"/>
  <c r="K1714" i="2"/>
  <c r="L1713" i="2"/>
  <c r="K1713" i="2"/>
  <c r="L1712" i="2"/>
  <c r="K1712" i="2"/>
  <c r="L1711" i="2"/>
  <c r="K1711" i="2"/>
  <c r="L1710" i="2"/>
  <c r="K1710" i="2"/>
  <c r="L1709" i="2"/>
  <c r="K1709" i="2"/>
  <c r="L1708" i="2"/>
  <c r="K1708" i="2"/>
  <c r="L1707" i="2"/>
  <c r="K1707" i="2"/>
  <c r="L1706" i="2"/>
  <c r="K1706" i="2"/>
  <c r="L1705" i="2"/>
  <c r="K1705" i="2"/>
  <c r="L1704" i="2"/>
  <c r="K1704" i="2"/>
  <c r="L1703" i="2"/>
  <c r="K1703" i="2"/>
  <c r="L1702" i="2"/>
  <c r="K1702" i="2"/>
  <c r="L1701" i="2"/>
  <c r="K1701" i="2"/>
  <c r="L1700" i="2"/>
  <c r="K1700" i="2"/>
  <c r="L1699" i="2"/>
  <c r="K1699" i="2"/>
  <c r="L1698" i="2"/>
  <c r="K1698" i="2"/>
  <c r="L1697" i="2"/>
  <c r="K1697" i="2"/>
  <c r="L1696" i="2"/>
  <c r="K1696" i="2"/>
  <c r="L1695" i="2"/>
  <c r="K1695" i="2"/>
  <c r="L1694" i="2"/>
  <c r="K1694" i="2"/>
  <c r="L1693" i="2"/>
  <c r="K1693" i="2"/>
  <c r="L1692" i="2"/>
  <c r="K1692" i="2"/>
  <c r="L1691" i="2"/>
  <c r="K1691" i="2"/>
  <c r="L1690" i="2"/>
  <c r="K1690" i="2"/>
  <c r="L1689" i="2"/>
  <c r="K1689" i="2"/>
  <c r="L1688" i="2"/>
  <c r="K1688" i="2"/>
  <c r="L1687" i="2"/>
  <c r="K1687" i="2"/>
  <c r="L1686" i="2"/>
  <c r="K1686" i="2"/>
  <c r="L1685" i="2"/>
  <c r="K1685" i="2"/>
  <c r="L1684" i="2"/>
  <c r="K1684" i="2"/>
  <c r="L1683" i="2"/>
  <c r="K1683" i="2"/>
  <c r="L1682" i="2"/>
  <c r="K1682" i="2"/>
  <c r="L1681" i="2"/>
  <c r="K1681" i="2"/>
  <c r="L1680" i="2"/>
  <c r="K1680" i="2"/>
  <c r="L1679" i="2"/>
  <c r="K1679" i="2"/>
  <c r="L1678" i="2"/>
  <c r="K1678" i="2"/>
  <c r="L1677" i="2"/>
  <c r="K1677" i="2"/>
  <c r="L1676" i="2"/>
  <c r="K1676" i="2"/>
  <c r="L1675" i="2"/>
  <c r="K1675" i="2"/>
  <c r="L1674" i="2"/>
  <c r="K1674" i="2"/>
  <c r="L1673" i="2"/>
  <c r="K1673" i="2"/>
  <c r="L1672" i="2"/>
  <c r="K1672" i="2"/>
  <c r="L1671" i="2"/>
  <c r="K1671" i="2"/>
  <c r="L1670" i="2"/>
  <c r="K1670" i="2"/>
  <c r="L1669" i="2"/>
  <c r="K1669" i="2"/>
  <c r="L1668" i="2"/>
  <c r="K1668" i="2"/>
  <c r="L1667" i="2"/>
  <c r="K1667" i="2"/>
  <c r="L1666" i="2"/>
  <c r="K1666" i="2"/>
  <c r="L1665" i="2"/>
  <c r="K1665" i="2"/>
  <c r="L1664" i="2"/>
  <c r="K1664" i="2"/>
  <c r="L1663" i="2"/>
  <c r="K1663" i="2"/>
  <c r="L1662" i="2"/>
  <c r="K1662" i="2"/>
  <c r="L1661" i="2"/>
  <c r="K1661" i="2"/>
  <c r="L1660" i="2"/>
  <c r="K1660" i="2"/>
  <c r="L1659" i="2"/>
  <c r="K1659" i="2"/>
  <c r="L1658" i="2"/>
  <c r="K1658" i="2"/>
  <c r="L1657" i="2"/>
  <c r="K1657" i="2"/>
  <c r="L1656" i="2"/>
  <c r="K1656" i="2"/>
  <c r="L1655" i="2"/>
  <c r="K1655" i="2"/>
  <c r="L1654" i="2"/>
  <c r="K1654" i="2"/>
  <c r="L1653" i="2"/>
  <c r="K1653" i="2"/>
  <c r="L1652" i="2"/>
  <c r="K1652" i="2"/>
  <c r="L1651" i="2"/>
  <c r="K1651" i="2"/>
  <c r="L1650" i="2"/>
  <c r="K1650" i="2"/>
  <c r="L1649" i="2"/>
  <c r="K1649" i="2"/>
  <c r="L1648" i="2"/>
  <c r="K1648" i="2"/>
  <c r="L1647" i="2"/>
  <c r="K1647" i="2"/>
  <c r="L1646" i="2"/>
  <c r="K1646" i="2"/>
  <c r="L1645" i="2"/>
  <c r="K1645" i="2"/>
  <c r="L1644" i="2"/>
  <c r="K1644" i="2"/>
  <c r="L1643" i="2"/>
  <c r="K1643" i="2"/>
  <c r="L1642" i="2"/>
  <c r="K1642" i="2"/>
  <c r="L1641" i="2"/>
  <c r="K1641" i="2"/>
  <c r="L1640" i="2"/>
  <c r="K1640" i="2"/>
  <c r="L1639" i="2"/>
  <c r="K1639" i="2"/>
  <c r="L1638" i="2"/>
  <c r="K1638" i="2"/>
  <c r="L1637" i="2"/>
  <c r="K1637" i="2"/>
  <c r="L1636" i="2"/>
  <c r="K1636" i="2"/>
  <c r="L1635" i="2"/>
  <c r="K1635" i="2"/>
  <c r="L1634" i="2"/>
  <c r="K1634" i="2"/>
  <c r="L1633" i="2"/>
  <c r="K1633" i="2"/>
  <c r="L1632" i="2"/>
  <c r="K1632" i="2"/>
  <c r="L1631" i="2"/>
  <c r="K1631" i="2"/>
  <c r="L1630" i="2"/>
  <c r="K1630" i="2"/>
  <c r="L1629" i="2"/>
  <c r="K1629" i="2"/>
  <c r="L1628" i="2"/>
  <c r="K1628" i="2"/>
  <c r="L1627" i="2"/>
  <c r="K1627" i="2"/>
  <c r="L1626" i="2"/>
  <c r="K1626" i="2"/>
  <c r="L1625" i="2"/>
  <c r="K1625" i="2"/>
  <c r="L1624" i="2"/>
  <c r="K1624" i="2"/>
  <c r="L1623" i="2"/>
  <c r="K1623" i="2"/>
  <c r="L1622" i="2"/>
  <c r="K1622" i="2"/>
  <c r="L1621" i="2"/>
  <c r="K1621" i="2"/>
  <c r="L1620" i="2"/>
  <c r="K1620" i="2"/>
  <c r="L1619" i="2"/>
  <c r="K1619" i="2"/>
  <c r="L1618" i="2"/>
  <c r="K1618" i="2"/>
  <c r="L1617" i="2"/>
  <c r="K1617" i="2"/>
  <c r="L1616" i="2"/>
  <c r="K1616" i="2"/>
  <c r="L1615" i="2"/>
  <c r="K1615" i="2"/>
  <c r="L1614" i="2"/>
  <c r="K1614" i="2"/>
  <c r="L1613" i="2"/>
  <c r="K1613" i="2"/>
  <c r="L1612" i="2"/>
  <c r="K1612" i="2"/>
  <c r="L1611" i="2"/>
  <c r="K1611" i="2"/>
  <c r="L1610" i="2"/>
  <c r="K1610" i="2"/>
  <c r="L1609" i="2"/>
  <c r="K1609" i="2"/>
  <c r="L1608" i="2"/>
  <c r="K1608" i="2"/>
  <c r="L1607" i="2"/>
  <c r="K1607" i="2"/>
  <c r="L1606" i="2"/>
  <c r="K1606" i="2"/>
  <c r="L1605" i="2"/>
  <c r="K1605" i="2"/>
  <c r="L1604" i="2"/>
  <c r="K1604" i="2"/>
  <c r="L1603" i="2"/>
  <c r="K1603" i="2"/>
  <c r="L1602" i="2"/>
  <c r="K1602" i="2"/>
  <c r="L1601" i="2"/>
  <c r="K1601" i="2"/>
  <c r="L1600" i="2"/>
  <c r="K1600" i="2"/>
  <c r="L1599" i="2"/>
  <c r="K1599" i="2"/>
  <c r="L1598" i="2"/>
  <c r="K1598" i="2"/>
  <c r="L1597" i="2"/>
  <c r="K1597" i="2"/>
  <c r="L1596" i="2"/>
  <c r="K1596" i="2"/>
  <c r="L1595" i="2"/>
  <c r="K1595" i="2"/>
  <c r="L1594" i="2"/>
  <c r="K1594" i="2"/>
  <c r="L1593" i="2"/>
  <c r="K1593" i="2"/>
  <c r="L1592" i="2"/>
  <c r="K1592" i="2"/>
  <c r="L1591" i="2"/>
  <c r="K1591" i="2"/>
  <c r="L1590" i="2"/>
  <c r="K1590" i="2"/>
  <c r="L1589" i="2"/>
  <c r="K1589" i="2"/>
  <c r="L1588" i="2"/>
  <c r="K1588" i="2"/>
  <c r="L1587" i="2"/>
  <c r="K1587" i="2"/>
  <c r="L1586" i="2"/>
  <c r="K1586" i="2"/>
  <c r="L1585" i="2"/>
  <c r="K1585" i="2"/>
  <c r="L1584" i="2"/>
  <c r="K1584" i="2"/>
  <c r="L1583" i="2"/>
  <c r="K1583" i="2"/>
  <c r="L1582" i="2"/>
  <c r="K1582" i="2"/>
  <c r="L1581" i="2"/>
  <c r="K1581" i="2"/>
  <c r="L1580" i="2"/>
  <c r="K1580" i="2"/>
  <c r="L1579" i="2"/>
  <c r="K1579" i="2"/>
  <c r="L1578" i="2"/>
  <c r="K1578" i="2"/>
  <c r="L1577" i="2"/>
  <c r="K1577" i="2"/>
  <c r="L1576" i="2"/>
  <c r="K1576" i="2"/>
  <c r="L1575" i="2"/>
  <c r="K1575" i="2"/>
  <c r="L1574" i="2"/>
  <c r="K1574" i="2"/>
  <c r="L1573" i="2"/>
  <c r="K1573" i="2"/>
  <c r="L1572" i="2"/>
  <c r="K1572" i="2"/>
  <c r="L1571" i="2"/>
  <c r="K1571" i="2"/>
  <c r="L1570" i="2"/>
  <c r="K1570" i="2"/>
  <c r="L1569" i="2"/>
  <c r="K1569" i="2"/>
  <c r="L1568" i="2"/>
  <c r="K1568" i="2"/>
  <c r="L1567" i="2"/>
  <c r="K1567" i="2"/>
  <c r="L1566" i="2"/>
  <c r="K1566" i="2"/>
  <c r="L1565" i="2"/>
  <c r="K1565" i="2"/>
  <c r="L1564" i="2"/>
  <c r="K1564" i="2"/>
  <c r="L1563" i="2"/>
  <c r="K1563" i="2"/>
  <c r="L1562" i="2"/>
  <c r="K1562" i="2"/>
  <c r="L1561" i="2"/>
  <c r="K1561" i="2"/>
  <c r="L1560" i="2"/>
  <c r="K1560" i="2"/>
  <c r="L1559" i="2"/>
  <c r="K1559" i="2"/>
  <c r="L1558" i="2"/>
  <c r="K1558" i="2"/>
  <c r="L1557" i="2"/>
  <c r="K1557" i="2"/>
  <c r="L1556" i="2"/>
  <c r="K1556" i="2"/>
  <c r="L1555" i="2"/>
  <c r="K1555" i="2"/>
  <c r="L1554" i="2"/>
  <c r="K1554" i="2"/>
  <c r="L1553" i="2"/>
  <c r="K1553" i="2"/>
  <c r="L1552" i="2"/>
  <c r="K1552" i="2"/>
  <c r="L1551" i="2"/>
  <c r="K1551" i="2"/>
  <c r="L1550" i="2"/>
  <c r="K1550" i="2"/>
  <c r="L1549" i="2"/>
  <c r="K1549" i="2"/>
  <c r="L1548" i="2"/>
  <c r="K1548" i="2"/>
  <c r="L1547" i="2"/>
  <c r="K1547" i="2"/>
  <c r="L1546" i="2"/>
  <c r="K1546" i="2"/>
  <c r="L1545" i="2"/>
  <c r="K1545" i="2"/>
  <c r="L1544" i="2"/>
  <c r="K1544" i="2"/>
  <c r="L1543" i="2"/>
  <c r="K1543" i="2"/>
  <c r="L1542" i="2"/>
  <c r="K1542" i="2"/>
  <c r="L1541" i="2"/>
  <c r="K1541" i="2"/>
  <c r="L1540" i="2"/>
  <c r="K1540" i="2"/>
  <c r="L1539" i="2"/>
  <c r="K1539" i="2"/>
  <c r="L1538" i="2"/>
  <c r="K1538" i="2"/>
  <c r="L1537" i="2"/>
  <c r="K1537" i="2"/>
  <c r="L1536" i="2"/>
  <c r="K1536" i="2"/>
  <c r="L1535" i="2"/>
  <c r="K1535" i="2"/>
  <c r="L1534" i="2"/>
  <c r="K1534" i="2"/>
  <c r="L1533" i="2"/>
  <c r="K1533" i="2"/>
  <c r="L1532" i="2"/>
  <c r="K1532" i="2"/>
  <c r="L1531" i="2"/>
  <c r="K1531" i="2"/>
  <c r="L1530" i="2"/>
  <c r="K1530" i="2"/>
  <c r="L1529" i="2"/>
  <c r="K1529" i="2"/>
  <c r="L1528" i="2"/>
  <c r="K1528" i="2"/>
  <c r="L1527" i="2"/>
  <c r="K1527" i="2"/>
  <c r="L1526" i="2"/>
  <c r="K1526" i="2"/>
  <c r="L1525" i="2"/>
  <c r="K1525" i="2"/>
  <c r="L1524" i="2"/>
  <c r="K1524" i="2"/>
  <c r="L1523" i="2"/>
  <c r="K1523" i="2"/>
  <c r="L1522" i="2"/>
  <c r="K1522" i="2"/>
  <c r="L1521" i="2"/>
  <c r="K1521" i="2"/>
  <c r="L1520" i="2"/>
  <c r="K1520" i="2"/>
  <c r="L1519" i="2"/>
  <c r="K1519" i="2"/>
  <c r="L1518" i="2"/>
  <c r="K1518" i="2"/>
  <c r="L1517" i="2"/>
  <c r="K1517" i="2"/>
  <c r="L1516" i="2"/>
  <c r="K1516" i="2"/>
  <c r="L1515" i="2"/>
  <c r="K1515" i="2"/>
  <c r="L1514" i="2"/>
  <c r="K1514" i="2"/>
  <c r="L1513" i="2"/>
  <c r="K1513" i="2"/>
  <c r="L1512" i="2"/>
  <c r="K1512" i="2"/>
  <c r="L1511" i="2"/>
  <c r="K1511" i="2"/>
  <c r="L1510" i="2"/>
  <c r="K1510" i="2"/>
  <c r="L1509" i="2"/>
  <c r="K1509" i="2"/>
  <c r="L1508" i="2"/>
  <c r="K1508" i="2"/>
  <c r="L1507" i="2"/>
  <c r="K1507" i="2"/>
  <c r="L1506" i="2"/>
  <c r="K1506" i="2"/>
  <c r="L1505" i="2"/>
  <c r="K1505" i="2"/>
  <c r="L1504" i="2"/>
  <c r="K1504" i="2"/>
  <c r="L1503" i="2"/>
  <c r="K1503" i="2"/>
  <c r="L1502" i="2"/>
  <c r="K1502" i="2"/>
  <c r="L1501" i="2"/>
  <c r="K1501" i="2"/>
  <c r="L1500" i="2"/>
  <c r="K1500" i="2"/>
  <c r="L1499" i="2"/>
  <c r="K1499" i="2"/>
  <c r="L1498" i="2"/>
  <c r="K1498" i="2"/>
  <c r="L1497" i="2"/>
  <c r="K1497" i="2"/>
  <c r="L1496" i="2"/>
  <c r="K1496" i="2"/>
  <c r="L1495" i="2"/>
  <c r="K1495" i="2"/>
  <c r="L1494" i="2"/>
  <c r="K1494" i="2"/>
  <c r="L1493" i="2"/>
  <c r="K1493" i="2"/>
  <c r="L1492" i="2"/>
  <c r="K1492" i="2"/>
  <c r="L1491" i="2"/>
  <c r="K1491" i="2"/>
  <c r="L1490" i="2"/>
  <c r="K1490" i="2"/>
  <c r="L1489" i="2"/>
  <c r="K1489" i="2"/>
  <c r="L1488" i="2"/>
  <c r="K1488" i="2"/>
  <c r="L1487" i="2"/>
  <c r="K1487" i="2"/>
  <c r="L1486" i="2"/>
  <c r="K1486" i="2"/>
  <c r="L1485" i="2"/>
  <c r="K1485" i="2"/>
  <c r="L1484" i="2"/>
  <c r="K1484" i="2"/>
  <c r="L1483" i="2"/>
  <c r="K1483" i="2"/>
  <c r="L1482" i="2"/>
  <c r="K1482" i="2"/>
  <c r="L1481" i="2"/>
  <c r="K1481" i="2"/>
  <c r="L1480" i="2"/>
  <c r="K1480" i="2"/>
  <c r="L1479" i="2"/>
  <c r="K1479" i="2"/>
  <c r="L1478" i="2"/>
  <c r="K1478" i="2"/>
  <c r="L1477" i="2"/>
  <c r="K1477" i="2"/>
  <c r="L1476" i="2"/>
  <c r="K1476" i="2"/>
  <c r="L1475" i="2"/>
  <c r="K1475" i="2"/>
  <c r="L1474" i="2"/>
  <c r="K1474" i="2"/>
  <c r="L1473" i="2"/>
  <c r="K1473" i="2"/>
  <c r="L1472" i="2"/>
  <c r="K1472" i="2"/>
  <c r="L1471" i="2"/>
  <c r="K1471" i="2"/>
  <c r="L1470" i="2"/>
  <c r="K1470" i="2"/>
  <c r="L1469" i="2"/>
  <c r="K1469" i="2"/>
  <c r="L1468" i="2"/>
  <c r="K1468" i="2"/>
  <c r="L1467" i="2"/>
  <c r="K1467" i="2"/>
  <c r="L1466" i="2"/>
  <c r="K1466" i="2"/>
  <c r="L1465" i="2"/>
  <c r="K1465" i="2"/>
  <c r="L1464" i="2"/>
  <c r="K1464" i="2"/>
  <c r="L1463" i="2"/>
  <c r="K1463" i="2"/>
  <c r="L1462" i="2"/>
  <c r="K1462" i="2"/>
  <c r="L1461" i="2"/>
  <c r="K1461" i="2"/>
  <c r="L1460" i="2"/>
  <c r="K1460" i="2"/>
  <c r="L1459" i="2"/>
  <c r="K1459" i="2"/>
  <c r="L1458" i="2"/>
  <c r="K1458" i="2"/>
  <c r="L1457" i="2"/>
  <c r="K1457" i="2"/>
  <c r="L1456" i="2"/>
  <c r="K1456" i="2"/>
  <c r="L1455" i="2"/>
  <c r="K1455" i="2"/>
  <c r="L1454" i="2"/>
  <c r="K1454" i="2"/>
  <c r="L1453" i="2"/>
  <c r="K1453" i="2"/>
  <c r="L1452" i="2"/>
  <c r="K1452" i="2"/>
  <c r="L1451" i="2"/>
  <c r="K1451" i="2"/>
  <c r="L1450" i="2"/>
  <c r="K1450" i="2"/>
  <c r="L1449" i="2"/>
  <c r="K1449" i="2"/>
  <c r="L1448" i="2"/>
  <c r="K1448" i="2"/>
  <c r="L1447" i="2"/>
  <c r="K1447" i="2"/>
  <c r="L1446" i="2"/>
  <c r="K1446" i="2"/>
  <c r="L1445" i="2"/>
  <c r="K1445" i="2"/>
  <c r="L1444" i="2"/>
  <c r="K1444" i="2"/>
  <c r="L1443" i="2"/>
  <c r="K1443" i="2"/>
  <c r="L1442" i="2"/>
  <c r="K1442" i="2"/>
  <c r="L1441" i="2"/>
  <c r="K1441" i="2"/>
  <c r="L1440" i="2"/>
  <c r="K1440" i="2"/>
  <c r="L1439" i="2"/>
  <c r="K1439" i="2"/>
  <c r="L1438" i="2"/>
  <c r="K1438" i="2"/>
  <c r="L1437" i="2"/>
  <c r="K1437" i="2"/>
  <c r="L1436" i="2"/>
  <c r="K1436" i="2"/>
  <c r="L1435" i="2"/>
  <c r="K1435" i="2"/>
  <c r="L1434" i="2"/>
  <c r="K1434" i="2"/>
  <c r="L1433" i="2"/>
  <c r="K1433" i="2"/>
  <c r="L1432" i="2"/>
  <c r="K1432" i="2"/>
  <c r="L1431" i="2"/>
  <c r="K1431" i="2"/>
  <c r="L1430" i="2"/>
  <c r="K1430" i="2"/>
  <c r="L1429" i="2"/>
  <c r="K1429" i="2"/>
  <c r="L1428" i="2"/>
  <c r="K1428" i="2"/>
  <c r="L1427" i="2"/>
  <c r="K1427" i="2"/>
  <c r="L1426" i="2"/>
  <c r="K1426" i="2"/>
  <c r="L1425" i="2"/>
  <c r="K1425" i="2"/>
  <c r="L1424" i="2"/>
  <c r="K1424" i="2"/>
  <c r="L1423" i="2"/>
  <c r="K1423" i="2"/>
  <c r="L1422" i="2"/>
  <c r="K1422" i="2"/>
  <c r="L1421" i="2"/>
  <c r="K1421" i="2"/>
  <c r="L1420" i="2"/>
  <c r="K1420" i="2"/>
  <c r="L1419" i="2"/>
  <c r="K1419" i="2"/>
  <c r="L1418" i="2"/>
  <c r="K1418" i="2"/>
  <c r="L1417" i="2"/>
  <c r="K1417" i="2"/>
  <c r="L1416" i="2"/>
  <c r="K1416" i="2"/>
  <c r="L1415" i="2"/>
  <c r="K1415" i="2"/>
  <c r="L1414" i="2"/>
  <c r="K1414" i="2"/>
  <c r="L1413" i="2"/>
  <c r="K1413" i="2"/>
  <c r="L1412" i="2"/>
  <c r="K1412" i="2"/>
  <c r="L1411" i="2"/>
  <c r="K1411" i="2"/>
  <c r="L1410" i="2"/>
  <c r="K1410" i="2"/>
  <c r="L1409" i="2"/>
  <c r="K1409" i="2"/>
  <c r="L1408" i="2"/>
  <c r="K1408" i="2"/>
  <c r="L1407" i="2"/>
  <c r="K1407" i="2"/>
  <c r="L1406" i="2"/>
  <c r="K1406" i="2"/>
  <c r="L1405" i="2"/>
  <c r="K1405" i="2"/>
  <c r="L1404" i="2"/>
  <c r="K1404" i="2"/>
  <c r="L1403" i="2"/>
  <c r="K1403" i="2"/>
  <c r="L1402" i="2"/>
  <c r="K1402" i="2"/>
  <c r="L1401" i="2"/>
  <c r="K1401" i="2"/>
  <c r="L1400" i="2"/>
  <c r="K1400" i="2"/>
  <c r="L1399" i="2"/>
  <c r="K1399" i="2"/>
  <c r="L1398" i="2"/>
  <c r="K1398" i="2"/>
  <c r="L1397" i="2"/>
  <c r="K1397" i="2"/>
  <c r="L1396" i="2"/>
  <c r="K1396" i="2"/>
  <c r="L1395" i="2"/>
  <c r="K1395" i="2"/>
  <c r="L1394" i="2"/>
  <c r="K1394" i="2"/>
  <c r="L1393" i="2"/>
  <c r="K1393" i="2"/>
  <c r="L1392" i="2"/>
  <c r="K1392" i="2"/>
  <c r="L1391" i="2"/>
  <c r="K1391" i="2"/>
  <c r="L1390" i="2"/>
  <c r="K1390" i="2"/>
  <c r="L1389" i="2"/>
  <c r="K1389" i="2"/>
  <c r="L1388" i="2"/>
  <c r="K1388" i="2"/>
  <c r="L1387" i="2"/>
  <c r="K1387" i="2"/>
  <c r="L1386" i="2"/>
  <c r="K1386" i="2"/>
  <c r="L1385" i="2"/>
  <c r="K1385" i="2"/>
  <c r="L1384" i="2"/>
  <c r="K1384" i="2"/>
  <c r="L1383" i="2"/>
  <c r="K1383" i="2"/>
  <c r="L1382" i="2"/>
  <c r="K1382" i="2"/>
  <c r="L1381" i="2"/>
  <c r="K1381" i="2"/>
  <c r="L1380" i="2"/>
  <c r="K1380" i="2"/>
  <c r="L1379" i="2"/>
  <c r="K1379" i="2"/>
  <c r="L1378" i="2"/>
  <c r="K1378" i="2"/>
  <c r="L1377" i="2"/>
  <c r="K1377" i="2"/>
  <c r="L1376" i="2"/>
  <c r="K1376" i="2"/>
  <c r="L1375" i="2"/>
  <c r="K1375" i="2"/>
  <c r="L1374" i="2"/>
  <c r="K1374" i="2"/>
  <c r="R1373" i="2"/>
  <c r="Q1373" i="2"/>
  <c r="P1373" i="2"/>
  <c r="L1373" i="2"/>
  <c r="K1373" i="2"/>
  <c r="R1372" i="2"/>
  <c r="Q1372" i="2"/>
  <c r="P1372" i="2"/>
  <c r="L1372" i="2"/>
  <c r="K1372" i="2"/>
  <c r="R1371" i="2"/>
  <c r="Q1371" i="2"/>
  <c r="P1371" i="2"/>
  <c r="L1371" i="2"/>
  <c r="K1371" i="2"/>
  <c r="R1370" i="2"/>
  <c r="Q1370" i="2"/>
  <c r="P1370" i="2"/>
  <c r="L1370" i="2"/>
  <c r="K1370" i="2"/>
  <c r="R1369" i="2"/>
  <c r="Q1369" i="2"/>
  <c r="P1369" i="2"/>
  <c r="L1369" i="2"/>
  <c r="K1369" i="2"/>
  <c r="R1368" i="2"/>
  <c r="Q1368" i="2"/>
  <c r="P1368" i="2"/>
  <c r="L1368" i="2"/>
  <c r="K1368" i="2"/>
  <c r="R1367" i="2"/>
  <c r="Q1367" i="2"/>
  <c r="P1367" i="2"/>
  <c r="L1367" i="2"/>
  <c r="K1367" i="2"/>
  <c r="R1366" i="2"/>
  <c r="Q1366" i="2"/>
  <c r="P1366" i="2"/>
  <c r="L1366" i="2"/>
  <c r="K1366" i="2"/>
  <c r="R1365" i="2"/>
  <c r="Q1365" i="2"/>
  <c r="P1365" i="2"/>
  <c r="L1365" i="2"/>
  <c r="K1365" i="2"/>
  <c r="R1364" i="2"/>
  <c r="Q1364" i="2"/>
  <c r="P1364" i="2"/>
  <c r="L1364" i="2"/>
  <c r="K1364" i="2"/>
  <c r="R1363" i="2"/>
  <c r="Q1363" i="2"/>
  <c r="P1363" i="2"/>
  <c r="L1363" i="2"/>
  <c r="K1363" i="2"/>
  <c r="R1362" i="2"/>
  <c r="Q1362" i="2"/>
  <c r="P1362" i="2"/>
  <c r="L1362" i="2"/>
  <c r="K1362" i="2"/>
  <c r="R1361" i="2"/>
  <c r="Q1361" i="2"/>
  <c r="P1361" i="2"/>
  <c r="L1361" i="2"/>
  <c r="K1361" i="2"/>
  <c r="R1360" i="2"/>
  <c r="Q1360" i="2"/>
  <c r="P1360" i="2"/>
  <c r="L1360" i="2"/>
  <c r="K1360" i="2"/>
  <c r="R1359" i="2"/>
  <c r="Q1359" i="2"/>
  <c r="P1359" i="2"/>
  <c r="L1359" i="2"/>
  <c r="K1359" i="2"/>
  <c r="R1358" i="2"/>
  <c r="Q1358" i="2"/>
  <c r="P1358" i="2"/>
  <c r="L1358" i="2"/>
  <c r="K1358" i="2"/>
  <c r="R1357" i="2"/>
  <c r="Q1357" i="2"/>
  <c r="P1357" i="2"/>
  <c r="L1357" i="2"/>
  <c r="K1357" i="2"/>
  <c r="R1356" i="2"/>
  <c r="Q1356" i="2"/>
  <c r="P1356" i="2"/>
  <c r="L1356" i="2"/>
  <c r="K1356" i="2"/>
  <c r="R1355" i="2"/>
  <c r="Q1355" i="2"/>
  <c r="P1355" i="2"/>
  <c r="L1355" i="2"/>
  <c r="K1355" i="2"/>
  <c r="R1354" i="2"/>
  <c r="Q1354" i="2"/>
  <c r="P1354" i="2"/>
  <c r="L1354" i="2"/>
  <c r="K1354" i="2"/>
  <c r="R1353" i="2"/>
  <c r="Q1353" i="2"/>
  <c r="P1353" i="2"/>
  <c r="L1353" i="2"/>
  <c r="K1353" i="2"/>
  <c r="R1352" i="2"/>
  <c r="Q1352" i="2"/>
  <c r="P1352" i="2"/>
  <c r="L1352" i="2"/>
  <c r="K1352" i="2"/>
  <c r="R1351" i="2"/>
  <c r="Q1351" i="2"/>
  <c r="P1351" i="2"/>
  <c r="L1351" i="2"/>
  <c r="K1351" i="2"/>
  <c r="R1350" i="2"/>
  <c r="Q1350" i="2"/>
  <c r="P1350" i="2"/>
  <c r="L1350" i="2"/>
  <c r="K1350" i="2"/>
  <c r="R1349" i="2"/>
  <c r="Q1349" i="2"/>
  <c r="P1349" i="2"/>
  <c r="L1349" i="2"/>
  <c r="K1349" i="2"/>
  <c r="R1348" i="2"/>
  <c r="Q1348" i="2"/>
  <c r="P1348" i="2"/>
  <c r="L1348" i="2"/>
  <c r="K1348" i="2"/>
  <c r="R1347" i="2"/>
  <c r="Q1347" i="2"/>
  <c r="P1347" i="2"/>
  <c r="L1347" i="2"/>
  <c r="K1347" i="2"/>
  <c r="R1346" i="2"/>
  <c r="Q1346" i="2"/>
  <c r="P1346" i="2"/>
  <c r="L1346" i="2"/>
  <c r="K1346" i="2"/>
  <c r="R1345" i="2"/>
  <c r="Q1345" i="2"/>
  <c r="P1345" i="2"/>
  <c r="L1345" i="2"/>
  <c r="K1345" i="2"/>
  <c r="R1344" i="2"/>
  <c r="Q1344" i="2"/>
  <c r="P1344" i="2"/>
  <c r="L1344" i="2"/>
  <c r="K1344" i="2"/>
  <c r="R1343" i="2"/>
  <c r="Q1343" i="2"/>
  <c r="P1343" i="2"/>
  <c r="L1343" i="2"/>
  <c r="K1343" i="2"/>
  <c r="R1342" i="2"/>
  <c r="Q1342" i="2"/>
  <c r="P1342" i="2"/>
  <c r="L1342" i="2"/>
  <c r="K1342" i="2"/>
  <c r="R1341" i="2"/>
  <c r="Q1341" i="2"/>
  <c r="P1341" i="2"/>
  <c r="L1341" i="2"/>
  <c r="K1341" i="2"/>
  <c r="R1340" i="2"/>
  <c r="Q1340" i="2"/>
  <c r="P1340" i="2"/>
  <c r="L1340" i="2"/>
  <c r="K1340" i="2"/>
  <c r="R1339" i="2"/>
  <c r="Q1339" i="2"/>
  <c r="P1339" i="2"/>
  <c r="L1339" i="2"/>
  <c r="K1339" i="2"/>
  <c r="R1338" i="2"/>
  <c r="Q1338" i="2"/>
  <c r="P1338" i="2"/>
  <c r="L1338" i="2"/>
  <c r="K1338" i="2"/>
  <c r="R1337" i="2"/>
  <c r="Q1337" i="2"/>
  <c r="P1337" i="2"/>
  <c r="L1337" i="2"/>
  <c r="K1337" i="2"/>
  <c r="R1336" i="2"/>
  <c r="Q1336" i="2"/>
  <c r="P1336" i="2"/>
  <c r="L1336" i="2"/>
  <c r="K1336" i="2"/>
  <c r="R1335" i="2"/>
  <c r="Q1335" i="2"/>
  <c r="P1335" i="2"/>
  <c r="L1335" i="2"/>
  <c r="K1335" i="2"/>
  <c r="R1334" i="2"/>
  <c r="Q1334" i="2"/>
  <c r="P1334" i="2"/>
  <c r="L1334" i="2"/>
  <c r="K1334" i="2"/>
  <c r="R1333" i="2"/>
  <c r="Q1333" i="2"/>
  <c r="P1333" i="2"/>
  <c r="L1333" i="2"/>
  <c r="K1333" i="2"/>
  <c r="R1332" i="2"/>
  <c r="Q1332" i="2"/>
  <c r="P1332" i="2"/>
  <c r="L1332" i="2"/>
  <c r="K1332" i="2"/>
  <c r="R1331" i="2"/>
  <c r="Q1331" i="2"/>
  <c r="P1331" i="2"/>
  <c r="L1331" i="2"/>
  <c r="K1331" i="2"/>
  <c r="R1330" i="2"/>
  <c r="Q1330" i="2"/>
  <c r="P1330" i="2"/>
  <c r="L1330" i="2"/>
  <c r="K1330" i="2"/>
  <c r="R1329" i="2"/>
  <c r="Q1329" i="2"/>
  <c r="P1329" i="2"/>
  <c r="L1329" i="2"/>
  <c r="K1329" i="2"/>
  <c r="R1328" i="2"/>
  <c r="Q1328" i="2"/>
  <c r="P1328" i="2"/>
  <c r="L1328" i="2"/>
  <c r="K1328" i="2"/>
  <c r="R1327" i="2"/>
  <c r="Q1327" i="2"/>
  <c r="P1327" i="2"/>
  <c r="L1327" i="2"/>
  <c r="K1327" i="2"/>
  <c r="R1326" i="2"/>
  <c r="Q1326" i="2"/>
  <c r="P1326" i="2"/>
  <c r="L1326" i="2"/>
  <c r="K1326" i="2"/>
  <c r="R1325" i="2"/>
  <c r="Q1325" i="2"/>
  <c r="P1325" i="2"/>
  <c r="L1325" i="2"/>
  <c r="K1325" i="2"/>
  <c r="R1324" i="2"/>
  <c r="Q1324" i="2"/>
  <c r="P1324" i="2"/>
  <c r="L1324" i="2"/>
  <c r="K1324" i="2"/>
  <c r="R1323" i="2"/>
  <c r="Q1323" i="2"/>
  <c r="P1323" i="2"/>
  <c r="L1323" i="2"/>
  <c r="K1323" i="2"/>
  <c r="R1322" i="2"/>
  <c r="Q1322" i="2"/>
  <c r="P1322" i="2"/>
  <c r="L1322" i="2"/>
  <c r="K1322" i="2"/>
  <c r="R1321" i="2"/>
  <c r="Q1321" i="2"/>
  <c r="P1321" i="2"/>
  <c r="L1321" i="2"/>
  <c r="K1321" i="2"/>
  <c r="R1320" i="2"/>
  <c r="Q1320" i="2"/>
  <c r="P1320" i="2"/>
  <c r="L1320" i="2"/>
  <c r="K1320" i="2"/>
  <c r="R1319" i="2"/>
  <c r="Q1319" i="2"/>
  <c r="P1319" i="2"/>
  <c r="L1319" i="2"/>
  <c r="K1319" i="2"/>
  <c r="R1318" i="2"/>
  <c r="Q1318" i="2"/>
  <c r="P1318" i="2"/>
  <c r="L1318" i="2"/>
  <c r="K1318" i="2"/>
  <c r="R1317" i="2"/>
  <c r="Q1317" i="2"/>
  <c r="P1317" i="2"/>
  <c r="L1317" i="2"/>
  <c r="K1317" i="2"/>
  <c r="R1316" i="2"/>
  <c r="Q1316" i="2"/>
  <c r="P1316" i="2"/>
  <c r="L1316" i="2"/>
  <c r="K1316" i="2"/>
  <c r="R1315" i="2"/>
  <c r="Q1315" i="2"/>
  <c r="P1315" i="2"/>
  <c r="L1315" i="2"/>
  <c r="K1315" i="2"/>
  <c r="R1314" i="2"/>
  <c r="Q1314" i="2"/>
  <c r="P1314" i="2"/>
  <c r="L1314" i="2"/>
  <c r="K1314" i="2"/>
  <c r="R1313" i="2"/>
  <c r="Q1313" i="2"/>
  <c r="P1313" i="2"/>
  <c r="L1313" i="2"/>
  <c r="K1313" i="2"/>
  <c r="R1312" i="2"/>
  <c r="Q1312" i="2"/>
  <c r="P1312" i="2"/>
  <c r="L1312" i="2"/>
  <c r="K1312" i="2"/>
  <c r="R1311" i="2"/>
  <c r="Q1311" i="2"/>
  <c r="P1311" i="2"/>
  <c r="L1311" i="2"/>
  <c r="K1311" i="2"/>
  <c r="R1310" i="2"/>
  <c r="Q1310" i="2"/>
  <c r="P1310" i="2"/>
  <c r="L1310" i="2"/>
  <c r="K1310" i="2"/>
  <c r="R1309" i="2"/>
  <c r="Q1309" i="2"/>
  <c r="P1309" i="2"/>
  <c r="L1309" i="2"/>
  <c r="K1309" i="2"/>
  <c r="R1308" i="2"/>
  <c r="Q1308" i="2"/>
  <c r="P1308" i="2"/>
  <c r="L1308" i="2"/>
  <c r="K1308" i="2"/>
  <c r="R1307" i="2"/>
  <c r="Q1307" i="2"/>
  <c r="P1307" i="2"/>
  <c r="L1307" i="2"/>
  <c r="K1307" i="2"/>
  <c r="R1306" i="2"/>
  <c r="Q1306" i="2"/>
  <c r="P1306" i="2"/>
  <c r="L1306" i="2"/>
  <c r="K1306" i="2"/>
  <c r="R1305" i="2"/>
  <c r="Q1305" i="2"/>
  <c r="P1305" i="2"/>
  <c r="L1305" i="2"/>
  <c r="K1305" i="2"/>
  <c r="R1304" i="2"/>
  <c r="Q1304" i="2"/>
  <c r="P1304" i="2"/>
  <c r="L1304" i="2"/>
  <c r="K1304" i="2"/>
  <c r="R1303" i="2"/>
  <c r="Q1303" i="2"/>
  <c r="P1303" i="2"/>
  <c r="L1303" i="2"/>
  <c r="K1303" i="2"/>
  <c r="R1302" i="2"/>
  <c r="Q1302" i="2"/>
  <c r="P1302" i="2"/>
  <c r="L1302" i="2"/>
  <c r="K1302" i="2"/>
  <c r="L1301" i="2"/>
  <c r="K1301" i="2"/>
  <c r="L1300" i="2"/>
  <c r="K1300" i="2"/>
  <c r="L1299" i="2"/>
  <c r="K1299" i="2"/>
  <c r="L1298" i="2"/>
  <c r="K1298" i="2"/>
  <c r="L1297" i="2"/>
  <c r="K1297" i="2"/>
  <c r="L1296" i="2"/>
  <c r="K1296" i="2"/>
  <c r="L1295" i="2"/>
  <c r="K1295" i="2"/>
  <c r="L1294" i="2"/>
  <c r="K1294" i="2"/>
  <c r="L1293" i="2"/>
  <c r="K1293" i="2"/>
  <c r="L1292" i="2"/>
  <c r="K1292" i="2"/>
  <c r="L1291" i="2"/>
  <c r="K1291" i="2"/>
  <c r="L1290" i="2"/>
  <c r="K1290" i="2"/>
  <c r="L1289" i="2"/>
  <c r="K1289" i="2"/>
  <c r="L1288" i="2"/>
  <c r="K1288" i="2"/>
  <c r="L1287" i="2"/>
  <c r="K1287" i="2"/>
  <c r="L1286" i="2"/>
  <c r="K1286" i="2"/>
  <c r="L1285" i="2"/>
  <c r="K1285" i="2"/>
  <c r="L1284" i="2"/>
  <c r="K1284" i="2"/>
  <c r="L1283" i="2"/>
  <c r="K1283" i="2"/>
  <c r="L1282" i="2"/>
  <c r="K1282" i="2"/>
  <c r="L1281" i="2"/>
  <c r="K1281" i="2"/>
  <c r="L1280" i="2"/>
  <c r="K1280" i="2"/>
  <c r="L1279" i="2"/>
  <c r="K1279" i="2"/>
  <c r="L1278" i="2"/>
  <c r="K1278" i="2"/>
  <c r="L1277" i="2"/>
  <c r="K1277" i="2"/>
  <c r="L1276" i="2"/>
  <c r="K1276" i="2"/>
  <c r="L1275" i="2"/>
  <c r="K1275" i="2"/>
  <c r="L1274" i="2"/>
  <c r="K1274" i="2"/>
  <c r="L1273" i="2"/>
  <c r="K1273" i="2"/>
  <c r="L1272" i="2"/>
  <c r="K1272" i="2"/>
  <c r="L1271" i="2"/>
  <c r="K1271" i="2"/>
  <c r="L1270" i="2"/>
  <c r="K1270" i="2"/>
  <c r="L1269" i="2"/>
  <c r="K1269" i="2"/>
  <c r="L1268" i="2"/>
  <c r="K1268" i="2"/>
  <c r="L1267" i="2"/>
  <c r="K1267" i="2"/>
  <c r="L1266" i="2"/>
  <c r="K1266" i="2"/>
  <c r="L1265" i="2"/>
  <c r="K1265" i="2"/>
  <c r="L1264" i="2"/>
  <c r="K1264" i="2"/>
  <c r="L1263" i="2"/>
  <c r="K1263" i="2"/>
  <c r="L1262" i="2"/>
  <c r="K1262" i="2"/>
  <c r="L1261" i="2"/>
  <c r="K1261" i="2"/>
  <c r="L1260" i="2"/>
  <c r="K1260" i="2"/>
  <c r="L1259" i="2"/>
  <c r="K1259" i="2"/>
  <c r="L1258" i="2"/>
  <c r="K1258" i="2"/>
  <c r="L1257" i="2"/>
  <c r="K1257" i="2"/>
  <c r="L1256" i="2"/>
  <c r="K1256" i="2"/>
  <c r="L1255" i="2"/>
  <c r="K1255" i="2"/>
  <c r="L1254" i="2"/>
  <c r="K1254" i="2"/>
  <c r="L1253" i="2"/>
  <c r="K1253" i="2"/>
  <c r="L1252" i="2"/>
  <c r="K1252" i="2"/>
  <c r="L1251" i="2"/>
  <c r="K1251" i="2"/>
  <c r="L1250" i="2"/>
  <c r="K1250" i="2"/>
  <c r="L1249" i="2"/>
  <c r="K1249" i="2"/>
  <c r="L1248" i="2"/>
  <c r="K1248" i="2"/>
  <c r="L1247" i="2"/>
  <c r="K1247" i="2"/>
  <c r="L1246" i="2"/>
  <c r="K1246" i="2"/>
  <c r="L1245" i="2"/>
  <c r="K1245" i="2"/>
  <c r="L1244" i="2"/>
  <c r="K1244" i="2"/>
  <c r="L1243" i="2"/>
  <c r="K1243" i="2"/>
  <c r="L1242" i="2"/>
  <c r="K1242" i="2"/>
  <c r="L1241" i="2"/>
  <c r="K1241" i="2"/>
  <c r="L1240" i="2"/>
  <c r="K1240" i="2"/>
  <c r="L1239" i="2"/>
  <c r="K1239" i="2"/>
  <c r="L1238" i="2"/>
  <c r="K1238" i="2"/>
  <c r="L1237" i="2"/>
  <c r="K1237" i="2"/>
  <c r="L1236" i="2"/>
  <c r="K1236" i="2"/>
  <c r="L1235" i="2"/>
  <c r="K1235" i="2"/>
  <c r="L1234" i="2"/>
  <c r="K1234" i="2"/>
  <c r="L1233" i="2"/>
  <c r="K1233" i="2"/>
  <c r="L1232" i="2"/>
  <c r="K1232" i="2"/>
  <c r="L1231" i="2"/>
  <c r="K1231" i="2"/>
  <c r="L1230" i="2"/>
  <c r="K1230" i="2"/>
  <c r="L1229" i="2"/>
  <c r="K1229" i="2"/>
  <c r="L1228" i="2"/>
  <c r="K1228" i="2"/>
  <c r="L1227" i="2"/>
  <c r="K1227" i="2"/>
  <c r="L1226" i="2"/>
  <c r="K1226" i="2"/>
  <c r="L1225" i="2"/>
  <c r="K1225" i="2"/>
  <c r="L1224" i="2"/>
  <c r="K1224" i="2"/>
  <c r="L1223" i="2"/>
  <c r="K1223" i="2"/>
  <c r="L1222" i="2"/>
  <c r="K1222" i="2"/>
  <c r="L1221" i="2"/>
  <c r="K1221" i="2"/>
  <c r="L1220" i="2"/>
  <c r="K1220" i="2"/>
  <c r="L1219" i="2"/>
  <c r="K1219" i="2"/>
  <c r="L1218" i="2"/>
  <c r="K1218" i="2"/>
  <c r="L1217" i="2"/>
  <c r="K1217" i="2"/>
  <c r="L1216" i="2"/>
  <c r="K1216" i="2"/>
  <c r="L1215" i="2"/>
  <c r="K1215" i="2"/>
  <c r="L1214" i="2"/>
  <c r="K1214" i="2"/>
  <c r="L1213" i="2"/>
  <c r="K1213" i="2"/>
  <c r="L1212" i="2"/>
  <c r="K1212" i="2"/>
  <c r="L1211" i="2"/>
  <c r="K1211" i="2"/>
  <c r="L1210" i="2"/>
  <c r="K1210" i="2"/>
  <c r="L1209" i="2"/>
  <c r="K1209" i="2"/>
  <c r="L1208" i="2"/>
  <c r="K1208" i="2"/>
  <c r="L1207" i="2"/>
  <c r="K1207" i="2"/>
  <c r="L1206" i="2"/>
  <c r="K1206" i="2"/>
  <c r="L1205" i="2"/>
  <c r="K1205" i="2"/>
  <c r="L1204" i="2"/>
  <c r="K1204" i="2"/>
  <c r="L1203" i="2"/>
  <c r="K1203" i="2"/>
  <c r="L1202" i="2"/>
  <c r="K1202" i="2"/>
  <c r="L1201" i="2"/>
  <c r="K1201" i="2"/>
  <c r="L1200" i="2"/>
  <c r="K1200" i="2"/>
  <c r="L1199" i="2"/>
  <c r="K1199" i="2"/>
  <c r="L1198" i="2"/>
  <c r="K1198" i="2"/>
  <c r="L1197" i="2"/>
  <c r="K1197" i="2"/>
  <c r="L1196" i="2"/>
  <c r="K1196" i="2"/>
  <c r="L1195" i="2"/>
  <c r="K1195" i="2"/>
  <c r="L1194" i="2"/>
  <c r="K1194" i="2"/>
  <c r="L1193" i="2"/>
  <c r="K1193" i="2"/>
  <c r="L1192" i="2"/>
  <c r="K1192" i="2"/>
  <c r="L1191" i="2"/>
  <c r="K1191" i="2"/>
  <c r="L1190" i="2"/>
  <c r="K1190" i="2"/>
  <c r="L1189" i="2"/>
  <c r="K1189" i="2"/>
  <c r="L1188" i="2"/>
  <c r="K1188" i="2"/>
  <c r="L1187" i="2"/>
  <c r="K1187" i="2"/>
  <c r="L1186" i="2"/>
  <c r="K1186" i="2"/>
  <c r="L1185" i="2"/>
  <c r="K1185" i="2"/>
  <c r="L1184" i="2"/>
  <c r="K1184" i="2"/>
  <c r="L1183" i="2"/>
  <c r="K1183" i="2"/>
  <c r="L1182" i="2"/>
  <c r="K1182" i="2"/>
  <c r="L1181" i="2"/>
  <c r="K1181" i="2"/>
  <c r="L1180" i="2"/>
  <c r="K1180" i="2"/>
  <c r="L1179" i="2"/>
  <c r="K1179" i="2"/>
  <c r="L1178" i="2"/>
  <c r="K1178" i="2"/>
  <c r="L1177" i="2"/>
  <c r="K1177" i="2"/>
  <c r="L1176" i="2"/>
  <c r="K1176" i="2"/>
  <c r="L1175" i="2"/>
  <c r="K1175" i="2"/>
  <c r="L1174" i="2"/>
  <c r="K1174" i="2"/>
  <c r="L1173" i="2"/>
  <c r="K1173" i="2"/>
  <c r="L1172" i="2"/>
  <c r="K1172" i="2"/>
  <c r="L1171" i="2"/>
  <c r="K1171" i="2"/>
  <c r="L1170" i="2"/>
  <c r="K1170" i="2"/>
  <c r="L1169" i="2"/>
  <c r="K1169" i="2"/>
  <c r="L1168" i="2"/>
  <c r="K1168" i="2"/>
  <c r="L1167" i="2"/>
  <c r="K1167" i="2"/>
  <c r="L1166" i="2"/>
  <c r="K1166" i="2"/>
  <c r="L1165" i="2"/>
  <c r="K1165" i="2"/>
  <c r="L1164" i="2"/>
  <c r="K1164" i="2"/>
  <c r="L1163" i="2"/>
  <c r="K1163" i="2"/>
  <c r="L1162" i="2"/>
  <c r="K1162" i="2"/>
  <c r="L1161" i="2"/>
  <c r="K1161" i="2"/>
  <c r="L1160" i="2"/>
  <c r="K1160" i="2"/>
  <c r="L1159" i="2"/>
  <c r="K1159" i="2"/>
  <c r="L1158" i="2"/>
  <c r="K1158" i="2"/>
  <c r="L1157" i="2"/>
  <c r="K1157" i="2"/>
  <c r="L1156" i="2"/>
  <c r="K1156" i="2"/>
  <c r="L1155" i="2"/>
  <c r="K1155" i="2"/>
  <c r="L1154" i="2"/>
  <c r="K1154" i="2"/>
  <c r="L1153" i="2"/>
  <c r="K1153" i="2"/>
  <c r="L1152" i="2"/>
  <c r="K1152" i="2"/>
  <c r="L1151" i="2"/>
  <c r="K1151" i="2"/>
  <c r="L1150" i="2"/>
  <c r="K1150" i="2"/>
  <c r="L1149" i="2"/>
  <c r="K1149" i="2"/>
  <c r="L1148" i="2"/>
  <c r="K1148" i="2"/>
  <c r="L1147" i="2"/>
  <c r="K1147" i="2"/>
  <c r="L1146" i="2"/>
  <c r="K1146" i="2"/>
  <c r="L1145" i="2"/>
  <c r="K1145" i="2"/>
  <c r="L1144" i="2"/>
  <c r="K1144" i="2"/>
  <c r="L1143" i="2"/>
  <c r="K1143" i="2"/>
  <c r="L1142" i="2"/>
  <c r="K1142" i="2"/>
  <c r="L1141" i="2"/>
  <c r="K1141" i="2"/>
  <c r="L1140" i="2"/>
  <c r="K1140" i="2"/>
  <c r="L1139" i="2"/>
  <c r="K1139" i="2"/>
  <c r="L1138" i="2"/>
  <c r="K1138" i="2"/>
  <c r="L1137" i="2"/>
  <c r="K1137" i="2"/>
  <c r="L1136" i="2"/>
  <c r="K1136" i="2"/>
  <c r="L1135" i="2"/>
  <c r="K1135" i="2"/>
  <c r="L1134" i="2"/>
  <c r="K1134" i="2"/>
  <c r="L1133" i="2"/>
  <c r="K1133" i="2"/>
  <c r="L1132" i="2"/>
  <c r="K1132" i="2"/>
  <c r="L1131" i="2"/>
  <c r="K1131" i="2"/>
  <c r="L1130" i="2"/>
  <c r="K1130" i="2"/>
  <c r="L1129" i="2"/>
  <c r="K1129" i="2"/>
  <c r="L1128" i="2"/>
  <c r="K1128" i="2"/>
  <c r="L1127" i="2"/>
  <c r="K1127" i="2"/>
  <c r="L1126" i="2"/>
  <c r="K1126" i="2"/>
  <c r="L1125" i="2"/>
  <c r="K1125" i="2"/>
  <c r="L1124" i="2"/>
  <c r="K1124" i="2"/>
  <c r="L1123" i="2"/>
  <c r="K1123" i="2"/>
  <c r="L1122" i="2"/>
  <c r="K1122" i="2"/>
  <c r="L1121" i="2"/>
  <c r="K1121" i="2"/>
  <c r="L1120" i="2"/>
  <c r="K1120" i="2"/>
  <c r="L1119" i="2"/>
  <c r="K1119" i="2"/>
  <c r="L1118" i="2"/>
  <c r="K1118" i="2"/>
  <c r="L1117" i="2"/>
  <c r="K1117" i="2"/>
  <c r="L1116" i="2"/>
  <c r="K1116" i="2"/>
  <c r="L1115" i="2"/>
  <c r="K1115" i="2"/>
  <c r="L1114" i="2"/>
  <c r="K1114" i="2"/>
  <c r="L1113" i="2"/>
  <c r="K1113" i="2"/>
  <c r="L1112" i="2"/>
  <c r="K1112" i="2"/>
  <c r="L1111" i="2"/>
  <c r="K1111" i="2"/>
  <c r="L1110" i="2"/>
  <c r="K1110" i="2"/>
  <c r="L1109" i="2"/>
  <c r="K1109" i="2"/>
  <c r="L1108" i="2"/>
  <c r="K1108" i="2"/>
  <c r="L1107" i="2"/>
  <c r="K1107" i="2"/>
  <c r="L1106" i="2"/>
  <c r="K1106" i="2"/>
  <c r="L1105" i="2"/>
  <c r="K1105" i="2"/>
  <c r="L1104" i="2"/>
  <c r="K1104" i="2"/>
  <c r="L1103" i="2"/>
  <c r="K1103" i="2"/>
  <c r="L1102" i="2"/>
  <c r="K1102" i="2"/>
  <c r="L1101" i="2"/>
  <c r="K1101" i="2"/>
  <c r="L1100" i="2"/>
  <c r="K1100" i="2"/>
  <c r="L1099" i="2"/>
  <c r="K1099" i="2"/>
  <c r="L1098" i="2"/>
  <c r="K1098" i="2"/>
  <c r="L1097" i="2"/>
  <c r="K1097" i="2"/>
  <c r="L1096" i="2"/>
  <c r="K1096" i="2"/>
  <c r="L1095" i="2"/>
  <c r="K1095" i="2"/>
  <c r="L1094" i="2"/>
  <c r="K1094" i="2"/>
  <c r="L1093" i="2"/>
  <c r="K1093" i="2"/>
  <c r="L1092" i="2"/>
  <c r="K1092" i="2"/>
  <c r="L1091" i="2"/>
  <c r="K1091" i="2"/>
  <c r="L1090" i="2"/>
  <c r="K1090" i="2"/>
  <c r="L1089" i="2"/>
  <c r="K1089" i="2"/>
  <c r="L1088" i="2"/>
  <c r="K1088" i="2"/>
  <c r="L1087" i="2"/>
  <c r="K1087" i="2"/>
  <c r="L1086" i="2"/>
  <c r="K1086" i="2"/>
  <c r="L1085" i="2"/>
  <c r="K1085" i="2"/>
  <c r="L1084" i="2"/>
  <c r="K1084" i="2"/>
  <c r="L1083" i="2"/>
  <c r="K1083" i="2"/>
  <c r="L1082" i="2"/>
  <c r="K1082" i="2"/>
  <c r="L1081" i="2"/>
  <c r="K1081" i="2"/>
  <c r="L1080" i="2"/>
  <c r="K1080" i="2"/>
  <c r="L1079" i="2"/>
  <c r="K1079" i="2"/>
  <c r="L1078" i="2"/>
  <c r="K1078" i="2"/>
  <c r="L1077" i="2"/>
  <c r="K1077" i="2"/>
  <c r="L1076" i="2"/>
  <c r="K1076" i="2"/>
  <c r="L1075" i="2"/>
  <c r="K1075" i="2"/>
  <c r="L1074" i="2"/>
  <c r="K1074" i="2"/>
  <c r="L1073" i="2"/>
  <c r="K1073" i="2"/>
  <c r="L1072" i="2"/>
  <c r="K1072" i="2"/>
  <c r="L1071" i="2"/>
  <c r="K1071" i="2"/>
  <c r="L1070" i="2"/>
  <c r="K1070" i="2"/>
  <c r="L1069" i="2"/>
  <c r="K1069" i="2"/>
  <c r="L1068" i="2"/>
  <c r="K1068" i="2"/>
  <c r="L1067" i="2"/>
  <c r="K1067" i="2"/>
  <c r="L1066" i="2"/>
  <c r="K1066" i="2"/>
  <c r="L1065" i="2"/>
  <c r="K1065" i="2"/>
  <c r="L1064" i="2"/>
  <c r="K1064" i="2"/>
  <c r="L1063" i="2"/>
  <c r="K1063" i="2"/>
  <c r="L1062" i="2"/>
  <c r="K1062" i="2"/>
  <c r="L1061" i="2"/>
  <c r="K1061" i="2"/>
  <c r="L1060" i="2"/>
  <c r="K1060" i="2"/>
  <c r="L1059" i="2"/>
  <c r="K1059" i="2"/>
  <c r="L1058" i="2"/>
  <c r="K1058" i="2"/>
  <c r="L1057" i="2"/>
  <c r="K1057" i="2"/>
  <c r="L1056" i="2"/>
  <c r="K1056" i="2"/>
  <c r="L1055" i="2"/>
  <c r="K1055" i="2"/>
  <c r="L1054" i="2"/>
  <c r="K1054" i="2"/>
  <c r="L1053" i="2"/>
  <c r="K1053" i="2"/>
  <c r="L1052" i="2"/>
  <c r="K1052" i="2"/>
  <c r="L1051" i="2"/>
  <c r="K1051" i="2"/>
  <c r="L1050" i="2"/>
  <c r="K1050" i="2"/>
  <c r="L1049" i="2"/>
  <c r="K1049" i="2"/>
  <c r="L1048" i="2"/>
  <c r="K1048" i="2"/>
  <c r="L1047" i="2"/>
  <c r="K1047" i="2"/>
  <c r="L1046" i="2"/>
  <c r="K1046" i="2"/>
  <c r="L1045" i="2"/>
  <c r="K1045" i="2"/>
  <c r="L1044" i="2"/>
  <c r="K1044" i="2"/>
  <c r="L1043" i="2"/>
  <c r="K1043" i="2"/>
  <c r="L1042" i="2"/>
  <c r="K1042" i="2"/>
  <c r="L1041" i="2"/>
  <c r="K1041" i="2"/>
  <c r="L1040" i="2"/>
  <c r="K1040" i="2"/>
  <c r="L1039" i="2"/>
  <c r="K1039" i="2"/>
  <c r="L1038" i="2"/>
  <c r="K1038" i="2"/>
  <c r="L1037" i="2"/>
  <c r="K1037" i="2"/>
  <c r="L1036" i="2"/>
  <c r="K1036" i="2"/>
  <c r="L1035" i="2"/>
  <c r="K1035" i="2"/>
  <c r="L1034" i="2"/>
  <c r="K1034" i="2"/>
  <c r="L1033" i="2"/>
  <c r="K1033" i="2"/>
  <c r="L1032" i="2"/>
  <c r="K1032" i="2"/>
  <c r="L1031" i="2"/>
  <c r="K1031" i="2"/>
  <c r="L1030" i="2"/>
  <c r="K1030" i="2"/>
  <c r="L1029" i="2"/>
  <c r="K1029" i="2"/>
  <c r="L1028" i="2"/>
  <c r="K1028" i="2"/>
  <c r="L1027" i="2"/>
  <c r="K1027" i="2"/>
  <c r="L1026" i="2"/>
  <c r="K1026" i="2"/>
  <c r="L1025" i="2"/>
  <c r="K1025" i="2"/>
  <c r="L1024" i="2"/>
  <c r="K1024" i="2"/>
  <c r="L1023" i="2"/>
  <c r="K1023" i="2"/>
  <c r="L1022" i="2"/>
  <c r="K1022" i="2"/>
  <c r="L1021" i="2"/>
  <c r="K1021" i="2"/>
  <c r="L1020" i="2"/>
  <c r="K1020" i="2"/>
  <c r="L1019" i="2"/>
  <c r="K1019" i="2"/>
  <c r="L1018" i="2"/>
  <c r="K1018" i="2"/>
  <c r="L1017" i="2"/>
  <c r="K1017" i="2"/>
  <c r="L1016" i="2"/>
  <c r="K1016" i="2"/>
  <c r="L1015" i="2"/>
  <c r="K1015" i="2"/>
  <c r="L1014" i="2"/>
  <c r="K1014" i="2"/>
  <c r="L1013" i="2"/>
  <c r="K1013" i="2"/>
  <c r="L1012" i="2"/>
  <c r="K1012" i="2"/>
  <c r="L1011" i="2"/>
  <c r="K1011" i="2"/>
  <c r="L1010" i="2"/>
  <c r="K1010" i="2"/>
  <c r="L1009" i="2"/>
  <c r="K1009" i="2"/>
  <c r="L1008" i="2"/>
  <c r="K1008" i="2"/>
  <c r="L1007" i="2"/>
  <c r="K1007" i="2"/>
  <c r="L1006" i="2"/>
  <c r="K1006" i="2"/>
  <c r="L1005" i="2"/>
  <c r="K1005" i="2"/>
  <c r="L1004" i="2"/>
  <c r="K1004" i="2"/>
  <c r="L1003" i="2"/>
  <c r="K1003" i="2"/>
  <c r="L1002" i="2"/>
  <c r="K1002" i="2"/>
  <c r="L1001" i="2"/>
  <c r="K1001" i="2"/>
  <c r="L1000" i="2"/>
  <c r="K1000" i="2"/>
  <c r="L999" i="2"/>
  <c r="K999" i="2"/>
  <c r="L998" i="2"/>
  <c r="K998" i="2"/>
  <c r="L997" i="2"/>
  <c r="K997" i="2"/>
  <c r="L996" i="2"/>
  <c r="K996" i="2"/>
  <c r="L995" i="2"/>
  <c r="K995" i="2"/>
  <c r="L994" i="2"/>
  <c r="K994" i="2"/>
  <c r="L993" i="2"/>
  <c r="K993" i="2"/>
  <c r="L992" i="2"/>
  <c r="K992" i="2"/>
  <c r="L991" i="2"/>
  <c r="K991" i="2"/>
  <c r="L990" i="2"/>
  <c r="K990" i="2"/>
  <c r="L989" i="2"/>
  <c r="K989" i="2"/>
  <c r="L988" i="2"/>
  <c r="K988" i="2"/>
  <c r="L987" i="2"/>
  <c r="K987" i="2"/>
  <c r="L986" i="2"/>
  <c r="K986" i="2"/>
  <c r="L985" i="2"/>
  <c r="K985" i="2"/>
  <c r="L984" i="2"/>
  <c r="K984" i="2"/>
  <c r="L983" i="2"/>
  <c r="K983" i="2"/>
  <c r="L982" i="2"/>
  <c r="K982" i="2"/>
  <c r="L981" i="2"/>
  <c r="K981" i="2"/>
  <c r="L980" i="2"/>
  <c r="K980" i="2"/>
  <c r="L979" i="2"/>
  <c r="K979" i="2"/>
  <c r="L978" i="2"/>
  <c r="K978" i="2"/>
  <c r="L977" i="2"/>
  <c r="K977" i="2"/>
  <c r="L976" i="2"/>
  <c r="K976" i="2"/>
  <c r="L975" i="2"/>
  <c r="K975" i="2"/>
  <c r="L974" i="2"/>
  <c r="K974" i="2"/>
  <c r="L973" i="2"/>
  <c r="K973" i="2"/>
  <c r="L972" i="2"/>
  <c r="K972" i="2"/>
  <c r="L971" i="2"/>
  <c r="K971" i="2"/>
  <c r="L970" i="2"/>
  <c r="K970" i="2"/>
  <c r="L969" i="2"/>
  <c r="K969" i="2"/>
  <c r="L968" i="2"/>
  <c r="K968" i="2"/>
  <c r="L967" i="2"/>
  <c r="K967" i="2"/>
  <c r="L966" i="2"/>
  <c r="K966" i="2"/>
  <c r="L965" i="2"/>
  <c r="K965" i="2"/>
  <c r="L964" i="2"/>
  <c r="K964" i="2"/>
  <c r="L963" i="2"/>
  <c r="K963" i="2"/>
  <c r="L962" i="2"/>
  <c r="K962" i="2"/>
  <c r="L961" i="2"/>
  <c r="K961" i="2"/>
  <c r="L960" i="2"/>
  <c r="K960" i="2"/>
  <c r="L959" i="2"/>
  <c r="K959" i="2"/>
  <c r="L958" i="2"/>
  <c r="K958" i="2"/>
  <c r="L957" i="2"/>
  <c r="K957" i="2"/>
  <c r="L956" i="2"/>
  <c r="K956" i="2"/>
  <c r="L955" i="2"/>
  <c r="K955" i="2"/>
  <c r="L954" i="2"/>
  <c r="K954" i="2"/>
  <c r="L953" i="2"/>
  <c r="K953" i="2"/>
  <c r="L952" i="2"/>
  <c r="K952" i="2"/>
  <c r="L951" i="2"/>
  <c r="K951" i="2"/>
  <c r="L950" i="2"/>
  <c r="K950" i="2"/>
  <c r="L949" i="2"/>
  <c r="K949" i="2"/>
  <c r="L948" i="2"/>
  <c r="K948" i="2"/>
  <c r="L947" i="2"/>
  <c r="K947" i="2"/>
  <c r="L946" i="2"/>
  <c r="K946" i="2"/>
  <c r="L945" i="2"/>
  <c r="K945" i="2"/>
  <c r="L944" i="2"/>
  <c r="K944" i="2"/>
  <c r="L943" i="2"/>
  <c r="K943" i="2"/>
  <c r="L942" i="2"/>
  <c r="K942" i="2"/>
  <c r="L941" i="2"/>
  <c r="K941" i="2"/>
  <c r="L940" i="2"/>
  <c r="K940" i="2"/>
  <c r="L939" i="2"/>
  <c r="K939" i="2"/>
  <c r="L938" i="2"/>
  <c r="K938" i="2"/>
  <c r="L937" i="2"/>
  <c r="K937" i="2"/>
  <c r="L936" i="2"/>
  <c r="K936" i="2"/>
  <c r="L935" i="2"/>
  <c r="K935" i="2"/>
  <c r="L934" i="2"/>
  <c r="K934" i="2"/>
  <c r="L933" i="2"/>
  <c r="K933" i="2"/>
  <c r="L932" i="2"/>
  <c r="K932" i="2"/>
  <c r="L931" i="2"/>
  <c r="K931" i="2"/>
  <c r="L930" i="2"/>
  <c r="K930" i="2"/>
  <c r="L929" i="2"/>
  <c r="K929" i="2"/>
  <c r="L928" i="2"/>
  <c r="K928" i="2"/>
  <c r="L927" i="2"/>
  <c r="K927" i="2"/>
  <c r="L926" i="2"/>
  <c r="K926" i="2"/>
  <c r="L925" i="2"/>
  <c r="K925" i="2"/>
  <c r="L924" i="2"/>
  <c r="K924" i="2"/>
  <c r="L923" i="2"/>
  <c r="K923" i="2"/>
  <c r="L922" i="2"/>
  <c r="K922" i="2"/>
  <c r="L921" i="2"/>
  <c r="K921" i="2"/>
  <c r="L920" i="2"/>
  <c r="K920" i="2"/>
  <c r="L919" i="2"/>
  <c r="K919" i="2"/>
  <c r="L918" i="2"/>
  <c r="K918" i="2"/>
  <c r="L917" i="2"/>
  <c r="K917" i="2"/>
  <c r="L916" i="2"/>
  <c r="K916" i="2"/>
  <c r="L915" i="2"/>
  <c r="K915" i="2"/>
  <c r="L914" i="2"/>
  <c r="K914" i="2"/>
  <c r="L913" i="2"/>
  <c r="K913" i="2"/>
  <c r="L912" i="2"/>
  <c r="K912" i="2"/>
  <c r="L911" i="2"/>
  <c r="K911" i="2"/>
  <c r="L910" i="2"/>
  <c r="K910" i="2"/>
  <c r="L909" i="2"/>
  <c r="K909" i="2"/>
  <c r="L908" i="2"/>
  <c r="K908" i="2"/>
  <c r="L907" i="2"/>
  <c r="K907" i="2"/>
  <c r="L906" i="2"/>
  <c r="K906" i="2"/>
  <c r="L905" i="2"/>
  <c r="K905" i="2"/>
  <c r="L904" i="2"/>
  <c r="K904" i="2"/>
  <c r="L903" i="2"/>
  <c r="K903" i="2"/>
  <c r="L902" i="2"/>
  <c r="K902" i="2"/>
  <c r="L901" i="2"/>
  <c r="K901" i="2"/>
  <c r="L900" i="2"/>
  <c r="K900" i="2"/>
  <c r="L899" i="2"/>
  <c r="K899" i="2"/>
  <c r="L898" i="2"/>
  <c r="K898" i="2"/>
  <c r="L897" i="2"/>
  <c r="K897" i="2"/>
  <c r="L896" i="2"/>
  <c r="K896" i="2"/>
  <c r="L895" i="2"/>
  <c r="K895" i="2"/>
  <c r="L894" i="2"/>
  <c r="K894" i="2"/>
  <c r="L893" i="2"/>
  <c r="K893" i="2"/>
  <c r="L892" i="2"/>
  <c r="K892" i="2"/>
  <c r="L891" i="2"/>
  <c r="K891" i="2"/>
  <c r="L890" i="2"/>
  <c r="K890" i="2"/>
  <c r="L889" i="2"/>
  <c r="K889" i="2"/>
  <c r="L888" i="2"/>
  <c r="K888" i="2"/>
  <c r="L887" i="2"/>
  <c r="K887" i="2"/>
  <c r="L886" i="2"/>
  <c r="K886" i="2"/>
  <c r="L885" i="2"/>
  <c r="K885" i="2"/>
  <c r="L884" i="2"/>
  <c r="K884" i="2"/>
  <c r="L883" i="2"/>
  <c r="K883" i="2"/>
  <c r="L882" i="2"/>
  <c r="K882" i="2"/>
  <c r="L881" i="2"/>
  <c r="K881" i="2"/>
  <c r="L880" i="2"/>
  <c r="K880" i="2"/>
  <c r="L879" i="2"/>
  <c r="K879" i="2"/>
  <c r="L878" i="2"/>
  <c r="K878" i="2"/>
  <c r="L877" i="2"/>
  <c r="K877" i="2"/>
  <c r="L876" i="2"/>
  <c r="K876" i="2"/>
  <c r="L875" i="2"/>
  <c r="K875" i="2"/>
  <c r="L874" i="2"/>
  <c r="K874" i="2"/>
  <c r="L873" i="2"/>
  <c r="K873" i="2"/>
  <c r="L872" i="2"/>
  <c r="K872" i="2"/>
  <c r="L871" i="2"/>
  <c r="K871" i="2"/>
  <c r="L870" i="2"/>
  <c r="K870" i="2"/>
  <c r="L869" i="2"/>
  <c r="K869" i="2"/>
  <c r="L868" i="2"/>
  <c r="K868" i="2"/>
  <c r="L867" i="2"/>
  <c r="K867" i="2"/>
  <c r="L866" i="2"/>
  <c r="K866" i="2"/>
  <c r="L865" i="2"/>
  <c r="K865" i="2"/>
  <c r="L864" i="2"/>
  <c r="K864" i="2"/>
  <c r="L863" i="2"/>
  <c r="K863" i="2"/>
  <c r="L862" i="2"/>
  <c r="K862" i="2"/>
  <c r="L861" i="2"/>
  <c r="K861" i="2"/>
  <c r="L860" i="2"/>
  <c r="K860" i="2"/>
  <c r="L859" i="2"/>
  <c r="K859" i="2"/>
  <c r="L858" i="2"/>
  <c r="K858" i="2"/>
  <c r="L857" i="2"/>
  <c r="K857" i="2"/>
  <c r="L856" i="2"/>
  <c r="K856" i="2"/>
  <c r="L855" i="2"/>
  <c r="K855" i="2"/>
  <c r="L854" i="2"/>
  <c r="K854" i="2"/>
  <c r="L853" i="2"/>
  <c r="K853" i="2"/>
  <c r="L852" i="2"/>
  <c r="K852" i="2"/>
  <c r="L851" i="2"/>
  <c r="K851" i="2"/>
  <c r="L850" i="2"/>
  <c r="K850" i="2"/>
  <c r="L849" i="2"/>
  <c r="K849" i="2"/>
  <c r="L848" i="2"/>
  <c r="K848" i="2"/>
  <c r="L847" i="2"/>
  <c r="K847" i="2"/>
  <c r="L846" i="2"/>
  <c r="K846" i="2"/>
  <c r="L845" i="2"/>
  <c r="K845" i="2"/>
  <c r="L844" i="2"/>
  <c r="K844" i="2"/>
  <c r="L843" i="2"/>
  <c r="K843" i="2"/>
  <c r="L842" i="2"/>
  <c r="K842" i="2"/>
  <c r="L841" i="2"/>
  <c r="K841" i="2"/>
  <c r="L840" i="2"/>
  <c r="K840" i="2"/>
  <c r="L839" i="2"/>
  <c r="K839" i="2"/>
  <c r="L838" i="2"/>
  <c r="K838" i="2"/>
  <c r="L837" i="2"/>
  <c r="K837" i="2"/>
  <c r="L836" i="2"/>
  <c r="K836" i="2"/>
  <c r="L835" i="2"/>
  <c r="K835" i="2"/>
  <c r="L834" i="2"/>
  <c r="K834" i="2"/>
  <c r="L833" i="2"/>
  <c r="K833" i="2"/>
  <c r="L832" i="2"/>
  <c r="K832" i="2"/>
  <c r="L831" i="2"/>
  <c r="K831" i="2"/>
  <c r="L830" i="2"/>
  <c r="K830" i="2"/>
  <c r="L829" i="2"/>
  <c r="K829" i="2"/>
  <c r="L828" i="2"/>
  <c r="K828" i="2"/>
  <c r="L827" i="2"/>
  <c r="K827" i="2"/>
  <c r="L826" i="2"/>
  <c r="K826" i="2"/>
  <c r="L825" i="2"/>
  <c r="K825" i="2"/>
  <c r="L824" i="2"/>
  <c r="K824" i="2"/>
  <c r="L823" i="2"/>
  <c r="K823" i="2"/>
  <c r="L822" i="2"/>
  <c r="K822" i="2"/>
  <c r="L821" i="2"/>
  <c r="K821" i="2"/>
  <c r="L820" i="2"/>
  <c r="K820" i="2"/>
  <c r="L819" i="2"/>
  <c r="K819" i="2"/>
  <c r="L818" i="2"/>
  <c r="K818" i="2"/>
  <c r="L817" i="2"/>
  <c r="K817" i="2"/>
  <c r="L816" i="2"/>
  <c r="K816" i="2"/>
  <c r="L815" i="2"/>
  <c r="K815" i="2"/>
  <c r="L814" i="2"/>
  <c r="K814" i="2"/>
  <c r="L813" i="2"/>
  <c r="K813" i="2"/>
  <c r="L812" i="2"/>
  <c r="K812" i="2"/>
  <c r="L811" i="2"/>
  <c r="K811" i="2"/>
  <c r="L810" i="2"/>
  <c r="K810" i="2"/>
  <c r="L809" i="2"/>
  <c r="K809" i="2"/>
  <c r="L808" i="2"/>
  <c r="K808" i="2"/>
  <c r="L807" i="2"/>
  <c r="K807" i="2"/>
  <c r="L806" i="2"/>
  <c r="K806" i="2"/>
  <c r="L805" i="2"/>
  <c r="K805" i="2"/>
  <c r="L804" i="2"/>
  <c r="K804" i="2"/>
  <c r="L803" i="2"/>
  <c r="K803" i="2"/>
  <c r="L802" i="2"/>
  <c r="K802" i="2"/>
  <c r="L801" i="2"/>
  <c r="K801" i="2"/>
  <c r="L800" i="2"/>
  <c r="K800" i="2"/>
  <c r="L799" i="2"/>
  <c r="K799" i="2"/>
  <c r="L798" i="2"/>
  <c r="K798" i="2"/>
  <c r="P797" i="2"/>
  <c r="L797" i="2"/>
  <c r="K797" i="2"/>
  <c r="P796" i="2"/>
  <c r="L796" i="2"/>
  <c r="K796" i="2"/>
  <c r="P795" i="2"/>
  <c r="L795" i="2"/>
  <c r="K795" i="2"/>
  <c r="P794" i="2"/>
  <c r="L794" i="2"/>
  <c r="K794" i="2"/>
  <c r="P793" i="2"/>
  <c r="L793" i="2"/>
  <c r="K793" i="2"/>
  <c r="P792" i="2"/>
  <c r="L792" i="2"/>
  <c r="K792" i="2"/>
  <c r="P791" i="2"/>
  <c r="L791" i="2"/>
  <c r="K791" i="2"/>
  <c r="P790" i="2"/>
  <c r="L790" i="2"/>
  <c r="K790" i="2"/>
  <c r="P789" i="2"/>
  <c r="L789" i="2"/>
  <c r="K789" i="2"/>
  <c r="P788" i="2"/>
  <c r="L788" i="2"/>
  <c r="K788" i="2"/>
  <c r="P787" i="2"/>
  <c r="L787" i="2"/>
  <c r="K787" i="2"/>
  <c r="P786" i="2"/>
  <c r="L786" i="2"/>
  <c r="K786" i="2"/>
  <c r="P785" i="2"/>
  <c r="L785" i="2"/>
  <c r="K785" i="2"/>
  <c r="P784" i="2"/>
  <c r="L784" i="2"/>
  <c r="K784" i="2"/>
  <c r="P783" i="2"/>
  <c r="L783" i="2"/>
  <c r="K783" i="2"/>
  <c r="P782" i="2"/>
  <c r="L782" i="2"/>
  <c r="K782" i="2"/>
  <c r="P781" i="2"/>
  <c r="L781" i="2"/>
  <c r="K781" i="2"/>
  <c r="P780" i="2"/>
  <c r="L780" i="2"/>
  <c r="K780" i="2"/>
  <c r="P779" i="2"/>
  <c r="L779" i="2"/>
  <c r="K779" i="2"/>
  <c r="P778" i="2"/>
  <c r="L778" i="2"/>
  <c r="K778" i="2"/>
  <c r="P777" i="2"/>
  <c r="L777" i="2"/>
  <c r="K777" i="2"/>
  <c r="P776" i="2"/>
  <c r="L776" i="2"/>
  <c r="K776" i="2"/>
  <c r="P775" i="2"/>
  <c r="L775" i="2"/>
  <c r="K775" i="2"/>
  <c r="P774" i="2"/>
  <c r="L774" i="2"/>
  <c r="K774" i="2"/>
  <c r="P773" i="2"/>
  <c r="L773" i="2"/>
  <c r="K773" i="2"/>
  <c r="P772" i="2"/>
  <c r="L772" i="2"/>
  <c r="K772" i="2"/>
  <c r="P771" i="2"/>
  <c r="L771" i="2"/>
  <c r="K771" i="2"/>
  <c r="P770" i="2"/>
  <c r="L770" i="2"/>
  <c r="K770" i="2"/>
  <c r="P769" i="2"/>
  <c r="L769" i="2"/>
  <c r="K769" i="2"/>
  <c r="P768" i="2"/>
  <c r="L768" i="2"/>
  <c r="K768" i="2"/>
  <c r="P767" i="2"/>
  <c r="L767" i="2"/>
  <c r="K767" i="2"/>
  <c r="P766" i="2"/>
  <c r="L766" i="2"/>
  <c r="K766" i="2"/>
  <c r="P765" i="2"/>
  <c r="L765" i="2"/>
  <c r="K765" i="2"/>
  <c r="P764" i="2"/>
  <c r="L764" i="2"/>
  <c r="K764" i="2"/>
  <c r="P763" i="2"/>
  <c r="L763" i="2"/>
  <c r="K763" i="2"/>
  <c r="P762" i="2"/>
  <c r="L762" i="2"/>
  <c r="K762" i="2"/>
  <c r="P761" i="2"/>
  <c r="L761" i="2"/>
  <c r="K761" i="2"/>
  <c r="P760" i="2"/>
  <c r="L760" i="2"/>
  <c r="K760" i="2"/>
  <c r="P759" i="2"/>
  <c r="L759" i="2"/>
  <c r="K759" i="2"/>
  <c r="P758" i="2"/>
  <c r="L758" i="2"/>
  <c r="K758" i="2"/>
  <c r="P757" i="2"/>
  <c r="L757" i="2"/>
  <c r="K757" i="2"/>
  <c r="P756" i="2"/>
  <c r="L756" i="2"/>
  <c r="K756" i="2"/>
  <c r="P755" i="2"/>
  <c r="L755" i="2"/>
  <c r="K755" i="2"/>
  <c r="P754" i="2"/>
  <c r="L754" i="2"/>
  <c r="K754" i="2"/>
  <c r="P753" i="2"/>
  <c r="L753" i="2"/>
  <c r="K753" i="2"/>
  <c r="P752" i="2"/>
  <c r="L752" i="2"/>
  <c r="K752" i="2"/>
  <c r="P751" i="2"/>
  <c r="L751" i="2"/>
  <c r="K751" i="2"/>
  <c r="P750" i="2"/>
  <c r="L750" i="2"/>
  <c r="K750" i="2"/>
  <c r="P749" i="2"/>
  <c r="L749" i="2"/>
  <c r="K749" i="2"/>
  <c r="P748" i="2"/>
  <c r="L748" i="2"/>
  <c r="K748" i="2"/>
  <c r="P747" i="2"/>
  <c r="L747" i="2"/>
  <c r="K747" i="2"/>
  <c r="P746" i="2"/>
  <c r="L746" i="2"/>
  <c r="K746" i="2"/>
  <c r="P745" i="2"/>
  <c r="L745" i="2"/>
  <c r="K745" i="2"/>
  <c r="P744" i="2"/>
  <c r="L744" i="2"/>
  <c r="K744" i="2"/>
  <c r="P743" i="2"/>
  <c r="L743" i="2"/>
  <c r="K743" i="2"/>
  <c r="P742" i="2"/>
  <c r="L742" i="2"/>
  <c r="K742" i="2"/>
  <c r="P741" i="2"/>
  <c r="L741" i="2"/>
  <c r="K741" i="2"/>
  <c r="P740" i="2"/>
  <c r="L740" i="2"/>
  <c r="K740" i="2"/>
  <c r="P739" i="2"/>
  <c r="L739" i="2"/>
  <c r="K739" i="2"/>
  <c r="P738" i="2"/>
  <c r="L738" i="2"/>
  <c r="K738" i="2"/>
  <c r="P737" i="2"/>
  <c r="L737" i="2"/>
  <c r="K737" i="2"/>
  <c r="P736" i="2"/>
  <c r="L736" i="2"/>
  <c r="K736" i="2"/>
  <c r="P735" i="2"/>
  <c r="L735" i="2"/>
  <c r="K735" i="2"/>
  <c r="P734" i="2"/>
  <c r="L734" i="2"/>
  <c r="K734" i="2"/>
  <c r="P733" i="2"/>
  <c r="L733" i="2"/>
  <c r="K733" i="2"/>
  <c r="P732" i="2"/>
  <c r="L732" i="2"/>
  <c r="K732" i="2"/>
  <c r="P731" i="2"/>
  <c r="L731" i="2"/>
  <c r="K731" i="2"/>
  <c r="P730" i="2"/>
  <c r="L730" i="2"/>
  <c r="K730" i="2"/>
  <c r="P729" i="2"/>
  <c r="L729" i="2"/>
  <c r="K729" i="2"/>
  <c r="P728" i="2"/>
  <c r="L728" i="2"/>
  <c r="K728" i="2"/>
  <c r="P727" i="2"/>
  <c r="L727" i="2"/>
  <c r="K727" i="2"/>
  <c r="P726" i="2"/>
  <c r="L726" i="2"/>
  <c r="K726" i="2"/>
  <c r="L725" i="2"/>
  <c r="K725" i="2"/>
  <c r="L724" i="2"/>
  <c r="K724" i="2"/>
  <c r="L723" i="2"/>
  <c r="K723" i="2"/>
  <c r="L722" i="2"/>
  <c r="K722" i="2"/>
  <c r="L721" i="2"/>
  <c r="K721" i="2"/>
  <c r="L720" i="2"/>
  <c r="K720" i="2"/>
  <c r="L719" i="2"/>
  <c r="K719" i="2"/>
  <c r="L718" i="2"/>
  <c r="K718" i="2"/>
  <c r="L717" i="2"/>
  <c r="K717" i="2"/>
  <c r="L716" i="2"/>
  <c r="K716" i="2"/>
  <c r="L715" i="2"/>
  <c r="K715" i="2"/>
  <c r="L714" i="2"/>
  <c r="K714" i="2"/>
  <c r="L713" i="2"/>
  <c r="K713" i="2"/>
  <c r="L712" i="2"/>
  <c r="K712" i="2"/>
  <c r="L711" i="2"/>
  <c r="K711" i="2"/>
  <c r="L710" i="2"/>
  <c r="K710" i="2"/>
  <c r="L709" i="2"/>
  <c r="K709" i="2"/>
  <c r="L708" i="2"/>
  <c r="K708" i="2"/>
  <c r="L707" i="2"/>
  <c r="K707" i="2"/>
  <c r="L706" i="2"/>
  <c r="K706" i="2"/>
  <c r="L705" i="2"/>
  <c r="K705" i="2"/>
  <c r="L704" i="2"/>
  <c r="K704" i="2"/>
  <c r="L703" i="2"/>
  <c r="K703" i="2"/>
  <c r="L702" i="2"/>
  <c r="K702" i="2"/>
  <c r="L701" i="2"/>
  <c r="K701" i="2"/>
  <c r="L700" i="2"/>
  <c r="K700" i="2"/>
  <c r="L699" i="2"/>
  <c r="K699" i="2"/>
  <c r="L698" i="2"/>
  <c r="K698" i="2"/>
  <c r="L697" i="2"/>
  <c r="K697" i="2"/>
  <c r="L696" i="2"/>
  <c r="K696" i="2"/>
  <c r="L695" i="2"/>
  <c r="K695" i="2"/>
  <c r="L694" i="2"/>
  <c r="K694" i="2"/>
  <c r="L693" i="2"/>
  <c r="K693" i="2"/>
  <c r="L692" i="2"/>
  <c r="K692" i="2"/>
  <c r="L691" i="2"/>
  <c r="K691" i="2"/>
  <c r="L690" i="2"/>
  <c r="K690" i="2"/>
  <c r="L689" i="2"/>
  <c r="K689" i="2"/>
  <c r="L688" i="2"/>
  <c r="K688" i="2"/>
  <c r="L687" i="2"/>
  <c r="K687" i="2"/>
  <c r="L686" i="2"/>
  <c r="K686" i="2"/>
  <c r="L685" i="2"/>
  <c r="K685" i="2"/>
  <c r="L684" i="2"/>
  <c r="K684" i="2"/>
  <c r="L683" i="2"/>
  <c r="K683" i="2"/>
  <c r="L682" i="2"/>
  <c r="K682" i="2"/>
  <c r="L681" i="2"/>
  <c r="K681" i="2"/>
  <c r="L680" i="2"/>
  <c r="K680" i="2"/>
  <c r="L679" i="2"/>
  <c r="K679" i="2"/>
  <c r="L678" i="2"/>
  <c r="K678" i="2"/>
  <c r="L677" i="2"/>
  <c r="K677" i="2"/>
  <c r="L676" i="2"/>
  <c r="K676" i="2"/>
  <c r="L675" i="2"/>
  <c r="K675" i="2"/>
  <c r="L674" i="2"/>
  <c r="K674" i="2"/>
  <c r="L673" i="2"/>
  <c r="K673" i="2"/>
  <c r="L672" i="2"/>
  <c r="K672" i="2"/>
  <c r="L671" i="2"/>
  <c r="K671" i="2"/>
  <c r="L670" i="2"/>
  <c r="K670" i="2"/>
  <c r="L669" i="2"/>
  <c r="K669" i="2"/>
  <c r="L668" i="2"/>
  <c r="K668" i="2"/>
  <c r="L667" i="2"/>
  <c r="K667" i="2"/>
  <c r="L666" i="2"/>
  <c r="K666" i="2"/>
  <c r="L665" i="2"/>
  <c r="K665" i="2"/>
  <c r="L664" i="2"/>
  <c r="K664" i="2"/>
  <c r="L663" i="2"/>
  <c r="K663" i="2"/>
  <c r="L662" i="2"/>
  <c r="K662" i="2"/>
  <c r="L661" i="2"/>
  <c r="K661" i="2"/>
  <c r="L660" i="2"/>
  <c r="K660" i="2"/>
  <c r="L659" i="2"/>
  <c r="K659" i="2"/>
  <c r="L658" i="2"/>
  <c r="K658" i="2"/>
  <c r="L657" i="2"/>
  <c r="K657" i="2"/>
  <c r="L656" i="2"/>
  <c r="K656" i="2"/>
  <c r="L655" i="2"/>
  <c r="K655" i="2"/>
  <c r="L654" i="2"/>
  <c r="K654" i="2"/>
  <c r="L653" i="2"/>
  <c r="K653" i="2"/>
  <c r="L652" i="2"/>
  <c r="K652" i="2"/>
  <c r="L651" i="2"/>
  <c r="K651" i="2"/>
  <c r="L650" i="2"/>
  <c r="K650" i="2"/>
  <c r="L649" i="2"/>
  <c r="K649" i="2"/>
  <c r="L648" i="2"/>
  <c r="K648" i="2"/>
  <c r="L647" i="2"/>
  <c r="K647" i="2"/>
  <c r="L646" i="2"/>
  <c r="K646" i="2"/>
  <c r="L645" i="2"/>
  <c r="K645" i="2"/>
  <c r="L644" i="2"/>
  <c r="K644" i="2"/>
  <c r="L643" i="2"/>
  <c r="K643" i="2"/>
  <c r="L642" i="2"/>
  <c r="K642" i="2"/>
  <c r="L641" i="2"/>
  <c r="K641" i="2"/>
  <c r="L640" i="2"/>
  <c r="K640" i="2"/>
  <c r="L639" i="2"/>
  <c r="K639" i="2"/>
  <c r="L638" i="2"/>
  <c r="K638" i="2"/>
  <c r="L637" i="2"/>
  <c r="K637" i="2"/>
  <c r="L636" i="2"/>
  <c r="K636" i="2"/>
  <c r="L635" i="2"/>
  <c r="K635" i="2"/>
  <c r="L634" i="2"/>
  <c r="K634" i="2"/>
  <c r="L633" i="2"/>
  <c r="K633" i="2"/>
  <c r="L632" i="2"/>
  <c r="K632" i="2"/>
  <c r="L631" i="2"/>
  <c r="K631" i="2"/>
  <c r="L630" i="2"/>
  <c r="K630" i="2"/>
  <c r="L629" i="2"/>
  <c r="K629" i="2"/>
  <c r="L628" i="2"/>
  <c r="K628" i="2"/>
  <c r="L627" i="2"/>
  <c r="K627" i="2"/>
  <c r="L626" i="2"/>
  <c r="K626" i="2"/>
  <c r="L625" i="2"/>
  <c r="K625" i="2"/>
  <c r="L624" i="2"/>
  <c r="K624" i="2"/>
  <c r="L623" i="2"/>
  <c r="K623" i="2"/>
  <c r="L622" i="2"/>
  <c r="K622" i="2"/>
  <c r="L621" i="2"/>
  <c r="K621" i="2"/>
  <c r="L620" i="2"/>
  <c r="K620" i="2"/>
  <c r="L619" i="2"/>
  <c r="K619" i="2"/>
  <c r="L618" i="2"/>
  <c r="K618" i="2"/>
  <c r="L617" i="2"/>
  <c r="K617" i="2"/>
  <c r="L616" i="2"/>
  <c r="K616" i="2"/>
  <c r="L615" i="2"/>
  <c r="K615" i="2"/>
  <c r="L614" i="2"/>
  <c r="K614" i="2"/>
  <c r="L613" i="2"/>
  <c r="K613" i="2"/>
  <c r="L612" i="2"/>
  <c r="K612" i="2"/>
  <c r="L611" i="2"/>
  <c r="K611" i="2"/>
  <c r="L610" i="2"/>
  <c r="K610" i="2"/>
  <c r="L609" i="2"/>
  <c r="K609" i="2"/>
  <c r="L608" i="2"/>
  <c r="K608" i="2"/>
  <c r="L607" i="2"/>
  <c r="K607" i="2"/>
  <c r="L606" i="2"/>
  <c r="K606" i="2"/>
  <c r="L605" i="2"/>
  <c r="K605" i="2"/>
  <c r="L604" i="2"/>
  <c r="K604" i="2"/>
  <c r="L603" i="2"/>
  <c r="K603" i="2"/>
  <c r="L602" i="2"/>
  <c r="K602" i="2"/>
  <c r="L601" i="2"/>
  <c r="K601" i="2"/>
  <c r="L600" i="2"/>
  <c r="K600" i="2"/>
  <c r="L599" i="2"/>
  <c r="K599" i="2"/>
  <c r="L598" i="2"/>
  <c r="K598" i="2"/>
  <c r="L597" i="2"/>
  <c r="K597" i="2"/>
  <c r="L596" i="2"/>
  <c r="K596" i="2"/>
  <c r="L595" i="2"/>
  <c r="K595" i="2"/>
  <c r="L594" i="2"/>
  <c r="K594" i="2"/>
  <c r="L593" i="2"/>
  <c r="K593" i="2"/>
  <c r="L592" i="2"/>
  <c r="K592" i="2"/>
  <c r="L591" i="2"/>
  <c r="K591" i="2"/>
  <c r="L590" i="2"/>
  <c r="K590" i="2"/>
  <c r="L589" i="2"/>
  <c r="K589" i="2"/>
  <c r="L588" i="2"/>
  <c r="K588" i="2"/>
  <c r="L587" i="2"/>
  <c r="K587" i="2"/>
  <c r="L586" i="2"/>
  <c r="K586" i="2"/>
  <c r="L585" i="2"/>
  <c r="K585" i="2"/>
  <c r="L584" i="2"/>
  <c r="K584" i="2"/>
  <c r="L583" i="2"/>
  <c r="K583" i="2"/>
  <c r="L582" i="2"/>
  <c r="K582" i="2"/>
  <c r="L581" i="2"/>
  <c r="K581" i="2"/>
  <c r="L580" i="2"/>
  <c r="K580" i="2"/>
  <c r="L579" i="2"/>
  <c r="K579" i="2"/>
  <c r="L578" i="2"/>
  <c r="K578" i="2"/>
  <c r="L577" i="2"/>
  <c r="K577" i="2"/>
  <c r="L576" i="2"/>
  <c r="K576" i="2"/>
  <c r="L575" i="2"/>
  <c r="K575" i="2"/>
  <c r="L574" i="2"/>
  <c r="K574" i="2"/>
  <c r="L573" i="2"/>
  <c r="K573" i="2"/>
  <c r="L572" i="2"/>
  <c r="K572" i="2"/>
  <c r="L571" i="2"/>
  <c r="K571" i="2"/>
  <c r="L570" i="2"/>
  <c r="K570" i="2"/>
  <c r="L569" i="2"/>
  <c r="K569" i="2"/>
  <c r="L568" i="2"/>
  <c r="K568" i="2"/>
  <c r="L567" i="2"/>
  <c r="K567" i="2"/>
  <c r="L566" i="2"/>
  <c r="K566" i="2"/>
  <c r="L565" i="2"/>
  <c r="K565" i="2"/>
  <c r="L564" i="2"/>
  <c r="K564" i="2"/>
  <c r="L563" i="2"/>
  <c r="K563" i="2"/>
  <c r="L562" i="2"/>
  <c r="K562" i="2"/>
  <c r="L561" i="2"/>
  <c r="K561" i="2"/>
  <c r="L560" i="2"/>
  <c r="K560" i="2"/>
  <c r="L559" i="2"/>
  <c r="K559" i="2"/>
  <c r="L558" i="2"/>
  <c r="K558" i="2"/>
  <c r="L557" i="2"/>
  <c r="K557" i="2"/>
  <c r="L556" i="2"/>
  <c r="K556" i="2"/>
  <c r="L555" i="2"/>
  <c r="K555" i="2"/>
  <c r="L554" i="2"/>
  <c r="K554" i="2"/>
  <c r="L553" i="2"/>
  <c r="K553" i="2"/>
  <c r="L552" i="2"/>
  <c r="K552" i="2"/>
  <c r="L551" i="2"/>
  <c r="K551" i="2"/>
  <c r="L550" i="2"/>
  <c r="K550" i="2"/>
  <c r="L549" i="2"/>
  <c r="K549" i="2"/>
  <c r="L548" i="2"/>
  <c r="K548" i="2"/>
  <c r="L547" i="2"/>
  <c r="K547" i="2"/>
  <c r="L546" i="2"/>
  <c r="K546" i="2"/>
  <c r="L545" i="2"/>
  <c r="K545" i="2"/>
  <c r="L544" i="2"/>
  <c r="K544" i="2"/>
  <c r="L543" i="2"/>
  <c r="K543" i="2"/>
  <c r="L542" i="2"/>
  <c r="K542" i="2"/>
  <c r="L541" i="2"/>
  <c r="K541" i="2"/>
  <c r="L540" i="2"/>
  <c r="K540" i="2"/>
  <c r="L539" i="2"/>
  <c r="K539" i="2"/>
  <c r="L538" i="2"/>
  <c r="K538" i="2"/>
  <c r="L537" i="2"/>
  <c r="K537" i="2"/>
  <c r="L536" i="2"/>
  <c r="K536" i="2"/>
  <c r="L535" i="2"/>
  <c r="K535" i="2"/>
  <c r="L534" i="2"/>
  <c r="K534" i="2"/>
  <c r="L533" i="2"/>
  <c r="K533" i="2"/>
  <c r="L532" i="2"/>
  <c r="K532" i="2"/>
  <c r="L531" i="2"/>
  <c r="K531" i="2"/>
  <c r="L530" i="2"/>
  <c r="K530" i="2"/>
  <c r="L529" i="2"/>
  <c r="K529" i="2"/>
  <c r="L528" i="2"/>
  <c r="K528" i="2"/>
  <c r="L527" i="2"/>
  <c r="K527" i="2"/>
  <c r="L526" i="2"/>
  <c r="K526" i="2"/>
  <c r="L525" i="2"/>
  <c r="K525" i="2"/>
  <c r="L524" i="2"/>
  <c r="K524" i="2"/>
  <c r="L523" i="2"/>
  <c r="K523" i="2"/>
  <c r="L522" i="2"/>
  <c r="K522" i="2"/>
  <c r="L521" i="2"/>
  <c r="K521" i="2"/>
  <c r="L520" i="2"/>
  <c r="K520" i="2"/>
  <c r="L519" i="2"/>
  <c r="K519" i="2"/>
  <c r="L518" i="2"/>
  <c r="K518" i="2"/>
  <c r="L517" i="2"/>
  <c r="K517" i="2"/>
  <c r="L516" i="2"/>
  <c r="K516" i="2"/>
  <c r="L515" i="2"/>
  <c r="K515" i="2"/>
  <c r="L514" i="2"/>
  <c r="K514" i="2"/>
  <c r="L513" i="2"/>
  <c r="K513" i="2"/>
  <c r="L512" i="2"/>
  <c r="K512" i="2"/>
  <c r="L511" i="2"/>
  <c r="K511" i="2"/>
  <c r="L510" i="2"/>
  <c r="K510" i="2"/>
  <c r="L509" i="2"/>
  <c r="K509" i="2"/>
  <c r="L508" i="2"/>
  <c r="K508" i="2"/>
  <c r="L507" i="2"/>
  <c r="K507" i="2"/>
  <c r="L506" i="2"/>
  <c r="K506" i="2"/>
  <c r="L505" i="2"/>
  <c r="K505" i="2"/>
  <c r="L504" i="2"/>
  <c r="K504" i="2"/>
  <c r="L503" i="2"/>
  <c r="K503" i="2"/>
  <c r="L502" i="2"/>
  <c r="K502" i="2"/>
  <c r="L501" i="2"/>
  <c r="K501" i="2"/>
  <c r="L500" i="2"/>
  <c r="K500" i="2"/>
  <c r="L499" i="2"/>
  <c r="K499" i="2"/>
  <c r="L498" i="2"/>
  <c r="K498" i="2"/>
  <c r="L497" i="2"/>
  <c r="K497" i="2"/>
  <c r="L496" i="2"/>
  <c r="K496" i="2"/>
  <c r="L495" i="2"/>
  <c r="K495" i="2"/>
  <c r="L494" i="2"/>
  <c r="K494" i="2"/>
  <c r="L493" i="2"/>
  <c r="K493" i="2"/>
  <c r="L492" i="2"/>
  <c r="K492" i="2"/>
  <c r="L491" i="2"/>
  <c r="K491" i="2"/>
  <c r="L490" i="2"/>
  <c r="K490" i="2"/>
  <c r="L489" i="2"/>
  <c r="K489" i="2"/>
  <c r="L488" i="2"/>
  <c r="K488" i="2"/>
  <c r="L487" i="2"/>
  <c r="K487" i="2"/>
  <c r="L486" i="2"/>
  <c r="K486" i="2"/>
  <c r="L485" i="2"/>
  <c r="K485" i="2"/>
  <c r="L484" i="2"/>
  <c r="K484" i="2"/>
  <c r="L483" i="2"/>
  <c r="K483" i="2"/>
  <c r="L482" i="2"/>
  <c r="K482" i="2"/>
  <c r="L481" i="2"/>
  <c r="K481" i="2"/>
  <c r="L480" i="2"/>
  <c r="K480" i="2"/>
  <c r="L479" i="2"/>
  <c r="K479" i="2"/>
  <c r="L478" i="2"/>
  <c r="K478" i="2"/>
  <c r="L477" i="2"/>
  <c r="K477" i="2"/>
  <c r="L476" i="2"/>
  <c r="K476" i="2"/>
  <c r="L475" i="2"/>
  <c r="K475" i="2"/>
  <c r="L474" i="2"/>
  <c r="K474" i="2"/>
  <c r="L473" i="2"/>
  <c r="K473" i="2"/>
  <c r="L472" i="2"/>
  <c r="K472" i="2"/>
  <c r="L471" i="2"/>
  <c r="K471" i="2"/>
  <c r="L470" i="2"/>
  <c r="K470" i="2"/>
  <c r="L469" i="2"/>
  <c r="K469" i="2"/>
  <c r="L468" i="2"/>
  <c r="K468" i="2"/>
  <c r="L467" i="2"/>
  <c r="K467" i="2"/>
  <c r="L466" i="2"/>
  <c r="K466" i="2"/>
  <c r="L465" i="2"/>
  <c r="K465" i="2"/>
  <c r="L464" i="2"/>
  <c r="K464" i="2"/>
  <c r="L463" i="2"/>
  <c r="K463" i="2"/>
  <c r="L462" i="2"/>
  <c r="K462" i="2"/>
  <c r="L461" i="2"/>
  <c r="K461" i="2"/>
  <c r="L460" i="2"/>
  <c r="K460" i="2"/>
  <c r="L459" i="2"/>
  <c r="K459" i="2"/>
  <c r="L458" i="2"/>
  <c r="K458" i="2"/>
  <c r="L457" i="2"/>
  <c r="K457" i="2"/>
  <c r="L456" i="2"/>
  <c r="K456" i="2"/>
  <c r="L455" i="2"/>
  <c r="K455" i="2"/>
  <c r="L454" i="2"/>
  <c r="K454" i="2"/>
  <c r="L453" i="2"/>
  <c r="K453" i="2"/>
  <c r="L452" i="2"/>
  <c r="K452" i="2"/>
  <c r="L451" i="2"/>
  <c r="K451" i="2"/>
  <c r="L450" i="2"/>
  <c r="K450" i="2"/>
  <c r="L449" i="2"/>
  <c r="K449" i="2"/>
  <c r="L448" i="2"/>
  <c r="K448" i="2"/>
  <c r="L447" i="2"/>
  <c r="K447" i="2"/>
  <c r="L446" i="2"/>
  <c r="K446" i="2"/>
  <c r="L445" i="2"/>
  <c r="K445" i="2"/>
  <c r="L444" i="2"/>
  <c r="K444" i="2"/>
  <c r="L443" i="2"/>
  <c r="K443" i="2"/>
  <c r="L442" i="2"/>
  <c r="K442" i="2"/>
  <c r="L441" i="2"/>
  <c r="K441" i="2"/>
  <c r="L440" i="2"/>
  <c r="K440" i="2"/>
  <c r="L439" i="2"/>
  <c r="K439" i="2"/>
  <c r="L438" i="2"/>
  <c r="K438" i="2"/>
  <c r="L437" i="2"/>
  <c r="K437" i="2"/>
  <c r="L436" i="2"/>
  <c r="K436" i="2"/>
  <c r="L435" i="2"/>
  <c r="K435" i="2"/>
  <c r="L434" i="2"/>
  <c r="K434" i="2"/>
  <c r="L433" i="2"/>
  <c r="K433" i="2"/>
  <c r="L432" i="2"/>
  <c r="K432" i="2"/>
  <c r="L431" i="2"/>
  <c r="K431" i="2"/>
  <c r="L430" i="2"/>
  <c r="K430" i="2"/>
  <c r="L429" i="2"/>
  <c r="K429" i="2"/>
  <c r="L428" i="2"/>
  <c r="K428" i="2"/>
  <c r="L427" i="2"/>
  <c r="K427" i="2"/>
  <c r="L426" i="2"/>
  <c r="K426" i="2"/>
  <c r="L425" i="2"/>
  <c r="K425" i="2"/>
  <c r="L424" i="2"/>
  <c r="K424" i="2"/>
  <c r="L423" i="2"/>
  <c r="K423" i="2"/>
  <c r="L422" i="2"/>
  <c r="K422" i="2"/>
  <c r="L421" i="2"/>
  <c r="K421" i="2"/>
  <c r="L420" i="2"/>
  <c r="K420" i="2"/>
  <c r="L419" i="2"/>
  <c r="K419" i="2"/>
  <c r="L418" i="2"/>
  <c r="K418" i="2"/>
  <c r="L417" i="2"/>
  <c r="K417" i="2"/>
  <c r="L416" i="2"/>
  <c r="K416" i="2"/>
  <c r="L415" i="2"/>
  <c r="K415" i="2"/>
  <c r="L414" i="2"/>
  <c r="K414" i="2"/>
  <c r="L413" i="2"/>
  <c r="K413" i="2"/>
  <c r="L412" i="2"/>
  <c r="K412" i="2"/>
  <c r="L411" i="2"/>
  <c r="K411" i="2"/>
  <c r="L410" i="2"/>
  <c r="K410" i="2"/>
  <c r="L409" i="2"/>
  <c r="K409" i="2"/>
  <c r="L408" i="2"/>
  <c r="K408" i="2"/>
  <c r="L407" i="2"/>
  <c r="K407" i="2"/>
  <c r="L406" i="2"/>
  <c r="K406" i="2"/>
  <c r="L405" i="2"/>
  <c r="K405" i="2"/>
  <c r="L404" i="2"/>
  <c r="K404" i="2"/>
  <c r="L403" i="2"/>
  <c r="K403" i="2"/>
  <c r="L402" i="2"/>
  <c r="K402" i="2"/>
  <c r="L401" i="2"/>
  <c r="K401" i="2"/>
  <c r="L400" i="2"/>
  <c r="K400" i="2"/>
  <c r="L399" i="2"/>
  <c r="K399" i="2"/>
  <c r="L398" i="2"/>
  <c r="K398" i="2"/>
  <c r="L397" i="2"/>
  <c r="K397" i="2"/>
  <c r="L396" i="2"/>
  <c r="K396" i="2"/>
  <c r="L395" i="2"/>
  <c r="K395" i="2"/>
  <c r="L394" i="2"/>
  <c r="K394" i="2"/>
  <c r="L393" i="2"/>
  <c r="K393" i="2"/>
  <c r="L392" i="2"/>
  <c r="K392" i="2"/>
  <c r="L391" i="2"/>
  <c r="K391" i="2"/>
  <c r="L390" i="2"/>
  <c r="K390" i="2"/>
  <c r="L389" i="2"/>
  <c r="K389" i="2"/>
  <c r="L388" i="2"/>
  <c r="K388" i="2"/>
  <c r="L387" i="2"/>
  <c r="K387" i="2"/>
  <c r="L386" i="2"/>
  <c r="K386" i="2"/>
  <c r="L385" i="2"/>
  <c r="K385" i="2"/>
  <c r="L384" i="2"/>
  <c r="K384" i="2"/>
  <c r="L383" i="2"/>
  <c r="K383" i="2"/>
  <c r="L382" i="2"/>
  <c r="K382" i="2"/>
  <c r="L381" i="2"/>
  <c r="K381" i="2"/>
  <c r="L380" i="2"/>
  <c r="K380" i="2"/>
  <c r="L379" i="2"/>
  <c r="K379" i="2"/>
  <c r="L378" i="2"/>
  <c r="K378" i="2"/>
  <c r="L377" i="2"/>
  <c r="K377" i="2"/>
  <c r="L376" i="2"/>
  <c r="K376" i="2"/>
  <c r="L375" i="2"/>
  <c r="K375" i="2"/>
  <c r="L374" i="2"/>
  <c r="K374" i="2"/>
  <c r="L373" i="2"/>
  <c r="K373" i="2"/>
  <c r="L372" i="2"/>
  <c r="K372" i="2"/>
  <c r="L371" i="2"/>
  <c r="K371" i="2"/>
  <c r="L370" i="2"/>
  <c r="K370" i="2"/>
  <c r="L369" i="2"/>
  <c r="K369" i="2"/>
  <c r="L368" i="2"/>
  <c r="K368" i="2"/>
  <c r="L367" i="2"/>
  <c r="K367" i="2"/>
  <c r="L366" i="2"/>
  <c r="K366" i="2"/>
  <c r="L365" i="2"/>
  <c r="K365" i="2"/>
  <c r="L364" i="2"/>
  <c r="K364" i="2"/>
  <c r="L363" i="2"/>
  <c r="K363" i="2"/>
  <c r="L362" i="2"/>
  <c r="K362" i="2"/>
  <c r="L361" i="2"/>
  <c r="K361" i="2"/>
  <c r="L360" i="2"/>
  <c r="K360" i="2"/>
  <c r="L359" i="2"/>
  <c r="K359" i="2"/>
  <c r="L358" i="2"/>
  <c r="K358" i="2"/>
  <c r="L357" i="2"/>
  <c r="K357" i="2"/>
  <c r="L356" i="2"/>
  <c r="K356" i="2"/>
  <c r="L355" i="2"/>
  <c r="K355" i="2"/>
  <c r="L354" i="2"/>
  <c r="K354" i="2"/>
  <c r="L353" i="2"/>
  <c r="K353" i="2"/>
  <c r="L352" i="2"/>
  <c r="K352" i="2"/>
  <c r="L351" i="2"/>
  <c r="K351" i="2"/>
  <c r="L350" i="2"/>
  <c r="K350" i="2"/>
  <c r="L349" i="2"/>
  <c r="K349" i="2"/>
  <c r="L348" i="2"/>
  <c r="K348" i="2"/>
  <c r="L347" i="2"/>
  <c r="K347" i="2"/>
  <c r="L346" i="2"/>
  <c r="K346" i="2"/>
  <c r="L345" i="2"/>
  <c r="K345" i="2"/>
  <c r="L344" i="2"/>
  <c r="K344" i="2"/>
  <c r="L343" i="2"/>
  <c r="K343" i="2"/>
  <c r="L342" i="2"/>
  <c r="K342" i="2"/>
  <c r="L341" i="2"/>
  <c r="K341" i="2"/>
  <c r="L340" i="2"/>
  <c r="K340" i="2"/>
  <c r="L339" i="2"/>
  <c r="K339" i="2"/>
  <c r="L338" i="2"/>
  <c r="K338" i="2"/>
  <c r="L337" i="2"/>
  <c r="K337" i="2"/>
  <c r="L336" i="2"/>
  <c r="K336" i="2"/>
  <c r="L335" i="2"/>
  <c r="K335" i="2"/>
  <c r="L334" i="2"/>
  <c r="K334" i="2"/>
  <c r="L333" i="2"/>
  <c r="K333" i="2"/>
  <c r="L332" i="2"/>
  <c r="K332" i="2"/>
  <c r="L331" i="2"/>
  <c r="K331" i="2"/>
  <c r="L330" i="2"/>
  <c r="K330" i="2"/>
  <c r="L329" i="2"/>
  <c r="K329" i="2"/>
  <c r="L328" i="2"/>
  <c r="K328" i="2"/>
  <c r="L327" i="2"/>
  <c r="K327" i="2"/>
  <c r="L326" i="2"/>
  <c r="K326" i="2"/>
  <c r="L325" i="2"/>
  <c r="K325" i="2"/>
  <c r="L324" i="2"/>
  <c r="K324" i="2"/>
  <c r="L323" i="2"/>
  <c r="K323" i="2"/>
  <c r="L322" i="2"/>
  <c r="K322" i="2"/>
  <c r="L321" i="2"/>
  <c r="K321" i="2"/>
  <c r="L320" i="2"/>
  <c r="K320" i="2"/>
  <c r="L319" i="2"/>
  <c r="K319" i="2"/>
  <c r="L318" i="2"/>
  <c r="K318" i="2"/>
  <c r="L317" i="2"/>
  <c r="K317" i="2"/>
  <c r="L316" i="2"/>
  <c r="K316" i="2"/>
  <c r="L315" i="2"/>
  <c r="K315" i="2"/>
  <c r="L314" i="2"/>
  <c r="K314" i="2"/>
  <c r="L313" i="2"/>
  <c r="K313" i="2"/>
  <c r="L312" i="2"/>
  <c r="K312" i="2"/>
  <c r="L311" i="2"/>
  <c r="K311" i="2"/>
  <c r="L310" i="2"/>
  <c r="K310" i="2"/>
  <c r="L309" i="2"/>
  <c r="K309" i="2"/>
  <c r="L308" i="2"/>
  <c r="K308" i="2"/>
  <c r="L307" i="2"/>
  <c r="K307" i="2"/>
  <c r="L306" i="2"/>
  <c r="K306" i="2"/>
  <c r="L305" i="2"/>
  <c r="K305" i="2"/>
  <c r="L304" i="2"/>
  <c r="K304" i="2"/>
  <c r="L303" i="2"/>
  <c r="K303" i="2"/>
  <c r="L302" i="2"/>
  <c r="K302" i="2"/>
  <c r="L301" i="2"/>
  <c r="K301" i="2"/>
  <c r="L300" i="2"/>
  <c r="K300" i="2"/>
  <c r="L299" i="2"/>
  <c r="K299" i="2"/>
  <c r="L298" i="2"/>
  <c r="K298" i="2"/>
  <c r="L297" i="2"/>
  <c r="K297" i="2"/>
  <c r="L296" i="2"/>
  <c r="K296" i="2"/>
  <c r="L295" i="2"/>
  <c r="K295" i="2"/>
  <c r="L294" i="2"/>
  <c r="K294" i="2"/>
  <c r="L293" i="2"/>
  <c r="K293" i="2"/>
  <c r="L292" i="2"/>
  <c r="K292" i="2"/>
  <c r="L291" i="2"/>
  <c r="K291" i="2"/>
  <c r="L290" i="2"/>
  <c r="K290" i="2"/>
  <c r="L289" i="2"/>
  <c r="K289" i="2"/>
  <c r="L288" i="2"/>
  <c r="K288" i="2"/>
  <c r="L287" i="2"/>
  <c r="K287" i="2"/>
  <c r="L286" i="2"/>
  <c r="K286" i="2"/>
  <c r="L285" i="2"/>
  <c r="K285" i="2"/>
  <c r="L284" i="2"/>
  <c r="K284" i="2"/>
  <c r="L283" i="2"/>
  <c r="K283" i="2"/>
  <c r="L282" i="2"/>
  <c r="K282" i="2"/>
  <c r="L281" i="2"/>
  <c r="K281" i="2"/>
  <c r="L280" i="2"/>
  <c r="K280" i="2"/>
  <c r="L279" i="2"/>
  <c r="K279" i="2"/>
  <c r="L278" i="2"/>
  <c r="K278" i="2"/>
  <c r="L277" i="2"/>
  <c r="K277" i="2"/>
  <c r="L276" i="2"/>
  <c r="K276" i="2"/>
  <c r="L275" i="2"/>
  <c r="K275" i="2"/>
  <c r="L274" i="2"/>
  <c r="K274" i="2"/>
  <c r="L273" i="2"/>
  <c r="K273" i="2"/>
  <c r="L272" i="2"/>
  <c r="K272" i="2"/>
  <c r="L271" i="2"/>
  <c r="K271" i="2"/>
  <c r="L270" i="2"/>
  <c r="K270" i="2"/>
  <c r="L269" i="2"/>
  <c r="K269" i="2"/>
  <c r="L268" i="2"/>
  <c r="K268" i="2"/>
  <c r="L267" i="2"/>
  <c r="K267" i="2"/>
  <c r="L266" i="2"/>
  <c r="K266" i="2"/>
  <c r="L265" i="2"/>
  <c r="K265" i="2"/>
  <c r="L264" i="2"/>
  <c r="K264" i="2"/>
  <c r="L263" i="2"/>
  <c r="K263" i="2"/>
  <c r="L262" i="2"/>
  <c r="K262" i="2"/>
  <c r="L261" i="2"/>
  <c r="K261" i="2"/>
  <c r="L260" i="2"/>
  <c r="K260" i="2"/>
  <c r="L259" i="2"/>
  <c r="K259" i="2"/>
  <c r="L258" i="2"/>
  <c r="K258" i="2"/>
  <c r="L257" i="2"/>
  <c r="K257" i="2"/>
  <c r="L256" i="2"/>
  <c r="K256" i="2"/>
  <c r="L255" i="2"/>
  <c r="K255" i="2"/>
  <c r="L254" i="2"/>
  <c r="K254" i="2"/>
  <c r="L253" i="2"/>
  <c r="K253" i="2"/>
  <c r="L252" i="2"/>
  <c r="K252" i="2"/>
  <c r="L251" i="2"/>
  <c r="K251" i="2"/>
  <c r="L250" i="2"/>
  <c r="K250" i="2"/>
  <c r="L249" i="2"/>
  <c r="K249" i="2"/>
  <c r="L248" i="2"/>
  <c r="K248" i="2"/>
  <c r="L247" i="2"/>
  <c r="K247" i="2"/>
  <c r="L246" i="2"/>
  <c r="K246" i="2"/>
  <c r="L245" i="2"/>
  <c r="K245" i="2"/>
  <c r="L244" i="2"/>
  <c r="K244" i="2"/>
  <c r="L243" i="2"/>
  <c r="K243" i="2"/>
  <c r="L242" i="2"/>
  <c r="K242" i="2"/>
  <c r="L241" i="2"/>
  <c r="K241" i="2"/>
  <c r="L240" i="2"/>
  <c r="K240" i="2"/>
  <c r="L239" i="2"/>
  <c r="K239" i="2"/>
  <c r="L238" i="2"/>
  <c r="K238" i="2"/>
  <c r="L237" i="2"/>
  <c r="K237" i="2"/>
  <c r="L236" i="2"/>
  <c r="K236" i="2"/>
  <c r="L235" i="2"/>
  <c r="K235" i="2"/>
  <c r="L234" i="2"/>
  <c r="K234" i="2"/>
  <c r="L233" i="2"/>
  <c r="K233" i="2"/>
  <c r="L232" i="2"/>
  <c r="K232" i="2"/>
  <c r="L231" i="2"/>
  <c r="K231" i="2"/>
  <c r="L230" i="2"/>
  <c r="K230" i="2"/>
  <c r="L229" i="2"/>
  <c r="K229" i="2"/>
  <c r="L228" i="2"/>
  <c r="K228" i="2"/>
  <c r="L227" i="2"/>
  <c r="K227" i="2"/>
  <c r="L226" i="2"/>
  <c r="K226" i="2"/>
  <c r="L225" i="2"/>
  <c r="K225" i="2"/>
  <c r="L224" i="2"/>
  <c r="K224" i="2"/>
  <c r="L223" i="2"/>
  <c r="K223" i="2"/>
  <c r="L222" i="2"/>
  <c r="K222" i="2"/>
  <c r="L221" i="2"/>
  <c r="K221" i="2"/>
  <c r="L220" i="2"/>
  <c r="K220" i="2"/>
  <c r="L219" i="2"/>
  <c r="K219" i="2"/>
  <c r="L218" i="2"/>
  <c r="K218" i="2"/>
  <c r="L217" i="2"/>
  <c r="K217" i="2"/>
  <c r="L216" i="2"/>
  <c r="K216" i="2"/>
  <c r="L215" i="2"/>
  <c r="K215" i="2"/>
  <c r="L214" i="2"/>
  <c r="K214" i="2"/>
  <c r="L213" i="2"/>
  <c r="K213" i="2"/>
  <c r="L212" i="2"/>
  <c r="K212" i="2"/>
  <c r="L211" i="2"/>
  <c r="K211" i="2"/>
  <c r="L210" i="2"/>
  <c r="K210" i="2"/>
  <c r="L209" i="2"/>
  <c r="K209" i="2"/>
  <c r="L208" i="2"/>
  <c r="K208" i="2"/>
  <c r="L207" i="2"/>
  <c r="K207" i="2"/>
  <c r="L206" i="2"/>
  <c r="K206" i="2"/>
  <c r="L205" i="2"/>
  <c r="K205" i="2"/>
  <c r="L204" i="2"/>
  <c r="K204" i="2"/>
  <c r="L203" i="2"/>
  <c r="K203" i="2"/>
  <c r="L202" i="2"/>
  <c r="K202" i="2"/>
  <c r="L201" i="2"/>
  <c r="K201" i="2"/>
  <c r="L200" i="2"/>
  <c r="K200" i="2"/>
  <c r="L199" i="2"/>
  <c r="K199" i="2"/>
  <c r="L198" i="2"/>
  <c r="K198" i="2"/>
  <c r="L197" i="2"/>
  <c r="K197" i="2"/>
  <c r="L196" i="2"/>
  <c r="K196" i="2"/>
  <c r="L195" i="2"/>
  <c r="K195" i="2"/>
  <c r="L194" i="2"/>
  <c r="K194" i="2"/>
  <c r="L193" i="2"/>
  <c r="K193" i="2"/>
  <c r="L192" i="2"/>
  <c r="K192" i="2"/>
  <c r="L191" i="2"/>
  <c r="K191" i="2"/>
  <c r="L190" i="2"/>
  <c r="K190" i="2"/>
  <c r="L189" i="2"/>
  <c r="K189" i="2"/>
  <c r="L188" i="2"/>
  <c r="K188" i="2"/>
  <c r="L187" i="2"/>
  <c r="K187" i="2"/>
  <c r="L186" i="2"/>
  <c r="K186" i="2"/>
  <c r="L185" i="2"/>
  <c r="K185" i="2"/>
  <c r="L184" i="2"/>
  <c r="K184" i="2"/>
  <c r="L183" i="2"/>
  <c r="K183" i="2"/>
  <c r="L182" i="2"/>
  <c r="K182" i="2"/>
  <c r="L181" i="2"/>
  <c r="K181" i="2"/>
  <c r="L180" i="2"/>
  <c r="K180" i="2"/>
  <c r="L179" i="2"/>
  <c r="K179" i="2"/>
  <c r="L178" i="2"/>
  <c r="K178" i="2"/>
  <c r="L177" i="2"/>
  <c r="K177" i="2"/>
  <c r="L176" i="2"/>
  <c r="K176" i="2"/>
  <c r="L175" i="2"/>
  <c r="K175" i="2"/>
  <c r="L174" i="2"/>
  <c r="K174" i="2"/>
  <c r="L173" i="2"/>
  <c r="K173" i="2"/>
  <c r="L172" i="2"/>
  <c r="K172" i="2"/>
  <c r="L171" i="2"/>
  <c r="K171" i="2"/>
  <c r="L170" i="2"/>
  <c r="K170" i="2"/>
  <c r="L169" i="2"/>
  <c r="K169" i="2"/>
  <c r="L168" i="2"/>
  <c r="K168" i="2"/>
  <c r="L167" i="2"/>
  <c r="K167" i="2"/>
  <c r="L166" i="2"/>
  <c r="K166" i="2"/>
  <c r="L165" i="2"/>
  <c r="K165" i="2"/>
  <c r="L164" i="2"/>
  <c r="K164" i="2"/>
  <c r="L163" i="2"/>
  <c r="K163" i="2"/>
  <c r="L162" i="2"/>
  <c r="K162" i="2"/>
  <c r="L161" i="2"/>
  <c r="K161" i="2"/>
  <c r="L160" i="2"/>
  <c r="K160" i="2"/>
  <c r="L159" i="2"/>
  <c r="K159" i="2"/>
  <c r="L158" i="2"/>
  <c r="K158" i="2"/>
  <c r="L157" i="2"/>
  <c r="K157" i="2"/>
  <c r="L156" i="2"/>
  <c r="K156" i="2"/>
  <c r="L155" i="2"/>
  <c r="K155" i="2"/>
  <c r="L154" i="2"/>
  <c r="K154" i="2"/>
  <c r="L153" i="2"/>
  <c r="K153" i="2"/>
  <c r="L152" i="2"/>
  <c r="K152" i="2"/>
  <c r="L151" i="2"/>
  <c r="K151" i="2"/>
  <c r="L150" i="2"/>
  <c r="K150" i="2"/>
  <c r="L149" i="2"/>
  <c r="K149" i="2"/>
  <c r="L148" i="2"/>
  <c r="K148" i="2"/>
  <c r="L147" i="2"/>
  <c r="K147" i="2"/>
  <c r="L146" i="2"/>
  <c r="K146" i="2"/>
  <c r="L145" i="2"/>
  <c r="K145" i="2"/>
  <c r="L144" i="2"/>
  <c r="K144" i="2"/>
  <c r="L143" i="2"/>
  <c r="K143" i="2"/>
  <c r="L142" i="2"/>
  <c r="K142" i="2"/>
  <c r="L141" i="2"/>
  <c r="K141" i="2"/>
  <c r="L140" i="2"/>
  <c r="K140" i="2"/>
  <c r="L139" i="2"/>
  <c r="K139" i="2"/>
  <c r="L138" i="2"/>
  <c r="K138" i="2"/>
  <c r="L137" i="2"/>
  <c r="K137" i="2"/>
  <c r="L136" i="2"/>
  <c r="K136" i="2"/>
  <c r="L135" i="2"/>
  <c r="K135" i="2"/>
  <c r="L134" i="2"/>
  <c r="K134" i="2"/>
  <c r="L133" i="2"/>
  <c r="K133" i="2"/>
  <c r="L132" i="2"/>
  <c r="K132" i="2"/>
  <c r="L131" i="2"/>
  <c r="K131" i="2"/>
  <c r="L130" i="2"/>
  <c r="K130" i="2"/>
  <c r="L129" i="2"/>
  <c r="K129" i="2"/>
  <c r="L128" i="2"/>
  <c r="K128" i="2"/>
  <c r="L127" i="2"/>
  <c r="K127" i="2"/>
  <c r="L126" i="2"/>
  <c r="K126" i="2"/>
  <c r="L125" i="2"/>
  <c r="K125" i="2"/>
  <c r="L124" i="2"/>
  <c r="K124" i="2"/>
  <c r="L123" i="2"/>
  <c r="K123" i="2"/>
  <c r="L122" i="2"/>
  <c r="K122" i="2"/>
  <c r="L121" i="2"/>
  <c r="K121" i="2"/>
  <c r="L120" i="2"/>
  <c r="K120" i="2"/>
  <c r="L119" i="2"/>
  <c r="K119" i="2"/>
  <c r="L118" i="2"/>
  <c r="K118" i="2"/>
  <c r="L117" i="2"/>
  <c r="K117" i="2"/>
  <c r="L116" i="2"/>
  <c r="K116" i="2"/>
  <c r="L115" i="2"/>
  <c r="K115" i="2"/>
  <c r="L114" i="2"/>
  <c r="K114" i="2"/>
  <c r="L113" i="2"/>
  <c r="K113" i="2"/>
  <c r="L112" i="2"/>
  <c r="K112" i="2"/>
  <c r="L111" i="2"/>
  <c r="K111" i="2"/>
  <c r="L110" i="2"/>
  <c r="K110" i="2"/>
  <c r="L109" i="2"/>
  <c r="K109" i="2"/>
  <c r="L108" i="2"/>
  <c r="K108" i="2"/>
  <c r="L107" i="2"/>
  <c r="K107" i="2"/>
  <c r="L106" i="2"/>
  <c r="K106" i="2"/>
  <c r="L105" i="2"/>
  <c r="K105" i="2"/>
  <c r="L104" i="2"/>
  <c r="K104" i="2"/>
  <c r="L103" i="2"/>
  <c r="K103" i="2"/>
  <c r="L102" i="2"/>
  <c r="K102" i="2"/>
  <c r="L101" i="2"/>
  <c r="K101" i="2"/>
  <c r="L100" i="2"/>
  <c r="K100" i="2"/>
  <c r="L99" i="2"/>
  <c r="K99" i="2"/>
  <c r="L98" i="2"/>
  <c r="K98" i="2"/>
  <c r="L97" i="2"/>
  <c r="K97" i="2"/>
  <c r="L96" i="2"/>
  <c r="K96" i="2"/>
  <c r="L95" i="2"/>
  <c r="K95" i="2"/>
  <c r="L94" i="2"/>
  <c r="K94" i="2"/>
  <c r="L93" i="2"/>
  <c r="K93" i="2"/>
  <c r="L92" i="2"/>
  <c r="K92" i="2"/>
  <c r="L91" i="2"/>
  <c r="K91" i="2"/>
  <c r="L90" i="2"/>
  <c r="K90" i="2"/>
  <c r="L89" i="2"/>
  <c r="K89" i="2"/>
  <c r="L88" i="2"/>
  <c r="K88" i="2"/>
  <c r="L87" i="2"/>
  <c r="K87" i="2"/>
  <c r="L86" i="2"/>
  <c r="K86" i="2"/>
  <c r="L85" i="2"/>
  <c r="K85" i="2"/>
  <c r="L84" i="2"/>
  <c r="K84" i="2"/>
  <c r="L83" i="2"/>
  <c r="K83" i="2"/>
  <c r="L82" i="2"/>
  <c r="K82" i="2"/>
  <c r="L81" i="2"/>
  <c r="K81" i="2"/>
  <c r="L80" i="2"/>
  <c r="K80" i="2"/>
  <c r="L79" i="2"/>
  <c r="K79" i="2"/>
  <c r="L78" i="2"/>
  <c r="K78" i="2"/>
  <c r="L77" i="2"/>
  <c r="K77" i="2"/>
  <c r="L76" i="2"/>
  <c r="K76" i="2"/>
  <c r="L75" i="2"/>
  <c r="K75" i="2"/>
  <c r="L74" i="2"/>
  <c r="K74" i="2"/>
  <c r="L73" i="2"/>
  <c r="K73" i="2"/>
  <c r="L72" i="2"/>
  <c r="K72" i="2"/>
  <c r="L71" i="2"/>
  <c r="K71" i="2"/>
  <c r="L70" i="2"/>
  <c r="K70" i="2"/>
  <c r="L69" i="2"/>
  <c r="K69" i="2"/>
  <c r="L68" i="2"/>
  <c r="K68" i="2"/>
  <c r="L67" i="2"/>
  <c r="K67" i="2"/>
  <c r="L66" i="2"/>
  <c r="K66" i="2"/>
  <c r="L65" i="2"/>
  <c r="K65" i="2"/>
  <c r="L64" i="2"/>
  <c r="K64" i="2"/>
  <c r="L63" i="2"/>
  <c r="K63" i="2"/>
  <c r="L62" i="2"/>
  <c r="K62" i="2"/>
  <c r="L61" i="2"/>
  <c r="K61" i="2"/>
  <c r="L60" i="2"/>
  <c r="K60" i="2"/>
  <c r="L59" i="2"/>
  <c r="K59" i="2"/>
  <c r="L58" i="2"/>
  <c r="K58" i="2"/>
  <c r="L57" i="2"/>
  <c r="K57" i="2"/>
  <c r="L56" i="2"/>
  <c r="K56" i="2"/>
  <c r="L55" i="2"/>
  <c r="K55" i="2"/>
  <c r="L54" i="2"/>
  <c r="K54" i="2"/>
  <c r="L53" i="2"/>
  <c r="K53" i="2"/>
  <c r="L52" i="2"/>
  <c r="K52" i="2"/>
  <c r="L51" i="2"/>
  <c r="K51" i="2"/>
  <c r="L50" i="2"/>
  <c r="K50" i="2"/>
  <c r="L49" i="2"/>
  <c r="K49" i="2"/>
  <c r="L48" i="2"/>
  <c r="K48" i="2"/>
  <c r="L47" i="2"/>
  <c r="K47" i="2"/>
  <c r="L46" i="2"/>
  <c r="K46" i="2"/>
  <c r="L45" i="2"/>
  <c r="K45" i="2"/>
  <c r="L44" i="2"/>
  <c r="K44" i="2"/>
  <c r="L43" i="2"/>
  <c r="K43" i="2"/>
  <c r="L42" i="2"/>
  <c r="K42" i="2"/>
  <c r="L41" i="2"/>
  <c r="K41" i="2"/>
  <c r="L40" i="2"/>
  <c r="K40" i="2"/>
  <c r="L39" i="2"/>
  <c r="K39" i="2"/>
  <c r="L38" i="2"/>
  <c r="K38" i="2"/>
  <c r="L37" i="2"/>
  <c r="K37" i="2"/>
  <c r="L36" i="2"/>
  <c r="K36" i="2"/>
  <c r="L35" i="2"/>
  <c r="K35" i="2"/>
  <c r="L34" i="2"/>
  <c r="K34" i="2"/>
  <c r="L33" i="2"/>
  <c r="K33" i="2"/>
  <c r="L32" i="2"/>
  <c r="K32" i="2"/>
  <c r="L31" i="2"/>
  <c r="K31" i="2"/>
  <c r="L30" i="2"/>
  <c r="K30" i="2"/>
  <c r="L29" i="2"/>
  <c r="K29" i="2"/>
  <c r="L28" i="2"/>
  <c r="K28" i="2"/>
  <c r="L27" i="2"/>
  <c r="K27" i="2"/>
  <c r="L26" i="2"/>
  <c r="K26" i="2"/>
  <c r="L25" i="2"/>
  <c r="K25" i="2"/>
  <c r="L24" i="2"/>
  <c r="K24" i="2"/>
  <c r="L23" i="2"/>
  <c r="K23" i="2"/>
  <c r="L22" i="2"/>
  <c r="K22" i="2"/>
  <c r="L21" i="2"/>
  <c r="K21" i="2"/>
  <c r="L20" i="2"/>
  <c r="K20" i="2"/>
  <c r="L19" i="2"/>
  <c r="K19" i="2"/>
  <c r="L18" i="2"/>
  <c r="K18" i="2"/>
  <c r="L17" i="2"/>
  <c r="K17" i="2"/>
  <c r="L16" i="2"/>
  <c r="K16" i="2"/>
  <c r="L15" i="2"/>
  <c r="K15" i="2"/>
  <c r="L14" i="2"/>
  <c r="K14" i="2"/>
  <c r="L13" i="2"/>
  <c r="K13" i="2"/>
  <c r="L12" i="2"/>
  <c r="K12" i="2"/>
  <c r="L11" i="2"/>
  <c r="K11" i="2"/>
  <c r="L10" i="2"/>
  <c r="K10" i="2"/>
  <c r="L9" i="2"/>
  <c r="K9" i="2"/>
  <c r="L8" i="2"/>
  <c r="K8" i="2"/>
  <c r="L7" i="2"/>
  <c r="K7" i="2"/>
  <c r="L6" i="2"/>
  <c r="K6" i="2"/>
  <c r="K3" i="6"/>
  <c r="G3" i="6"/>
  <c r="I3" i="6"/>
  <c r="E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2C6895B-A18C-4446-87A5-B4BEE0E373A8}" keepAlive="1" name="ModelConnection_ExternalData_1" description="Data Model" type="5" refreshedVersion="8" minRefreshableVersion="5" saveData="1">
    <dbPr connection="Data Model Connection" command="DRILLTHROUGH MAXROWS 1000 SELECT FROM [Model] WHERE (([Measures].[Sum of Total Sales],[Master_Table].[Beverage Brand].&amp;[Coca-Cola])) RETURN [$Master_Table].[Retailer],[$Master_Table].[Retailer ID],[$Master_Table].[Invoice Date],[$Master_Table].[Region],[$Master_Table].[State],[$Master_Table].[City],[$Master_Table].[Beverage Brand],[$Master_Table].[Price per Unit],[$Master_Table].[Units Sold],[$Master_Table].[Total Sales],[$Master_Table].[Operating Profit],[$Master_Table].[Operating Margin]" commandType="4"/>
    <extLst>
      <ext xmlns:x15="http://schemas.microsoft.com/office/spreadsheetml/2010/11/main" uri="{DE250136-89BD-433C-8126-D09CA5730AF9}">
        <x15:connection id="" model="1"/>
      </ext>
    </extLst>
  </connection>
  <connection id="2" xr16:uid="{EE1000C6-4CBA-4DA4-9EF2-FEE792A71AA9}" keepAlive="1" name="ModelConnection_ExternalData_11" description="Data Model" type="5" refreshedVersion="8" minRefreshableVersion="5" saveData="1">
    <dbPr connection="Data Model Connection" command="DRILLTHROUGH MAXROWS 1000 SELECT FROM [Model] WHERE ([Measures].[Sum of Units Sold]) RETURN [$Master_Table].[Retailer],[$Master_Table].[Retailer ID],[$Master_Table].[Invoice Date],[$Master_Table].[Region],[$Master_Table].[State],[$Master_Table].[City],[$Master_Table].[Beverage Brand],[$Master_Table].[Price per Unit],[$Master_Table].[Units Sold],[$Master_Table].[Total Sales],[$Master_Table].[Operating Profit],[$Master_Table].[Operating Margin]" commandType="4"/>
    <extLst>
      <ext xmlns:x15="http://schemas.microsoft.com/office/spreadsheetml/2010/11/main" uri="{DE250136-89BD-433C-8126-D09CA5730AF9}">
        <x15:connection id="" model="1"/>
      </ext>
    </extLst>
  </connection>
  <connection id="3" xr16:uid="{02657AD1-0678-4EC9-AFF5-D72BBB30D584}" keepAlive="1" name="ModelConnection_ExternalData_12" description="Data Model" type="5" refreshedVersion="8" minRefreshableVersion="5" saveData="1">
    <dbPr connection="Data Model Connection" command="DRILLTHROUGH MAXROWS 1000 SELECT FROM [Model] WHERE ([Measures].[Sum of Units Sold]) RETURN [$Master_Table].[Retailer],[$Master_Table].[Retailer ID],[$Master_Table].[Invoice Date],[$Master_Table].[Region],[$Master_Table].[State],[$Master_Table].[City],[$Master_Table].[Beverage Brand],[$Master_Table].[Price per Unit],[$Master_Table].[Units Sold],[$Master_Table].[Total Sales],[$Master_Table].[Operating Profit],[$Master_Table].[Operating Margin]" commandType="4"/>
    <extLst>
      <ext xmlns:x15="http://schemas.microsoft.com/office/spreadsheetml/2010/11/main" uri="{DE250136-89BD-433C-8126-D09CA5730AF9}">
        <x15:connection id="" model="1"/>
      </ext>
    </extLst>
  </connection>
  <connection id="4" xr16:uid="{36A271EB-B3D2-459D-BE72-E96C3072FA4A}" keepAlive="1" name="ModelConnection_ExternalData_13" description="Data Model" type="5" refreshedVersion="8" minRefreshableVersion="5" saveData="1">
    <dbPr connection="Data Model Connection" command="DRILLTHROUGH MAXROWS 1000 SELECT FROM [Model] WHERE (([Measures].[Sum of Units Sold],[Master_Table].[State].&amp;[Arkansas])) RETURN [$Master_Table].[Retailer],[$Master_Table].[Retailer ID],[$Master_Table].[Invoice Date],[$Master_Table].[Region],[$Master_Table].[State],[$Master_Table].[City],[$Master_Table].[Beverage Brand],[$Master_Table].[Price per Unit],[$Master_Table].[Units Sold],[$Master_Table].[Total Sales],[$Master_Table].[Operating Profit],[$Master_Table].[Operating Margin]" commandType="4"/>
    <extLst>
      <ext xmlns:x15="http://schemas.microsoft.com/office/spreadsheetml/2010/11/main" uri="{DE250136-89BD-433C-8126-D09CA5730AF9}">
        <x15:connection id="" model="1"/>
      </ext>
    </extLst>
  </connection>
  <connection id="5" xr16:uid="{2C204CE9-3347-4F29-A61E-0D6605B7281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693ACE62-7663-414C-87E9-F55CE3630857}" name="WorksheetConnection_Pivots!$U$3:$V$52" type="102" refreshedVersion="8" minRefreshableVersion="5">
    <extLst>
      <ext xmlns:x15="http://schemas.microsoft.com/office/spreadsheetml/2010/11/main" uri="{DE250136-89BD-433C-8126-D09CA5730AF9}">
        <x15:connection id="Range">
          <x15:rangePr sourceName="_xlcn.WorksheetConnection_PivotsU3V521"/>
        </x15:connection>
      </ext>
    </extLst>
  </connection>
  <connection id="7" xr16:uid="{45319759-62C2-4387-9F2F-B1FD434186D2}" name="WorksheetConnection_Start File Excel Dashboard_v2.xlsx!Master_Table" type="102" refreshedVersion="8" minRefreshableVersion="5">
    <extLst>
      <ext xmlns:x15="http://schemas.microsoft.com/office/spreadsheetml/2010/11/main" uri="{DE250136-89BD-433C-8126-D09CA5730AF9}">
        <x15:connection id="Master_Table" autoDelete="1">
          <x15:rangePr sourceName="_xlcn.WorksheetConnection_StartFileExcelDashboard_v2.xlsxMaster_Table1"/>
        </x15:connection>
      </ext>
    </extLst>
  </connection>
</connections>
</file>

<file path=xl/sharedStrings.xml><?xml version="1.0" encoding="utf-8"?>
<sst xmlns="http://schemas.openxmlformats.org/spreadsheetml/2006/main" count="33253" uniqueCount="177">
  <si>
    <t>Interactive Excel Dashboard</t>
  </si>
  <si>
    <r>
      <rPr>
        <sz val="16"/>
        <color theme="1"/>
        <rFont val="Calibri"/>
      </rPr>
      <t>Get 10%</t>
    </r>
    <r>
      <rPr>
        <b/>
        <sz val="16"/>
        <color theme="1"/>
        <rFont val="Calibri"/>
      </rPr>
      <t xml:space="preserve"> OFF</t>
    </r>
    <r>
      <rPr>
        <sz val="16"/>
        <color theme="1"/>
        <rFont val="Calibri"/>
      </rPr>
      <t xml:space="preserve"> our Excel for Business &amp; Finance Course using coupon code </t>
    </r>
    <r>
      <rPr>
        <b/>
        <sz val="16"/>
        <color theme="1"/>
        <rFont val="Calibri"/>
      </rPr>
      <t>EMAIL10</t>
    </r>
  </si>
  <si>
    <t>Get Our Excel for Business &amp; Finance Course</t>
  </si>
  <si>
    <t>Made by Kenji Explains / Career Principles</t>
  </si>
  <si>
    <t>Note</t>
  </si>
  <si>
    <t>All content is copyright material of Kenji Explains / Career Principles</t>
  </si>
  <si>
    <t>This Excel model may not be reproduced or distributed by any means, including printing, 
screencapturing, or any other method without the prior permission of the publisher.</t>
  </si>
  <si>
    <t>Key American Coca-Cola Retailers</t>
  </si>
  <si>
    <t>Beverage Sales &amp; Operating Margin 2021</t>
  </si>
  <si>
    <t>Retailer</t>
  </si>
  <si>
    <t>Retailer ID</t>
  </si>
  <si>
    <t>Invoice Date</t>
  </si>
  <si>
    <t>Region</t>
  </si>
  <si>
    <t>State</t>
  </si>
  <si>
    <t>City</t>
  </si>
  <si>
    <t>Beverage Brand</t>
  </si>
  <si>
    <t>Price per Unit</t>
  </si>
  <si>
    <t>Units Sold</t>
  </si>
  <si>
    <t>Total Sales</t>
  </si>
  <si>
    <t>Operating Profit</t>
  </si>
  <si>
    <t>Operating Margin</t>
  </si>
  <si>
    <t>Sodapop</t>
  </si>
  <si>
    <t>Northeast</t>
  </si>
  <si>
    <t>New York</t>
  </si>
  <si>
    <t>Coca-Cola</t>
  </si>
  <si>
    <t>Diet Coke</t>
  </si>
  <si>
    <t>Sprite</t>
  </si>
  <si>
    <t>Fanta</t>
  </si>
  <si>
    <t>Powerade</t>
  </si>
  <si>
    <t>Dasani Water</t>
  </si>
  <si>
    <t>BevCo</t>
  </si>
  <si>
    <t>South</t>
  </si>
  <si>
    <t>Texas</t>
  </si>
  <si>
    <t>Houston</t>
  </si>
  <si>
    <t>FizzySip</t>
  </si>
  <si>
    <t>West</t>
  </si>
  <si>
    <t>California</t>
  </si>
  <si>
    <t>San Francisco</t>
  </si>
  <si>
    <t>DreamCo</t>
  </si>
  <si>
    <t>Los Angeles</t>
  </si>
  <si>
    <t>Midwest</t>
  </si>
  <si>
    <t>Illinois</t>
  </si>
  <si>
    <t>Chicago</t>
  </si>
  <si>
    <t>Dallas</t>
  </si>
  <si>
    <t>Pennsylvania</t>
  </si>
  <si>
    <t>Philadelphia</t>
  </si>
  <si>
    <t>x</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</si>
  <si>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</si>
  <si>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</si>
  <si>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</si>
  <si>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</si>
  <si>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</si>
  <si>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</si>
  <si>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</si>
  <si>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</si>
  <si>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</si>
  <si>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</si>
  <si>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</si>
  <si>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</si>
  <si>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</si>
  <si>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</si>
  <si>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</si>
  <si>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</si>
  <si>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</si>
  <si>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</si>
  <si>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</si>
  <si>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</si>
  <si>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</si>
  <si>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</si>
  <si>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</si>
  <si>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</si>
  <si>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</si>
  <si>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</si>
  <si>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</si>
  <si>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</si>
  <si>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</si>
  <si>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</si>
  <si>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</si>
  <si>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</si>
  <si>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</si>
  <si>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</si>
  <si>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</si>
  <si>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</si>
  <si>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</si>
  <si>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</si>
  <si>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</si>
  <si>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</si>
  <si>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</si>
  <si>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</si>
  <si>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</si>
  <si>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</si>
  <si>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</si>
  <si>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</si>
  <si>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</si>
  <si>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</si>
  <si>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</si>
  <si>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</si>
  <si>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</si>
  <si>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</si>
  <si>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</si>
  <si>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</si>
  <si>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</si>
  <si>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</si>
  <si>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</si>
  <si>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</si>
  <si>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</si>
  <si>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</si>
  <si>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</si>
  <si>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</si>
  <si>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</si>
  <si>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</si>
  <si>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</si>
  <si>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</si>
  <si>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</si>
  <si>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</si>
  <si>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</si>
  <si>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</si>
  <si>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</si>
  <si>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</si>
  <si>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</si>
  <si>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</si>
  <si>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</si>
  <si>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</si>
  <si>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</si>
  <si>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</si>
  <si>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</si>
  <si>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</si>
  <si>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</si>
  <si>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</si>
  <si>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</si>
  <si>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</si>
  <si>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</si>
  <si>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</si>
  <si>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</si>
  <si>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</si>
  <si>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</si>
  <si>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</si>
  <si>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</si>
  <si>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Units Sold</t>
  </si>
  <si>
    <t>Sum of Operating Profit</t>
  </si>
  <si>
    <t>Sum of Total Sales</t>
  </si>
  <si>
    <t>Row Labels</t>
  </si>
  <si>
    <t>Grand Total</t>
  </si>
  <si>
    <t>Master_Table[Retailer]</t>
  </si>
  <si>
    <t>Master_Table[Retailer ID]</t>
  </si>
  <si>
    <t>Master_Table[Invoice Date]</t>
  </si>
  <si>
    <t>Master_Table[Region]</t>
  </si>
  <si>
    <t>Master_Table[State]</t>
  </si>
  <si>
    <t>Master_Table[City]</t>
  </si>
  <si>
    <t>Master_Table[Beverage Brand]</t>
  </si>
  <si>
    <t>Master_Table[Price per Unit]</t>
  </si>
  <si>
    <t>Master_Table[Units Sold]</t>
  </si>
  <si>
    <t>Master_Table[Total Sales]</t>
  </si>
  <si>
    <t>Master_Table[Operating Profit]</t>
  </si>
  <si>
    <t>Master_Table[Operating Margin]</t>
  </si>
  <si>
    <t>Data returned for Sum of Total Sales, Coca-Cola (First 1000 rows).</t>
  </si>
  <si>
    <t>Data returned for Sum of Units Sold (First 1000 rows).</t>
  </si>
  <si>
    <t>Profit</t>
  </si>
  <si>
    <t>Sales</t>
  </si>
  <si>
    <t>Date</t>
  </si>
  <si>
    <t>Data returned for Sum of Units Sold, Arkansas (First 1000 rows).</t>
  </si>
  <si>
    <t>Jan</t>
  </si>
  <si>
    <t>Feb</t>
  </si>
  <si>
    <t>Mar</t>
  </si>
  <si>
    <t>Apr</t>
  </si>
  <si>
    <t>May</t>
  </si>
  <si>
    <t>Jun</t>
  </si>
  <si>
    <t>Jul</t>
  </si>
  <si>
    <t>Aug</t>
  </si>
  <si>
    <t>Sep</t>
  </si>
  <si>
    <t>Oct</t>
  </si>
  <si>
    <t>Nov</t>
  </si>
  <si>
    <t>Dec</t>
  </si>
  <si>
    <t>Profit Margin</t>
  </si>
  <si>
    <t>Average of Operating Margin</t>
  </si>
  <si>
    <t>States</t>
  </si>
  <si>
    <t>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</si>
</sst>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_);[Red]\(&quot;$&quot;#,##0.00\)"/>
    <numFmt numFmtId="165" formatCode="&quot;$&quot;#,##0_);[Red]\(&quot;$&quot;#,##0\)"/>
    <numFmt numFmtId="166" formatCode="&quot;$&quot;#,##0.0_);[Red]\(&quot;$&quot;#,##0.0\)"/>
    <numFmt numFmtId="167" formatCode="_-[$$-409]* #,##0.00_ ;_-[$$-409]* \-#,##0.00\ ;_-[$$-409]* &quot;-&quot;??_ ;_-@_ "/>
    <numFmt numFmtId="168" formatCode="[$-F800]dddd\,\ mmmm\ dd\,\ yyyy"/>
  </numFmts>
  <fonts count="20" x14ac:knownFonts="1">
    <font>
      <sz val="11"/>
      <color theme="1"/>
      <name val="Calibri"/>
      <scheme val="minor"/>
    </font>
    <font>
      <sz val="11"/>
      <color theme="1"/>
      <name val="Calibri"/>
      <family val="2"/>
      <scheme val="minor"/>
    </font>
    <font>
      <sz val="11"/>
      <color theme="1"/>
      <name val="Calibri"/>
    </font>
    <font>
      <b/>
      <sz val="50"/>
      <color theme="1"/>
      <name val="Calibri"/>
    </font>
    <font>
      <sz val="12"/>
      <color theme="1"/>
      <name val="Calibri"/>
    </font>
    <font>
      <sz val="16"/>
      <color theme="1"/>
      <name val="Calibri"/>
    </font>
    <font>
      <i/>
      <u/>
      <sz val="14"/>
      <color rgb="FF1155CC"/>
      <name val="Calibri"/>
    </font>
    <font>
      <b/>
      <sz val="11"/>
      <color theme="1"/>
      <name val="Calibri"/>
    </font>
    <font>
      <sz val="11"/>
      <color theme="1"/>
      <name val="Calibri"/>
      <scheme val="minor"/>
    </font>
    <font>
      <b/>
      <sz val="18"/>
      <color rgb="FF2A3E68"/>
      <name val="Calibri"/>
    </font>
    <font>
      <b/>
      <sz val="12"/>
      <color rgb="FF2A3E68"/>
      <name val="Calibri"/>
    </font>
    <font>
      <sz val="11"/>
      <color theme="0"/>
      <name val="Calibri"/>
    </font>
    <font>
      <b/>
      <sz val="16"/>
      <color theme="1"/>
      <name val="Calibri"/>
    </font>
    <font>
      <u/>
      <sz val="11"/>
      <color theme="10"/>
      <name val="Calibri"/>
      <scheme val="minor"/>
    </font>
    <font>
      <u/>
      <sz val="20"/>
      <color theme="10"/>
      <name val="Calibri"/>
      <family val="2"/>
      <scheme val="minor"/>
    </font>
    <font>
      <b/>
      <sz val="11"/>
      <color theme="1"/>
      <name val="Calibri"/>
      <scheme val="minor"/>
    </font>
    <font>
      <b/>
      <sz val="11"/>
      <color theme="1"/>
      <name val="Calibri"/>
      <family val="2"/>
      <scheme val="minor"/>
    </font>
    <font>
      <b/>
      <sz val="16"/>
      <color theme="0"/>
      <name val="Calibri"/>
      <family val="2"/>
      <scheme val="minor"/>
    </font>
    <font>
      <b/>
      <sz val="16"/>
      <name val="Calibri"/>
      <family val="2"/>
      <scheme val="minor"/>
    </font>
    <font>
      <b/>
      <sz val="16"/>
      <color theme="1"/>
      <name val="Calibri"/>
      <family val="2"/>
      <scheme val="minor"/>
    </font>
  </fonts>
  <fills count="9">
    <fill>
      <patternFill patternType="none"/>
    </fill>
    <fill>
      <patternFill patternType="gray125"/>
    </fill>
    <fill>
      <patternFill patternType="solid">
        <fgColor rgb="FFD9E2F3"/>
        <bgColor rgb="FFD9E2F3"/>
      </patternFill>
    </fill>
    <fill>
      <patternFill patternType="solid">
        <fgColor rgb="FFFEF2CB"/>
        <bgColor rgb="FFFEF2CB"/>
      </patternFill>
    </fill>
    <fill>
      <patternFill patternType="solid">
        <fgColor rgb="FF2A3E68"/>
        <bgColor rgb="FF2A3E68"/>
      </patternFill>
    </fill>
    <fill>
      <patternFill patternType="solid">
        <fgColor theme="4" tint="-0.499984740745262"/>
        <bgColor indexed="64"/>
      </patternFill>
    </fill>
    <fill>
      <patternFill patternType="solid">
        <fgColor theme="0" tint="-4.9989318521683403E-2"/>
        <bgColor indexed="64"/>
      </patternFill>
    </fill>
    <fill>
      <patternFill patternType="solid">
        <fgColor theme="4" tint="0.79998168889431442"/>
        <bgColor theme="4" tint="0.79998168889431442"/>
      </patternFill>
    </fill>
    <fill>
      <patternFill patternType="solid">
        <fgColor theme="2" tint="-4.9989318521683403E-2"/>
        <bgColor indexed="64"/>
      </patternFill>
    </fill>
  </fills>
  <borders count="13">
    <border>
      <left/>
      <right/>
      <top/>
      <bottom/>
      <diagonal/>
    </border>
    <border>
      <left/>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style="thin">
        <color theme="1"/>
      </bottom>
      <diagonal/>
    </border>
    <border>
      <left/>
      <right/>
      <top/>
      <bottom style="thin">
        <color rgb="FF000000"/>
      </bottom>
      <diagonal/>
    </border>
    <border>
      <left/>
      <right/>
      <top style="thin">
        <color theme="4" tint="0.39997558519241921"/>
      </top>
      <bottom/>
      <diagonal/>
    </border>
  </borders>
  <cellStyleXfs count="3">
    <xf numFmtId="0" fontId="0" fillId="0" borderId="0"/>
    <xf numFmtId="0" fontId="13" fillId="0" borderId="0" applyNumberFormat="0" applyFill="0" applyBorder="0" applyAlignment="0" applyProtection="0"/>
    <xf numFmtId="9" fontId="8" fillId="0" borderId="0" applyFont="0" applyFill="0" applyBorder="0" applyAlignment="0" applyProtection="0"/>
  </cellStyleXfs>
  <cellXfs count="62">
    <xf numFmtId="0" fontId="0" fillId="0" borderId="0" xfId="0"/>
    <xf numFmtId="0" fontId="2" fillId="2" borderId="1" xfId="0" applyFont="1" applyFill="1" applyBorder="1"/>
    <xf numFmtId="0" fontId="2" fillId="0" borderId="2" xfId="0" applyFont="1" applyBorder="1"/>
    <xf numFmtId="0" fontId="3" fillId="0" borderId="3" xfId="0" applyFont="1" applyBorder="1" applyAlignment="1">
      <alignment horizontal="center" vertical="center"/>
    </xf>
    <xf numFmtId="0" fontId="2" fillId="0" borderId="4" xfId="0" applyFont="1" applyBorder="1"/>
    <xf numFmtId="0" fontId="2" fillId="0" borderId="5" xfId="0" applyFont="1" applyBorder="1"/>
    <xf numFmtId="0" fontId="3" fillId="0" borderId="0" xfId="0" applyFont="1" applyAlignment="1">
      <alignment horizontal="center" vertical="center"/>
    </xf>
    <xf numFmtId="0" fontId="2" fillId="0" borderId="6" xfId="0" applyFont="1" applyBorder="1"/>
    <xf numFmtId="0" fontId="4" fillId="2" borderId="1" xfId="0" applyFont="1" applyFill="1" applyBorder="1"/>
    <xf numFmtId="0" fontId="4" fillId="0" borderId="5" xfId="0" applyFont="1" applyBorder="1"/>
    <xf numFmtId="0" fontId="5" fillId="0" borderId="0" xfId="0" applyFont="1"/>
    <xf numFmtId="0" fontId="4" fillId="0" borderId="6" xfId="0" applyFont="1" applyBorder="1"/>
    <xf numFmtId="0" fontId="2" fillId="2" borderId="1" xfId="0" applyFont="1" applyFill="1" applyBorder="1" applyAlignment="1">
      <alignment vertical="center"/>
    </xf>
    <xf numFmtId="0" fontId="2" fillId="0" borderId="5" xfId="0" applyFont="1" applyBorder="1" applyAlignment="1">
      <alignment vertical="center"/>
    </xf>
    <xf numFmtId="0" fontId="2" fillId="0" borderId="6" xfId="0" applyFont="1" applyBorder="1" applyAlignment="1">
      <alignment vertical="center"/>
    </xf>
    <xf numFmtId="0" fontId="6" fillId="0" borderId="0" xfId="0" applyFont="1"/>
    <xf numFmtId="0" fontId="7" fillId="0" borderId="8" xfId="0" applyFont="1" applyBorder="1"/>
    <xf numFmtId="0" fontId="8" fillId="0" borderId="0" xfId="0" applyFont="1"/>
    <xf numFmtId="0" fontId="2" fillId="0" borderId="0" xfId="0" applyFont="1" applyAlignment="1">
      <alignment vertical="top" wrapText="1"/>
    </xf>
    <xf numFmtId="0" fontId="2" fillId="0" borderId="9" xfId="0" applyFont="1" applyBorder="1"/>
    <xf numFmtId="0" fontId="2" fillId="0" borderId="8" xfId="0" applyFont="1" applyBorder="1"/>
    <xf numFmtId="0" fontId="2" fillId="0" borderId="10" xfId="0" applyFont="1" applyBorder="1"/>
    <xf numFmtId="0" fontId="2" fillId="0" borderId="0" xfId="0" applyFont="1"/>
    <xf numFmtId="0" fontId="9" fillId="0" borderId="11" xfId="0" applyFont="1" applyBorder="1"/>
    <xf numFmtId="0" fontId="2" fillId="0" borderId="11" xfId="0" applyFont="1" applyBorder="1"/>
    <xf numFmtId="0" fontId="10" fillId="0" borderId="0" xfId="0" applyFont="1"/>
    <xf numFmtId="0" fontId="11" fillId="4"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3" fontId="2" fillId="0" borderId="0" xfId="0" applyNumberFormat="1" applyFont="1"/>
    <xf numFmtId="9" fontId="2" fillId="0" borderId="0" xfId="0" applyNumberFormat="1" applyFont="1"/>
    <xf numFmtId="164" fontId="2" fillId="0" borderId="0" xfId="0" applyNumberFormat="1" applyFont="1"/>
    <xf numFmtId="10" fontId="2" fillId="0" borderId="0" xfId="0" applyNumberFormat="1" applyFont="1"/>
    <xf numFmtId="14" fontId="2" fillId="0" borderId="0" xfId="0" applyNumberFormat="1" applyFont="1"/>
    <xf numFmtId="166" fontId="2" fillId="0" borderId="0" xfId="0" applyNumberFormat="1" applyFont="1"/>
    <xf numFmtId="0" fontId="14" fillId="3" borderId="7" xfId="1" applyFont="1" applyFill="1" applyBorder="1" applyAlignment="1">
      <alignment horizontal="center" vertical="center"/>
    </xf>
    <xf numFmtId="167"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15" fillId="0" borderId="0" xfId="0" applyFont="1"/>
    <xf numFmtId="0" fontId="0" fillId="5" borderId="0" xfId="0" applyFill="1"/>
    <xf numFmtId="0" fontId="0" fillId="6" borderId="0" xfId="0" applyFill="1"/>
    <xf numFmtId="0" fontId="16" fillId="0" borderId="0" xfId="0" applyFont="1"/>
    <xf numFmtId="168" fontId="17" fillId="5" borderId="1" xfId="0" applyNumberFormat="1" applyFont="1" applyFill="1" applyBorder="1" applyAlignment="1">
      <alignment horizontal="center"/>
    </xf>
    <xf numFmtId="0" fontId="16" fillId="7" borderId="12" xfId="0" applyFont="1" applyFill="1" applyBorder="1" applyAlignment="1">
      <alignment horizontal="left"/>
    </xf>
    <xf numFmtId="0" fontId="16" fillId="7" borderId="12" xfId="0" applyFont="1" applyFill="1" applyBorder="1"/>
    <xf numFmtId="0" fontId="1" fillId="0" borderId="0" xfId="0" applyFont="1"/>
    <xf numFmtId="3" fontId="0" fillId="0" borderId="0" xfId="0" applyNumberFormat="1"/>
    <xf numFmtId="0" fontId="0" fillId="8" borderId="0" xfId="0" applyFill="1"/>
    <xf numFmtId="168" fontId="18" fillId="8" borderId="1" xfId="0" applyNumberFormat="1" applyFont="1" applyFill="1" applyBorder="1" applyAlignment="1">
      <alignment horizontal="center"/>
    </xf>
    <xf numFmtId="9" fontId="0" fillId="0" borderId="0" xfId="0" applyNumberFormat="1"/>
    <xf numFmtId="9" fontId="19" fillId="8" borderId="0" xfId="2" applyFont="1" applyFill="1" applyAlignment="1">
      <alignment horizontal="center"/>
    </xf>
    <xf numFmtId="3" fontId="19" fillId="8" borderId="0" xfId="0" applyNumberFormat="1" applyFont="1" applyFill="1" applyAlignment="1">
      <alignment horizontal="center"/>
    </xf>
    <xf numFmtId="2" fontId="0" fillId="0" borderId="0" xfId="0" applyNumberFormat="1"/>
    <xf numFmtId="167" fontId="19" fillId="8" borderId="0" xfId="0" applyNumberFormat="1" applyFont="1" applyFill="1" applyAlignment="1">
      <alignment horizontal="center"/>
    </xf>
    <xf numFmtId="0" fontId="0" fillId="6" borderId="0" xfId="0" applyFill="1" applyAlignment="1">
      <alignment horizontal="center"/>
    </xf>
    <xf numFmtId="0" fontId="0" fillId="0" borderId="0" xfId="0" applyNumberFormat="1"/>
  </cellXfs>
  <cellStyles count="3">
    <cellStyle name="Hyperlink" xfId="1" builtinId="8"/>
    <cellStyle name="Normal" xfId="0" builtinId="0"/>
    <cellStyle name="Percent" xfId="2" builtinId="5"/>
  </cellStyles>
  <dxfs count="52">
    <dxf>
      <numFmt numFmtId="167" formatCode="_-[$$-409]* #,##0.00_ ;_-[$$-409]* \-#,##0.00\ ;_-[$$-409]* &quot;-&quot;??_ ;_-@_ "/>
    </dxf>
    <dxf>
      <numFmt numFmtId="167" formatCode="_-[$$-409]* #,##0.00_ ;_-[$$-409]* \-#,##0.00\ ;_-[$$-409]* &quot;-&quot;??_ ;_-@_ "/>
    </dxf>
    <dxf>
      <numFmt numFmtId="13" formatCode="0%"/>
    </dxf>
    <dxf>
      <numFmt numFmtId="3" formatCode="#,##0"/>
    </dxf>
    <dxf>
      <numFmt numFmtId="167" formatCode="_-[$$-409]* #,##0.00_ ;_-[$$-409]* \-#,##0.00\ ;_-[$$-409]* &quot;-&quot;??_ ;_-@_ "/>
    </dxf>
    <dxf>
      <numFmt numFmtId="167" formatCode="_-[$$-409]* #,##0.00_ ;_-[$$-409]* \-#,##0.00\ ;_-[$$-409]* &quot;-&quot;??_ ;_-@_ "/>
    </dxf>
    <dxf>
      <numFmt numFmtId="13" formatCode="0%"/>
    </dxf>
    <dxf>
      <numFmt numFmtId="3" formatCode="#,##0"/>
    </dxf>
    <dxf>
      <numFmt numFmtId="167" formatCode="_-[$$-409]* #,##0.00_ ;_-[$$-409]* \-#,##0.00\ ;_-[$$-409]* &quot;-&quot;??_ ;_-@_ "/>
    </dxf>
    <dxf>
      <numFmt numFmtId="167" formatCode="_-[$$-409]* #,##0.00_ ;_-[$$-409]* \-#,##0.00\ ;_-[$$-409]* &quot;-&quot;??_ ;_-@_ "/>
    </dxf>
    <dxf>
      <numFmt numFmtId="13" formatCode="0%"/>
    </dxf>
    <dxf>
      <numFmt numFmtId="3" formatCode="#,##0"/>
    </dxf>
    <dxf>
      <numFmt numFmtId="167" formatCode="_-[$$-409]* #,##0.00_ ;_-[$$-409]* \-#,##0.00\ ;_-[$$-409]* &quot;-&quot;??_ ;_-@_ "/>
    </dxf>
    <dxf>
      <numFmt numFmtId="167" formatCode="_-[$$-409]* #,##0.00_ ;_-[$$-409]* \-#,##0.00\ ;_-[$$-409]* &quot;-&quot;??_ ;_-@_ "/>
    </dxf>
    <dxf>
      <numFmt numFmtId="13" formatCode="0%"/>
    </dxf>
    <dxf>
      <numFmt numFmtId="3" formatCode="#,##0"/>
    </dxf>
    <dxf>
      <numFmt numFmtId="167" formatCode="_-[$$-409]* #,##0.00_ ;_-[$$-409]* \-#,##0.00\ ;_-[$$-409]* &quot;-&quot;??_ ;_-@_ "/>
    </dxf>
    <dxf>
      <numFmt numFmtId="167" formatCode="_-[$$-409]* #,##0.00_ ;_-[$$-409]* \-#,##0.00\ ;_-[$$-409]* &quot;-&quot;??_ ;_-@_ "/>
    </dxf>
    <dxf>
      <numFmt numFmtId="13" formatCode="0%"/>
    </dxf>
    <dxf>
      <numFmt numFmtId="3" formatCode="#,##0"/>
    </dxf>
    <dxf>
      <numFmt numFmtId="167" formatCode="_-[$$-409]* #,##0.00_ ;_-[$$-409]* \-#,##0.00\ ;_-[$$-409]* &quot;-&quot;??_ ;_-@_ "/>
    </dxf>
    <dxf>
      <numFmt numFmtId="19" formatCode="dd/mm/yyyy"/>
    </dxf>
    <dxf>
      <numFmt numFmtId="2" formatCode="0.00"/>
    </dxf>
    <dxf>
      <numFmt numFmtId="3" formatCode="#,##0"/>
    </dxf>
    <dxf>
      <numFmt numFmtId="167" formatCode="_-[$$-409]* #,##0.00_ ;_-[$$-409]* \-#,##0.00\ ;_-[$$-409]* &quot;-&quot;??_ ;_-@_ "/>
    </dxf>
    <dxf>
      <numFmt numFmtId="13" formatCode="0%"/>
    </dxf>
    <dxf>
      <numFmt numFmtId="167" formatCode="_-[$$-409]* #,##0.00_ ;_-[$$-409]* \-#,##0.00\ ;_-[$$-409]* &quot;-&quot;??_ ;_-@_ "/>
    </dxf>
    <dxf>
      <numFmt numFmtId="19" formatCode="dd/mm/yyyy"/>
    </dxf>
    <dxf>
      <numFmt numFmtId="19" formatCode="dd/mm/yyyy"/>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0"/>
        <name val="Calibri"/>
        <scheme val="none"/>
      </font>
      <fill>
        <patternFill patternType="solid">
          <fgColor rgb="FF2A3E68"/>
          <bgColor rgb="FF2A3E68"/>
        </patternFill>
      </fill>
      <alignment horizontal="center" vertical="bottom" textRotation="0" wrapText="0" indent="0" justifyLastLine="0" shrinkToFit="0" readingOrder="0"/>
    </dxf>
    <dxf>
      <numFmt numFmtId="19" formatCode="dd/mm/yyyy"/>
    </dxf>
    <dxf>
      <font>
        <b/>
        <sz val="11"/>
        <color theme="1"/>
      </font>
    </dxf>
    <dxf>
      <fill>
        <gradientFill degree="90">
          <stop position="0">
            <color theme="0"/>
          </stop>
          <stop position="1">
            <color theme="4"/>
          </stop>
        </gradientFill>
      </fill>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4" tint="-0.499984740745262"/>
        </patternFill>
      </fill>
      <border diagonalUp="0" diagonalDown="0">
        <left/>
        <right/>
        <top/>
        <bottom/>
        <vertical/>
        <horizontal/>
      </border>
    </dxf>
    <dxf>
      <border diagonalUp="0" diagonalDown="0">
        <left/>
        <right/>
        <top/>
        <bottom/>
        <vertical/>
        <horizontal/>
      </border>
    </dxf>
    <dxf>
      <fill>
        <patternFill>
          <bgColor theme="4" tint="-0.499984740745262"/>
        </patternFill>
      </fill>
      <border diagonalUp="0" diagonalDown="0">
        <left/>
        <right/>
        <top/>
        <bottom/>
        <vertical/>
        <horizontal/>
      </border>
    </dxf>
    <dxf>
      <border diagonalUp="0" diagonalDown="0">
        <left/>
        <right/>
        <top/>
        <bottom/>
        <vertical/>
        <horizontal/>
      </border>
    </dxf>
  </dxfs>
  <tableStyles count="5" defaultTableStyle="TableStyleMedium2" defaultPivotStyle="PivotStyleLight16">
    <tableStyle name="default" table="0" count="2" xr9:uid="{D29E644A-DB26-4866-9913-994344178AF8}">
      <tableStyleElement type="wholeTable" dxfId="51"/>
      <tableStyleElement type="pageFieldLabels" dxfId="50"/>
    </tableStyle>
    <tableStyle name="PivotTable Style 1" table="0" count="2" xr9:uid="{14A7BCD0-0A91-42C4-86FA-DACB2EA0848C}">
      <tableStyleElement type="wholeTable" dxfId="49"/>
      <tableStyleElement type="headerRow" dxfId="48"/>
    </tableStyle>
    <tableStyle name="Slicer Style 1" pivot="0" table="0" count="2" xr9:uid="{03208617-1944-4F5E-9AA1-2E48FB959E9E}">
      <tableStyleElement type="wholeTable" dxfId="47"/>
    </tableStyle>
    <tableStyle name="Slicer Style 2" pivot="0" table="0" count="3" xr9:uid="{24F1546B-7389-4C7E-B9AC-5192A5506740}">
      <tableStyleElement type="wholeTable" dxfId="46"/>
    </tableStyle>
    <tableStyle name="Timeline Style 1" pivot="0" table="0" count="8" xr9:uid="{CC93A8D7-6902-496D-AB6E-DB66E82D866D}">
      <tableStyleElement type="wholeTable" dxfId="45"/>
      <tableStyleElement type="headerRow" dxfId="44"/>
    </tableStyle>
  </tableStyles>
  <colors>
    <mruColors>
      <color rgb="FF333399"/>
    </mruColors>
  </colors>
  <extLst>
    <ext xmlns:x14="http://schemas.microsoft.com/office/spreadsheetml/2009/9/main" uri="{46F421CA-312F-682f-3DD2-61675219B42D}">
      <x14:dxfs count="3">
        <dxf>
          <font>
            <color theme="2"/>
          </font>
          <fill>
            <patternFill>
              <bgColor theme="4" tint="-0.499984740745262"/>
            </patternFill>
          </fill>
        </dxf>
        <dxf>
          <font>
            <color theme="0"/>
          </font>
        </dxf>
        <dxf>
          <fill>
            <patternFill>
              <bgColor theme="4"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s>
        </x14:slicerStyle>
        <x14:slicerStyle name="Slicer Style 2">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4" tint="-0.499984740745262"/>
            </patternFill>
          </fill>
          <border diagonalUp="0" diagonalDown="0">
            <left/>
            <right/>
            <top/>
            <bottom/>
            <vertical/>
            <horizontal/>
          </border>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1.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microsoft.com/office/2011/relationships/timelineCache" Target="timelineCaches/timelineCache1.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[Coca_Cola_Sales_Analysis.xlsx]Pivots!PivotTable5</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Top</a:t>
            </a:r>
            <a:r>
              <a:rPr lang="en-US" sz="1800" b="1" baseline="0"/>
              <a:t> Sellers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Pivots!$B$8</c:f>
              <c:strCache>
                <c:ptCount val="1"/>
                <c:pt idx="0">
                  <c:v>Total</c:v>
                </c:pt>
              </c:strCache>
            </c:strRef>
          </c:tx>
          <c:spPr>
            <a:solidFill>
              <a:schemeClr val="accent1">
                <a:lumMod val="50000"/>
              </a:schemeClr>
            </a:solidFill>
            <a:ln>
              <a:noFill/>
            </a:ln>
            <a:effectLst/>
          </c:spPr>
          <c:invertIfNegative val="0"/>
          <c:cat>
            <c:strRef>
              <c:f>Pivots!$A$9:$A$12</c:f>
              <c:strCache>
                <c:ptCount val="3"/>
                <c:pt idx="0">
                  <c:v>Diet Coke</c:v>
                </c:pt>
                <c:pt idx="1">
                  <c:v>Dasani Water</c:v>
                </c:pt>
                <c:pt idx="2">
                  <c:v>Coca-Cola</c:v>
                </c:pt>
              </c:strCache>
            </c:strRef>
          </c:cat>
          <c:val>
            <c:numRef>
              <c:f>Pivots!$B$9:$B$12</c:f>
              <c:numCache>
                <c:formatCode>_-[$$-409]* #,##0.00_ ;_-[$$-409]* \-#,##0.00\ ;_-[$$-409]* "-"??_ ;_-@_ </c:formatCode>
                <c:ptCount val="3"/>
                <c:pt idx="0">
                  <c:v>1481425</c:v>
                </c:pt>
                <c:pt idx="1">
                  <c:v>1725837.5</c:v>
                </c:pt>
                <c:pt idx="2">
                  <c:v>2015890</c:v>
                </c:pt>
              </c:numCache>
            </c:numRef>
          </c:val>
          <c:extLst>
            <c:ext xmlns:c16="http://schemas.microsoft.com/office/drawing/2014/chart" uri="{C3380CC4-5D6E-409C-BE32-E72D297353CC}">
              <c16:uniqueId val="{00000000-AC31-4ED6-8EDE-E1951856EB6D}"/>
            </c:ext>
          </c:extLst>
        </c:ser>
        <c:dLbls>
          <c:showLegendKey val="0"/>
          <c:showVal val="0"/>
          <c:showCatName val="0"/>
          <c:showSerName val="0"/>
          <c:showPercent val="0"/>
          <c:showBubbleSize val="0"/>
        </c:dLbls>
        <c:gapWidth val="182"/>
        <c:axId val="542135296"/>
        <c:axId val="542134816"/>
      </c:barChart>
      <c:catAx>
        <c:axId val="542135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542134816"/>
        <c:crosses val="autoZero"/>
        <c:auto val="1"/>
        <c:lblAlgn val="ctr"/>
        <c:lblOffset val="100"/>
        <c:noMultiLvlLbl val="0"/>
      </c:catAx>
      <c:valAx>
        <c:axId val="542134816"/>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4213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[Coca_Cola_Sales_Analysis.xlsx]Pivots!PivotTable6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Pivots!$C$25</c:f>
              <c:strCache>
                <c:ptCount val="1"/>
                <c:pt idx="0">
                  <c:v>Total</c:v>
                </c:pt>
              </c:strCache>
            </c:strRef>
          </c:tx>
          <c:spPr>
            <a:solidFill>
              <a:schemeClr val="accent1"/>
            </a:solidFill>
            <a:ln>
              <a:noFill/>
            </a:ln>
            <a:effectLst/>
          </c:spPr>
          <c:invertIfNegative val="0"/>
          <c:cat>
            <c:strRef>
              <c:f>Pivots!$B$26:$B$38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Pivots!$C$26:$C$38</c:f>
              <c:numCache>
                <c:formatCode>_-[$$-409]* #,##0.00_ ;_-[$$-409]* \-#,##0.00\ ;_-[$$-409]* "-"??_ ;_-@_ </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6DB4-4C04-9C09-C29ED3D19F68}"/>
            </c:ext>
          </c:extLst>
        </c:ser>
        <c:dLbls>
          <c:showLegendKey val="0"/>
          <c:showVal val="0"/>
          <c:showCatName val="0"/>
          <c:showSerName val="0"/>
          <c:showPercent val="0"/>
          <c:showBubbleSize val="0"/>
        </c:dLbls>
        <c:gapWidth val="219"/>
        <c:overlap val="-27"/>
        <c:axId val="490372287"/>
        <c:axId val="1232949071"/>
      </c:barChart>
      <c:catAx>
        <c:axId val="49037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949071"/>
        <c:crosses val="autoZero"/>
        <c:auto val="1"/>
        <c:lblAlgn val="ctr"/>
        <c:lblOffset val="100"/>
        <c:noMultiLvlLbl val="0"/>
      </c:catAx>
      <c:valAx>
        <c:axId val="1232949071"/>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372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[Coca_Cola_Sales_Analysis.xlsx]Pivots!PivotTable5</c:name>
    <c:fmtId val="9"/>
  </c:pivotSource>
  <c:chart>
    <c:title>
      <c:tx>
        <c:rich>
          <a:bodyPr rot="0" spcFirstLastPara="1" vertOverflow="ellipsis" vert="horz" wrap="square" anchor="ctr" anchorCtr="1"/>
          <a:lstStyle/>
          <a:p>
            <a:pPr>
              <a:defRPr lang="en-US" sz="1800" b="1" i="0" u="none" strike="noStrike" kern="1200" cap="all" spc="100" normalizeH="0" baseline="0">
                <a:solidFill>
                  <a:schemeClr val="tx1"/>
                </a:solidFill>
                <a:latin typeface="+mn-lt"/>
                <a:ea typeface="Calibri"/>
                <a:cs typeface="Calibri"/>
              </a:defRPr>
            </a:pPr>
            <a:r>
              <a:rPr lang="en-US" sz="1800" b="1" i="0" u="none" strike="noStrike" baseline="0" dirty="0">
                <a:solidFill>
                  <a:schemeClr val="tx1"/>
                </a:solidFill>
                <a:latin typeface="+mn-lt"/>
                <a:ea typeface="Calibri"/>
                <a:cs typeface="Calibri"/>
              </a:rPr>
              <a:t>top 3 products</a:t>
            </a:r>
          </a:p>
        </c:rich>
      </c:tx>
      <c:overlay val="0"/>
      <c:spPr>
        <a:noFill/>
        <a:ln>
          <a:noFill/>
        </a:ln>
        <a:effectLst/>
      </c:spPr>
      <c:txPr>
        <a:bodyPr rot="0" spcFirstLastPara="1" vertOverflow="ellipsis" vert="horz" wrap="square" anchor="ctr" anchorCtr="1"/>
        <a:lstStyle/>
        <a:p>
          <a:pPr>
            <a:defRPr lang="en-US" sz="1800" b="1" i="0" u="none" strike="noStrike" kern="1200" cap="all" spc="100" normalizeH="0" baseline="0">
              <a:solidFill>
                <a:schemeClr val="tx1"/>
              </a:solidFill>
              <a:latin typeface="+mn-lt"/>
              <a:ea typeface="Calibri"/>
              <a:cs typeface="Calibri"/>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19050">
            <a:solidFill>
              <a:schemeClr val="accent1"/>
            </a:solidFill>
          </a:ln>
          <a:effectLst/>
        </c:spPr>
      </c:pivotFmt>
      <c:pivotFmt>
        <c:idx val="4"/>
      </c:pivotFmt>
      <c:pivotFmt>
        <c:idx val="5"/>
      </c:pivotFmt>
      <c:pivotFmt>
        <c:idx val="6"/>
      </c:pivotFmt>
      <c:pivotFmt>
        <c:idx val="7"/>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19050">
            <a:solidFill>
              <a:schemeClr val="accent1"/>
            </a:solidFill>
          </a:ln>
          <a:effectLst/>
        </c:spPr>
      </c:pivotFmt>
      <c:pivotFmt>
        <c:idx val="8"/>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19050">
            <a:solidFill>
              <a:schemeClr val="accent1"/>
            </a:solidFill>
          </a:ln>
          <a:effectLst/>
        </c:spPr>
      </c:pivotFmt>
    </c:pivotFmts>
    <c:plotArea>
      <c:layout/>
      <c:barChart>
        <c:barDir val="bar"/>
        <c:grouping val="clustered"/>
        <c:varyColors val="0"/>
        <c:ser>
          <c:idx val="0"/>
          <c:order val="0"/>
          <c:tx>
            <c:strRef>
              <c:f>Pivots!$B$8</c:f>
              <c:strCache>
                <c:ptCount val="1"/>
                <c:pt idx="0">
                  <c:v>Total</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19050">
              <a:solidFill>
                <a:schemeClr val="accent1"/>
              </a:solidFill>
            </a:ln>
            <a:effectLst/>
          </c:spPr>
          <c:invertIfNegative val="0"/>
          <c:cat>
            <c:strRef>
              <c:f>Pivots!$A$9:$A$12</c:f>
              <c:strCache>
                <c:ptCount val="3"/>
                <c:pt idx="0">
                  <c:v>Diet Coke</c:v>
                </c:pt>
                <c:pt idx="1">
                  <c:v>Dasani Water</c:v>
                </c:pt>
                <c:pt idx="2">
                  <c:v>Coca-Cola</c:v>
                </c:pt>
              </c:strCache>
            </c:strRef>
          </c:cat>
          <c:val>
            <c:numRef>
              <c:f>Pivots!$B$9:$B$12</c:f>
              <c:numCache>
                <c:formatCode>_-[$$-409]* #,##0.00_ ;_-[$$-409]* \-#,##0.00\ ;_-[$$-409]* "-"??_ ;_-@_ </c:formatCode>
                <c:ptCount val="3"/>
                <c:pt idx="0">
                  <c:v>1481425</c:v>
                </c:pt>
                <c:pt idx="1">
                  <c:v>1725837.5</c:v>
                </c:pt>
                <c:pt idx="2">
                  <c:v>2015890</c:v>
                </c:pt>
              </c:numCache>
            </c:numRef>
          </c:val>
          <c:extLst>
            <c:ext xmlns:c16="http://schemas.microsoft.com/office/drawing/2014/chart" uri="{C3380CC4-5D6E-409C-BE32-E72D297353CC}">
              <c16:uniqueId val="{00000000-B3A8-43A8-B977-EEC35BFAC94E}"/>
            </c:ext>
          </c:extLst>
        </c:ser>
        <c:dLbls>
          <c:showLegendKey val="0"/>
          <c:showVal val="0"/>
          <c:showCatName val="0"/>
          <c:showSerName val="0"/>
          <c:showPercent val="0"/>
          <c:showBubbleSize val="0"/>
        </c:dLbls>
        <c:gapWidth val="100"/>
        <c:axId val="1074722447"/>
        <c:axId val="1074722927"/>
      </c:barChart>
      <c:valAx>
        <c:axId val="1074722927"/>
        <c:scaling>
          <c:orientation val="minMax"/>
        </c:scaling>
        <c:delete val="0"/>
        <c:axPos val="b"/>
        <c:majorGridlines>
          <c:spPr>
            <a:ln w="9525" cap="flat" cmpd="sng" algn="ctr">
              <a:solidFill>
                <a:schemeClr val="lt1">
                  <a:alpha val="2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1200" b="1" i="0" u="none" strike="noStrike" kern="1200" baseline="0">
                <a:solidFill>
                  <a:schemeClr val="tx1">
                    <a:lumMod val="65000"/>
                    <a:lumOff val="35000"/>
                  </a:schemeClr>
                </a:solidFill>
                <a:latin typeface="+mn-lt"/>
                <a:ea typeface="+mn-ea"/>
                <a:cs typeface="+mn-cs"/>
              </a:defRPr>
            </a:pPr>
            <a:endParaRPr lang="en-US"/>
          </a:p>
        </c:txPr>
        <c:crossAx val="1074722447"/>
        <c:crosses val="autoZero"/>
        <c:crossBetween val="between"/>
      </c:valAx>
      <c:catAx>
        <c:axId val="1074722447"/>
        <c:scaling>
          <c:orientation val="minMax"/>
        </c:scaling>
        <c:delete val="0"/>
        <c:axPos val="l"/>
        <c:numFmt formatCode="General" sourceLinked="1"/>
        <c:majorTickMark val="out"/>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lgn="ctr">
              <a:defRPr lang="en-US" sz="1200" b="1" i="0" u="none" strike="noStrike" kern="1200" cap="all" spc="150" normalizeH="0" baseline="0">
                <a:solidFill>
                  <a:schemeClr val="tx1">
                    <a:lumMod val="65000"/>
                    <a:lumOff val="35000"/>
                  </a:schemeClr>
                </a:solidFill>
                <a:latin typeface="+mn-lt"/>
                <a:ea typeface="+mn-ea"/>
                <a:cs typeface="+mn-cs"/>
              </a:defRPr>
            </a:pPr>
            <a:endParaRPr lang="en-US"/>
          </a:p>
        </c:txPr>
        <c:crossAx val="10747229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[Coca_Cola_Sales_Analysis.xlsx]Pivots!PivotTable6</c:name>
    <c:fmtId val="4"/>
  </c:pivotSource>
  <c:chart>
    <c:title>
      <c:tx>
        <c:rich>
          <a:bodyPr rot="0" spcFirstLastPara="1" vertOverflow="ellipsis" vert="horz" wrap="square" anchor="ctr" anchorCtr="1"/>
          <a:lstStyle/>
          <a:p>
            <a:pPr>
              <a:defRPr lang="en-US" sz="1800" b="1" i="0" u="none" strike="noStrike" kern="1200" spc="0" baseline="0">
                <a:solidFill>
                  <a:schemeClr val="tx1"/>
                </a:solidFill>
                <a:latin typeface="+mn-lt"/>
                <a:ea typeface="Calibri"/>
                <a:cs typeface="Calibri"/>
              </a:defRPr>
            </a:pPr>
            <a:r>
              <a:rPr lang="en-US" sz="1800" b="1" i="0" u="none" strike="noStrike" baseline="0" dirty="0">
                <a:solidFill>
                  <a:schemeClr val="tx1"/>
                </a:solidFill>
                <a:latin typeface="+mn-lt"/>
                <a:ea typeface="Calibri"/>
                <a:cs typeface="Calibri"/>
              </a:rPr>
              <a:t>MONTHLY SALES</a:t>
            </a:r>
          </a:p>
        </c:rich>
      </c:tx>
      <c:overlay val="0"/>
      <c:spPr>
        <a:noFill/>
        <a:ln>
          <a:noFill/>
        </a:ln>
        <a:effectLst/>
      </c:spPr>
      <c:txPr>
        <a:bodyPr rot="0" spcFirstLastPara="1" vertOverflow="ellipsis" vert="horz" wrap="square" anchor="ctr" anchorCtr="1"/>
        <a:lstStyle/>
        <a:p>
          <a:pPr>
            <a:defRPr lang="en-US" sz="1800" b="1" i="0" u="none" strike="noStrike" kern="1200" spc="0" baseline="0">
              <a:solidFill>
                <a:schemeClr val="tx1"/>
              </a:solidFill>
              <a:latin typeface="+mn-lt"/>
              <a:ea typeface="Calibri"/>
              <a:cs typeface="Calibri"/>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Pivots!$C$25</c:f>
              <c:strCache>
                <c:ptCount val="1"/>
                <c:pt idx="0">
                  <c:v>Total</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cat>
            <c:strRef>
              <c:f>Pivots!$B$26:$B$38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Pivots!$C$26:$C$38</c:f>
              <c:numCache>
                <c:formatCode>_-[$$-409]* #,##0.00_ ;_-[$$-409]* \-#,##0.00\ ;_-[$$-409]* "-"??_ ;_-@_ </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5B46-42DD-813C-81A10D53E620}"/>
            </c:ext>
          </c:extLst>
        </c:ser>
        <c:dLbls>
          <c:showLegendKey val="0"/>
          <c:showVal val="0"/>
          <c:showCatName val="0"/>
          <c:showSerName val="0"/>
          <c:showPercent val="0"/>
          <c:showBubbleSize val="0"/>
        </c:dLbls>
        <c:gapWidth val="50"/>
        <c:overlap val="-27"/>
        <c:axId val="490372287"/>
        <c:axId val="1232949071"/>
      </c:barChart>
      <c:catAx>
        <c:axId val="49037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232949071"/>
        <c:crosses val="autoZero"/>
        <c:auto val="1"/>
        <c:lblAlgn val="ctr"/>
        <c:lblOffset val="100"/>
        <c:noMultiLvlLbl val="0"/>
      </c:catAx>
      <c:valAx>
        <c:axId val="1232949071"/>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lang="en-US" sz="1200" b="1" i="0" u="none" strike="noStrike" kern="1200" baseline="0">
                <a:solidFill>
                  <a:schemeClr val="tx1"/>
                </a:solidFill>
                <a:latin typeface="+mn-lt"/>
                <a:ea typeface="Calibri"/>
                <a:cs typeface="Calibri"/>
              </a:defRPr>
            </a:pPr>
            <a:endParaRPr lang="en-US"/>
          </a:p>
        </c:txPr>
        <c:crossAx val="490372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Region</a:t>
          </a:r>
        </a:p>
      </cx:txPr>
    </cx:title>
    <cx:plotArea>
      <cx:plotAreaRegion>
        <cx:plotSurface>
          <cx:spPr>
            <a:noFill/>
          </cx:spPr>
        </cx:plotSurface>
        <cx:series layoutId="regionMap" uniqueId="{CB635703-6139-4CF2-9C97-236095A5C555}">
          <cx:spPr>
            <a:noFill/>
            <a:ln>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cx:spPr>
          <cx:dataId val="0"/>
          <cx:layoutPr>
            <cx:regionLabelLayout val="showAll"/>
            <cx:geography cultureLanguage="en-US" cultureRegion="IN" attribution="Powered by Bing">
              <cx:geoCache provider="{E9337A44-BEBE-4D9F-B70C-5C5E7DAFC167}">
                <cx:binary>7H1pc9u41uZfSeXz0A0QJAjcun2rmpRkec/irF9YatvhTpDgzl//PvRuRondcz01pZpRp5K2KQgH
eHD2g6N/X/T/ukivNvpNn6V59a+L/s+3YV0X//rjj+oivMo21V4WXWhVqR/13oXK/lA/fkQXV39c
6k0X5cEfJqHWHxfhRtdX/dv//BufFlypY3WxqSOVv2+u9PDhqmrSuvrNs62P3mwusyhfRFWto4ua
/vnW26TRD6XzaPP2zVVeR/VwPhRXf7598r63b/6Yf9pPM79JQVzdXGIsc/ZM2+JcUkmuX/Ttm1Tl
we1jg1K5x6ljOtSi8vp1N/fpJsP4l9F0TdHm8lJfVRWWdf3v07FP1oBHf719c6GavJ52L8BG/vn2
Ux7VV5dvPtab+qp6+yaqlHfzBk9NC/n08Xrlfzzd///8e/YL7MXsN48gmm/cc49+Quj0qt1cviY6
co/Z3LJsRm42X8zR4XvctplwhLhD7+Zk3KDzPD3bkbkbN0Pl9PNOonKi8nqTvyIslrNHGLOpdKwb
pmEzWAiYxrKpyZn1lF1eQMp2RO4HziA5Od9JSP5KN39vsleEhJl7DueWycmtHJtBIviesACaScwb
TpJPgXkBQduBuR84A+av450E5iyM1N3O/PfaxSJ7FoV8sqSzlVEEUCOS2cK8VS4zVJ6jZjskN6Nm
eJytdxKPU6Xr8M1ik6j6FbkFAsyyOCOCsntueKL1CYDjkpm/wOWlVG3H5+noGU6ni53ECWKgSl4R
IW7tUcuyHGLean4okicI2eae6UjBqWXf8euNzn+eku2o3I2b4fHX0U7i4alU6c3lK8oyJvakFLZN
LPNGltEZIsTesy1HMA7V89gIewkp2yF5GDkDxTvbSVD+0tGoXtMQY9aeOUkpQa0bOebMMKF0D1aB
LbnNt9nHLyBoOzL3A2fA/PV9J4H5sqlC+LK1yu+O7ivofugYSpntCGc7NibZs+HcCGLRbdi8jKbt
8DweO0Poy187idDiKt10G331evgwuUeIcLjJ7K02gGPDBBDcYlTcPJ/pmZdQtB2dh5EzbBbLncTm
L51s8mpTvSI21h42XRBGb7GZ+f3S3LOYhGVt37j9ZIbNSyjajs3DyBk2f33YSWw8ledXF3V00dSv
B49F92zHpjZiAFtNAQduDRPQSuYMlxdSsx2aJ4Nn6Hi7GQZYwUiLXjNgZoo9W9qIvDB4ko/tZXia
lnCYZQp2A9nMSHsBJdtRuR84Q2S1m/7//pXSwasGmE2EwsALwrkNvMxMNMHgiloMkbRbUTYD5gUE
bQfmfuAMmP3dNADWUP9R9Hoy7DquD/1PGH/KKdAqe7bpTF7OTXQTfs5jd+Z5QrbjcTduBsf6YCf1
ypm+Cl7VWmZ7kgnYW4xvtcbotbUsYFDP4HiekO1w3I2bwXG2m2r+9Kp7c3LVRxev6fBbe5ZJGTJf
N74jgWR6rFIo4XuUCCYRRnvKIi+jZjsuj8fOsDk92UlWObjchK8Ii2XtMSGJY94lJGe2MaUWcmKS
OQjUPIXlWUK2I3I7bAbGwW7GKW9ir95GqzR61UgMlAbDpt9nKmdq3pF7VCBRyfktM0HrPNYqL6dr
O0jz8TO0Tr3dZJ0UKKmouturV4jKkD0KzrEQx7zRMzPuEcDJghayxUNU4DFOBy+gaDtCDyNn2Bzs
pqV8kF9Gr5pVRkAGVRjSkbfIyLkLw/fgUgrC5a3XiZTAE2ieJ+gXyNwNnANzupNMc7Kpqs1F2FRX
df2anGPuoQ4Gjopz60FC6T82BxyEmomNFLOA6HuMy4vp2Y7ObPgMo5O/dhKjA9Vt7nbpFYSauUcc
i9uOtb0eQ7K9iWU4vfVoyEz5PEfNdmBuRs3wONhNPCarc73JCqQBXjPGbLE9LmxOkeK/j7rMeMZ2
EIKGyLt5PrPYXkzWdoRmw2dQne5mRcDRa8eaBSJjFqIzzm2NxkyuSQF7m0Dv3OUJZuLteXq2g3M3
bobK0cedFGhHkPjNRTK8nlBDZSbCMMxEEuapohE27ACAhQqOGxNuZge8hJRfQHK/iDko33YSlGPV
RNUrG2lkTwrkK+HLPEVFUqRsqEAu+qFg47EV8CJatsPyaOgMl+Pd1DYnmyi/ej1Osew9hhJmVMne
+iwz35PLPZOiUAY2wlaGeZac7bDcDptBcrKbOcxJVX5TOnlFVExENKVpTTWX168ZwyC/zPEE1sEt
KjOj7CUUbQfmYeQMm9PdFGMnGz2km/zy9bCZapkm5WLPXEyHox6ToqRG3mICzB4LsZdQsh2Th5Ez
TE52M452El2EUbB5zXoZ5PzhXEpH3NbC/qz24XkiPDAFCabXjF9eQtEvsLlfyxybg51U+ycRcv7V
6xbMcqgYSVF0cZulnBvJKNeUSC2jFm3GMS+h5Vew3C9jjsuOBmaiqpr+FEV0t0n/ve8/Ff6byGPe
xytnIg0BTRT/mUgG3Kqhn9jmRUT9CqJHg+cg7aYjcwKEVKNfEyE4kNxBpdJtnR8BizwOAkzFTI6D
sln7ttBsC0LPUfRreG5GzrHZzfrZ06u/9euWmU+VTLjbxxCEuQ/APMFG7sHbmUo3theavYSi7dg8
jJxhc7q7BvThla6uhteTbbg+gwsaRNrspkJ2zjkOMp0QfLiBemMRyFkkYDKEn6fpV/g8jJ0jdLiT
ZsFZkiIR/aqXzpD0FAxxmNvoJplbBQjhoECAEOe2BBq66bE5/RKKtqPzMHKGzdluXtd4d5Xn1ZC2
m1e93Az+EZLDo5kiNtNr7oI6e4IJMUU+bxgIJvdjfF5K1XaMno6e4fRuNyM3H0Jctn5zUL2uOwot
xE1hyjsDQM5cH6TWbIobztNNjuvXzC19KVXbcXo6eobTh4OdlHUfVYNrg/8HyjxQpkYQHTDpdo4S
E8ehlJOib8D1a2bLvZyu7VjNx8/Q+ujtMFqvfskT9Wtsuh94p31mYVEguGcyAreWz+yGm11+np7f
YXQ3eo7QboZ7zqGf0Lvi6hWj1szGjXQY1uS2dcPcuMONdWYxNOf4RW70RSRtR+jR0Bk857sZWTi/
6l/1+g3F1ScmLIixG7thbtehLQfC2rAbbmvaZ3bDs+T8CpbrVcwh+bqTMu1TvQnvrKlXiPJgx1F7
g1KBW1N7FkOAvplcIdM0+UzjPEfHdihuRs2Q+HS+k0h8vtIZOqC8HhiowCWObeK/uT2Nux7c5JKj
KPr6Zd9NenM1/QWUbIfjfuAMkc+7gcjFbzsZ3XgcNzzy5J3/tJWThLeJ+7ZIqc0CbLjpSeGnUvKQ
H33s5sw6K/2anu3gzIY/WcJutG36HOHO06t6nlPxBvJoZDKGr19zThF7HOpDWHfNBOac8gKKtqPx
sJY5r+ymx/nlqqrfPCzq8eF8ssB/yiwAwDJxOR0oXb9mxjEcGY6wKKJvD47OY555MVnbUZoNf7KS
P99++byTiuZLVF2ovIpeNynKoUtshr5ON6+nog3ZHZRI4can3H6t80Uk/QKih9XM4dnNmMCXQaGf
YHCnkv97o8xChQfS0Cb/xS11JA7Q4QFtbGCz3YH3hIeeJ+gX0NwNnAPz7f8O3/y6o+B968XFpt4s
r3s2Pmoq+Pun12tHL8nZ0NsI5Vb4bnb34PLPt0JMFwXvW0FOn3E78MYUe+jBMB9ztanqP98aKM9B
aMBCjyjLodyRHLHrDrL45hGaenBboGukRWCSv32TT22q0E0S6SKGXziSIeyA9gUw06spFIVHKDNF
PxCbcG7jEraJWOzdAt+pdMBlyvvduP35Td5k71SU19Wfb1FB/PZNcfO+aXm2JafKIYqebmhPgetg
nOD5xeYDDvj09v+VxG0Y01GW64EP4dc6rvNiwQvWNW4/ZsrrHZ3Vq6Ic3qXKHDsvDVsPcXrp5T4p
VnEb5bE7spF+9aMmC908T7gXSdJd9TU3FgIf7gmfJW4a1O9yYRiubtLvlqHFgjVRscoDWe0PjARL
3Us+uNjEaO1ntv0xrrv8uO/r8TSN7bpzRUPGtVNWvuX5caYPUaSeLBrl967hpKFbh7p0meT6qC91
7PKMpa7R2/F+B+JMl2leHDhj5B8oQ9cfchlYh7qKvsdOaXyN0sw4D8qcu1bZ5/uNNINlERTMLURV
nI19JRZZX71vRXBpGwkW6WOlNDTfW+aQrKRMwsVgM8ONg7zeJ0Hyo9As6lwia7XIyVgv7SIaV2ZZ
F6tyxOxha77nrCdu5NQntSqZ25jm+4iKc79tTqgvczfs849dOdLjvitiN03y1jVFN/2VHashO7ZE
8dXPatMbad0fJkPwXXL/gJeqdVPG3idD8r2029h1lPrYx8b4LUlzsihYGC4SUTSrhgytF0W5hyN4
3jN/6TsxdxOfTySULrfx0bLs2b4zOuSMJYaxqttEfQwqmX5WQ2N9pj3L91meFl4Z+GzFqejdvK5L
NyTZj2os3iEKPa59yzisraHcKIvq80LWrRtGvsk8VqTLTpjFu7Sz174YhSvsujwb2lB/tRJxzqtI
7ateR/u0GoJj7ifOcnQkXcuSi6VOxad0LIzStVj3KbD84NDKVOV4TlBl703pNxcGKXXuOSVh72sz
ZadZVIZ00ZlhL1wVluMyDfOPzKD9kulchwtTsQ9VWstVJfx8wVjIPR+c48ZRGy3C1Gi9NutLua9L
ViQHQUGpG0SDcmNqC7cWLVenJu2boyAw6mbVacP+5FhddGRlnHy3sPBFNdSRl0WxGS1s7KVaUaF9
7bJ+IEfdUNr1gYqJ7dp2XA8/jNwejX2hlfJ/DNLpTlJTs9ANcitZpk7EtEvTwCuymH583M/1iYi4
UMWgoyC8bal7/+N/zlWGP9cNXh9+OXXkffgJVVI3rXx/+y70DpjEZDV/0yTo7z/roZXsJF3v+8rO
xPVN8987UfdPHr5M0Du4Mf47Qf/QQ+xB0N+MuRX0lOD2jIUrtZOVRRmumN0Leoo+phCzyG/iTqCc
rOV7SY+UDQoFUUCIyx13SuBO0nOYBTCrBYo+bFyfJvKfSHprEuSPBP1U2nPdQQrRHQaxb4GGx4Ke
ZGFBfGM0jkTtl7FcIfEghuarbqWV68OYZE5UuokUIoz3narmkX3MZJp1yyCTUFK1a6vBKsBo0hcJ
O8kNxMQhsY06DEhcuCLVUbXfJHHd+/uJiOwoOraDri1Dd8Rv/WbtlyPm+kTsFpItcIMma/rwmLaZ
PYyJ2wnHcENhdJ7RcpFnh7hBxhovYV0aDW7p+y35Zubarz3Fa10MH2OIR8qWwgo6570I+yaUZ1FU
L7taWn7qZsI0Ms9ucpa7aaNHY3CdwfATL7BVKQr3/3PNrztjP3AA7iNNlXq/to/uI04/jbmzjxAj
dhg0MwMf4ErmZG7d2UdoacLQutHhFuWEovrsgW1gVVEblwSmhtoCbU9gO92yDaxphJNRRYi7uchX
o5XgP2Kbp1wzuURgBJRVIYcwXYuznnKNoG0zRkrYayGq2s3CUEDNQ2M/2pMtZtjEe494ExeFKcJK
3ELpI0ww2IpPZ/GbtjSZCvx1E+c5dVsioQ97X33P67Z/l3GHHaRjmeiFGusCxvs9HlvmnvD6aXK0
9cN9C2wbQsOzJYY8TXuWCLkOLKmSlaOrbtH2FPPaJPkQU1NtApkV0q3yiC2qcYiueqPO8yXXnC1S
TUd3aOJov25F6rHSKA+bRIVnlYhzw4tT3/bqQRfLKgjGk6Zy/A8ZT7vF/8Yi0GsFvbxg0OIgzXaQ
aKtgWT3KdTn25rK31LjKjMw6iJxu+FQy0no+TRy2NDIYPpT0xbdONmJhq2AAfZHs3/Hc7N+pSgiX
tGO0L2U4rlqRpAe9bJOVaDt6nkVNvRrysY5dI8uj/d+vAUf2JxzgDuDyi4CZi1LLp4eggrhrBqeT
64gV3UKTMXX7Vg/7jop//H4mKLafZ5ouolliup8uZptlt7TKCoqZWhaQ9VCXAI+L8lDXrHxP7CDz
fj/fdILmxxudJpCmwxGfGk0+XZlJqzzPjBTzBZF+D4lSQScEEvfZf3eQt+wfvBhr6pSIpmHsWgE+
8mSkhrhIO0OstdlF+wK7VjAZrZNKnP9+InMLu9om4lkOGA9lS3OhEAfQ2h3O4NocaXowOpW5DCXO
zDAAuCFjOoV7wCtXqTr5MLS2OC5SniysmPofwiYfj+DglO/1wI3I5a1duQWNSOu2lI3rIC38Q5Xm
w36Es/mpDZx88NhILMMN4m7UrhVgkr6wzCVuUUXryuTVl46P0fr3i8TdxDlqKFW8bjxpOvBQpY3I
3mODwTf9tAlH3a+7mFE3C1R34AR+dWCUOlmppDJdztSPPtXGwk5S7eLwxus0i5tVS4t6lRRanxZJ
1EVunbNFyXPyhZpJdGrLwfrudFn2xS75UtPO/EhlVqau7lLqae6n5yZJ5Coc8a0OdRv2n8IgNxf4
roVhPwlWNG6D7xBnyZrXtn0WNKa9biOljqBdwnVW+OaSBTxaG7kcPGVH2TJEI4f9iilxrn07PoiN
OFvktAxrF67LRQjF42VVEhxYxdieFSntSrcdHes4E2W63/rcXhataXncKhqPN1ylXk0DtU60Sj7X
Ve6lZZ66eTYYZ7YshsthGCqYQ2G9DJKa7du+FVduzEM4a0nBF4YzWu/tkJHzoqmyL04QwmGkoerd
hMhh8KQOc9/tFGGuysP+qyPyZOFkpl4jK5EexEPcH4+l5Gc8TcSiFlEuXZZF3VlT5+XfeZzaG1JW
S6OXsRf6yZWRGOLEyFNjYQVRsDQcfZhlHFRzWi4TUx70rZGfKr/wXbPPu9oNtDbgVOf7pIiPp/1c
qDQuPJT0G26lusqlGftmh7xzrT4kB0GSwR/1i+GTkSa1iadkPKWNARsM3py5JNAvXpx1bN9UUhw0
o8U22ufVuxj7lB/UpJFe6VTsPLFWeVjgRLRp4jYlYxtVarVKQtNYsKIXmatgAH7Kh6rxVNJ3gKaP
3apXwbobmlUYsvemnzVLyLb2oE7V4A5GXwtXh+Yl08Bcc1q8H3R6Evl26BldmyzaIG0WjZ9oN8zq
xtOEHBZmHLgksCw3ln3wMY+DEz/g30O4aWt83wn54NNxWMaafxnqZGNmeb7odBV7Rszl59r2xYpp
TY+dvukOczuRrmrH3ssIC9wmLg23bonvOtIIIaKazqNZHntWrPojQwRyP6n63BsM4X8zinAAMb2/
Cs3E8sKEKeVqUrY4XG3nLKCGklUUCJ4v4i6KFk3AzX1dVcaRPSp1XBuKeLq3h03cVeQ9Lng6ws0H
tJB3iRkjrKEIEKIVLY+GgVoHYd6na8oisnbgq+9zY1AkcWVpjkmzNOE3u6ETlu5Yh77Xkzi/0K0V
fI192lxypxq+slZ3h5kQ7UHSytptg8I61sQo9ss68T3bJ+1BQ8FfxpAUbpMOQ8BcEjsVPcgj6Yzl
gpY8W2YkyNzeGPtPVkvyFSNmeECSoFhaqbK8eGh8VyJwtE95mR9HvarcnGSTa4If47xJikXE+/JQ
FggOcdUM+wYXlVtWJFn5cTv8aGvdqVMyBOnCL2AUjO1AXK3MZFGYmVhEATQHHX3hmqQplqTtzCVW
rA8dXpvLTg/JwgzJcDTWpPoyys46M8Gop0NEymaR+DUPXVKo9orGulvIFBGrIY71Rej0wYqryPkc
RnV+nNsOPTcI7ItUFeFZknSwTlqYfEp1xOWBjEFd2pel28DpXPaEJx/SwCq/xjFLFgkZu0VkwC40
7GLYTxPKDjqrTFZFIJvPqq7SgzKyq8vRCMk6jS3IHo1FlgXML54q/3CUCMwMAytOWTj6h06FIMvQ
wQH1cLUgWcQqL5ZSt1h5EoVnkmTdwm6YuSzr0VxathWcjU7hV25ijRhjyrT6EiBY6TWagZKkkWS/
bWssyeA0cGvmjIFXJ7G9ZDK0zygEgzci+7Ff1Oa4JjFPPek0/iFsFdsrfC5d2JH6sEWZgktZOPyA
Ddx+jloNua7M8jBG+WvqwrYx9ynJyn0/N+yjWivjw4AJwoWRQvOOvlOC7CG0v3e+rQPX52H9gTgF
/i8Jmg+amOVCOyH9ihvKR1VC4fO2pdqvYgQ5XdiL7MjuyX5dQihQ3bDTlpXWqgjL/iBLTO61aRyu
FPPDpcqbc+obptfVdeTaSWcvnYi8034uWzcJg3ZfF+0Q7mP7neRCW6IMj3WVlS1Os127dZ83g1tn
miw0M7V/LBH9LCBZhypwc2Fa4WnfmX02IpcCY+k2gv7uxvq6iQQ/DrQ8jrv8PxnmmVqXPDKEforn
33Xvf3BXb0bcBXlMNBdyTNhDaIJK0FIApuGNt4qeNgjMI8uJ+I4JI3eK899G81F2yyyUr1sOzjC+
7maqK7h1Vm08QgcpPGVT605Yrf/EWZ185UeG9kQONakNTxJtJlA9OkW0HptswmmHLGuIdRWSsYh/
pNnoM7LoOtMo60Vdx+bwOU7xnVWramBp5lXVYNsXvZ8W+TFVEKLmqjCszHeTUhgqcXPpEz+ELZPA
CNMkM+LBg6PFR+5Gfh+0hteytrRaj6XNMLJFFDeVeQYfs3C0G5DC6D6FdePrZRo3QS0W1iAjEzqk
IbbYZ1UQlbbbR7EttZd2PZTeKm/jqoi8oQrB1s94IfSpQYsuD/iKFFxgx5ekcBsVgfPdURWnEI+j
fVVUXSsRIgqcEKaGxtXr5EQGtsSUPY3y7EfJdTScT80+QJoZNhrryWkX9J8ena1bJnycfrn26R48
I5CEmlKKfjtww1AohwrSp4A5MVhbVTq4pCmxk5PCioLkcLSaEvIxNHjUJS7iciGNIUoK0bhJ3BeJ
48bQMslG9dUAJeE0thEfpqStSLgc/WBsFmPaA4plXY/h+DmESW30Sz4mJT8dx4TibQjpVXYJM6dq
HPlMMOOpt4d4DTYZAUbcdELoBD1pZt6eHyZ9ZCDfcEU6Y+Af7Twy1Ics9dX47ve7B456fNoxERpH
Wxa+lABVOcheTXg/cviGNCvlyHv/cqr/RCiwSP3EIlDd+IaRnjmxddZVykbUfOB2atReQQOn/ZBE
dv6cQ/3U9ZyWPH33DiJYuMYCD34eQqEsGIjsY37ZVkLzU+jluK5dnRmojDgMKj7a/JlNfurCTzNC
mKBzI+JjyAJCJD1duxnlaVJEtnnZ06CKrCtzSJ0wPPCLBmchUOW07HTgTSOXv990+vNaJaLbRCD9
iK1Hv6GnM8dKURgsZnbZdTx0yNofEudHatZgZq+GgxgUZ70cfYJEVaRzTpZ2Gybj57hyCqTUshSS
w4fl52fyfRzDwYZp2+Zmepy0gRbDuuksK9PPOLM/HUmE5MXUaBxRdNzWn1TA45Ni0MBwVOqwi7SB
SzEsyqEw2gSGxugP3TPI/DwXDj46mHFi4koZWtE+nQvOf6VlnFQXPUGEaXRjJxXtB980IhyJ32Px
0yFAgNOW+K4UnARCrxMYj5dFZSLM3iT5RT4gJM5cbcgk/tHSwbC/KpVxxRZ+1qraf2Ze+vMap7Qx
IhyI2U53GGZiyzemCJq2jb9H26DmCAPOjprKc0QRauJRlppVugabJM5mCNOgV4tSay0LLzN6sz2P
srHTSHKKfqz/DnKKbATLuTkc2dlgIdv6zC6J+ZEFgY59DbycusnPjyzSEIXOGq3+DkVkghVjMdTj
u4r3GviMAwmGdl9WRcVPDeZHOB9VbllQBjkfBghLmVjBcAEss/gHr6ZWHFB/VgJDsaUWwkw3Ahgu
MKSL3cMP+1oFUiJT0WZOAtBbfKkl0Ml1zaGGc0ZbIBJm/iSijSoMMaE59Kl474dF3X8bh8mEcMt+
9LEXJox+CHkyRryMV6ZV2jixZdhF/buCW3F2xbuGRtRltV+N73Cgpf01j3JwnB5VDBppEcu8cWne
0K9JpYo4Xza8T8fPI0zz9rzVJW8/VDF+07lhHoMn3DDkCpghV9ph6oyFUTJ4MSsMCBVf4DMQmiBx
HAarIcx5brtVF5t4J6eRj7dEcAgzvm+3fVi/rzsngzIbSqSha6/SVhzAew4kpjaiTuLtI+um2Yxg
KPgpk0lUfiuRP2qRPG7L6CS1cjHsdxSO8VFYGkNz2PRNj7PUC3/iZeRn6XAk2iqEsiR+PenMUvgm
hEghyroyPWXlRZKsbxeA9GqIpea4y8bjBUFODBtqkxzHr+qDSWCmmUOMbIlaA45/IqcYstiriiTW
d59RFqWhlwxxhCj0cORU17twpmzsQcOiAVP3RQhBPDCFNQU3u2rB0cPO2ci/4w1dV4fJYZ7qxkg9
GsppRmY4sNoGOEHYlmJwSiwPoms6LkrW0FosgbtRLWOfx9mHvLaV46xihm+/4G5hxyZ4qs2lxKkJ
TJ0CM9YjhvMDnRap76zqoE4EOzSsPhouyqxvsYeqb2PMj6uxgvofRYqqk3gxOg0CqQc+z9sk8oIR
X3gjFjES/ng2IDw3LSKWBe9PSua3ebBETcWEu2O2kAJLPbIWi1GmP51fDccJPwWClaw9lFVr4VPU
oCywQhOj0W0M5GsH0libqgZJA1aPX3ZNPNFiyRA9izzuOGDBQZQJTgob0cRojSwhA3lxFonJbkN+
ELHFCvlX+2vUWPjBk2xwQFZsyWmPyxaRlh9N3zXYzlE405lLYQJaa6QsLexPQPh0RCfTuj0vRI6/
SypSMLAT15ANMB1HWBlI6oPPBz2Mk/AIExhiccn0xNLIn+BDNS7wAwm7gt2Yu3VBWXvuRAnSkctQ
OUU1rNueVHF20qbTF/8sS11p0DfCFptONYsiXS+KRI7UXvcitXu9iMk5fOdItgtU8jiTZArTMB5X
nBgrhJiCgq1qFIFYZIGznYaLoCXF+M4ehh7HX1QCcfmlzLp0yKH6OsVP8WWo7RT0InVaEo/7MYvO
FEVpRuXCVp8QziOERujKBC+3xkFUkSkN2+uyVpXXpwgzdUeJXzmg0TcqYFNaIlI2eu7RHIvJ/Ril
Sh8R1vUtBBcrJXvhcRJZXbqEIIa4WdYsiIfSC4pGSYlIBxd96/omr8O1z+LGDgJXJBCz/GLsbMMK
J2E7YM0y7pMxChHW68MwOEaqqaHOad3Lajo8UTyJFKdGQUWxSgZ/Opek6SucIZ9FZRIcqVGNeFaa
baPp6WgziMqqzLFLiywBHrnbE4M25WnVcRMiN87LBijlFCXIcPeHrMNnyZJMUrDB5uPkkqjw63ZF
6qLDO+HClHhWa3+SSwlB3ch7WceTRRhaTQDxVFg9x/7VoQHp0GIXwQvUrCscqLbUbFAHQL8c7CMx
BDjpIq1GEB72RoOpLYrQULGCuIQ6aofCgZbPfBvBZOTC00nJ1nVT4jj23I6UAaWsB8iHQYSGddYT
pOICFyLKttZFWedYklBaaXfMzMlaIUaXDBeIfMMbufVDIPWnzelQqKQQoNSQqnIZhHHHjIMmHkeN
5L9gwaL0u9xfWqTxy49+2WPxkYLyH5bt0Dmg2Ik7A7ukstABY8fNCHN6LaJm2sHbY40w9vRssBTD
wR2jfjKcuUIsu/AqQ0BpUQOnki2Zo6XuXFi9AQF/GkEEzrWEj8ia24XUKU7NCGJ3UclE14brjHTg
3428S/VHkvXpuTRNGeMM6TIqD3leIMPHVdsUF0UGHXOkg8ywTlDm5TB8m0wRld8jyNxxlTi5Si+t
OB31h0zxDF9tjQxQdzZKIyVuZ6S1OiqY3RW5i+yntFEchQx3hXqgzhbtqS5Dv1coTiMZPWYp1OrS
F3VLvRIYaQj5XpRjDC3caqv3gj5pJyN11N2QupYzpKZ0C20M9Tdp0sb6yNN6sAIvLq2kN1yZmoOv
3EJi/T7OqR/UBzUMdHCjM6bdOC5klI5Er3yEuNRRD+ZoXF4n/8PemXTFjWz7/ru8udaSFAqFNHiT
zCQB27jDpsqeaJmyS30fUkj69O8XJPWOSc6Fe+74DqpYQBpJ0ezY+99s3RhooO44xyoVB0mCtn1J
Cz9rOfhCrd6M6zpFOxFo39uDE8fA6mGqx/jgtL4q9lj2/QFNRZVe0fRXH/rWNdtbJGyue+kZRHLH
pFu8BqBLVVsOISGk87Er2zr4Oo0o9VpYBrV2/UXcusvyZdGL0DfOqBvnc+AE43anG1b1Tg5hOHzd
1Jw27a7SoRq6y2iR6bbA1ipYlXjZqvIyyXWxHLc2iOp2F5et8LO9Graxj+69uoian5kPPLscylCv
/a+4kFCu+0l1rdr5YpQaxC9pehkdptKVVXiZ1E4Zvoc1d8rycg470trsVxY1Qsfevo3KyW8PntTr
Fl6EQgsnfT/4PEzx8TH7dtcqCb3PJq1boGrT5vZA7WpRd/KrWWXXBYcuMUMyk08hHCyv1llJsrHE
NWyYAcqB9d84Q0EGNQjYYI6VmEDC5u4jmz4OHOBshywIbYSDsLcZZu6siZccAUpNWtkH60z0dutT
h5RUZv3M0SOzuuCU0Y1M/e1yVYq/eZxka7O/cCxt5aCQhXK3azDXVXw59XUe/imb0SK3XueoMr5E
6QbW0E29JEzKcSSzj0qHUbrEMUAWbFxyN2cfr6YjlhVRbg+NxDGJ4QyvR+lezF4TbuIKn3RFStQg
diWm1FPt8qDkJRF4k5T1YANiXfmc0QZ7DqmJWWPNAHWNsidn1JuFOx3STHHtCcliu93Ogez5XZvE
C3/MLdqEvTTKFtXn5RgXNk6Wgar4iF94MXfUJN3oDT/iIbb5apzMRBtfT0N4b0zftMfQL1TzLm2L
mWNRd53NpZpO2ZQli7UdI14LGGrv78kZ1zI+QGbOU7XjPAQ32IGYL4xt7A6S4SeGrzZFeoB7wrG2
p9TjCRZ4LeNYtq5FLMLY2Lv3ROIwkF0aFHF7ueY1RUc1OQwsYaawdzCNTsby+Wcktp4ttJs6sZGR
qibjL7a1DuvgUHrNGlU7EiK7FHOXPOCzrJdE/omQA+zpNI0cmJ53R/k36S9Rnyw8sSgajzmaxll5
w/smLWeTfdxM4Sbxt7lUsiivIO/S2lwHpKPzl03xVm9ksltnwadhmOY8u+7cxiYVri5yUnDjr7Ym
jsKexVKD13nLPjfuoPQhKH2ylNRPbDY/t1DJ8srt0nGOPsLH+G2OIlS53M+6BXYfCAEzBm1bkmR+
qcbAbpG+7i3g1RQ9H0jmwCZqXkVpnPeeXWAimfLev+x9BVd4SE+nazbPKYfm1BoS1b0QHVlgKAab
byKRYD0mVVGQWbuMQPF3sqmGb/i5/TRZybB9NFWkOC69jPvy91mmbGpYhlNqk3nR2bs9bY9SS+al
mkzLpA4jga9+JxYBuz1HBqHElfRUqdjVPWuh2ucrOUFxDIbArt2q8ePmpjZeOutDWo2RN73hD9SC
pNa0K3M7OXPNtZpt4BHcbs4tBuPZ1DqeW0q+VMX58GMeplzUu7GcOk1wWU0g3gXG02WzS6TPOqtd
3xaBRSep2FxvsRMyBjHpJYUn86xXua1vhfGpn5C/r8t8ufiiL3/MmbcwKMkp8xlTdybXGNto4Gnz
JS5JDB4r4mhr0McelzSFC75okFfxXUrNMlysjuMsfwk0ydtH15lddy+yLqMcQSecjs5VhFR9+hJu
lZgcGF2P8Xey2BbdCkELWdiweLbIV/FgE/m0a1kfyZikzJquAXTbwxI5W7zPh1k25CixbLc7Rt1G
3M3rqXmve9U1ZrT1A8splFweaC/ZbKjsiMnhVafkorOLRi0s/SuaqGSUKmVEHnXaes1c2dSqcuq4
qXdr31Zjj7BhHu3CaIyFxZxErHZJKjcyzQc3WJamZ0A2W3HL2NEMpPGU3eJUy2l3E4ZlQPK6miK9
TKBup0/horbxOpoWr7qKRp+agoPNCcgPxKJnQidygZY/Ewd6IFYVfWMzUb/xieJ7c6oalzKF8rvu
i9kjSJHwT+F+BJDzq4s4nW0VeCosqmSzN91ui1nTPbtszTs00BsVbzBHBQudIsll9ZusaZjS3Jvs
rU/Nwkl4sWRTojUCBbTMN6oDHOGD28qKWv3SBizNNDrZfilHFOo7RDLjBjOQiab8IdrFVujrKXLE
y2gT3dpDZVK+gnH9G8wIhVSMHyr2eUfhOWQYLW1kkrgy90uibZ05Z06VyYODmL1CCjcNPO8rlzxH
1YCpaKIjAwvn2c7U/lPkcO2aJnJ1qO9liOr/7+q0NCpcExxdL2Nizy+lbI9lXpUFYQQ1dQZS+lmK
1gV04j4PEhufWt5fOpMUEqyJXS9f6wEN/I3kUPQwAXgVNEijj8ZzVmp0vbEyVSnuF1FPFDJTVtOt
ey91kLENs6H2OAu3sCVoTE0gR0CUueoRE8IQU3eDQlhmI6bktbHnFJkfuY9mSG2J0Cg5ciaosDd8
9/LtPxsq23iXxNZzkWjy+jD7+99YhmXAZ4HEWP7QubdwHxxQtizkcKWEevlSz9Yc/f2Q0cgQJshH
FHo2K6RRud+QQP2Is0hMK9B6VJg7b1N2i4RJal5dcucUin0tF1JDnxcIA1YjkHv6cEM/iiiFK/jR
BZmNUXphs32cciL759SP7ZmVxOT7JBMr3/+qfOUOH4h2tTwR0hDOWK/+DRV2PszWBi8tOg9NKj3e
B/b0Tkyjl9nEqfgOJkHpuGYZKFXU4JDKXpnQ81HGbu/ytMJFWQyDdA5elySGmL4K7/vUtKq80V1l
S/O8oFK7QrBks8aXp9UK5X5f/z7qfmBnSF4Jwwd89PTRdBFtBJN1+D408ETZxSASG+YIiivzmgx9
tXjYYtI1i/eqlBkn48s3EDwb3NC22UDwiVWaRnfiPLIEaVZ5nWq+96hX0uYCLmsrL0A9sri4PKUt
85DZ1DgM0CKth0dQ3JHaQl51qBvOBXManLqQFuIB+l/ZxW0QC6qFrYoajoSxNG00HiKhncjscq/U
RGtlpD0s53Vq5/aQJS4bf0cHWIu/ajUBHnlmWNAJziUQ3UVEMu/r6xxqOdoObenY3GqcR5t2OYOv
qGLGvLfHedjl5DZox+wR33VDx22pE0A/ktoTNcvSt0lTEemHjM/3bLKMf6wgkrhjahj/KC0GkEl/
XmYLsjQlsOzLw/9swSFMxt+HLjX2xfOlPVFZZI67rd/wHQly1rTTtgSKN20zgEfI+uVL2t3yZMkR
ammJA0eDtDxSVnHwe9CCc0LVO0bmW5zi/hMXUx6H5Y3k5aKl894dXe5gF1TxRBG1eIlNCp2qtnfz
8m2cP7kQIW13eMFfzGNDvJ/xbg0qLcNcZt/KFvjzTV4Puv7ql8Yf3vmjpofOS/rf80UuSM6UACkK
bcuZQJ4tcgyBaZ514/h97rtiu5OFssuiKDBBNa88l3+2pfnrKLV55XqoYN6EcM8eLDWLW1XN7H9t
Ru1GhwT4UqfHFBiVSjcvDKfDDsK75osCsGFdLrz27Y5iTQ7RDjEjSfpbSh7L33dGVOSh3hbYRD1P
qVCQ2rErsrbILKy1OBYGiDQKsux6jkILE5c17MiX2fFwr+2cUnIW4TyzTBGGGhuvKQjKpb92HOJo
dWxaFI28FvE/GG/GIKaEQ60NA8nbNs/HQMpUx3U4LV+nurAnc9JCVZQ7x7RUzi9fSpytZzunBK8Q
wQWv9iSOnq1n03Zgql6QfImC9uFakwQ6LefepvoToZ4QdOLeK0Q6jEKzNBYlffxumCeLEDjGZXBl
oCyeSS3YEen8ekxAFJyymJzt3chWRcSXd3Vp8KVOFEwXZZNQHucbQW0+PhJ/sEWWRHKqwmfvbBEu
z/k4t7Wd8E0WXMV5YOJRodkLzx4IqD44MrMzWXhkLWaH4MzOux5yCyw/UmjsSNZuAefBuZckoBxi
t3q1AQJ5eUijp9tFKV7ioHwXGTsWF8ELt86WcM8TzJHbJX9Vs1B/FkMj/aMPPXoV4hANwPgzfUyD
JX67RnmVHLogaa5qv6zuEPEjVm+iqYE0RcUZOysaS/R1/deE+nX8WC3jnO2zaPav8rj4VEO1/TV3
wdjtwsHJ1j1cTvhhlkn7NnPz8YYTKduo1jP0uM5YiD82eOT5TTKYQu66KnaDA6hheYd3DXuprpbM
7Md4+BhwKpXHoHLEjVqH+aC7tb+AE6/usrEK3lSVD0tQdBo4ry0NFJ72qu/oAOTbdUlR3k9b73oo
iwf1xed8/tFlrSd3yRBmQBjpOF76mHG+GCWmuxw/KDoo1wmagwNu9w2V4/izcrrhNgxodwY2NV0V
y1QcoQnWbo8XO1z2i4lzZzcF9fymatoLbeIZwCYrij8m3u8Iap5M5UGbof2yFROQWOA5mIsdJ9hj
0/4U6NW991c9fvdQjH/NJjntsyWs35ZqzC+CfM1pYfrf388sCNIvq04jU4EPeiYem+SI/ScY6p99
01DPiaorl2MtPPRgL1/oQWj1r9Pp4Uq0EbevTcDzSBfEs6W3+GgoZ+QqPz3UszOpAFF011IH5Icl
q9Tnxq+Tz/mYON3OrWTcHcTc5UjxcxkelkqjhkLDFn4YwiF+0zi9+soxNJI+TJW+q2vOdF83dbfz
tRd8cuei+bueRPSuAbX8NPur/0dcUL7tvNZzu31aph9EjXAUyXsdAmqUUFR4Y8Cbhnj9WbSpBmGf
hqOXSveHu2ix36ir/qMU4WFEHkafNC3wSdLORqQFelO9TJuf7JXlY+wnTXmBWBejUTi44deXx/9p
MD1djL5TiOFovRZzyafJQbIFpNVD3PwMXVWjz1rcL14Dtr2r6/JmDsRE7Z229SfoWVW+kgufifC4
uE0DSINYAPQ2oJn804t7jhqXIFq3n8FkV1mWi+xStEV1tWzLj8aLq2/CiZfD5KeQHv3ghFcBqvXm
8PIQSHuZJ0tQWbEmhjsfpyDH+NmB4pVJDX2QqZ/pBHEAnDaUuyXCDX8YYUn0YQ7q5UrVepl2udPV
sD1tfdWCW93MXTjrXaVS58PmpcGV2FaAsyGJv9eIu+V+KJ2bfG3Uu1Wsl42oxRcw0OpD67A6dyHE
2Lrf9ALtUrRjslddrD6TNs7t0QT532tY5O+F6vLLEqT4Kk/b7kMtdaUPbTJO92uVTRho/fKT00Qc
EOHimaPwNd0aBE7vL6aKabiQ9S4PkC0eUmqdQgGooi8gQjgTbwPpRO/ybA3+8EC1kx2kg1xe2d92
7M7HllfVU+6HVLPKtyfPbxXzBCTMvKvkZ58H8r3Ti+Kuy8W6Hsq+cd97hlrilSt6T4WvrCre+GFV
t+iRBBK8c3MzMvlqqDk6fxVdEbwBNnPqXTKtzluAyuIIEaGJ9DIdfnbCre7ydNHvctpUfHLmWBxf
XlrPV7h9+wiyLMRRobWnnq1w4cO1YU8pf2HsdtUuNnFxj45ghZeiOSZZu/q5jRPdGhrnfp0L06BP
nLv6fzAktAchMeNNmjFvqj0rqNHijPW4qepXUofrdAjHbP0YblNWvcurUB9dzNhfaJEwHdcwSy66
OFm+ZdEwd1fZuHlfXhmTf7MkrEsXk6n0Ecada0K3ejJzu5TFr1S54W0feuNnv3KcgwI6fMsRM72f
ql6/6YKmvsaN6t3oBg/6TlV6+ZirLELy2pj5Xe5M4m+02b3cRX1e3r58lw+9Tp4uXIoEgu+DrTj0
zmWcg6nlGKVMUrpADYG4tMn3dtiy+dDXq9z1rl+CTdUtxhktQXkPRRZKxivNDyBccbyHqq6zw9CG
6s9cY1MAtIf8aJwxuynDfLzC1LS8D6csvU6lSoNdq2Lf7MbVw16Tdm497QYvavdRvcnu0mFBH4tS
Ozc0D5j5gFHOu4dpXBdDIlJIGqikhrxr33p5+a6GoKcWEPWc7qq+ahADmQL2Hbr6Ts6ACmSR463G
5HWd1RUdJAaF0IkYAtG3D8FrP2KXbCDLkXgucNEwghrvVrofUa3cmC4ecTTmXYgiOvJb7xpZkRku
3TD1/8B+kf85YR77O8j9HJBuLpLXIEvv2bGlaJAkJFsczTRF5dmCnutkreM+mH6BevfpV043Oe5B
EtfdNLrzez+cSzilcQujQzTI9u9sc1WJE8TvzKVQ7Xgn4yp95ypTfvWHYIIh4RQ4DsVQsRnSQu2D
Hrr3tA3/12fxZe1+/d//89fvHRn/6YhlGwv5FoP6/9nnM5vFWa/Df7ktHv7do9kipAEGCJ0FTghj
BFKiyr/MFri8bV9AQWn7YMP4zWxBBcdrUIDcbEulR6eFx6u66AKMmZ/141H6/EdtAYR4csadnBYI
BFFCo/fGbny2GCscXhgCSvkL3ZzFuPwusOjTiWeTcurKH3Q5kuOx6ddxDQ5sO5kte6dNXBSvg+XF
W38p1Rt0XUTnMnaa/srEdTXeVLLu6FaBxVF297JE0YA4MgyrQuxTzkHvl1rowPO5yhZV/YgiSQlH
lgE3hevVlouk0SO3EnRyqD9knksjJRhCOeC7a43ErOmpteeW07oGaPVrgSzOGeeWf/PblH48Bc7f
3Q1nIAmQAK+tiyWe75Dpe4acKw+/PNV09Au0Cxb2StdBFVxVwTwO6mobU6SacKZdlf9duUnuJ68d
xP7ZHNm2DYqEmoyAmeJmnuYhWyGiMXTD/GfhlZbC0a2wsvg4xg5ToK4wKRKIIdMpcKQTOFvXfIT+
tJisF2yhEW/w8zVjiS0PfZ/3nrb7Pb97eYyeHoxWx4+DHDsR5DYUwzMd/5Lljp8NwvkZOsPs+gdc
Yqnqj1UUaOE+SIbD76UEI3yl/D+bG3tdesAoYiSnMRnT2dh009qq1hHRT2Rk1RjuEAxW459ZkPhN
ujNFPuUfmgSmE81a1vr+a6TKOe/wYF8gJwE7wjjBHno6Namcc8ddMvGT5l2qF3tpwE9/sJEcuiBt
uare5w712Y0o+3W6hf9xt2zHS5crBuXlCXh+JyDiIa156H9hO/KfZWsgbTD6qzv8DELDljuuXrh5
5VEOZhqDizxKgvD7MDEE/W5EhRp+b2mdNcQXWM7dzrwyK+d4qc2OrM8Rc4UlZc4rM5ruuMUK3vRX
Em+NHC7bvuPUu3CSeozXyzUaFpbIy8/vnUUy2tyCoLBL2Kgkiqc2AL9l62m8YcDqtHPPK61V7VxB
7tgNUS9tNrb7yRTBFuzzelz9brdQqTAQMnez6bbuQvQQjYPYFaFnVg+IS9HX+J9rusKN9y/f5tPD
P4BDhBii0wKaB2I49fzTBTOZJELhsS33y6AHFoGLQov5cReDoAxdqpid2470zG4abVr7Je/S6ZX5
eTZYULS2qgHQJp0NCG1PbyPqga3XMWzvm0paSU5B9ALKQyqLDuKtQIZZ/hjTaSh/PLIkQ1cPVubo
FBYb7TOirY38D+hhk2/V/DZYyq59reOGd76sLecKXGp7edtGxudU4iJM08XNJu5HJLXQqyiYu2r6
2G8675q96VdLc4F4PCi1174GCY3KbXVukSMk18BrVZHu623D7IwisoEZaOhcA/UySRSFn8M6Trd6
7wsoeOAWjIFe88bdYitUKfPEKkZenv+zCo9IBY+B3Yg+QKC/ksX6dORZmU0/N3P3XclWFjiFMe6y
FJNksh49ONIHc8J6ip7VFPA7lAKEk85LbKm8GC3C/jgZNPGv7aHgPIqDg5OMwO7Z8pO9e7YsSqQK
dZK13fduYBf1F2Iso+DG9zKBNGacLMp/EpTVtBFY1W7KBtNnewK+CT+n/ZY4V0MdAPwOzgTjHeWh
TRCWk/SunKSdnnYUVil7Ugh2Q4FseaOriCWyqsoeWjmjzwS1TWwRcvQkKH6imhaKCW7pYuXLuLlW
xNHJUYzHUKHy8vflkuKjp8Cxl4+j1LohonaxBFlL8sCd505jcwPdyRpf3Rg2lCXxPHjzbSDoR/Ru
GEra2FUo+Px676QAK3QS4nD91kRNEtzN7mz5fUVhhV4ZJR0pystr4zxqMvoU0ggaMMOF8hmhK5K1
Sb24q75vXo2XcrcAPnRWblm01bWYekOgePmK59EIaAOzrse57eHhfHbFcXBxm9TCfBPbZBejAeQl
/Pkjgq3+GM69DL+jqd9YhMaf9JjePPQGHV5JHmw6+xvSQparQiAGzgoMGggGzh2tGC2m3onD+q6m
cNZozlu8oL/aPrPi8awcG+9iSFSbf4QbsZRDl9HwCC+G9ud2hwLFVPNO+2n/tkqi8HbBuxatmHk8
2H8dOW6+7+W2QFQtCB8wnQYJiF2AotVudqiM+XM7Z2QX14ktU9n5iC7FB2QGWGZ2ohxQR12+PPDn
cQ2fNOU5LyegJw0p/jNwpQxRO5l+VF/nqbFqMTmguH3rz/R3ox8JSVZwlXnG9k5YytjSYal+yGxR
VdglLabC+MltslCpo/zs8w0+Nu988KILGsohVTn21dxZ8ZdcS3ZdYqjCxc5bqcnvBuVZvdHLj+Q/
xa4sUxnBt+M7Q/nzb+hhivYap1bjf410Jthbmt6j3IB2hHWqnPYx7+S0wskEDwBbnFhpQ8rQ0Ynn
h5N5pPEenT74ERoazK9VXGBryc1DD4mT4eNRkJ8J+4hrWofjsaQVjDh2YD5i3K+cFzzuK492lmVa
ipDGZr7VGLnY0s8xKGBOT1VTu34VKcV5iSfCms02lODtX9qNSh/siwao251C90Jwq53WikxhOaxv
YKtDD1Y1Fs5kvpKlWqGSUYVg9YkZXeffOItjlhimEstnjxNh8yqn3CesQU3aKJjrxOU7aiyP0anT
AFWp1srSqrLCvIDlLfat6+c0PjYUlj9eHoSzPfpAXfqcXzDGXuw+S3U9swXhGvbOF9yALdHhlN76
mB/nck9lSXOj18LC2XFkL0kbLNenlRz/PetPZcXOQdgt6ss4eawQvWrNguLsZ3yCogtaeZEYBwnV
LqyEdatVM4TDj5qgxyihxaj0RxXSCLU4JjrAvarZkPPngTdecgLUDhufvhUcVI/TlvamYSixMFoN
CLvITkcKBsrQO0Xu8SVei3j+7La43fNLWZacTYjwbZ368mijLnkaE3l4ewgQJDwPvdaziop0cHRS
d1m/ZNkaVslOT6VA82HcpHgf+lswrBd9RjvgaPfEBOJWk1jgG5/5P3rcielfbl65VyaZgvDwX5lA
ghlX7HZ43fjhDl58aJoBD0Gx6OkV48fiyCIojk8sH+7iTWa6fMHrMWQsxe56eXB59GNXhE8cHiZs
/fxuCqo0gXfU594O2jQY2ynzv3Z1pOgEM/fi5ORYgRdL5+tzCwcnhpp+yt/NGx3+8Wz89D/ya0za
GHdfVmb0iqv/wKmxeCIagptNtDNLevOGscs+IVXUuNObJug6dT3FSQ403sil7NMLWoxp4GYjkzTP
j04btHn4WephaK/DIshSejwtlFM4uebNtd0rxggv6y51ghCaP0uGrVivDQLlLL80ec1psy/pFkSA
hcicMGc7UyjHa1xBxkn2BjME+MLUkXXFO72KaAk/oLRTfNGnHzp5DsC8o8FFwOW2dgz6+23qY39+
U4Q4uvwrb3EcpfZrIctJXS5N4dXYZoLZnouuxGo7v0uF5FD5sSRr6Mb7QmaxTD9gzjCd+lgkTmGq
oyqF43fX5bTG0fwhLASmw10fxxaTUIOWWXmHxZ82sm+DABUz7cSQM3v1DVG7z+Rb7NODqt55eZ97
1ceiMEWUXJiCQIBJNOcdrcOekGVvaZ1xTNEcLM3WvD+41lwbHRqNPqP500/9huvVRRXHX6c06nu6
wikroPAjJPshDRzDzP4R7t/22uv72Ob0QTby9Psuw3ERHpGk2BETlS750o6Zdm6bWtmQH8CKRWof
G92yALaGfONSx0PN57rTo2ZabgxfX1jmibNktG0CqsyjyGy83E6Ph2DSl3/gxbPj3AQ4StB3TM7A
VDhNGWXBr76noOmPQ56Tae1N5GHo3edRJpGqY1Ga+ulO07Mqp/dK7mRbe5nRG81bbqJC2VvOmelu
uw1ZWVxB8Kv+HiuFXWDIKOzMy9XhZ1Vc26GZZ6SHQO8aDwj3MOPT4Rkfn2egNVN/D+AGk7KXS9eG
t6UMkljsAxMDAO06ldGC9eJx9STbGPMnVeHYh0vwN/Gln1g1YP+nHDeWm23bgrkIo6Bw88G5fRxq
5/Txfwb59DmQAh+xt9/V3AAO0Wy+L/Owy4fLvBErD02fsYWLpL5AXXJLAZ628U6eJqrdZs1So/Ke
hvQajnhN5M4rs3kNP8T11DJK9KOo+IjfgbENe2AO+mnRT2+1SW9aw4WzR1Xq9vfxaQTRE1kD8uMz
ZX5Ojbbv8O8Y7wq/m9X2uKepPS0P+o9XjE8YoIylo4VClTDsl3DNWKfpSc6TBVnID9e2d1X2dXPy
YNKoEzJhh/e0kLZpnbhLHtL+FS8fRq6D7kmwukad2Vs/DaizmY1v2kq0gbpA/tWUxfVGY+mlu0wf
KLYLk1uPyru4oA3PLQ1tmN98Vn5/74Vpw/IZJRkrDz/QJS/8MIJl2z/oz/ZLMKcRX2gJb7cDZJMd
pmYK08x8naqUDkE05o/4u+gVvVRcleOqPI3J42Gt5MUYa3X5OORxMQ88zJLjozXY2JaWixddjnj/
cvb6LXS/krkV0XzAM4+MdI/sMuHisshaSiZNu0t9XQEYANkwTdl0rdrUbucJkyU/KzEhFNERO4W/
rG9EPKKZutJB69b1voqDqsY0POJhuIYyQgi2gw4b+ULSKKv3dT/xfyy74HbSNR5QUQ+WX72fS50A
Cpih4OpelrbzXdgkC1VAsvIyBH0wMaG8OC6ix0m/i4YMC8c/jQEWp0ni8VrGWAuXby4EGvEmrdoW
j8MjnFzoKhsQiWcIf7q/aGpBj6GrrsgYjkvxsGf6Fjsr056YMtnusNi2Rn/thclMeKVPj77E6cgQ
iW7ZSp6oRK4qaePjekQ5PQR2+Lyls6sGvMou8RN+GiHCZQS8iTY9tBvM0XTZ1y6skL2HPgd9dHZI
HMLwO7a7kuaRQBZrWN+Izhv4RLjSJ7c/zhJL2e0jyIITvRrwBzb9kPjXKY28+RuYPyz0llCWgxr2
MiiBKGmyS+lb19ROzV5XABPybV2Gdj9pPCGA8GkZaUKlCJOVM29ciTTFkVrPDh5WJAsVYEQuweKL
Crm0fDusFU/5zZCeJc4bk4zDkL+PRWFBynbiuLtRJQpW/QlnRr0mF0tSOGt2xEIhq/EAdAHPu8NM
FIXfg5Q3bfS7f/pOOMHGU4V07mRAa5nY5Tb4g8fiO41koVuQaHoiokV+YzZZJ+pTuU3GuR1IpkEV
to5GnN+Jt6wvx3QbI1AgO7HLqEPI3x8pLy1KVeXkq2TWcd2a7nsYr1nv3QdLFVbvw7Dv1uQY+O2o
nb9N7hVLcsGJJiraalTg384+qjw1gM0EptRf3LQv0pR3E6wiWz4bRW7T/4znfO79byPNOQb3ciin
uY73jr+N5R0mbj9o//HXa89r0dWgBYsnb2KV10XsI09sV0fNO2VgppbD45Oc5tLqERkeNITWsZg8
hJuqmm38i3Gn84Xs325e5Ab2E80Dep8Uvv0ZmieHT6zpaj+YCNCJ+oLK3XIbiAo7tnK6CJ283/Tq
dRd0CVV2V8a1/c3jksUWTCRC+mt/dYLgbTh1UrpbroNQO88f3OjjlKnUtDvjNgD2wUofFP/aKlz4
R6mzWThwhCfiS0Bapq/7zWV9By78w3twS3vnNIbinz5eSA4xR1rPUnFuTxVbkxebKtEhdFPwqTwF
rPIENPb0nGE1OFVvQcgRXVoQHOq07luaQvTh5NxOuUR5stMGFm9+k/u02h72WbBwDTVX9raQ93FD
dF3jHMF6N9lN3vmWZjw0ZrFrUiUb7XN3MhubmlYSRcVuPJ4GBBzYBr0yQpBDeB89p3ib+aJS0SvA
11lBD5ZDfGAFY2mAjX8GK2caDgG82r/N2pbuCDuV4pu8HUxLmO2dwO4gjKXWszHnvb33V6q7p7Wd
vTytPXhNPJpVmtyd46zDtLSOGRVQ1Sk0FtbU0u9wbLOTXr7UGYDObsIf4nItICv+H9qy/jdaxET0
wEtIJf9ZIy6dR9p93yVB8EHFcFZE5DCzkzrR9o5FgjGTKXsMji/fy1MIAWku64dOTzw8dDjr3H96
L8ks0IGy9W5jlE/h91zSyKw/jmOkxMXWkjq/Ns7PL0hnO4ADjEg+4GJ8BraXdHHyqtpNPvM+HA6K
tOTEv1Y0+rKw5sPOfvkBzzRT9glto3+6MyAd8aCjzi640KeUl+dUFFmniGEy5Na2cZtYpTwuwRjN
x6JLtuHTZMRaHOqpsfFcDIQGZ9xQtb2CynlPVzp3RCmFDQtqFEceEN0ZL7jSkMeoVfSfq9Omov2F
3ePLxEty+mMezTlTkAXTys6MBYcDqYWT2RspOtFP235GNJocJY5c6e4WQsu6J9T3fJz9kXjv81Xg
k92bE5/VncLsy8N6Po1MXOCi7YYx4cWuOBaerhvO3V77izO/z8bSRqbtIRHqRtlMn+gxPAX/WQd2
CBDeLI9/6+FNjWF4/i4ptZCN+JjG3z8ee0ua9cXObYmstC4e8/Q/gtbo6IWXlrc+szFwYND18ox2
ESYBiZ7z4v3pWCJJtrOhSjq9XTRjbw+MlwfU/sF/CcTAZxEYslCtKAWmmO+fDqhZtyUfNlle0YNn
KOVe1bUS38OBDfPaFnx+KaYO8WRI13yKzPNnq2lgtdJKLL06pSKzpJsF68jva768/FT/j70zWY4c
Sbfzq8i0R5ljBswkmQlATGRwHpLMDYzMzMLogMMx4+n1RWVKXdV9r8ruvje96CySwWDA/R/O+c4v
KcaffjFmhfwozK4QFjhC/sV5KAR7GTiT/UFvmBH6neUuFzXCKBxrbIlzatihx22fMVsNI5ludItI
4LLBlNfc1khwMpDcCnjH2XKYPYh7iDQZjPSV2sBtb9OlqEyEr6nFyum977Dmk/hVWk7T7WQ9btYQ
i1YAQrgotxi14YM3W9u7D3/u8yqPZsS+SxtpdstNleVTiGRmnLwCiSsE4dkm9sHzC5nURqn4U/wq
UHyDL8uj6mdZQYUecFl4fxxjP1uNahYc3TN+VI5uWsNLGTBPWJWMY2sF9AmNNfIfUGJ5o39r9/Wl
mDN+noCK5ShPu1CBuRVR1Q+SIIwG9l9TJJ7ywSihlvs58ui4NsEQ/Sxk/qig2KzNvL9bF1wucb+b
7O4EqqXyrJ0CC248yYquYroSbCuKLK4X2dNPMc+vy/rFpuwN7VtvJelGnUpPGJdhQD9p5qzrzz4s
ROpnd0lejZKxKxMYny1DVOKcb9PYGNtsFjLqbNRD1n3Yhcon5qfj4e6e3TWctvaZfcNlo0UNKCzv
Fmwq1KjnQjFtzhJESMgJ9rnuTLOMpUnR+ftK69kHV64Hrfir6S7rENw6ck7VA9bysrJ2ZdMbgk5Y
0C8NsR5ydum7BlIBcr15sTa9wh5iMjHFlGaYFACPrOl8rsIe7lbEOnou6KbDQLMXLXLRHxxEvfOn
J2S15kkKfQ/Bo/Qbqd8aJi/GiAPKQ+Ye/zqLOvbhmXcOJOc2No289qyRKvqPOovB96VOXJvhcun8
/GjUf1SDjV9XtGwAHYtRRRNafGlykmWtz8uwcBdGM/7E8JlDvA2eVAMHaC8LN3OjPMvmJ3ctXHBG
xZwecCrax0LY20nqZToyyWgffe1Z8RK6+a2PXFQAC5r0c8qH+uiQUtRHPH35Z6lV/ZaJAkLJKARY
hlw7hDeZjJSsBkSUEl/biscRt7h39uZCJb6T5/x1haH3JUyCXdkW491W1oPYcXcPu2AVpONVvSe/
5Wp8skxHXWvHyK7l1BNW18MeQvuSHad2DJM8nIMHH/I1e31VfC/6Lk3qHIbU6kC+d9Owuwo2S+7X
tGEL3CgXWk8VrA1M+wZeC9/yFNCPfeqlHQ/oHlCFY9E5VHAKyI0JS3efl6J9Ug6zeVICiS5Awtpm
L/OyBR81MWi08qN8Jiuu2AlrEFcYDvMiag0DUAVjur0mguFHX/rpA8PDAr3SYIffTVY99DOmMh8n
q8yLvVobY2f2cnjsJ4eBA0dB0q8L0IweqnvkyjmIUz9M8+CtmKxwPaFAGL/1FpkduxY2Bm1OIfM1
mmw3+BEMri8TIzX0lQQY4SaOOZQPy2RXF1xNe+32g9nFaZC3H6Ls1XnxHXHde+blE5qi2qUHmear
hXL2BonqdIJWZFwVlZ1bScDphy1mRsm7bZAkaJuV8T6rbv7RgcKIrcLcPvq+bC0UBQr54Lb1fHLz
WpF3aLYaHs82V8sVvJGOGANTFber6XMQ01LFE05D+wrheq2u9NLpvaVG69qt5RIx6X115/Ub9K70
FiPSGE39OCSMFkURZYucfGjqLfQ7f2huVe7o91Ut1GSC9XbWR2OFBqKK/SIDXo5I2/lgM91GtlU3
h5ZBAVBeOTwAgqoe0KEPVVwNQ/bS5Wv3phclLWiX40JEjybtsOT1sXENmLnx4C35hgMymDHF9Dlg
uW0qP0qptoglj3xtWkLLlJrMhxDo00lZOohHLaDJF43z0Qfeci6Z90+RYuDKD00HbAFGR0c6EioI
5LqIarMKP7RBUZNADKFeccu+wwfkVXsOeg9iRrH5x8Fs83t0Omg75ly/WFDBDpgKzUOpJu8DR/fL
TJ/8snVyCw6dQpRcdjL7sfKGHHJMzuOOMnB9GnTophCnOza2VTZEAt7MyQsrYhKoQ4kU9PvwJWyG
8NNelP1c6rT9nLZp+zHyAU8mv7VuHIQFB8FNkXRLNzxRXxqROzfT2dB99XUTLbGMtZmizGKcfJuv
wuEuWziRRFmQ4DG4lXf0WczEqm/KQ+WO+gVtl83rn6wrUzT2vvTs/p25XHcfNrk+mmsdPkmpt+us
L7vdAnfn0gbL4rZxxHClR2e+b/pUP2vAFt/sauJwsLp1unVWycPDTOvOtIfxetH+fCrmxW6Z2wTN
Ib3wiGiPUVgy9ghPGxTJc8rx9rBZQf4SMDp577ZgeObCz6AMav9mM40BDZNX7Oswdc9suE0bjktY
JwEuHAIl0KLtt8xo7ytG8PfgXVQXowwRe41m/F0No0MAgLttZx064zVCpYrpgGyfM3sLJWe2JA7S
r4Kjyc4vntTm3AVTZjOZ18Z3I7XQoJ1X19mKMF7lQq2b+CMj7eBcufbkDzvR6gqXTx2q9DwbKrtn
ylLfwgxpXutBf/A1GYPewnztJRVMOfrlLTEtyC9dEoCuwlZZXwlOIRUE1IW4QeozvhTWNHWHnAhL
Jw4h2107aauDPbEMTXgl80Al7HEd3PXsu5Mg3CRWiW0ge0DaKeRFg33/9YpHjvfaE/Ogzx0uxHpv
LgTvnBok73f24hgPfhMWKoaIC/gtD5V+LLNikgRttmt+LYuqLRIDiygixDQ1jYM/9f32uAaNHvPD
pfQQSdgtbd1WvGvtDEiqoifXkE19KpfYlWM63TAtKfvYHk2MSv7Wks4jau+MXC8lmBOyUHU90IgP
r0BVtwCqoKExb14iNbIGWdEFwORfudYimvJ5s9fUmqJ16YAsX1kcduIUOGwEDh2QS53kU++OT6EB
pAkFTlaHuB2MNMPpZTjh8lTgMfMiK3fqh3Y1je0we3SVsfA7S5zx65DBYmnm+Dd+zXEKrrQDRMBk
66qEcx17cJmuBgO4ZnkHx8sLN5u3vxGLTJjTyOqi0lKWK++GwSmDAWYqIRcWA/a+5XkItr7DerBa
cueYY52fIbuTvSobxrwXZ1gHBkiuLH78EaZWg4Wq3WUsCm+qgjFpUi7FcrQzxwwSUBO5z0is1Oap
yrRiHTm6/hpZM9tvAkuGW8MNFz+WZUoKiO9UNqM4Znav8Nv09ymkNLG1Wq0DIaP4nDPgF6MVU8Ll
Rhuzm0eKhks59x5Xw2l9CrMxWAuQaiw2+A9aYRRL8Y1DqAu8Xa5qFblZZy7hrpJAR/KdspbWdW9M
8hzHF+B7Mj2WXeB8ZNP0ddvy7CXL1dcsBFwLE2mWTzPaDniIKZ4SLg/BIeFhrw387bperfqWTF2S
pXIdxqpTm4oI5xQKy6Irn3RTe4nWpFGOAUCbSE+D/DZk6baH+s3mKlvSGzaMAWjqpZ+7ZOOyce7D
PreffAREGoYwsx4+D3xgIvRw83ezVdWD6po+2PXYlc9927RPY9cP2W4k+OBi3gIdGxlyCU/Q2LrE
arp6X3Wp+9RUwtyFQ97CR3WNG6tanGtLsbRss57ldUhblFhWOn00oz8eSKuz6kj4XMKJCCeCm5RJ
lCz6wRnpop7Ju+lnscSQS4kJ8vpJRSGOXDSkCCLHUw87bdmtDLmftlQX31MIhd2hZL+WaB7KGbp1
RQrXaHH5F15VE9FAfcFLSB+5dYo99H8vHhuVv5ZFZn5l8rbsEe2Eh1aEcu8rv7w3SqHjSXr5m2jk
S12iBMto3Pa+lZbv7WwNbeQSTfRui1RfjZZNInOqlzKIC4ajV6my+KUzwYS7WKaYZte+K2lLrqbZ
LL5Vue1/rdIMMrVpz2dwgCAoVdeebEbGrwzfCebhTFtwI5eiu/HAuVK3cjhePoTON6e6NMNrIy+3
9mL1n+0UGMWu9goWoQyTW+/UED/QxkTcLNAO661lWOjPpUliBefIhS1Vuje16q3PPM8HeFg1ryEq
YekHccX3BQHu8ZnIV+WeYB1YPoBdyICaWqvKrqRqhy+Kri2PKwUl4isX76wxxAfzdDSGysOTXhpH
yPjWy0U3sDe3qcJQuhrqznWX8nOcAsX1QOe5b8cUNVSbuvaZ1Z2+Vitk0UhnlDTnpR/VZ2UB54l7
xoxTVEz18m0YVp4VHkr6tFExxfwOQId/ZCM37UBO21cMqTMkU2BUKeZ9d/qBGXtK99LPh2tnpX+L
DMqRIanTznB3RifR/OILdF8JEarffTUtcdXbfVILoxO34+ybTxeqSIgqiBou8oY5rw8zRdUVp18z
75Yuz0tKuZDSU2+90ZIwNJvQ9NKLEm+VwlU70nBwGKBI4UMUO7nMS6eC9jZ5rFJkFZcVRRrcN9pY
EoTWrrCoqe0m3d6afmyqO4xnc5/QVaQVR1rotZuKtTlmNVFP5Fo1zp032uQ3VWZX2B81slGjiScj
WMp0z8KsWsRNlbdeG8Z024tDFNWWSwLFfC5cd01y9lcXPCJqbmdNmmlNZQUAgcRqAQltCU0Cqyem
Q3a0IPMOx70eVVe8ZVnltFkCDVGzRsGNYzc6mpaOqFqw0pXXnMZ8NMjF7vplcnfA0ArZ7NyOXdtT
Kix2LweFUGpoEr06hijvy1FV/B0cA7nUWKJkZgcwIXPn1/8hjdAXvI992axJqPIFpAVbpvzp57DW
UJeFw1CHl9GoZaaLug4xndIJoxe47EF4Djd8z04qFu+ArnrjeevMPizeRzXnFwQBsKLNoLNNy9nj
iuA4Hl7HnIFCcB4oKJdbUYZideIx68euAiCEMXJiW+GWbflpA4aYZOLWw7g21/bIr7dFRYvKoo8R
vdgyfbIHEtFBpiJULewrMY7d2qJDKgZqHHqHrNsrFZScxwYJ6hUqpBsLMReluwo5MQmRoYgKnEMx
+JLIRaawE5PUIkZSNdazs8uaxSnqnZpR3ITMDpo2OG+UfsEuJRwK2Co8vFCBxHe60Nn562Y7B/Z+
8pWElfrFQF0zRGTViSDCJbhsO9Qm8rtoyLtiSyNyXe1arw/zZNLoVJZoszqWj5s3wrVHZX8VFtl0
76KOPTIHLs7krNkxmVHjTWmuq9wpWwLmnUjJsnGMPREyN/unjhLOj+xGrU5ECF/VHPQgUDEugcIf
jIS6+q42gacy1Zd8Ho97dEwGe1sf+8KYFwoEo95RgdIhpqVy3QPEykGS/hAsn8aWLquKzGzuzMeg
Kio3mYuGADfBAjvqy4nWoNmgzEdCl2ZOtB0CqeOYu9X0PTOWy8SFitpqiC+E+I9Pa0qNvRzNAHGO
1YVNnAqnbXfOKvqjiVf0HeOrY5IGkVpZGzNQLFw6VH/tb2XgiTGxhDsOb0gfoKCgYYWyHKPp6ECK
jKaFrojh1m1G5y0jp6MOv1lYuC3RbJMA71defWVkfYuUfcRqr4AqK4l0w1pHqFONG7KSIpH6gG+B
Pwyxa0ZkL0F37FTdlfHIwOxzQ7DAZyMNH0ZDtPyemyK9Xi33K3/s5JJuHe7Accw/DMRLDA9LlZ0N
juH+K83lnD/4pdSXqsu2iiMVjHelAZoVnxyR+P1t3LaP7WynN8gks++ZNnnng3lbkKul0GCrDah1
pAoxv4AvHu9nXef8CtjY2A77suU09SVmhcoNH03Gh34SluRumgwtimRGG/Nlth18hG7VO8fGKcu4
m7X71KVZux+sRrx5ujej0EeHmOt6Q6Hfb2uE5Wi9NTGDFYk19hOmrrpBIB8WUzidMk+jTuubDTlo
lhJkEMxhfZFG0A3HEHZXsDAugL9I2BgLIUDa8PiofFKmMIPygUjbWU/Kd0Yw4409qvGcWeYUJOTI
KtIJEHg8z4s/oDoeGn5L1AD+V0fnQRZJCvC7zrhUvD1EJ1j5xrqSiFqlIXKUqivyhAu9RHnFuOR+
k0wAos1TRERWEwK7xBay2G0AFZhQuMjpkI1IlUy2+n3u82Znpf0Sz4O7vvucFtP1MjRaJXU3BY+9
q4eRH+e6HQ1BwRRIWu2NXafWdUAklI9MCLNxpM00vIagZAFeKKqrxVB4pCVZj2jArA9cMWPDngHo
aUzgXqljH4TDmozzWoLR18GQ7sa8CGrOX23X16VprS6W6tl9NUj6WG6ZXFUQSp1WrlGtpPlehCge
IqJ5NXmcYS8u5LSVpiC0cDV0qXAJSDTL/Blkg55j7k2qOurzJLd1F1zeN+9utmfG0LbVprdBLe23
DpVFFkFGebd72b7pgRDJvGiYPULARiiVTXzka/2ewUbKqK0WMKpUHjd6xN7TM3f52mSjcdIlD3Wi
i8q/G8ahvRrcDq+H9nGda6YjRiqCVybGhc/HIPM+lbXZhDCL/nHSq3UidmSw4hKs7aVaExLpTMOI
x+/74NjbRIgkANQpnCQ5zAc4RFP9iFu2SDTDrUTzUXfiznbHHeWLed2sbY42cDbf8nRd3shZMSPV
jwLrpFvtZFCnvyMrFonjOsNLQLl/gBtlfrYo0N8EX+JGxsIbh+T/Dc9NcLOw5D+oaeCpC8YPBMrD
vRrFmgLcaoXJc7Ddh5lRUdGYjjxwHwDcGoPeTsCuXTNFM85zZ+kvJcOOJFhoVLq2aLZoyc32FWS9
81TmtiNjh6n+SanGZBWG0rKy7W/ryPRf7yrFPEh/ckFVckrYgaer/0ZH20r1qJ2+ddy7ocw7TnnC
qS/aJN3hDEEksKyl7Ng1sHBs7xzSVJGfkBV4EU/ZLaQaojNBbZbbCSH3OrykxTK739wGEPKxbAM5
OHHqaDEYSTC5DlZ+HmzULOy00EeUoVl4IkF4Z26UjYFYAWxXnhbLaVwXppiRZy3u3nGaOfjqNc3A
odKpql5qzrEL5iqhzkOnAC7JyzIELQ4aK+TIlPGoqla80Dw0yNgdFylortofojNWv09YaCLU2/Vq
XiuYPBt5aKiFVJZeROR8Bi/BaFmZbaJ7mOxgoIUp7MXT+vWCa52IDdncgL4Py1CxlLcljBXISiQ5
gMnbCWWPffc5VttkrqQpZ6pY47l1KMmiTeWcDETO0BWHMRPry2/ieJkI60OeLZPffRmNbLNcon+C
in9DC+97hLYOPQ3zdblCEfNiIp/I4Nv/zXrurwYRln8YqMGJUGOylSbs7J/WuI2g5ygXFX4TJS6S
X1tvywP6hq7LlhlqzzmYGhkL6WjLj3wiqFCqAPvnFh7sZvFfyj8WXf//1/XX7TIv64Jzxa4asn/1
8b390zK0cFesSVnhf69adVm0yJ/CD1mFNR9Eo2Vd9jeLyr/u5C8/0YPPAbfMYe978YP+df3K0DAY
BH6JH/LnTwQIdRFg2G6jWc33fu6MiOAmsRDHmRcly8qff4p/0xx+0hw+vksitYse5Ny34c80B4xW
FxzHf85zeGrHIf9vyUfVDuzw/4Fz+PWFv4AOoUdEJms390/Yhp9ABwLDnN9YHiIDuQSaWcz5/l98
puP+FmJQ5uCDJgREhs8hC+Uh/5//3bF+o3RB3ORx8OMM5Yv+1//4C3H2ZwLqf0yg5Xn663ofA7iJ
kY7Qc88MqUL/0IT8SfMTih6jK70wRag5PQSuA5bY0XT+NbRUX1Fi0h1bj3btTYQ3O3QG0xqe+KyS
uFO18zPLTInfExskPrHgWMHJAyhXlk3ctGxKfa/Jd9WQPZLXc3SqAeWqw4iUM/R1Hqv72XKGqJqz
IDYqeDCmV1LM904YhZJ88d6puKA7p7aeyPkmHkpZfrzZmbx15ql/buwQ5Zk/OAki6fq7YIGzBvYL
DdnvtgKbR532sIbr8Fi2nnvoZtdhzFiO8hFV23jVqoAYaD+nB1g6WR0meysS9JfLeZ09/yRZAO1K
xspXDpyr/dCPNo16u3nkTAlxqz3DokBnX5tMSEBk5C/dZZ0K7P9I4Ijg4L2sG9zOPQsdHAHzPSph
0u4MoXlD5s41ylvJYDMco4s1cQeBdUXUTxzoIJSM+cC0u6AxNYM8CC/FTGjQZZTJH0teb4NT7X3X
8K8kaYIxxB4ZjY4P1tTKlua4kLaGeLFfsl1FOdy5TZfMa/4agtx5AffjnSD9TO+NyT4t77swEUCx
01tF1SJ2dZsXjBuR9ZjiekJKuD012q7Iwy6g3BrfuO1A80UtUQzbfvSoACOQwv0WC7dlDmM4Q0fu
CdbbRzx+wW2YoSnazUFnL5Fep24+SKvXRw7RhTa8YTlYmI5/t8hmeDT8gVybtQAnBMpz622a1qxw
z35Fvl55mZXvjGqDVkMjib68pHa4NRiaKCNhJgk4/kBmwqb1DWQ1zAU0Hm1AvRLxjahXYyY7zdZc
+WkzePqdpC73UW8KfS7TxrYwSsK4hlaX80M6VPLQoFX2oeT52zTNe3akYtwOzqb08BiyOlq9F26X
XjwZCPIDLCHkVyM/tTI5LtZe4H5cCl6AxwJsuaHzJCBlT7ZaQ7JyLcwvbaCWBxybG2h8spYuEEqz
pCMxsiUpiD+86BX6Hog8lpHXvHILMrg3Gv+IPAvEICbaMrzp3Xd3w0idkGGbPjZ1bhBY77udisqK
4WaKgF7e4lLH6CTVKu62afamfW34cxqPXd6SsTE0zdVK/3tsm9rYsfOzM0wb4/qkU6SlkW3o5UtV
1CHL4s6zISk7VlJnMru7bDHvPJTVu2FS7FAQDc4HXoC4QWPq7iS7id3S1NsRKpy695B0v4YL+87I
7+CMRIRacVGy0Ncnsv7SU87i8xQo3yCVrh+4x7NhcRPTMAfSmczG50++VWg5XHtYI7hQ1g41xPA4
Tn5z3wUqO/idE2FVce8YBGbPxLUt1wznqVw6Cpj3P075f1+If3Mh8qnCd/if34fESH9+yL9chT+/
5NdNGDi/EViLI9ZDl2dS1HLd/boJg+A3Bx0kYHZi2Uz+l4v3F9vIdn8TrAJ8iIVoUlGvUCD9ugpt
8ZsF6SZElkDWOiAT879yFf6z+IzvchFkmpawLpKwfy7tSlNZTm87xjGERlrCRl+34xg6/fOf3pP/
ABD01wqSjGB+DABKxrRUc4H1zxClzUR7wXbbOKLgNMm8kfT0owju5AyW4m9qx0uR/CeF2+VngWew
cSOTlouS6WIb/dPdzt8C28pkp8fVbMM74enphlIbNcQGcFN58m+ZhFwk//Ij/Qt4yBUYnwHti0td
/6cfuVS925m+TnnwdcreuWuHMwqNjP03O2eX7nsOXwnatTklR+YqzExB0Rw8lirNARroGLvT5MzR
uDR0qCWJMOQLAq5dQy0+G5SI7HL78MDwJzzMmy4OgP4sovcWDjJtyoe6IuijNvTwYg5ecwWzgdi4
lL19ug7FrZOVYDXtrMkJ56QnL7IeZ+zQywcLYwThWFh088rRr77KbsS4FrvZr5t4ZJt+3Cy7unHA
yAZxXtrjg9WP8vfN3to74knKF0sUZdSItN67Xd4wLZFTPLbNfBRtCmpiI3UnmASSULzpOzNnvVMP
dn/tm0N7y0wPrwj98YeoM+NYe5d9nTbmY0fCcRYBJE49+jOr/dYHsKy87ZKu1275GIluZqikA2cv
eku/F5URzhVAWe2TKOGvM/aZ99C13LU/540q937jM7ycUz7nscih+TDhks3nqH31Tl558KUMK+sx
pAXM41n04fcywEfLSa19dDzWSkA6M/tlr8EoI7VBOvZZ5XXgxkhP6jtRs9uJkcu1Zx+v7vXKCP8V
7imUhLTQbAAvSpyS0MfIYQd1h/PlMV8KEacL9UKOrWTXk1L0jmecyLxFDPtg8gzi0kmd+66lzA95
k39bdamSDM3+dRYGCNTMjWCvXc+bkzdpfdMRAP+F0tp4sGHNnMWGPyTqF7NifTkJI6lItROR0WKE
8Ar3lOIkp5VsiFNa4QmKMhu/Zz15JJW5lvVuyzav2RlDEV7xFvTYXL1v3VDHMzuv24b88Qgg2Xdh
LzOjKIegr2GBv5+9hD0Dli5V9cFQAS09BQqTpbnBjeaIGN+tF/lquC4N7bBWGTJ00iIoP5Bkk9Np
+F/JabITdjYr0hOve0zn2jp7eX/vLvNsEj3oO3y0eXoWBkcAoxy0hub0Y5E+2ZjaGG6gDGyfA8y0
mL+s+6kQKt0xaUOHvQ3DY4cnFl5z8IjnptiN7vZmjNq+tTYuVmvd+lvD37bdHHrzU9OEY5yZ4bRf
pfPQzPKLb6ctkGuWtZNDgTYR/NN4RH1G6TQyd/BAsJc1hbiyymhj0p5UmazwcFnjWsVr3XnbOZjr
dTlBuQbEFefUCiJKDS7q16qf8emh+B37OeONaLtkXElBeHZw02UDJUO5BNP87K9kD4Vm72cotFhO
xEaK3poiRXhROARNc5gnxLFvi+HgW0bEb9HQBHMvkqKG3L3viTqiYsjkgImtmrfscarci8NZFVN2
63UoPKIWLeh8n7EKDexIeV2fX4epMaGewr/mvlsKgQxC7yY1yEfRS2i9lrik3D2rQNf/7kPsJuBi
wIJ7Va1QmfQT+Hq2qwcz7Kt3w1XVUzhJIu7EBQ3bSt89TiSTvvrpalxsQ1a6RoRN2VeokltyFqne
xsgl6OngDjZrTivtzuayuEdLGhBXMb0zhpVbaD6TY5iVUd9d/m8/9dIn0gznb57VsCJsgB7vEUXY
p7ZGUkrbwD6tGmvnpHrRXDEtC3eDHLeGBK6U1Qtb3fa6cxzkG/7km3vT6wnb0gWLPBUOcdOLYImQ
OjIYTaEBI6WRcTcYzdPWwx6I3MYYmU5Ps3xYbEf9cOiGz7yQIttXOLRY+IZySzBh1iSEENJ6QgYX
3tVu4X0QdM/rs9lN7wkLlQ9kdAJmrjB4NjFgE/7NNQb5O/Kk+tUWIFPrqvQgEWyyfcpkjuCwp4ww
OTzIIeO5rZN/V4HNUAzr31WB0Ov+VPH8C+Xyf4NYapu/VoF/fMmvKtAU4W/Cwb/ASItJyR9Fyf+d
h5hUiJSHPz0xofCsf1SBPlUgX0WoKoki/Ms/BiK2+RvYS0h2PsFOsFeC/0oRCA38rwUMw0qX1xWC
p2Em4vyLK0d2TOiXypsxqCu052RQzAQdkm3qeq24btUUMOooO3/YxkOFA1uKLyiombRWjZL9syWd
YdMoOW2c/jWgVTUzBJngRwVPBaGrXC3xWDakg8VqXpCUOFDLJGvccD2WxjyTAcYywJLTib2u7Ce2
P2xcBnXT1HSKPEoF11kYqObsMh+9oqiaxKksvPVmddL0ubQ7hWTcezP6djrM7eSjbljChAmvOpeX
kEcJst+MXLeynnOv4GEqco4t5i0z4364OOEOW3U385BvFG1e7S2PG2v5D6EszgMg/9MNJDzkClZ+
QXDraSyIeLQzUR+aZaoPywRQKXHDtjh5tIH+bUjOHVHiq+BCNAxWMZ5ah8Ogq2kkSwIYSi6d6qhS
Pe/LTTNbQL3AN2bRly7MV9PpznLT5n2YV/NxBk45HdqhBDjR99wUGVIubtZs3YjhkYRGu930hk94
fU23lhxBnXVqOZFrtlzWyC6/KBKA0XqDf9iBujDrQ295GlFaNe28THVm1Jv6PMPruEjKcQiAm8lV
VFSze/I4h17Dcl3OwMfD/kB6Ujfs814j8Z/4qCfAi1bx0HnVzuIIlAd7qFPwyO6CUrEcfNyiZWlQ
3yIsjsAz6jYRI7sAdFLyiG0yT1BZjcHemud5Nw/MAxhzT+TNowDnjc6UcuNLqtjvflqIjw1D3L5y
eRr3l+Jqhwd0/ZCgYK09WAf3MLaLejIbnV/DnKnfyK73olQQyhErsseh3+SZSCzt32Fc1qDn4WGj
g4TWwFLA5ENjLua0A6Te7dcJuVXu6/BuYbhAVaPJj2W3cZXDz/aj1pYVsbw2Img3HymGSqM94dyz
ToNEMQ7pNv3K04AeGT5H+JnKyaSc74epOmRDZ9GsF+Np1tLfI0TyQZU2af/E7vKbmF0jmVbykOAg
spnkCShOra9siZR5mcI48wLzLD1yL6rcDd4vTcVh6nMvZYiwmWbiThbSU+5HO+nT7hmVvr7tiC35
rAeZJlAJ1teR1JNjunExx4YhwjJSBlu8SRn93douzW3nAvSIhrYsi4ik95SxWnXJuUzbFy9j0jUb
YXNCRpp9GSg82SMPaf1YOcqKia9GLT1IElKxEWk/dbi+mWc+kEY7xiu2oXDfNg4o7MAlufb6D/XH
6A7qTkvmjUBc6x+NWa0n+p02Xi6msmlZw6hJh28loeIJAIU5dtH+HS/MEMRh1scyr19wrbtxU2Xk
CYST5esqYY3I3xEQWper8f+wdx7NdWPnFv0vbw4VDjIGbwLcTPIyi6QmKIqSkOMBDsKvfwtUy5Zk
u/163lWudqlb5A1IX9h7bedmlIhCeVlM68Pcfe84/56N/Nenok2n+yezEZBTlXyVP+8JBOJ2/vwq
+//9H83zP9CgQ+b1gSwY6yPuH8MR3/rgCCiQDkQtMKmMfv/5WHQ+2CvngP0QU4tf9gSm+YEHGH+b
vQPDk5XW/Bf2BABqf30ukmXF//BVukLghv4X3COZ4Qan9WAd7cLDb2DjsOyqXu0X+GynIm7tA+U6
bNR6HOcvGHncSzu30MR5Qox3dT3gGZaN9lq4BWo0xiSE1Ebmg8OFFfNEcMA1S8s9J4WSd3Om0gey
knHMDCplEu+IT3UTwaLI3OzEBGkLj7T9TF+QHSbN61KGNeOErGdoljewOlqYRjEuo2jKjXssmPmJ
1Xt1EblmsR9MiTqmr65q20hDv4jY1mZlchJKIg1PSwgbpeaYG0OLGa+3dP5BVEzXLAuKfVN4/uUs
Y5UhxJ2M20kbfFxMuX4l5hTpOrQARXCv2e4MlycL8/X4WfipfxZafiMm1FCRIR6Q6RB85aAhqVpU
kLTwjfnNnGfkJ+VMmy9UZYRd2fU4AYVFx4Oxkw0SSpWOO+XeLvTmC16Zdmcylw/atOPBO9T5Y2tl
DgTAwsr2TTllB1/2ID2sEY2tO4uwF8bA3DmNEDMk421fp8sbYcrzMwIy8zbGvnRADt6dHTObbm2H
Lwd8Q7pD3TtcIJprP5fmMG3QMbq7RhVq74qcjxFPU2DlVQF7Z8TQklvDF803g7Sz59D0mwvIykcL
gg9hbITF5xg1NtKOWIA05VHztCO6k3zD2p+WXXXtvm2V/S1G/oNEq0+RxlvjHgJPdDRg7d4APF14
ujGqP5EiGGlbkwyhC3wn2cd4Tv0Xt3VY2YDYQYFL69qosX3wIytlJu3oV3R/yAnpc9MnAG/yMhv0
4t6qrWaPIoKU+ZEY94M9FW4W5IVp3i6zm17FsbXsiApHUU0jT0pP2ggeZH3rsVI01eo902/8jnOF
zBwnCrPFKt4GFkLnCHr5AbOVeeGQtrgvGwetoeemzy2wJrKkG/sW3cZymJIZbaGmzAtjtFcARB1f
g3qRD9li+iEeyOJYasOxqaJVF13Z3tloG+OlYjl41cZWfoQ61RyyrEA7VqITJlIlsa+LZrwwktHi
dGy7g6b3qHLi/pW8S33GQZCLrdFE7is+la92O5XHeG5wT8wkXNZtZO0Io/I2s1sZH00rf5tHs4lD
LbaMF9erHmo2ZR+lbGYUZ5V+WyeOUyH9AFQChg6l9MpbPidK2CIc4YG8YpPJbtw4bxEXsO58Q0yQ
7CvFD8VLWjx6qV6GilXDVicL8SKLOYijaVI+DijcPWg3964pezSWDPOCPhcPZI4feYI5pxqhC/mx
pFA7LJOga2T5LbTJ4s6OioMzj/3JiZbqiMYEPUQz5GhYfPOlr/306AI22bE8ajdkbqDerqbsjhbY
+rqgYA3NnOyYJcEkh7Awf8alOj26ZCndNkZZhxxQF2pKkmNHQkV3w5ZkNxZOe9EyFstC39/ZfVbu
I4mfBfVKgT/jVkWRetaAwm9yEJ+3mQ5iqIIgKcNiJMih0lX3xnKDd2LpG8Tv7h7R77RVhRg0ii/T
e+4h2DdBoy9FitxkrqGOzPH1Iut8r009dtx5tt2wU5OzajnAgsRQtIdqIcFiqYfB2/i+eoyXmdl2
kZMvVVAbc5sj+icohnK5qBGlXc1VBKRJaM+ZkRPaF8dUQ+x/mC84LXOrrnLCQkufGP7ox0JHrUVd
2QYGi9HPBcSbi6hO/FsbzeNRSnsqA3xJ/W3aazkG2iokbVq+Ovgz9xmt3o2OG7MPG/TsZ+XVeuhF
5VIEoIqcLQ4v/6PPU+O8YOx8YsCZXpaL+kR+pHPgibiEbJDUWcZWyqk0Zpcyc4DvzJp/WQ5Wd9Nn
UXuV6WOL7CwtsBaUzbYWMt4JH83yYiTN1pat+URGmnFwej5lF3n1Lpky4ys0+uFqhA/+apnt+nDB
U/ZMekj6CDNQFQHDLp9oeD/eo6NGFzvHY6iJKLkRgqkEcnQ7UHE73bMflEGV2MtmnvtmKyfDu/BW
rQ15XnXCajEbOdEoyH3NsnH0rRvGOTaHfYVw/5j7S/NYDJhoRZNtQRouN7kyrW2jwNZDENUXtJ1a
ZWFAmXZOW6uzULFx8knV+oQ4K9+MTKoDxbrxKuUSv4CJ3RzYvEx1kLed/5I7Tropq1F/LiLG9dyZ
kmPUG5sZncLNMmTaWwP04NTAxN1h+5DXIq2Ko21p0IPAydwW8+g9xiMLa6G3+n2iUnaSysWlMWMP
2pk0DOdubj9XiDHf9GXg9k8A2YJIcLLiPaxusVlgHASG1C7sSjdYw1c4FoDCrIENWiBw/qbc0VL9
du0eePZnWfww2BQirH5xPIWs//vbNm6LQ51wSQdT4+Zkn8gO9bAbee03WHL5URWJwQR91C5T3Ee4
t8obpar80NvDCxJypuv1quT0mFd/znvnBSPWqx4N39xieYEJfVcJRIGwyQi4M9vy2CEO3XZt+mC0
cXNqEtd9UE1ufMzJNHpjMzI9EZP+gjLJ0TjV05k+99SQMK4Pp6aVrer3dNS4+a4otVANIqTOdXub
GnVvoQ1Pk8sJ4hlyymnwbtq+nZ1n6UTfBsAZiAjUyIFj2maw02CHxOZf34NXa5Z9iZzsKm1arX5p
uIFSe/kKUFaU79oc8u3J0/IOSVhm4NYy8wsRz9Vp6FL3xZ7t9hO5VXF2E5FDd+EmtugeEAgn0R4F
SMGAAPsQ8nBWsnb2xUsmqT3abTTZLDEgqLLWwSh3bN3U3FSaPu+Juq92ypFPDGfHoJviAn0BR5LE
iSc0SuPBSRuQjWU/nPmb084H2BNiCTulnXU5+AbrDF2r7SDHnvgRk4B2oBZ5rJak2CaO4Z54gsBo
09IYh3EhwrgS85letj13HM3T0tOtJen4upK5Tp3vaIhItGEvqmlGa72WWxCqByiKZneRpkfCcAC8
gKiso/7grX7DvPXSvWTdGM6RdVsuidxkLJGPixX3R4zC0akrjfTU63hpRUH6CYbrS9YCWN5it/00
mE4RInOe92mrUqTAbPFx7dJcp0W9HSOrIWYoyXmQRQ0eQQ7zYWC0wvbHKPdkXujfrCGijG7yBqcZ
kx5TfHG8yvGepD6QD/WG0KPN7ceoxXzRh2QCp2gh/h5t/n9GmwZ7UuRR/7mLu07S+ucO7o8f+NHC
6R9sQSOmG+yrae5Mursf++11sLl2Tj+l+vyx37YEgT/ouXxzDSV3+LF/7re9D+xtdYEA7MdW/C+0
cP+ymnWJAfIIHHcFg1LD8tYF+E+rWejHLGsq2z6qiQjUjZEt+R0e+ugEC0iFQIfkE4i5ZdesMyWK
j+jkFX3zgiZ7erQrr3mxnEw+6WYln1CdG9ufvsl/sxdflZM/76p5dwYPbnaRtoHEUqz950/vzh+8
LhI8PI+ZsupXO7Gmm1ZPqpVOy/q3TTE7+Y2uQtkQ2Pn9hP9FFfdzaA+Qod9eHZ3dmgGKBE9fk1He
s3h/evUIrzEWorQ9RnH0zOrDJASE/Oir3O9qB7mx7V4aOpchX5PjXkyWnz6CKUs/TUu1fHEHbuww
CGbzBEdSblk4FPu+6IacJ0Xt3GKsa+ZwGlzWjWPZX4rGZAmDQCxYuiEKsqmEimwpSXKRMRPP6Qol
Qh0ELBsg4fI0QJc+84RKtBb9mDMxTXSMl9iriCuQGdtF6dUXLm6abYcu6478nmpXg6pAjtWbXr6L
gdkmLB2JSTRTS3/Suk7bern7MCDsRou3YLSko22qc2chGtMSbVRBV5vqABsmQpW0mKu/ephxl4wK
vHyE+a9hF0sS2UQDmXklAnPpi0t7zKKN0839E8pkVwapTnWLgieh8+IAOAfPzOcdDjpnz8KMcGLm
XyA/oKrd+YOW3eoyTcUmYyP4UtS6g//Y1bsNDx2m0gNpjzuFs2VGM+Y6d1PkxZTLbesUAUVi/yCG
OtlWvTsOR4YiRbypDFRlUwraNMRpKaMgdYS+K0lAYxGGystkYuk0QttalLkX1bR6R+MYDHSQJ+jy
sm6xOKyZZh2YJBpaUFhOF4y2/exms7dNbKe6yStqfxkjhscmRaKv1YG3DWJY1Ts9yzpAHaN9MxeG
tsffH39pE0Ptcj3dMRNXG65U/8gzrbxbjFm9JxlkpyXzso1n9+5r4vbNYSn1ZevDej/MaVcvOxzO
OIjcDAVa2CoLrAzxEnLv9Zlg++xNJ59wro9mZgwHjDsjKgOU6V8teoxrsoWAfaeVW35loJTXgbG0
ZtDaKZQcysaWDkItthk4bke+M9fefRJrmXke8nRguJuRqTjei65M0S60bgW1JjKjNobnHVXspJs+
/1JlSZR6Qd9le0Ovxy95rmDHqDwpyfJrqkbpVwgOu/RVpQVdq18py7iWsotOy7CYdBRmpp6dKY2Z
s9hG/UqoZQ+xxh8mjCai1fq3KhoyTBl+T5SI09dWuu2HDsxJHXnzlSKRZQ6ljvNmOyhtSe9RNs7z
AeEh4BuNKW8U1FVXxhsWvHHzyfLxIgU5wJUq8AlcBXgy5ig92jjhUdBXl12ysmVa3axfMXmZRwGY
c/VS6PVxJnTgjuCe9WaY8PnzJa2u0ZW6Z+hR7Uqi9Hm1bv1sAGBsFHWLGLetLSMZJMqST32KPTbo
UsW7n2J3YQUwoZcDlgnT0q5fRmX4rHps1ahNMnIhb6kAJrKV9Wn4rGfdoF8hj7H1sx+NJtsko6lf
O1n4uBC0YiFBgFu5zydPoNIMxrbPsAnzWXt1nlJj+VhIU8MlnI/mksv9FBlRsWx4Eoj51R7AiTQn
cG86/8coGeRSUMwEv2ZBLZZRPVfxVKQYoiBXvw5zX3LqdIu8IDfSObdS8I5VTQTFbhx6VDGEwrE2
8Izieq4SNQXUubia4JlPt0MaG9c46biwGAsU151dYLKhMAYw481wQqba7Y1Ax6pSXpaYb0Ab8A44
d8vGAossMMNhJJmQGph2NGxgUbmfNIZRsEjSLvfDIl4qsWEEP9N/JKRJAad0x5daYNRNHNbPG89h
3BR5usVMYUKIO8r6sxT9I5oO56gAOdl70fvj7cCOo9houRUhhE485APCQ+Szuiaj0LLx2opBz68S
U0V4jLW5ukyKsXsw8mFC7EGU9ZtNV8AU3xTJrh7zbWbU2hIWwp4urSKrL6JEJZeDu3QyYL5UHCeU
jfbWmzpxYWpFfwTdj1+SE0iDDsLn4iP7M06mtqgD0ZausVpNpUcDZSC9mHu3mvfVaM7c/RS8hA33
8TgE02Tt6AtYjJSmfPq7cPz/FI42od4/VTv/shMPX8nzw2md/rIW//5TP9bi7L6py0AJriFo65T/
H8UjtdoHVt/6mmrxnr5DXfmjeDQY8lOwcHaum7133eQPcaTxwTb5hUS7fl+a/yVx5G9RVDh3EfUZ
0NShcaLDNFYNwM/lGRMSsDLDMJ05owiCGzHzsfmD2h7m1AS3yLTmUzbRWG91Pe+ZsVnqMbck/bz0
q/b7efYf6zXxqynm/d1YZBtijkGetUpGf303iFaa3E8GAlDbSpzjnF1CMLg1ZcmkGO8FarSGF5c1
Xhp0pUdYLFxWTnkY766FBNGtvvh9r1/zOxK8uUUhHhcyosV+duzoqwAxP+1+Ot7/pro11uL6p/L2
HROJZwO2KOofdJ+/oTWtNdDXwYtwNongjjfOtBSPiqhuc8dcj3ZXzZPINilzC4osAoKDOdfNfYmV
UEC1qPsvNN5ShORy2xtoOjXa+DJBfuZ2dg5dvc6Sm3wAjoNHW27gOvkfZdJeEBthT9tUas5V2iWq
3P/5p/rXw4AdSievl85FsF39raNwZw0PdlPIMxYS/2Md03awDWC4xrN+mG7Yyfj3TSSK5z9/2fVc
+/m7hKTCoAqdKe3a+o/1bf1UrCOpj61GxtW58hZxBoo/nLnvEzMQJR///JV+a0ro3V2XzRr+K7xy
vuv9dp417NSXlrX4GeKc9UoqCsuWqPdmI0Bhv9VbeO2hqc/EF8MSG8v/dtL87s3hU6JGttE4o3xe
u7ZfP6jrminOL8Sra8tPut5gv+bF+h7spZRbPMw1hhMO/X4s2vf1S+1+BYJAyIY/W5eTY2KcQJsK
oChz4ZiYXWOgKvTm+WujqWaja5CTsJqA8T3YprMM/6Wt+r3j5OuDv8ptA3Iou0uWlL++f90ZbPrN
SLsSQ1S+pnh/44BdWM/UkoVXFZ/GJM0/w+UHF7e08MvxJaYhQ1b3W48CsQ7nJCaiuM7U17Qz3S/K
ZuB2+vNDDNb299OJxSknEZtXn/Yd9c+v79Lp2EB0EPSu0HM0ke9tej9Z9tP7hr5H0whzu9VvFWnY
A8GgCTN2USEboaYp1kV/TsVy1xBgOxHdPcZPY1ZSHbJ8CxrkEo+gvrxNBJQbNfCqIgD4gKIgymR1
HleZQbsKDmIUllkAtAAdgqGS8mCj2bgzsviGQR3WmWJw23OPhqF/VzM4q7BBpDg7Np01LHgkRi+7
LFYRBOoW65SswojlXSMx6glGXK6ulH3bqqIYV0GFWKUVSza9NbLt7weI4Ov2sXeR2rUDCzvDeGgT
Meb7yNVQazDmjj777xqOtGq1T8Mq7GgaicsZJtxRtH7xJVWNw3W/ikHSd12IWiUi3SoWYcTY7IVl
+Ncgj6Ytttt2J971JQUtEMwx/F9tqFYJSilNxCiNf806CX0K5Pb+wKPGGENyG9Bi9W7xPJV6cmF0
fnNvA9XYD36mGeglyuXVc+qOKnmi8lW5F+80fMGv0IHGb1BcUc/AXEVJU72raqZVYGOuUpv5XXXT
rQIcJNnloeKvwrle9Tkoc9DqZO+6HTca0VO+q3msVdhjvmt8OtQ+sbXqfkYTCVD6rgbK3pVB5rtK
aDLd6dKBgVBEcJzbvsTywzCj6r4kTB2M5UWO2uTCP/A7buX1mzGXWU9Q+dAPQ6Of+7wHiwpfo132
EGD7CJRmirgxM4r6Xnc185jNJuX/wDGIYErp/sThAs+2qaK1TUdVPrZbIhNjPeyKXkTXCSJZ4Ij5
7I7JZp4KvydgvTc5o8aIFckYDjwLd46WZNE1CwfTiUMKUcaywiTxcVcV+MMCfMNQI7YTgCX6Kp9p
WDBHSJDCWkas0Gmfx4idmFugzI6oCnYMu8sl9BabO2ZlsCcOy6TTEE7JOZY3EtNXua3j1PumYepJ
9Y1eGz38UG/wzjZ6lehUmW7v2llYTbJd5oNEmNXB24oTF0K/VEuL7ElW6W4unHI+6FKWTWgbMAxC
l2lsse/I59FCDqvxpDXlIjYQbXLkSXmpa9cQnjSAjtihnrKy9MujSYdZYMrrnbtlQG+7Q9RkiItk
TCRCeDdB/LaPOtVU9zyMzRPmbCPfDQ3vYFv31OZbT0wLe7hsbsar0qMD3GpcKh1wWTGcOgK+i00c
mfGwcYE5IzBzJfVJRXzz8hUfgM/ikzdQIvIhm+so0PsccB3nTgh/tTU3aZ1Gm2WIcprRsWt8oozG
zGK602YLLIVs0S5wIoBMbSIgiG7iu81WkL9aH5NUjPgCfStBEMTfQ9qPLpzTJ4bLPY0p3BqQS9qn
DuTATGgG15FxFgtS+jTwlKWZD3MxGsPZaXxkDHjQ+it7qHgkxdiv+QEfDpC5I1dKVC/AnKrk1M5l
wYxktJf0gmi7/sHC0f1qTxHtsSc4ecnYANW7lc6CkhDGSgbS2CTTL2SGtE3JVXopxpHKIoszdS9t
Z/zcdIl5UO4YR4yxbB3MnBfxe+yizqZd1SlxBp9lWreyt8WD6IEkBSP7GA8RxOyyVDXKLD10UMiQ
fLhgV65TzfU/Vnq7npxZ1sq9W0jU9tNs9V6Ix4Jjk4wVb6zG+ycueIL5H9lyc3aX3CWZUAl/QvQm
/ci4oTPP8zvDq5hlTlY2Dlf91K/FJ4v+GzvXnGlbs3Ucj3W9LPgHjLJfYFu664df3/rI/Yn3BRvj
bNkVn2Jo2VUHSV7nS+jnikunKdgo3VbETjFhGKgKYv4b91Sjr5LrVlgzuAazSZhSJCjTh6tSS0Cf
sINqIZ3prm5uv09E+DPCbj4RNxA4T2ud3FflR8hP/tr9M8khuSnnvACg9zpWYIyCqcOqYfaTLi9i
ytwMRSwI8nuPp8VeVro4t37cvlgAlNuAVIfUONVe7A80t8AoNnPntvDZYMzvG4Ovle1JO+Mpze2b
aZCQaVqCpvOnEeWoPEB8K7+RTLPeQ9hzJBv6AI91NEBducO95D9pelTuyrGJ8bpY3ObmbkzuUsDN
F2C1MntjG51BZEZhW26AadD/2GWaireFUXGZLFpk+kcLl3L7teSGPJ8Y4XNtAOvkHMlsGFE7qFFq
y0NmbC9ENxh4bf2iVzxpTaVTerfZp86HhKzNlOmnxe878QUy7yzJoxeuAvxp8KumUqw81xGw+ZHJ
LyA3DebEbqmV6q+m2YWHpHDreK48WCVchsMyYpYIQerJBc1RXtdXlTNZl1oPc2ibtFWpLmIizJLQ
s2WZPFCJyC86CG5gzW4qFdNLyVTVH5XX8hSY23vkWSJ9FjULVxXAE83nx6YHB8kvQ5yBvADUx0mL
mvEzolBNERslHYQlWMdvWfdFy74DA5jiD121vqnRZ+bNxGrQPpdOs7IGmes5V5ZgZh/OVDdyO4JG
RMXhVYi7usVlPuRJWWzFZE7dRhWI9veL13L25wyc3c0cwVEKWYg57RP0F/GQJYgguRxS/yPneilv
Kh8t5G4wGp/gnDKB0TgNL/Hc2ZqBRnlVfAAjHDcjeHYLWmxBfmMbSR+oWswZvW1Sk6NJ44B4NzX7
HH9S1yTmDWDNwjlG04rMSqdJi6/yTmvGTSkhlCEKKYf+qkAjRhtJFNFOJl6eQO7W9ePcWlz3M4bF
FElx4l69V6V/6yj/i46Sdovy/D9v4Ehyrr6+9enb0P+8iPv+Y3+MUlzxYfUICAdAB00pTec/Rimu
+cFlf46R1cX8iAeTjuSnUYrNLGHd/vyhl/zhM7X0DywMIDjwWF7TOv6iz/Qd2fFT/2rRutK26qzg
mA+v68JfGw6qEtSedapwXcdiYyRw25Kl8kO7759nJ//s6SgMG2Kmt3TRfoivRQbTNOfcoPIm1Hvv
wVNefmImmF9NQ3GpvBV1qjlMQzozAFxIhZKhj54HGGKQ6ZadZZb6BsGCGTC49HeNr6F9dAY/pLe/
bSJFvZWwy88sL9+KFr5bjNEnoAJXGO8rXhOJxybL5bMqfDQYac01X6/zxuyzg+l7U5CtC34QSQKO
g+7YqO4ZQEQTLjZrjYx6ckuM1EdwS3ck2X5WHS/v2M1zUTM2i3sccAQxhAwZbkWCvcGo+DxkucIW
7tpnR2QERK7+w1Hj41U8r5HFVXB6NPfYdd6REJWeEpCvRlGSxn1JHGuWfzNyjVGzw1dZex0Ui5Zf
Wii+Agt/Hh+Br0H3jmUq5YZKjrmszntQjYXcCqIow2KjPmQW9tGadLiN0zr819y6xR7fb9efzCxm
NakPqXAxVi3bzFfQFKDm7V4st3Fd3PpzobaF5CWpCO0L22LdwvjM2A4tb8hsnBy2RvxI0Ax7LHdV
aNXVtxnywKE1O6C00YyKJ5+pzNlmvUWFJvge/Ac20P3WrIqGTQcwtJV2tKNO8QiiUyhHM18+QJTN
McoiSHzfBYDRWw6jx7dncmPnLukC8NAe3k+StJ2R+lmt3DQu5wEF2W2pPMBHug+AXigqTv4BxvJW
pbypOMutI2I9fycy2CB1XE4n1wdgwZqCs6jn7+LUOadSIDyvpbF1FWtHJ2JrufAwDDC1NGFp22fO
52+TDwsMi7QXFGP6GXM2x37hT1lks+QUWrUZew+onqr5mZJvidWCtzHcZrmCme+HbFee3493yTI0
UCjTQtKmll2ccMqA5+HQt2h7BscrTrqIv3GRc1Yjp6Cu4ez0XE6Ver0W4rafH4uEPzoeNEfBG+HK
Q8/U5Ol54OvCC/Iw0wlsx5brhBDx6DRiRbtKUAWGviufXYjGoeNyhL2Bk8njanz/MqqGi2LU+KtN
Xn4mCs3YRhQ9p8IAk2BFnLRFLlkRoee8g7LWhAaGIQBcMxv5vmkIUzOMbZfX+qbsLL5SNiHbMU7k
hSe1aR8zl7s024jQ8n5hdwErnVRrE0g4W0hUwZxlmO2o66v8yjO4UMHHgXxXiGmQBRVbnesE0256
qxL7/H55sTVaDrpgYTRZ+HgGnDNAidmQ6CWH20r8/BQnerWfkBFt4cZyGeaMv96PrVby8dmyXTrk
L3IL4RSoGlZh0OMbaHtrZ+rmyw5Kh79HuZdv6Qz8HQabYgPKEXjFegKsZziX+G1qLUDdZ25jvuL6
thZ/Obwf5n4Ard93nEbIu/utykT02qS2drDZPYYLpS4UeKEdSPrk7gWlEO0Uh0Dk35CgmqhTuXp0
jau5hMUSGpWITno3VJd0ndPZnuy9N2aftTidA0gZ1WWUG/kWjVJKX6xrh9jmOq0x31yCjvF3rsNJ
VpVmdcn+m1evuH0BS8QLwM2Btomqwtr7ScGSW5v4ZWJUIZQBJ4R1Ym7o+GXQAkQ5jo6Eq16BEJzS
UsczbptEq8XcFGPBzW3k0Glu7u+jwbhNQAbtFzade4o4slMspUI85+Q9K97COAiuIrepD6XHHax0
gc6935sMn+3W+0VL066Q82oP/O7kxu44JTrbujXm1YjPEjmwmaHz2Bk5mdqpYbYCJj2v4csxO6iY
K1rTeXDzbygd+WpmroD37xpxR77JS37lIDiuVsVohAW13GiezS1w1Ti6hRbdGCjqNk7dFnsvar+1
Lv+6HLItF30TEDgxnSytSHei6948HURvpTEiqlv3Y0kk8TbXkhttHM4uJrDAxPx+mtMJu6tWyEJg
Pp7J+8hHDLPVpOH7JHb9EzBV1nQOFYGzZTsuiXFcuuyzkdXTBm2lj3ldNx7sGFK09MYmu2IiMZxS
wrO9wNSZPQTAmq1hu2LcgqRO+5skthzgBui/UMN34G2zcM5JGsGf00nwSUkjyL1qtVMTDa/wXOsv
YBjerFSvof2YU/7Na01tYZylAfsLuTDGA5zGekfXMvkN1PbWDJsMvnyZWUrbxDyKNix/oit/rBdt
V5jVKM/M2T33SJcpy0M/L732PMfoeBKoCsVllPhmH3RdIZAJzGAlz7ZyjJkYVvzKdxVhk6fEdR5+
KsX+zZLjt0HqWtdYDppNil6dTcfvkW2FT/oiCZ3DwU1nhIBL8i3NebjAAXoYutrktOKqs1LO9D9/
XawxP+8Dvr8usC6aSk93Icb9Wk8x6zZmv2+Ggxjfb3Zcg2aKGGGEFTQ1+bc/f7Xftg/fX42xNnYc
su3Bkvz6astI4jW+yeFQzJwgayXg53gRCAfXv3+uv5uA/9IEgA5Z7Uf/uQs4Vl/S1988xt9/5ocU
z/pAdIhHrpf+wxb1Q4nnfdA9Jv2OSQvwh5H4RwdA30DEI7QZ5HurE936pxLP/eDyH9YfoxOgg/hL
ZirL+m1xRuFvggqm/bBR9v0rBGYg1iVdkkk7wteaNmZbFK8ICLilDNyKmiCBuEbQg4SDKgdNjcDk
ec47NMVXixPRZRMBl1NHpArtmSivgR1Xn3w9mxH906dCKAC8vZnQtO5KmFefyHk1jzqbmusuHZ0+
yFRnXjGd8xbu8mR2bqWPIit1vHv8gsUdIyN1ravXsu6QS0jyz+ELgszKU0WKtyqqZZ/rzfQq8VFO
uFqBp5JfFBvRZvLXbYXZ4/bYgkzIPydabsKRQnKDIsHoom1tsInIQUFJfFX+cBXPU8QEUI8Wa2N3
hmdBIOM+E3amnwlicch9aVnHACplXH7Jwll5kDpcoKsaAQhApjVm5o1smpcaSfx5wGccDmbBdIoM
gTevVNWL1ad2ESovni/SMW9v5yaLXw1m79jGjDrA5LVTA+WEMxh6OKXeeF7sqb6xzZlN8uiRGQTG
fXRJIkvzM8G/061VmMgkZyS/sj5SDA5A6vIhVNXQBY61AklT90ZQoTK0NMu3iUcTprPSu4G+06Cy
z/p73JuSbYGUrENmEwtqA/m+0vLqZPdMRIAPDRce89jouEjRntRSJDmhILYfB8j53UtPL6FTdzA7
P5plM9wDQ+vQxYsRXneuxDPD4ui51zA/N6PdbvGXw2xd0IUQR+0ENTaQEIXnwpZIDE8FhIqWRWDZ
XY5R114knqdQz/tLRumwmjdkYSXXyqoAjAO/zjaEbQMwXmdcV4WGQIV1yZC/tisxJWbnb+95jtcl
vpBRfsKahEx6RKjX4Dww45vKY5hzWFdSd0mTm09A09Jbf7F5NZbN3b2AHLIDUGZdCCNjzpag6zsg
BItlMNfNxuhVe8AMru5iTBmhg6H9Ravi7kRt638du9HtdiSkxehzqA9SKvbWv/NhQ4yh7OMaa0tM
yl5CWFIeEIFBs+zj1X2zmtr0166PfY5OgeLTxoVtKaoHjmP+OAqZ3LhTJq8kg/ST2xk45QUGJLTf
FdZvB5X9htO1fvDMVr+OYclR+JAEeCnq2LpiXTIwuwNveyYirEY7NZZc5c9TJbLVkPNdY5VjEUFx
RbLxKryqKxGzRZx8NWfOnax9hlWXla5PFah28nyph8eBVaICkn43j8qcT4mdZId2dG6El+UbDBys
p01mcLPFJp7AUVdtJRODF1gdcNQKUh027mD5kigHow4rPJf3jJMH/CWp6MOedOkw+T/2zmQ5biXb
sv9SczxD4+gGNQkgWvZBkSI5gUmiiL51OLqvrwXeylcSpZIsc/wGeS1vphSIQOM4fs7ea1epfi1w
FF72tpPsRZtB1KslSB92EFs/GvKtZyluRZ6XM/RpoCPpMBQPE6o0UEWqh+xPV3Ip/FA0i9LvxSLH
EtkdZEj72kTUdxhV9ygIuLjTcs+HXtRZIwOY4TTElXNVN023L3u8VtBp6Yeqcr6DzWce0QG2bO3t
+OjNsrgbO6s7FyP8SJFn6Y7ebgG+kgvJcJoEMpmikUqu2StvFCXqRu/TyyE7wf/jkyyt3Ss3ard+
aj47UQJJJtNOWWZuCPQiVZyikY/RxmBqpXhMGNcfieSuA4PTsqOZJG9SXTz7qiEOAVEW/f1Bu8oW
IzrE62o9K/1zZfQNdWTEMzC/dnK4wApTBFGvX2Q0VOfA8HMdhlPyMMGG3iAHe/TcGQql13zDJFCQ
NW+e9bnzwwhGTGx1N86YZbd9Wz2JdbNszhcUXYhb9fp+SC2sgODHITgx8NXHfCCqhYhi9rSNd3DJ
ewhmB7ymou3sMi3ESJgakqmUvMA3BXDA94a9aQ0iNCS144awTj10/Tw5YXREcYlEcXle9ShXVK6C
1HGDDYcSFw5X+1KPO/R6mqrOOk66PQpBbY+KgrtprpdroGBZxP2DidIDZHvXzrN/thbCRMOYOMA7
ejbjjeN3r26d6KecfJYLGOjtVpNst8FpTnAzgGlASvO4/T6hDoYABF46bCEhbRfyuEPa7PN1MS1M
Qweje1hymGKaLeS16ad3wJFaHok8wSg3AOfv8hKvLRbDoYiiO9uMxEasWB+71uGycZn8SB/D3LSS
L8UUfUkkDGazccdbc/Kni7ST1tlhfnavxroMess5garBMaO4dTJN/2wjwoFTwz8SVLK03PimZu5+
G6dBnj0yLYJFTfPOYsqxU6DG3hwYkdfLuJVqUZdjL8gs7JQU16wx2iWWWBeTbVK2Z7tg04wIN7+w
3NqiVWQ2e3+SyTdRFDxbfk0AlZurMzdhgc9GL24ze+VXV467TR0I45i9b10hRdibWXcsF8u6LTzL
DzU1k9MyGi/20DnbllnBfekDd0KQbH5G1UUE80hHiDsjyQuwjLoTAPCssFKaHZlslrM38A9caIPj
n2w5zofKS6ej0/OKnPLFOWrsSIz/qZP/oQn/rU429HWP9f+vk3eIgdLXLz92yrmu69/5V52s/xf/
CvUXYaFYy1oURv8qlN3/onnuoGxEwEMw9Iog/r+FMsQdgMG+wLICEcBk1/ffhTJSxdW+AW8AEcG7
neXfoQ583FBSbtsspgAHmHhb+kdPSMykZfGaWh1M0s56OmU+2gLyQf1LoSyfTovdVZe4LQA8+wm9
kx/O1W+2sx82esyN13GAwfmBEosqc/12P8jMyBFaiIWd+v2ozGHrzqWzNVKzwBedlof/4FCQh9h7
AItm8/zzoTpk74ZR2v1eGCANC9MY6dTiUUUS1v4Hv4pT6VsO6ixmHetm+odftRhTTuCKwIc4Tel+
Yi4Wdj3hlP3kquOff9Uq7/phzvF+Ai1+k9AtbgrYTT8fCimmygubE+inEZrM2WRkrZy3aYChXEVg
kWqLAHEwYwHqujr488G5B39zcFqG612M/uTD7+zZL0RW0/dA2YWzQWuON8QQ7b+X/s1PtOFEma5H
8wgcvPvhKBI2nBzaSGF7xBzCvVnJnliulkIra0rUXH/+UR/2je+HQ+TLpnbNFHfeJ0s/XDzgRryJ
jF7t6eiR+pp3313LfPNiam2jKC8ccnA2fz7ir6cR2pTJlpc9qzDgJPx8DaOENqBnEWOLYxuuDPNv
LpZfb/98lPU0/XyncBQEYCQF6HQNrfVR/OF3YXlkQ8sWam+lwwx2WLuknXIzGyajHh1z0Z+P9ruz
+OPRPlw0ZNbkxNqFAshJ6RJB9IuHErke2GTGAT59szz/+udDmqtU8+Mv9FBqkxuAGJKt9s+/cE7I
fB5HHjsjcQSOB0EVR+7skTAvHKB1nMMjOrvQjoK2EPLV6XXv1NjWQcVdvR+UP2wBS+OnHd3m2zRZ
2nF2oKSbUd/erzHShLfFgZG3y18WJuM315/QAUyIjD9d85c7zpOMGGqCLvbpyBYTKwcYPoaR9rAl
jFhn80/ob+PVY2hx9rYm5u4XfXEnWsBecw0kzQriJvZvEG7Ef3kW7N9+Ndbn9Qm3+c/6//9w02T0
LPKFyC2kmgnBN4kdonEmNdBz+q1sY/kwpRb5lqNDVGqNkflESHt3iT5tyMNygkQ/kIaHRp30NgJa
NhZiqTCqPFrHJq2CWJndteks2nGhnxzi3Iam4toNk5bOf1QopeiKeNR0iK6CTmjuzrLMFHdH521h
b536vGOTpxUq6CPbh8tiXyQif1CjR+tWzNZmxniz6yxFxpHW39T+6gBKXfKh6S5spqiILnVyxz5r
XTvsswqoTWTPb/lsnXsiQIg7ivGwO0l/wydXuz/frb8+IJ5tUxjw1BPD4bofblZi3mxlj+tFl8m1
lqsEbbV+NNLpk1qiZqsUpq7/4IjIcPBV2+663vx8Lf1uGsg8zPt9F0VHg2ALGGTf/EpcdhaiQuQy
T38+3q/vdjB/rDYgxmnDiY8jeBn72K4K1e+zmQxPE+LwMSbCauuZ3Rz++VC/3qYeNCVnNbf6OqLC
D7dprOwhG1Hw79lV2VA2WuNYj8r9ywn87VHEey8RgR3n8OcTWOqIpfqRE6g5nU5qgOtrB0R93u2f
f8xHHwhvIH4NzCaMxIjjefv9fJwcgaCB9g/H2GTUIXrRbOdMGOocWdUIYaRLScGNT5se8a/3Gf3V
vhZ5+rdladVk/7yc4pCBqohpF5+1IT68ltqWJIp0cOVeAOyhxeMXOxSQ/U6MfeoxSFzEEcu/v+30
+ntRj+4577NxH9v6cFUuC1DVvI7+cgU+eojfT42PJh/IOShy+2PFEQtNI+PKknvSo6qj3tlbX6c/
s0ALuo7AzwSJq5rnAglgUBD8c6PWKB4nJbnI96qa6V/xvTCm4Tr3pnBZxhcYHGbQpn1zP1cq3TS0
MQ92nIynaiZfWe//Vlz8/ge8A8Mp6Xn+P9gNSCL3yxlK7l4k8zkGHMyeVMQPCatY0LRuFkbgmYPS
dXreWF2JrxHJdep+kp3jH1UTRcEEQBI0f+3f1YtLKwym9gK88WR5zErR6c3oGTKNd0Vf7BDkNn95
JRjrZf/ltvjhF3y4O8eeKMS4nuV+1rL4FC1+RWrXVIXsxcM+7VjkFYG5WaYf8YWuXnKgSX9+QKzf
3plMhXSbhxEf8ofHHdMiDV1byTWQlpaPAo79lbJq3WzT1/H117oYps+uaSTf8Kz0asBAW5tJmK99
nyGWO1MHsds5SBZHtLoEi5iqCRIOuJ+AEWLmjI3vM85HlkoXMlK+tfUMpbrmfyY/kuTywdYvNdso
Dktdf0HSce/MHCgmdxniqC/tv5zzX0s3AgyhvQsqBOJoPg79bNOj04zmZN9mxecqIiUbf662wIFi
Sm79pU78zbLtUHKz8yQvh1rxw45CFsSKdiw6+yau3nwMP7y1UVsItNZ/OdL6SR/uJI602rWEYJz5
sbCHL6/I+bO5k7r4U25Y8eesWKICRha7CXvOkT3qjuadIsdI/nIL/ebt6+iChB8Lo51O4f3zEkvm
SUvMsC5pSc7PuI1uJ7c9E17/Vrj9V7a8TvjnW/a99vzlt9qEDRlEhNnOxzXdHzQ5pSm3LNvw6ozP
/tqcIytczbqBNSzfUdl+qtNiCuO5obgRaCEGGXdw5Za//PTf3kywBXmzvM/uPizrqeoHm0BzuR+9
ug/1xnU2grnPBqcy1tUke/vzL//NS9PBJ7Aq+th7s8n/+Uw7fgabXE1c5LlDTNMYEf04L/nLHvG3
59egk8GdxOn9BbyRSSOuDdHIPXvkLvCGiRjVisQ1J4KAN+J4CWLGA6TGtQWEmBi8MNgmvBXaxUL0
41+e11835VjZ2BWyKccbyvzx5988zuDeE4nl2xpQLOCvQtbaLVfzMMdBXBJc3Miy2sMeMDd1rvS/
PFYfLWHrS5J1EcqGTd2O3fXD4eHFoy6v9G4P2zD52ridZqN2ivsbSe4N7iSndpygVnwAWHGkWZvB
aQs71DMgS4zq3CRHTTWPV0NiIcww+14Zq6dZvv75zvjNQoMYzCGqg2kw5JYPd0aieSk8AKfdO1PU
7ZRABg4DHTZ6ZKd/OSW/ORRiVYHP0KUNx9n5+YKkmSGbFl38vl+i8k0w3LxbqqQkbtvR/4OfRQ1q
C91ZW2q/rGoQGJa+8US7B37Z3cEndQCFuNFF1q0RZ//daLz9Z/X4Eanym0WMI9EWoUTE+fexU2Eu
EKVqxZFSS48ZWlTNPTRo4gV0iV1tKumz18n8l+Xjt6eS/TUJM44hbP/DVYtjvcK7Z7d7LA1oFglL
YMRbmmGnm/Ivh2JSz3X5sGpSaaAJIJIGCtPHitsj/VrFi8EtIjq93TlA3vCgJmIEowDpn8lkJ83Q
oSYvSPIcRm3HzlFN22VyrRL2o83DlVr0GJklMcU1oWomIWndngoR1TsQs6I2+QIMTbvKSbuQqBoL
puiyWilzFT/JClyHhCswv/TrdyNe2fmCWYO/J3rFXba4Ogkmj/PE+MRkG8NTIZiR7DKjnJwtbM7E
fPLJoy+/OxnNknjTsINJLogOsaKQ0NMueZBFbczHgqBie49vqBRbTW+MU7mglN9Lxszy2i7REl0J
2DDRnSPx++z4d23ElNHJHLWn8PMqrDCtxFeeW61kM9uqme7abXE/aAhUT8A76oPR5Ti457gzSZJP
0sdSOhah0Arr5xGMWIxWU9V1vpvzlKEjaVZVd5kNbCfREfvNCMVbjuvkcLDnifxcrGgXpYaGn75D
2ZhhU9prcZUiO/ni4niY4cP1U7B4qJXuGxv3D0xxmc23QGuG+yqF4rKdtdZ3z3pdku5FBkWsjhSx
0671Jj9F2xZjdhRNvKDQkJm/r5A019siWtt/OugPwKzS9h6IMC2CqSgZ0UgBEhOcZGMjzFN39Hl3
arCbz1FjFk+F5unnvnKY5jLOPmjrIN1q/RtVzLuqlbsJnek5cmmiigT3FnasvSlyBlN+Xu5iNZys
YR6RjsovWe6ABFRoMVQ2WTvcWK/C0sbtgCuF79C5ewcs5dYXqbMX/lKjvCWPK6v8+ELCJvvq9tgo
hJpRNbrDl6V1iKWwVoD5NG/stHiEUrB1oHrermqBrUF4xW1ujUsArM+48MoiucJTCfHSxeoq0+hx
gsuxtzXjLk2xhWOBio6RL/JgynJFUSHdoOAtEUrpLndkyx3bXvSbdCGxNl3yGxLtEa+K7pRPkxku
et5up575FpiZAfAAuNDRSsKUK3sbeeKMz2naGqOX7FD4gYjUehVG5mzuF0rXcxQXzQsCTf2ySlw0
z33rhITMdG+O1pIp0eOI9mhY7926to9dgSXEJVfoaOmMiOXseluaFCcTNACDSwP0+vxU4qh6qtLo
4NriPlXzE662ajvqRDkDdnoqyQ7peAJL7zgoZmSD1uLas8F3+F50kpGVhk5ce6hwBXChsQUflPmE
WLNvOKedNty2ceedpYKjOVrysp8jF3riSvrUqu+yHRtwSn16YOiJabVEsiEkCc9zSlYIQswh7ZcZ
03FbwW5ghsuoFPlN6veETnmgikxuns+lSXZN6LbsI3iZskiQfzM+N5z763bkLstm5M5ebhwJa5qx
MPY1ueGLd8F/qbcTD8Q2+iddyPsna4gwFle2SH0iQQ7RIs3uWTMsWEgxBlINy1ezd9cco8kFj36w
8sJUYel1Lmqn2nC9S01z0HXmrtfFEGcGWzvRntXRCtUtjr2OMwUBtirCBWXPp4Su/q1ZZDDkyypP
j2MGyt/GKnttjKa3w2GBGoYh9HRKUql/dfSIepL+brN1F724aHjJfuulFzuIWEltz0Y7tS6nSTr3
YsijN5/mPnFUFTlZm3ePxDJ70wNzpvKtazok/3MpjRe8iyQbqYboucpsnhkGjyHewXnfU7F88sCt
Pg+Sz5m1AuNfb7anpWY/nU6VOGL8l5/pwjEGyWQC3GlQ3Anoe9unBEv0t7Yh6DGftPbJbUlezzqG
/0fo1fmOWb/8bNd4K7Ekj2PoRHbZh2qRPBzQpmzcY6jFY8exg4yC64iHEAQrLeQtu1K/2+Xsm8pD
2QAT2PRpPDy20bi6Vu3U8DZ+vOooa12g3S4ZDQIfTor1HtTGE3Dm5F4vSVes3U7hu+Z0ao+oUPmJ
7grluIjNha/q5MPjYE5qvIrRtd2kHsRk4qaWqxqnwqVAQ7F64dK90FPnfuhNm0zJ2W1PTpMkN8iG
mhdad+aWxpm9imlaZ1vV5bJb1JTvxnoilRo4SHwDRWpw0QWAPOYhanmouLo04dtTXvrixkXm/7Ub
4u5OLJ3xSaac7zTLIRfj94Piw0klgWkm79xs7xq7a77a6w4zqJwFhlHeZimCaDs92BP8WEeDaWF0
oj01WFIul0E2X/u56Z6GhPO6uG77rTbirt0sihz6DT696BTTjcCh3stXf5T2Dag1Ig6H2o9vptTG
sIfTsZxfsf0KdPaNOVqiQNVsRPMlUahmE45+BnkZ0w7UtSohAMRTCoAUqhTjU2PMZGjZdfTQOEl8
7diqfnFi/B0AvhHMmeAEYG95FJG2Qice915LRpoehTEe64uVYnkgo2V68LSMdTGO0sO7JaXRtfhG
+eQ0YRayqcAr3WNigUjx2OWraRcYUg6qJMcDkZQ9fwDd+YoKHos+zJYGjfPCc04bC1AgTOL5zXMH
+erGwg6iaC6AaPXrXa5II2DmYtr3aZkMj6LulUsyNV+ysPX87PVd88XKEude8xfQ0U01JjezU4La
kqLqnop2mW49R6pHnXSrc7pebgSG3qWNIeDcioED5dq8o2OHlY8iI7kRkrPmZcl8q8fa/KYvdbrX
Jky2CBS96IwrWBzfmYOONfKJNXxESvbpwdeZyIC9Etpp6WiJb0kond9cQp2qIFJkQWzot8huA/OV
hC9Hq/EqEXNWwqHXnOgsYD8tm0bJdj6Ww+Ak/HbupEWDWxXSQOJOY81KbggwqonqNJb6VrMymrjD
XHCtdeklw9Gxaq8KfNm/kcLKnmnQywx52ti+Qd03HkWMa3EYpfEdwxPICh69liDTYnmrzazpAtKf
SN/qMlt9Nz0M/lwzl3u/aTgtDm9yuUcmRNrsmif4aTEL7ez3OquZ65Aq1njtXR9VNP5bs7nuh7l5
nuAr3xm9F99EpIDue/CNqBk9aAQyWV2XHs93Rc7I5zZNYYR3midZ4+t8BYxjLH+jonav2BNHu0ZF
HYsYGDz6pr2lGAhb3gtIw/46Kkn2HIpiOAin5NLw2ry0cMEQpOHG6a0jZLMD0SIfumbACI3eHH0f
/xNq0CaMhsb6ilySvPYGW3cjsKub1gSEelhFKpyvDRNNEeZ9x3MI92E+G2U33VKEjJs1fObRLGIB
7bq+731xBdkYH42up+xlui4coU5ct/R/SJsfTlnZdBw2d270Edt2guF17xAnjEsm1a4mLHI31WxH
905k1kcfImHMolsuMI4ZNraEKR7ttD8N81yEKc/mlR6P3SWk/QqvTTVvKPUpAX3Gf7RQv/gEiBxz
t5rOOST214H4kzbVDZY0AEaLJRF7OgbmmF5cTFMmPlNv62BipvqrP65zpprMGjrLxzaqXaZlCQXp
kNXzZ9Sm8VmvknHnTs3BqYs29Ec4u5sUQ5o3Ll/o/5XPeekCIXNrThKRiTELPTucwJ1nkRCPnMtj
runWZog06EqlwDuCnvCijIgOIMW5vOO/uDTlQZipVnNY6vz4rCQHUXbk3ipczBsa0/OGTan44qe+
8wibojikqfs4ZXq5p12aUAdSym3KFLlznY7JVQryMKgNc1VTG18TPRp3g6fpe3DdBIKlJOmNAw+j
bMgVHnNahfE8OxcUF+JzJuw9hNF6x+PEAlxn7E5jp/X3Ppkqb0OuzM9TI4xrv/TX5OdSfGqSKQsm
atidzdrFT5PFo2G77t08cJXsAfnrzqUu3HR9B5iJKIDvC6MmM2hiAihRT0b3gLTRaOMHIlyiaQh+
EGUmgwnHBywNQCBLbwbKdSjoyav8QuAQnquxOvQQ9FGmIQSrZ9B5i44gC27Gjkdxh78ZxxdTPQoy
V12Xwo4ecI5TZgiAkyyBGEq9Pj17ereEeWl5F3JOWb30BI5lkW9yq7Nvysau6yAZfYOhRbEc57le
A0M1XjslAGkeOBI1m3jK4GVYCR7QDKgJJpOKbWlBLCT2HZSPVz4C56fSFM7eNmjA01qreWMtDS0N
lWrTrR9Z7eVMM3t14A3kLyO4I6KDJIWzTa5hl7nTIRoAW3oyvyq4yheyAr0iRU2sIAMePJQSiOqQ
zRtHZgdj0vwnn5kp+5wvXU3EcglzPWiJVVqxRwkuvqE3nmA5dMfadL8ai/M96ur2hYq1eCkktJ5M
ArV2C7An1qDibe+q8m52qFiKuTMYevv9EsQTHBrKoekAPmJIT5pVjyIcXF26Bzc34FNUwqlvtDFe
QR6zW9/QvkE8anoZOVoKDfTCPWpnL2WZVXdm65V34MHR0KUzC2gG4fG1kCYZpxBdX9tIX7ACanxg
iwrgZHdZfY/NxRufOioerlvKJgcffMFbQnMgZzYebxR/ap55W9I7WwoDhAA2JYL+otT8RH3MzjQv
E3GK80m+loTav0olaSLImRzTXKwphHLpoxddZgahnqsBvxYgK2Q7RS+kAbAJF1GqEaS9RPKVAENE
mOYy+O52ye3qvmgnFgaZTGO9c+N+qHfCH+loqCnh9khMtRoJK6A1CVJx+DpxHb2g3OTv+M1UdKGb
+bkdikrnNqqsuc/DQfItATEglworVFoum5iJg2apqORFutg9+0a9GgyiStHxxjuKVz55gYJaH8VI
+zFMhD9re21eS4CeCSmUOGC7l1miiyp0OiJNgiIi1w30Eq+6oJhU9DJ0Q5JsYui/uHJjm4hBhZsC
JbAFim0Ulv/yz8m0By1WG4vxJL4/qaNMc40Fuj77iXpv+XYcWC3wp4BeEKceOFB1b6Mfq/ZFmtHu
QVmQssHMJ7LPDLpAN2aLunXX2ziFZ9Tj97B0cYeSP4KFC/X8Gpno2vRDukbPswuJimHYl+TDJlcY
JIe3waE3ulEmiKwrRzOST/k8mCTDgLQhFcy9y12/xQ7cePon7JhyPky04aMbofjRB3PQ+Y5U5Xzr
tIq4eM48VRrzvxrrBNeEZ5fefzKH9GU4i4PW8+eXypSvKbuXdMOXXaNxBvk9hZZU7H3VQVFRfplm
sE1SMtoKnednM3I5l0NF/+80YhwhEqbuqejAPTcZDpWOJgoOFOTPEJ/tjkddsOHmJcz7KyhxiZBA
h6EdSNYCQO8mGSwdtB8lZEFWSY/H0EzgMsOmhompn5hJd4exVDiaY2/CE5enj8uSjA+jiVHuvd/5
P16tv2lQTfR9P7SGf2Ff7r/XXfwz+NL45+/8Pw2qJxAkIjIycX69s7f/pUG1/4t0H1oTLhqfVa9I
b/xfGlR6v7JWffK//xcx4AgeBGYqJEooAsx/S3KqfxiQsOXBl8WH4YcSdK+dtcn8g6zIN2toQrVX
HCwvfh7zZNr0knWIIeETwYr3HYkE1dr38UrjiQg2Y6fceYcH9NSvPSKqevNokeR0BMW7bCpIa0d/
7Sp1kL1Dd+009YPfvc0RKsh67UPVa0dKW3tTjJT1s/ber1o7V1ZBX63xUswMWkWCUuyeCcbybscl
DXOvLy+qMR35NLVuGdt2KzWT+I61W0ZTCzh0eTNLk3jBtaOW0Vrr1h4b+Fg7rN3RDYx5VJ/M1M+D
1YMFGIrHU9Cow8Fg73HKfHZESejd2s1z175ev3b4srXXp69dP8ORNFvWTiCl/FbQGkTJvlFrr3Be
u4Yl7cMamBOKqGEEU0dvMV27jPnab7TWzmNDFvAejbi+7da+5Lh2KEdBl4T0pdd+7V6KtY+Zrh1N
ipov5kCPkzbdiTcF2J+URmW2dkKXvsKIQnN0XLukJe3SnrYpXZabaO2jKq2dDo1FT25ya+Psr/3W
fu28osvZlYB9F6Mvzzmql8u08Dq430y0czZ2xVXXWPG4NcntDtqqzZ8UO8Y7BvUQEPDf4COoKIOb
eOjuW0uL7jGM2hcin3mnaaXdHUiEall1mvQaLvv4FPkslwhV/ceptHKSM2pF46am65UMPh68EbIC
REnvzh1H1rnCopAoTHhAsJ+bZzfNeEPh4Ckeq7yCJlHQ6dfNAkpU9f7GNwoa5LHedJc0i7wQ5I3B
yfNNRQyxon8gzaY6dTIilnepyfoFPEiV2nqV25KclBONadSgJnU6exczA4+dObrZi2tSX4RTFJP4
a9LPfefOeVZUbqcyre8JATOuLWeqL8T6BqDczV6aJuKN4Bsur6w0X4xdmREA1tNovJ3tAZ4CNKxq
o2IxwXUikXTBDnQAlsd03Ub+GXatB2tTt4pHIo31r50CvK3BuMuCWPac1a7mzyTDdMsJ1AIa0ykB
pEgUPtErQuTX85FoJmYV6lU835oxt6atYGkcbDnw49s5ns+k0PEdy1pnF+UoKszadvLAgge9JemN
DzQQELcEuJJ0PA/lHE592TwnPH/YJBmsIYFkxxtNqVzZzlhyGqNKr4EC8UKEa7Q3lNV8tyf2k5Gq
m5v3b5ahzvWwGhp8fGGa7l28JLQI7M4mViBKvDsxra2xNdW4WAs1qOTqk8zEGJADzlQU/vscvm9U
meH2D+5U8geLNWjTHlhEQmS681b3JXLBUWQv73daZvccbUHupjbGzH4lXROePeHXN2MD/XZDcUaP
kwbLI+Wa+Xms1jlGXwr3jmwccazzaDob1HSwCtiVmLFyxaEZuKhKieoE14KrZsIn2BXwI197N0nJ
sqqdG89w5os2MsxzpGfeecSys024Iwno8e3oxTfpk402Oc2Q+Cc+aPA4ojtDCiziRLuvF1SPC2Tu
ewJ+/H1d9P72/WqVI/nOaTwDc5N5VPWBgQozqDPO3OwK+9JopYigeBTJQHOdj1cjg223WAnhC/9g
BvTs0fILzLZOA5kt17JKrod2vlWa/DS01OqDXb9UsM/i0pkD37sye8W+Pr5NBj3fFH1yKLPuzR79
C99iR9JTEVeme56kxe4h2ffO8hh30gltffIuHRr8NI/tbQ52wGzmOvDMqj73vMfUxlx11UZqOGeq
nwd46MY1ZE8y2g0vDh23sQLDRf2YlvN1SobvOGXkmNYnq3KjW6PXphtjwinp1THTmtHDnOfUOegR
fxBb+Mg0VZgrH/DiNUHv5W0SauDJILeTGGB+b6uBYG9isi9g1sttZZbGEZntt87osezYd7wmsfgN
yqIujaNnLTafpOZ9mxVS86WCA1kMRY8apkIIXFpzyMaZbSS8tSFoHKe+V5YQAeiX5bUcbMo15m+r
7mDX9NN9lSlMjm6+RweWBLa9cIGJZthN7ZqGMc45ng7jAWK7CcSFXsc0l0dYc9ZhZBEOdU8126nK
o43uE6oUL4Qh1fVzqysmhlWtX0JOdk8dNz7TC0cP7SF61o2yDcCTbJQxv1lzc25Sz/2emvTA4Mbp
Ly5Nu9DI8089gsYvBFhZW551kHlWC/9PVQwgaHSfQF6KdjMsC+uBNRSHmIw+ilfo3MFCd8mP7ttS
viZzHxHH683XDFNHTBwxo5ig6k2i96qlU1vc3dVlbTjXBWv+HbcV0XdOZNxauHK3wBUrkn9Jwzjk
Vd6EQhIqKQ2z+S5tvKnwYI5zWecbq2m+qKImgs6TfpgZwxMeauA7NW97n70EQlD1DWvGc5tYe31u
o4fRaNDWW/mATYueTS2YLHeCKCHUz4HDY8jOqoqfYFZKgt2tsEeucDl6bIgpErxX4drD2WWP9ZDP
7VpDuP461XTm09hHIx1JM/ImlCzZQ+YStYe3rPwuIzf7Tr+sOJFJ7K7spojxrEZLwhHjLpf83biE
Rrj0+rUbZfUdvFFkRklLZWWtypCm866boRlfKn0uXkbTsK4d0hEDmwpr05FfHRY8RazkfUr3mHSb
NoiYt/kbZ8riy4FRiXGSZmRM+NgXAFk+Zm8vbkudRyJ+JEtFu3GMzgtyi4YpF7HWg6iLte2QZ+oS
rZXgjqnw5det3cC2XkZeg5Oqr2vQXifBnH8bQWeEPtVGjz5azTP9pTTbLrKtKhrllXbdx559pFLI
94Zet9t0Ah0LlbsW26Sb3irwPjdGGfcPI9b8A3jj9rPT9oxlWQtDtoXsbV2c4ppoCOR0l2NeUoXR
RdZOes0C1hhme6jRqQUNySPMeuaIuZfh8bUKZBCi+OrKwtuQQjHe5I6mX3VR1QEQqbt9ayLvUmMe
BdQMVxNTeQSs+9iM2Qd7y3PWdZits2pggD22XbAYubFJEwImS6H3Qd3lYr/Uy9WUJrA+GGltTIWT
3y7kcLvk1Hj5UEveXIN3M49M+9tMjswrc+3Z6v1roGLy++iS5dY6c7/zGyfeqQJ3rGaRGduBuA1V
h4UTQbW5zjDOvEHrm8qdGBn4BNFIfbQfrWbaT+MUh9Ja7mfHctdkCxhZnpftUUjuCeckXtHotvVQ
x9/bad5bPa+8oa2L7ZBmajvp03RKB0MGKpPREbbTZRq3Zxy1dgiJPTvOizNdRBnqVUYbWkJsJm3d
s5+zuhoXroIitPp8CMxu9nk5ZvGd5WRtyCMsx5iR3iiIKPc1LeaVELc6u11fj2caBWMxk0pO/btc
2pQq8LnjMre3s8yGcPLwvzPCz6cMI+egVB2WTor6ieDZZP6W/B/2zmQ5cuTc0q/S1uuGzDE6sOhN
zBOnIJlMcgMjk0yMjhlwAE/fH1J1paqSrtTa312ZlJkMRgR8OP8538l8JhErzw5LiwC4euEu/UB1
9QDqIVgkn14/hsCzt+Y0t7dR6pa7dHCdG4SF7/VsJ9u58q5JUBprKn26a8zUckNpSHpXy8r9aMdy
WqdWMX+YrdndaCWNXWIOX000MYxzreHGHwZ7I32EOkr19HJ1b+8ReqwLgkt9jTiqbK0QyXUy5BtR
t3BVA/d51100MQ1pHAhoVKgpAwhBlApB3VpbrGm1H8E/+nTEhHSlIl0neygeT4FBNSc1wufZ5qCN
LPApLaqJnFrRU0uKOS+dHzEkLTT5JDhN0ewV29RcDv2gIbsPgVj4KTM3vWhdtJzjW+dgewnD/TR4
FIRqxIKunA1m5V12nOcQcMw8O9PFYfr+AMFyfskpd79pY/WDCyicjNKiEXilu0WjKcJykxTxj1op
dn2jVp9yoAYBinLXgbRNhl1jQs3g+OJtLSYPVxj585oz0NVOUvcO0BZAA9PK7ZOgw2Mjp5knrS/0
N6/X/bmuYErN+eATOJm6/C4ragnA2rfjDwwhApxsmow7yKJsBSJY6HhcDUvOAXngf/qRYOEYIte8
MmvwX6DnVa+zrYqPOWYIizxvOwZLvlzIv0IXT8UyzneXwX64jPhbFkYIxvMxWcb/1WIEoC44u00W
c4C52AS8X44Bt4gBxdGQTh8LP/yujjiUpL/cBcViNEC0W0wH3W8eBE7PiyVh/KtBwV7MCqhEw894
MTDIxcrQLKaGEXdDttgc2sXwgKp+yZpecc/CDOEpMdxHi0GCAk6U7MU0MS/2CXcxUjSLpSJdzBW8
sGcufiGx9bjc0fDsH/Nfboz/UX3+fwpPIPovZtm/GQL/QfU5vOv3JPlD8Pivf+U30cd0acRbSMMS
gRSZ18MH+pvoY3riLwwHHOKGOH/4I8QQfhN9LOsvJB8lFRpLTtbDt/s3Ecj0/wKMiaOWBSPEXBy9
/4kK9KdOgKV3w8dlzsvysGQSyf2TCESWJ59TN7IeW4aJ7Dn0LUwrcHclG2GOglw5eAoAdzY/KB21
nuI4M64cLijccYwJpl/iu+u8HTGJwOHW4EEo4A4MSmfHgXonIfh3+DriujOGMrlPGzBVFEy7qPUx
BofeAfr3y2RgGWK8Z43Wm1+2Beg52XWBhB+CCFZebBr9VzEbM5geRzt3Bpvx3QihPee40+n3IKqm
d2nHU8KZirdtHUcD194ma+YdN+D65E5G9dFbcfreRXq6BwwMj5QD4Ct1Ts06oLhUcimeu6+hiYA8
VPlSkiTMhyj2mP4aSbIqGVo8L6pP9m9c6fbiBP67v/LXR7D4b/lUBZQtGBt/1OHU7DipEWLGmRs4
za7du9vKGhscPOUI2Mu26g7UiKWC+1JW1oX+cX61yvNLeG6Z4PYYp9NWIpkfg7kfbubQjanmcspP
M8mMl6J222s8IUy4SZrecKHGx+8vN3mu1P4+igF/9q1d3vl+89zlNtGbSl/wIlpPoIP2sP8+05pW
9N89JP/ENRv80TbLL+0IAGaL0oms6vyD97/CHhyFAqy8U6rw1Vw+/agsze+m5Yz3BriLY5/a8BpS
DRIx5vS4UoBgdi27CSjYUXxUmbmIL64e76LCyU66tN3HcOK/avJ+X5SEmeeIGta7uPdAR9JTfO/6
4TfEGIuYNlJJVoAo9LJcHJJCYwQ3GmOfMTLfTCWuyFkovtN2J4azmO3PwoNS0VjmoetD90C71jJF
IDqQjFO2HV1glwKVgcHMaw65+eQ4pf6RxKDgKFrQPyrW66Oc8ubQdABBwpgDaTX0uy7R45WHMruV
g8HD1JIfy+xPwTABh0LYeO0mAyp79tmS19SGjf0mSXCdlcyQ9mKGUmolqDOyYEY+FnxKC/QovVHx
Mnf0c+tlwo785dPbgWcDoyqBDjeoD8yvzF0Rt+2BOVpyzmkIuvkFbfcLc7hxOanA3bEBmG7reE4P
E/baYE0trHU1km68azuTN9RaRK/ZB7fqLs+mkc3gVHX74sRt/REwG7w4sHjWAqXs9l9/d/60ZpGz
9y1KmjgRmzbsPStYDMu/E64trPVhNEjjGkPCesCSUewNs0VFG7W/aSS0X3I1fHeoEfyBPw7nakeJ
+5q4UvyZVuV4W3lWeKo7Ub/I2qEgPM7FnuqH7yOGzU3de+oZVhZgyIGWNhhiNqMsPvtLGTK0FtQS
blu6qIF6ltZ1FNwPVhJgDfQbY7ohxZGsWa6m3UAmYFlQy4w7ekVRn9sZ1jZBUeffHIfxFtjp/PDr
a1ulGNCSxJtumhrgplmV4c8y98V331DtC3yw9qWA0g5sNgHZovDzxRtuWslHIbJ9XTaGWkNx7WNS
Xz1u12nO5Dajuu3OFzVS2b9++39FRv++Xi1v/xLKJ5PkeUuBl1we7d+9/bqGLBnNDT6ipvIMbs/S
pBWvNh7TOeA3MFPoYl7dGk/plNCG6I5VUN2MTRGPe18kbC82zyCiUF5TvJoN1Xs2eDiVA45EEfe8
JnxFtuKXWTTfY530xu4//wWcZXuFbMi+jOvwj79AQQ9gYxIIueYe6OkxNcfbuoqiXe2FjJnbgnUm
rDXrheWxxFBsbmxB6Va0ZQv3bGpqqnn2QAxbU/lujxJgnca5EFs4fHZ17odPuayZHcZFxI30X7/2
X/vxn958RzqSMbsFshqCwB9fOwpyQlundq9l7+Ln0m0b/uTbHPqHBkvkN5NqiZt0bMe7XA7FvsPO
wGijKLyjXyXDCZM34FQ0yWPualwCsjaeOk/hAtHA49ZN3Rd3s98mF64f471WQc44udXtz4Ftgo8o
cT7aUPdHMc8+vuTFmdbjfy0Iw8kGkif2r3ERPDvMey8WttWD4eMdotUAGjBQiR1ljNGuyuPxFV8p
uH09hJy942Y7F7KgtsKyxi8zalmvLOUA6G8ry9zOdkUPfZl94Fs6tLFd1Cs7q6pj7qB4FZJHnTPB
eP/r0QsDI/psQiMe6ILhf+zRz07z2FhXrk9I5Sq1hzWyUfwpqnbepeDAX/nmDV9OrpYVZHlrUhme
QK3MN45YZteOYuWrllDlZKnsSVTWTJk6mOzvUqU/7BJfBT2a4zHTVrtuFmHQwAJ0wSDQblwE2dsU
J0bxb74IHBL5pP/wTSAbyJmBQJf76zj4p2MDazWg4myoqTY2O4rGcTTBjV7W5lyPSCKEKtaSdqEE
ymIc7TiKVe8e1mfGQKxJ20i1R3p25SbO0xxjFRIdPl+RZOsBh4vC5ljsOspJeFxNKT4mLfJnlv/u
w+Ky/9Un0jE2YJ6UxATs4y8sOI7dDEXnbpUUE98Dp4DpRJNkmO9yM8R6EMyKrlZuTptpruQRa+sz
ertJugMXcU6PaLLHjGk8oIRMWIt70X9i5mWJzAryIiXmrNGcyezy1B5knixHzuVzxRHRvbS4C1wj
Y6gyWgk9svb0YlZVscFMaK94PbFaITkU+yBy+LKmVuusPd+XPwjnqQ2ErOxUMk4/0MFBtQvSR72f
kY3KG2sMHYwgfRZ/Yx9IvrUGkL/VXGkbCnmi0peWEQNTjqz2okPMuYXpvc1qgD+kij/hXplXsJbL
AQdz0En4I1tVq7xNg3MdXGQMaJv5C1xiUiYseXm5OGla3fDfYdcvZoSYhNEa+6fjbHJYyE9R1LXH
ENMzpcpman/Edki6OiKrnp0N+DYcf4LpAQtWaWxntJgPlZesq12tSAKwsou1UczmJXJ1dpr4IiD/
awZhhjPFqI2mbS/1GUTLJ9HPD8QlQuYpMh2vDWfLA01QAYWa7Tz/tLzMP+KwNLZ5rzIQvwi7NNo3
ML3gNNMIBEyZ5lqyuyvdGHwLk5pT5mokTtnBT+YiW4Vig50r/wlY8srVmQYjl2NriHVNFkiHmbqV
UsX3lpJ6zWaAitEG0/zwa0X9Hz/D01R9/d///f6pgEIlzAuTH93vr6k2mx8ug//+Zvvy1Xb/61uC
p+FPdZ6//c3fLrgSYqxFgBBGlgn86A+uBusvZGw56oMlglzAaeFvF1xHAN0SpkA/A3hF2SaXov9y
Oci/mMEStaaojnQwDoX/5ILr/XnHdMA0c83ggs2muZC8/pyVw0mXF2kUH1sl+zPmYhjdBBjaM5VT
PFMO/MpVgIn5aktjPSkMlyIZk00uTH3AHWak2zDsoV+TJnjk+kbzk50H3xK/y/cxmw0E5j4oz+Xo
1jtOjgCmxix2j204g+fs0z6c1/gvNbc536VS2clcbzMEFB64MBUPdcj40896asgJhTGJ86Nns6Be
ieFcs3D0UrJr+hun25CEMPm557kblo4dBv9Aagn703n8wBNsnrpycbaNRasJbxr5ACE+rK8uprsL
f8WsNo2Qw74qjYckrNJ2g71THxq7Lm9mPRUrxnriZW6aAeuDmJ7CarJ3UwMLlHJmLhYBbTq0M+Cu
21qotJvETPOdx6SkoDBqUo9R7Lo7xL9qnfLgb6SozXNgJs9lRudn5Hfoqc6085mlrY1alJuI3mRW
ksTpHrMqlfc0stkPISWcmOe8xjF35dTzG+eQwzdBD1ULB6WzJTtorjziwxtecwa3sHPWThngzzOk
XIWj/UIlVXUgOHiRDnEos4/vIn8euo01CQcGKOVIVBhrB9dBNDuXzmgwVLcFjCmfsyChtO4Q6KJ7
dtopxUmazObWGCx4V5TPqVXTFi6fh9tfZt86dKl4TfBkbXp+l20Wdt/CYhL4O5vnKQM7G7AlvzU6
nU5mXElGiH68cTPQ5CZ+vjyNoiv+frvAWlnmN36q6ltaxBjd0QMVy1WlGC5HfesROzPCjRHL4TVs
Quthqst060beeGEb/eosO2Lahn7PJCSJ7medtqcxgKaYAg0GqzZeoAeFK2iEJOUKI3ww7e571Jb4
wzuZHWNW6OisO8oRHka8ivV7E0Xtm9B1/zNJB/PBwyx7pqjefmSUlW7AXPYX2pdrD0OO4i3T2F1v
AAq/6dHpb43KMraWFl9Ood6wdzAZUW5RH4fU6Vc5Edk7jHxARlUzMZ6O4v5pNnoSSUOYb706BCLE
IaFXB+H0brrDsUi8NC+0fosjvBwbc+qTCv9P3Y6rLAXHi4htbV3ZqW1StIN4GErE5UzE4gK/F7ry
aJLXHCrrXrvm69wGrwLfSyNAlzZSKIrZIf5zXZRx3ewHKs/2IrK8Fzf0nyCYfgkmPVA0ZF7h3PHF
wc0HpjwxbZirIuAkTWjDOkSsOVf+hWglQdndtnVyJrmrj6MJZpYvswOqqY9abd208HcjugDGJlr3
TfWqEqPqrw12Kl5SS/NeH94PDEURi7OKoLo9bNrBG4FGB0y47PiYZfNQP1iz5asDJDHFLkuA8ZzZ
1FtQfluBOh1pVLhpXTvcSruMj7EKzW1ddZpaAMOgBcDzX5yGhs9VN58LIel56Np4n/k5QrtnGTu6
WAZMJpPeEQ2AFzbm2ffRZe6t0lqfgaAQCe3QqMPJ7Om6gpSVEbZ4APi7gLAZuXo6VkT/M2ed1qo+
pZk9b8q+r/aD04JTYAR4owdX8w5QwPFU58I9up3PXE50xjcdbeI+P/ciizaKQhlMw4vcPRo27u/q
jFfzuxWO+MlIHB8hn85bxnDVmRxNeWPmdo0/0wHTTGyothiIk8GVx4zJHCtVUz/YQWM/Qf3hWOJR
rxK7JhVlUzVP+9AgI7AO8ix7ndOgh7MhNTU2mLpYIN7yzMfYO/Scr2EtNTu8dOZqnIfbfI6mn2SQ
Bv5fKXcxRhJwv0nVUzPf/nBIjOBuoElkFXtLN7sl+mOIk3VdlmGDB6t/Y2PxdsBchkNBlIinNKQp
fdVVWntrpZLuh1Ww22y5ELYX7KjBbojMx0h6/sE2lDgnQlbrpmAKmEucu/HM9Qjf68pkg91CX4a2
WxjDwWoKcRQTsmgI2/bocVnC5eeLs9dpIGBl4+/aSliXHorUeSxksh2t/Bp6jDBkG2FYA4Pkr8Im
+dkn+CLILPgOKgRrrzYBK6PR1Mc6MMl5pDSPbMRo3zdmuTbK0Zqw3DjTTVxFyS21I8yf84pdds6C
DS4r80Q2lfrMvj7j8am3Ysax7ZYN03VV6S1H7erS2XDV596Jj80cfFAWqY6R23zSvtdv+0x/KEVj
hTAnc9v3bDdmEx9R56JDr3N7o0L/diAlRVedfWsDEl9Ka9wH7SRq1xhMDaf02ovWeNBxej/yvp5C
ouM8jfltJEnhjV5GUGNM4CmtvKH1di7Bw42TBfi63KHv4KGN0zNOuGmle97Xa90nkXea027qbyam
V+XWYufkNpuMNuEbEh8RKQhd0t7hUeoMlyIMqvlRJSIwvuvWGieqsSXFtYlL+5MYsgL0yJiZee5s
JXe76VCb0WOWoQBu5gHuzKrNcud2INLE14rjOyjydCmxMRv1RdJ0dFec4+s7q7SMeEPwYn6xq358
WSxGJ9ml5rmvC5A2k6HJISg5QrmdsuEkKFJl6YeATzVg3B24GTJoVayYfmZ471PqY9GhLuc04E2h
8MKS6urTmndSQoGQtl0E6UDvJsuPPmurJ0Xfafe+nfx6p/3a3NkM8YuVorRvQaXzBmVTNu5iEUXf
nCnEP5rCKWyqxUwUKNs5LKLHsBEzZiKN2VKv2N1mjW+/ss8NqOx426FGLYUwU09Gj51L7NyWvW1F
JamfrlsJWGrO8vg0tWYREattB2SMeOrP8OaNo1HXHgc/SoWZMnLvvjNxfDL87+Y6IQENEKME29Zs
YrhKm4xr1WvrprG5IauTPvhxU1/TgDAnePiJQOnCESATPu4a2JaH2YzHAW7+COIdsrUE59pM3Qu5
GyDXbWBeVOorF6fcOH1nbg1nunUZ4Ic9dsUZ4MDKp0uLv5+E67a0B/pRDWbDRtJGW5uYwK0zeWm0
nICI4CtmSUcnccQLWiU+wgoz+jrqbT8D4+8UGGyob8Fg13XfWbznrc2bdC4D88PBCsqD7Qo42py3
aq60YhpXAcDqre56IihN71rrDtcX8QgvVndMZ33aXygl33ZufFO5eOMCvHEX3Uv36MU+kmvB9Omh
zSkKRTIt8j1VOQ2R/Mo++aQEh01O7/jnGPrxW8CZ+5m+OHkOkfvxAE6DvLSCo9mGUpoouKGYy15b
k/xO7Rlxy5Drsxe5zi435mhtjUTLGmtilkOFsfdqVw5lEq1fNYeEyRx7iRXc5Cl94BYdu1yGE/Od
9TSh/MYwt7gZve9oAO20znDvhDujTmLascVsraJONbup6Oxrb5b2llJW/KyTzLaZkyCbjapfRl3D
eZaDvp3aSF9buRQUFHqkkwkzQ0mB+vuEnFivrLKkqTYpO29VmVWzra2hW6tyTFY2eMut4cXejoCC
/LQKa7xUbTLf0h1ZPVbaZCTOep7+LDuzfQoKkX+PTJGDBJ/S4FRO1AYnzLlOoiIihRGgPos68h7s
udNrLaryaM2CH0Akn8u8U22nQpqc/UEc0Frer0vZgZvJclXstFe5+zQ3iiMZQIJiQa6fyE7bOwPz
VlfV6V0SNTFkMTXcplJaZxaJYcMDyMMiB4sDCyufnTWI4EZdbTOVetvJMVWJmj7Vq1IRH80aJz1j
2w23uRI1B6gux+3huYusE+ttggL/c+hK/empMfbXVR6MN9gF8Unrxin/qgb/z/3/39z/AfGYiMf/
/f3/+Pkel79XDH77G/812DaBY8OshlrNrcxjjP33wbYpGV/bjL65vfvyd7f+AJ72Mua0uKa7Dgrb
3279jvmXIABkw1h70TOZhv8nt37/z8UzwDUhdvOyGHAjnVJR/EedPDPDundl6N2SuDGOUViM9bkg
vQkXwCdOLqG0I+ba2KhF4OWPc1K5wQf8468Ymtsjq6HtrnngnzzPHF8yaSRnzpIjyRvLJwpYFZ6v
uBO3QbkxcDN2V4KPEfD7SOv6WRR1aKyou85tdc6CpN3jTU3TWwnQGzMwI4Id4eriqMIJ8TPt67Wa
zGhTqJwiAvTeHQwa5uIcRB+yiq7dVSp0eMkxQl7anrbwyRvqkxU0+hPo/ZujOjyLQStec13KvaiS
6q1RmeCeqzzi1O273aRIc0AssM9Kq4nP8xSPB5YFZ8cHZdwWjJ8JaMuBDdhn/rJuAmZszVpWvakG
9tEcA4tF1d6dEcfWy0C3LFjyagMnlWrGJBbXCSjmteMosYG19ZK7SfA8uuPEiH5cCpCDl3H0ve0g
pnVoD+qBeXd9cPrGum2UYtKLzX4t0iS5qKHUR9o3kpvAyN+Drma/h+W0dblanGtFL1xeGsNHm8nw
OIWuvcsKM/9SNLVv59Q3v5bBVY302JSHwEq++t5iu9HJ+N01fRbuKGGjrKl4X9cq998si33JlSmq
iV++qES91AY/uqgryE2x5r7dUcvGoK3cQvaUa7ei82AldYFhlqY110T7CdSjnEdQeSRMq+PyjXyu
l4MiSV3UGLIV2QGPPheTWEpQ5LSGbjiSDzhVGTVPAJBG3a+8zIyuTmZm99PUznehjsU6nh0qV2yL
unYOzi4/xS4Jf0hn76Q54zJl2Mmj9tr84oIJusTYAm/AzUIpjUN9r5u62RVtO/7ofCenwUbY3brP
jOpnAMaHcjbtmHslU33BfJgcRrdoL13oE1YZPR19xgTj13lFYhoId0GtSl/Js8mEu1wlnRRUd08c
iJtgRmcoLFGsa28IkHna/ps9TrBAyRBasDeyGhcUdaMbK4qHHeILvA5DGdRVKis4D0phVO8qB7wA
XsWG4wOtxTUvStZedWrnqX2OcHyp1UAH3M+SVMrW9/OA2rXMuzSu8enNHMztOEarYV8nZt0Y2uJq
xrjchrqxk6kIXohaUIDTyHMVEudRPoHSnAP9x0Ct3Y5LiPcjq8OZIZEauBkOsbdHsHZXGMT196B0
bNwioYQB6Ie7nr7AaF1kejqX2nC6tU+C6uRzWK64axjxdgJAdS9d+vtm+oO4Z8Lk7EYbro6VNVcu
u7Qu5rr/BsejhBRUQAZLQ8RwGUTJ2agIhLsqoADED/iVvBLRgTlpgIgiNbiNZpi25jykGAfDaZto
f34expoGUWay3D4Fd1qqWFdgJ8Kb2C+ae48bqBn6zRNOEO8a2P2hKez5TuOFW5ejPLk9jzWZKWs8
JqHCtqq98h6QmAFcyERj8St/eszavLpR7YAhxKIInAh+jc8HTanXjaaTJonDYyEC+TimtbWmkWON
DChucFRiDi/1Q+TUzWVKq3TN4ilu256PmwBLTA1PYrMo1MEmsrU4zrX5SYrMu62cujgCNrOOqkUE
TMxWrcmQWziHwmjfQMDehEn1ZMhqgqVl2d0j9uHpS4mKIl5DTocpxSoqp1phATLJRzBRitdm4mZ7
2Y/VhpM58Cpr7s5J3I/PRS6cXV0VESOhwbuhdsggssRCFMCg3YTAGF7tUsSHCf7W2hhztCOnmwyS
AK73yiY4H5wgML7MtDZWo45tOmec/mcaGiW99kl5RSszwTKoFTMO8R7NKtrWXOg2Fr3okNlbg8kp
w7pXxordhY4WGpDK/hQHXrG2m6Y6g2fo7ucCf6se/flemElw18YNfTWYUeatE3nNXjl4pJFf/U2b
+ZzHZOx8RUtmQcvxR09GhBYjSYIlzDSNMETdL7GBw7/k1P5SAfpaO2Y1XyG3BwRvSu8VOCTPhu1V
YJx8ACNJNt4UcW+wYEXQGdzEectytF9f0rhohkWxn0VpvmvaqEgQzc8YY8O1pSfr4A5exZ3CCN3H
JDHHTUXTxZHB8nUW5pHTA3PBBtF+y3WDD7iw3GAjk+FBV1n0YowujMgeGY0an/g+zVuEaqOO9DcR
efUpsGt5ivy48llBw+DAugn8oBOXVhr2dZ77+56unRUaE5ISb9ja5buHK8FSC2xpxSPB2DIwqXGd
GQ8EvnHNyEXhAm9KCjFtLgrgz/xDMnr9Dgk734I3UmvhhxcCy9m+hMnCJC71CTuAy0AIdY48UPGu
V8xDIy5NK2vMAXn5oWLe1rB861C/x4mo9gZ9Mud5aOUPU+b5R9NWxq3bNg+trdxHcG3PYnLApwdh
jaUXEavpjHnv97Lf1q4cnlsV9yfXU+8pUsMxTmFbcj9c+Pmkv/o5l96Kjvf2lOBQJrIYOdc2Ksr7
eYEjAZRyBw7wD6BBrFdALvoCqACjBqGl4cVMEuOQz4N7UVWSnqzE3ZV2WjN/g3PhOd9GA/FcwD9D
cLXDlaSD8ynwo2rfd359B3rBXI9tBQirDr984m9rsknxnuQGbmI89YcWQP0ldhx9rtws+j4E9FXJ
dig31QyHw+ES8BNk3lOsioJC5lQ+ZiEvoTMzUojQglZeat+giRbbKjbfwhZDLG2pgJSqkrE3/ptx
0cVD03nOayrm6tR2tg4a3h5ifrBLxix8a/pp3Dtj0rzhv8WcHfRc7gdrOEqd9rvca980ojEaqDJ3
ERftbPFD5338bvQuebyJMgDpp/MpoFlMZlF+HruzROYlNVFyKXJyCK5QjOFLCJk/p4ZXPHKoys5F
7bPVuyYD0USjKN6VXOb24O2rW/grO+XZ1d7HTnQDGwmU4Oga+zh11E7EVnSRTGK3jZX2FG2lCRkU
EGD3RDXGY+zkBIr8vtkwsXDJleq3lrJXbmO4jvZam/NdRb5xnbmNeSrnpti5vh7fez/081Vbw08K
s9ZzV1ke0XTHbIV6wnIefxT0PL95sKMFx9x3FQXhhhfyU/Wq3qU48Mv1VBjNEZHLX6s0Q0im3Iq6
35or38p0suKmGi2ShhlltHpQmBGgqHzClLFgH8yaLc0j9u4GgmBilt5x7l13ich3GmDAToQVO6gO
zdPMOkCCh9NmjJXwENqG+OmDe111dI6v+o7AXul10Ra+Y7Pi6NFsYSc/uFDXkMZQMM5h2C6hVovU
PR/1G0zl6MBUH3286Kt2RcAOf1bbt2vSeO2m1jnpqlqG8nsdi6X8GzEDGUY8yIoNaUXGLr01dWf+
GCuZ3wGIZEEYrJxcY2btwmIGIvnoj2GfUrEw+HH5I+nVQK5XFXmgnuQYZ5lzCl0/yc7d6Aflk54G
3jUgFaNh4LApOCmv0gb2HLJnbsphXYAS2AB7y+RmiqNiY3Rh2gHQnsavCojYpw54hZwR3O/8nfLN
gGmG7jZQvzgxaViZA5R10ErJqR/8+qau+NNl65WvNk+enU3Njp8IeTPAmt8Tftgn0q2o16zGAh+N
MG/KZPSPHoQZnmAkv1vZe08zuLFVTZ7z08mrNqTueq7OtD/oLRm35tos/dippxpyk5V6EDqO4Skg
U6zKWPcHJ+/8ZTWYNpz6rE3pcISxdLt4TpLs4DWL1pm71lkULZQUgRM2gZWzJeo4blxvUjg6DH6e
yKqS6ovBeaGDnWq4NqmIXrWmQXWYyLO14J27YtTAJpt306t2w7sopZ5jJRAUHomHRpshjVDVun4W
N1MVWeu0a9tNY+eINa3rez1cjAoXHbsw8W5SewBUMM+smLSo06jS9Cny8+614+jJnakdbqdijh4V
IjGTTt7sUMXp3gg6bl+upeJbIxx0AxxkxJzUV+I4pW39GIZKdJuk5I/2REaPmNOKaxcFTINrs/7W
xA2uWMhU34sy+hZirrk4VKejZha0dNvW4touArIO/SDOMlDVI5S2ttiEYVXIG6AkzkMR1+9ybogt
VvOI/mzEYl770BuTdTJHDnwopst3WT7lL6kgoOmnOtzjwaSOeupNa89VqHsmmqA/BxiH6wpaz7lV
UbXhFRW7tCEWQZdhMZNT61yEwhrOFRJbbW3oKtEfjKug8pQGFeBNOU73tfRpwSuCPLk2aD8rUc9Y
xqB5WdvWR46zJKhYMuLJMZ7n9AInOzkqO5C3cGu4wI4eXyZhfOR+OT9TUL20vZkevxxxx3IrmLC+
ZCwVFt98LdZzKuc7g0a+TQ64f99ZQ36lupWy5pnvFapytzJrAULfygiZcfLFhxmUhyINTTBP8Ky5
fy4HWdNtLozBGEgVYqG3zCTxUfUkLBnIu/X3stO+ujOztLWBLHpcxmqTXQAEHvaodR97BLkYTnnz
pzEVQt+bAblHj7EZ/+BgTC9dMVbj06wNIs0ro+PC290zmcC+yFxDWrLCdtCM+sxb0vggH6M6Jkzd
miWC9f9RztDGDkHZ2zkaGWbJ+inP1fjtd/LPP/Fsmwug+feOM19g/nTpE+FUhrqzBCN+b/ys6lGn
uW3qWzqL3I0RWPHKpL6XfPbR8AmJR2+WsvdDap3szN0ZTrNzY3Pry/Cm6vHMlt2WX3VP2SrAwWT/
r1/cklP4h9eGpcV0PHwjOCP/+NqUOdSFCC19W1XNraw4K4aHZPh3zuN/8kNgZYATJ6kk5J/fADft
xv/H3pktR26c2/pVzgugA8hMIIETJ/ZFzVUsFuepbxBsUo15nvH05wPdckjasb3te11YtmSxSVah
Mv9hrW/R9DLojQSJQPzHMdIdc9m/R5L/Xswf7ey/lCQd0zTKYeX+eSr59UW/ppKu/oZhW6BrsOEu
MH3kz/tlt/GsbzZgEQwvv5KtGViy21zAKkrwf6E2csl20PwQyzSRq+yLueJ88xw2bqzsFxsOIqb/
ZC7pfOW1/OE5JVyMGEFsPdBeNBPDL1/EH8TTkRMxviFT8jRWcCNQTyCPsbFvX5WVZtQzjZaCShx7
D2VSIRRfMOzMxnrXxi3c0EAeaisjf8QtUtaMs1bM0NE8DKwWzfEOL3qm9lasJ+Mu8eL6pQLVZa97
6B7xevJTUM69aHoq5cxlw+PTrRASa85gRyDRn8kO1lxuQz0f0Yi2iGTiwtvSTch624OgDddyKOD5
Nn6JN9E10PnHk/74QhC0rgcEbjYleqAybZv15NpIYywGTeLsiTbcNF7mXA/YQlZZ3903wFt3uiFv
YkUhZ0oudit6KON4uhtDs73UgcjuF55GvtVjYcDcc8fAXuW2GdDtxeV9apfQJ4KhYiJSTIdgIIdT
lCRycuzusccS0hkWUbGzc6gTxJAvIZ5fgZ6jzY5ELSmf6ZL3Gck6fbAEqHAvVN8DmI83djF5G2DC
8rZbMkP7YlKb0BK34ZInCiZXb40JW+dYGuktorH0IvPh3japae2vUNJy1OEHCMRyrzRAbCZYyRW7
U5iHzljd9zWHOvnLUXBN2akuQ7gIZalBurM5sBMqiotf1tnPuHfY95OgtWts9JgMwpp74Xgfto8f
0/IhATpL3qqzJK/CgXvxYNqs6iWVtUztU7/ktOolsTWuG3kvlxRXWZLnGi3JrmUS/ohJ2Hu3C2fY
cGlcMZqaEExgL0BNrrjJSwMxzZg9pEtybJ6kzUUsabJLiuoiI7ir07i9GCNp4BGf2Cd8jD5WeDFe
piWbtmSNvrVsflJyboON2fvB4+wuIoXUZR+8jnNUW+s8jiEClKV1JcPKPCE5/SRle0D2pNI79OtQ
1SD2ePd6SdB1YVkxAltidWEhzBdFUvY6LrlREpiPe3REJPEKnmjtkM4rEqWuJuTrZS1ZuvHYXxdk
QL4xByTYAKFseFLLArdUCenKcskArpJk2FO4B+z/uitHes3JDJ3rvv8KD15yhIljjtduPFJ3fcUM
NzyDkLUnoGk+mBwUZM8GNwIO/HtiFcydr69UD10Nkzw+/y6+DckzNrBeWfhFNl6q7qk90m1O9nFT
akKQSUOevmKRRfM903W6gyhGZnIWCdQoTJ+AWlyl06exxCsXS9Dy3JkvqvNAXUyefyiH3rgeXM/b
+ktEc2yqNw7D5kYs8c3GEuScJoF9nECHPKuvmOdYo8XykbYb2M8dsqD1EgoNSO8NDmi17XRWoy2p
BIXvaSZJus2IlK5a0EdQYHKfFgJcFSIZVNTMcrPtMJTsy3+FUzf3ri/Tu3KJriYsB1o2XdmRmLLx
LlsirvOWsGsQpvV+TkbnWpGEPdVEYteT8pMNA8gBpUb7DMrCOBjVZF8YWoc5xOGiUYMJXQOdvbep
LPri2+krhRuKG1HH7g/E4vbWcWbvMaYq3JFWiQbHjfzbSbrRDU7u91yVTGtQKK1mdsFO2dvETNZm
+72p+ZXhPqOXLFNxFaQ5LbiweaTNIEUioVLquzC9nTh2V+HIeUc2LTRJnU/f584jx8PnfO47nsFo
Gqfv3oR8BIanWT1UNUgQEzFl4ObZTQH6Bs69R116G9g+VJKSnohtiaLYS23EAs0cF8cy6eHuRnlL
tl+Ze/dtrH+WBfPbQEDRG0I3ZajgWgAGECy4q9LJs8JfI3DpRhpnVHRsUCLH2Fkz3G1XtNluCgEd
crgzzhy75zBFEaEOE9L9U5abYcfdYlQfiQEqFbNlTHjDGNKU3yS1W8CMKkb3kHQMQM6jqp27kQv7
QdY++drJwKPHpKq3Xxsrqk/hnE0NOjNp/2h5+qO11eGTWFuGrxU86FLfV8QB0CTgHj8hjnJP1eQb
u9aL8+DgV+1ximSA2q5LHyA3S0RyPfkFYeKTT+7NQ/hWuqrZ9kJlCD6D8N2l6icB3cWnDemrVedA
1hbTJVUyDpsHMij7kk53kH3frzBy4nznaP+ZJ4rSnISi4brtm+YWD0hFCjhasxqFfV7CN7A7Oa7I
XupeTF9W71VtRm/cyYiAgO5dA2XIbvze9n6aY9iBtU99ieo/6V+MJJ0vmamPWJFYU2XS+bRzz0YL
j0OvW3V2j4GfhIKjXfRHhAAZkgVLTBucgst60edVZFAXus9dP9noOJv000BwAlagEwR9OGU03PmI
F565R7xtyd5j17HiNBj+6NInJhOX07GOxvEjoatRHEYB9I4k79E60fQgSQ2N2yh2GpIBZVa/AcFP
LjLFC8VT3Cq9Fl42Q3Wrkk+FFwSrBQHg9uyyneKxPLGwyoDJhHxYy6KtbuZKQl7ELuROK4H+JdtO
wjOvsfsMb/YwDb8h9Ki+40Luwbiyv1z5HnOl1Yj66IRtrL/Nbc4bAoFr40OZU3MzQVwl+Qqm8qHT
AMgP2hjK714wYhWaZr87lhb2yk0cxRWjE9w4L5UbKbVyC9nex4rtG/BZWUFSKdMjnzkYjShV0aVM
ig6fn9zbSl2bb77X+mqbR2YybqzesPddqqJ7lFnYAuWk1zkrC3hargK3IUMGvrbVs2FKhD5PQ1uh
722djVMqczP1XQOphQcO0ei8JiZObSsTWIsTi3ZLOIenVlZT3lld024aNuHn1Ojx/GtwBJtRx+Wx
0apGGZXm9RvKysX5iwjYwt/XFK/JBNps28L6rACKV/NvJJHIa99k+ySF80MFofekMcu+Fwh8dzIE
XYRCSfsZCfEJIAyiQzgRWcyax0ib+tqblf6O0DyFx1JCjxKBPUP7l5P8oQf2xK1vyWcPlEi0cjM5
MhirWX3mhSgOcCb5n8ncJe4BRu507yZ+1a9HTF/vvddDAc7t8jvdeXtne/Bh1vEozLdupoDcBubQ
8SyZDQpShCifXsVeaetnTmCcoCv4ryAV8ifc2E6zk7iarrqmm+grDSRsc92wLifF4YjW8NZEcvZa
5RohXw9kMOth6RpbUD4sl6bWu1OtZ146iBabwMtYQ9pA8W5gyRor10LYiIfLLld23asfpJIK9OZY
ZZ7RJGnWctnAcNkypIWKsolMQMlBcGlaMW8HLDlHEadYr5XdbuZSpmh0ze5ssQF0OpR3YSw6MnI6
RxM6w+h51QPf2iROWz8FqBJ+ONhcdn1hEkbBuzkvUBvVXYdiTLCdywQKk28z0sGcEStyNVT8WQI+
yVc0n2AqjDDlaJHDdcHa6CX1x/SRAVm4NyPboD/wu3PNTocpLFG8VyiavHVgUiNmQ3ByZ+JidjlG
v4MbeRX5OiJIXhtXI8Fjb8wWIIxsqE5lKZwtW9H5KjGs8jQg/zjzG6ZnoaLow5+jFi5h2xKsUPU7
FND5sUoDuRHJ/FJiw+3WlrDq94AFza2sKpZjZlQfvzr+v4U7/4twR0rKjT8MR/4bkuLxt5xUlOa3
3/7YJv/6qt/bZAtnDoYY5Sqp+cN+b5EBjFp0pXS6lpYuf/1niyydb45rQSBWwlQW4y6GP7+3yOob
KhuGLhoLiyvx+/wnLbLSi4X1Ty0y8dg4hkClSqCo3l/T1PFSSyMc7PzIHcoqY08lGsT9lmuf3X6b
IVFZ0caL4dyKidq4qaYNu2q514GvD1WmyGmw/SbbCltbyPGV8zgmZrIlgBTQVIC4cj3UcpsFzvia
jWNVbSZpSxASuXUUpZmuO6AC4OIDptC+/uzysj3CZgn2NtCwjQNgbg3dL1zPaDP3Uw/sCD6YKlZA
qcGih1WGYcGl24yn4lWVlfue1012pBpjrRE5sBY0YoIW0mYfR8ENchv3kE9RCm1B9lSPjWrxFAmn
eA2pl/aiN+ZT06deuAmwYf3ARVuiV8lgiq4yrBrXBVrSpyRu3fMYz+Y9O3mxyVN9B37RuzZjWbHw
C4LvadgAXIeJdph1R+JHVPmQdYinq7WfH4aI7OFaTndFWbBszEW+c2Bk0F70FjAq7xTkGJaKMbk1
XKRNmmkplMXB3aZcNKsuqewHTBUkAlXKXDNPUMwSxubYNbNx8AnSPakkNE5pg5QnERVwICOeN02M
ar9yQh1uK9dgtDvAabWiEpuPZetz4Gf2XpVWthMVYixzbmYKNvo4HRn+CmD9ozNm48eUdM62GRDx
+Dpp7mYyOtnSOJiTCKfeGOU43SuIoj86f+ROmr4DV2j2VinjA4h9sacO8Z97l0FBHPvOpxs5yXTd
TSK+hogNBdEtGXuMQDG37Dz7DbpQ94CuuMYsLqLNZFqCLBkk48t+eFXT1v1w63z4GQyTt5vNHMV7
RWbPls+NulPTgFwHJcRTCC/2CXr39A4whRiBHB3LtVEk/RU4fzSjSBnCVeSF5bZEVLO05Eg75gR5
uunkN0TaFNfpYD2Fo1G2tG6qOrhdkdyNRcUNmsv+RmS1d6UqBg7QZxUte2QZmT50Bgr+Xd3gI1l5
nYL+OnfjcAIvt4tzgYQHp7Tchap018KiWKfjFdlhotxf5+wmUBmrDrUPYUbZBkAues+4CnAAWygt
RjFnt4ZhHzy7otvq8uq6dsQ78QraP1fsVMKr0kpfnKjW91lhM6bGTHdsok75Yg8mIyZvvcd85X3g
GKiibeBP883cj80tojc3IyRb+vNZ5aw73LZ7Yvcpb2tuejiDaaIfMcfFW6/urC0tmwcORIulhG5S
RFahU96XSKXjYdEVB4cSfV/9JEgEo+AjgyVnPMVYp9CnnLVPY2wyIg/MGw5KXvesL+EBOPEiXS5g
lrzNYYVY3iyN4FJNOtMvzMxFxeLRnqw7spg7/5OkAoZB0Qyej5YktJShtmYHzxMZRLJyvQyJlIfL
DbNgn8KBN2l6fmjDp9F1894saAjYZq8Kt+vAw3c1Ymef3kJdQxH0nrOptN8T+AY8KSbKwSP1p9mv
8grPft5q9YlZqE32OGX68oAMRiPLM0AbrlrL971tbid8yzkNameVjeBkyeZjWITMB349tWS05+zj
O7aJvzBPPcQGmwzpHGkXzJOKG+1OonBYDQFcbK8SGH/mpgB2uAr0qIOtiXz7Zlx8S4ws+FucZfGq
tnmN1w4b/Md0cMVV7TCOgIleV6xoYBPvYyWda6pjKJgR6nkS/HzMcrgz16KTes8aKtwT1ObuC4Qc
t7lIz7BeLXpCyy7OY2iHV35Z6l0xtAobtXI1H6o+Ktlp5h2kvNgRJ1fXe9ugkOezGnN+BU60rYNC
GjsUauYDBXu8dUQzW4w5EUo7Rp5fdNgV926vnUvrVP2bTcYUvY30rhgkAHepamuTjCrYt3U7L0y1
LjVXGcK1j2qqfnBHgW+TCouP9lks9ZHproRZmQ/EKfq7EenIk62C5k4pw+dyyNNjGujmhuQoA107
XsKencYHhanNfMPaNNoJ8OzH/oFcBvM10Va0aZCLvfVWBY+/ZeJ4iO1qvCK5BHiBLfB2VyPN2TDF
30MhrZNdFSgUgnGHkRuIKAr3eN3K0CoXyona0v/Nt4TFxtsQqWWT5uUT6dY04k4Pv5UN397uM7ta
xdYwEAUAn2FIydXRAKbiTT0K9yqSHPEeGt8NczfaY77/A1QVeyWWMMcA6dYtjcaw7ucw2RICF+wd
foFdCcggXVmDCjkaZ/UqZVVzF1Kuv/fMLK4tPVu/9Z1gnMs8YYu61zo4TSVRCPH9hFcEG8wfwY5o
Dqx6zEouiTlUzwzzquuubutb27a8M1VuvgbQGp+BnUe0diEZ5AURGrZInUX08p0WLzqT8BK+MBA3
L75vefwhjUMlkKF17FywmUUmEbFh2m/XEZ/8WzvW494TTv3uYluvGnKpGC60d3Vjk2enMtdB7tR4
d4kTzldWnBQ/hiagfxszc5tMhXnE9fLi13geMAyaFA84WZECyG2EZNDFyWO8jrlvboewqK7H3Juu
pNEAvuL2rzY44yCnWsxpVqPVPhkCGc6ma4KmWSk9bj0DYl3Tj463rmxTr2cPuR50UtGigHWXNtVM
HAtwNJ97d5Z01V2NWZYkDftdjKCGRwXZdkWqCidBXSc4bfPemULNyCd2A668IGP08tg4Uxn9bcz/
t7ZgQF0c6u7/WZh/U/8WFPkfi/tfX/JPZb7zjakrp5/A4uqQ+vzPAh961jcbv727QN/Yc+Gt/+cO
zPkmnMVt79H5s95deoxfBf6XNp99FS2Bo8gfIEngv/7fx/h/g9+KX2vj5i9//8fAXGrVPxf4JH1L
G2u4sBexP5v4v2rzm25OBkalt3HiQTdE2GUyjqkDYqU8v1QUSk5FUFeRmiBcubGwU62GPnLWCYEd
A7AeSe4T2ivKjKaNErw5TEFJHXyx3d5A+O7Q867KPk/QJC279jatzE9KqoE5n24gXq9RhS7KWiw9
1DhFKNBM7gtPkbgaVvGJ3BrrpySGrlh5TeX+MBZtwAiw7KSTRTRZBEx2Wp3eo6Ty91ye80Z6Kfo4
JHjodaTTEe4l0OBzyZY1QS1SGU8ayYK7aBeyRcWQL3oGZ1E2RIvGYVzUDrq3u+9o0MRWARNDnJA7
4X39JZZoFt1E382+tyE7jzxSCbydIUY3t+62qdJy45lhCIYcMH4fYXBiHfYjWmQbGIjD+GKL0dig
j9E3YGwQfEzRCNAydSZ73eoQVKzvjR7mMLONpgdtt22+4Z2YXv2pQHDJ6IG0TdD4D1pJrPhNwZwQ
lStpbZHjYycYxvGVuYBl7x01mseACnTrOQnAU9OKkdHpltw+jLGyfCEkiRTwAEjukomUnYwGijqx
cm5JnJE/I7ZJBk3aDBm+3DNzBCEW0VQzb2JM5/XGARf8hieucm75TQBNiaTPRlYpSINAa8lts8iF
UJiHP1mfgB5eFEVQBrrdEIB2s8FJbTrSKO6qWY3EF4UYjcXUFpzOqJWmAqS6mVXWnbFomfI+c06+
YpvK2YfWCR8sjj8+NDg5FjlUODHDT5CQgYXYVblRnlVgxtO1mXcYc0+soAaoph7aetfd8kIoYpX6
MC9vFZDy4kikg4WWUpL0y9KUzoPYqKxR58HH1YBhILdcF8kO9hu1yWZevTsOdt6r2er1Q1bm0bDR
xuiVz2nd62plFw3zR2TDJFWZCEtQYY9sdxxBi3aKcRx7Z6cMwk+yxQE3xqmm3k7dKTPOvR0FzRq8
XHFpDDc6swoIrxw/H94RLbEzTpqhA7Sek/UxBlNoY0MUObHdqbOoolGP47aArkCZZU3oP4c5MNqD
iZNulwdRdAsjz6Llq4Ckr4raz/hk08Uy1y2nqN0Q+NQNCKDLvj/Pc9RVG+LW5LoIeTc3ZZ/1FkIu
o8ZbvLBnbh0yeqAsIUPU1+OcDaDFbXNfJ7rbhAEoBJ64hRsVawzeqaGjC8j0FOsBpSwoMgYcNWZA
d3gVUVPsW2+sgpMym/t5bOP5zuuMD2P2cj5ThlOMa5fNvH1pCwkpqq248YkgpqsfoRkxZIZR9ggH
SxR7xcI23/MPsZd4Rs5cjJNoelCVR0ATbvG2QoKWCmefIuYcjjoGByiLsv6Jh+DJ7hz3LPH7zg99
gm7vQBSLVRxrn4RntzTYjTaNCdUxFncqH/g8QiRi0xYzRQWebOZYZ6t4P4/SPcWGCxXDHYxxPI/W
UFxBJMix35d1ssep0GxTK1gKUd6rYheUCHHErOSdUU5mv5NdmG4o/sRV4SA2lW5seFsDTV24AWFg
PZazijamTBfwNJrY+EdN9vF7jG3/iRV6/9aYY19v60IpPmtq7Df0+IxZLMdojwwqSBgk2aLZOmET
1Ff8CwAhLIMVOtI4h5pw5TCbZCnbGEjlGNCjQjSZocD42oydE7LCd9hY2E4dLJV92bMRrHHE+C1j
zXZV2BndUZGXnctM2U8frSmQz8TivigeYYKWAUTx3uSmOCBy13cOePdNgIti04qwOsIH1uY2n1ux
TQ0b4Texf+M9+011STPR9RRbOrOuEYZDS2mJa9i7VSFfq3Z8hW9I39zSQlsYovzUXfe92TbI8eKx
u0b+aF3myWrQMhS04dgKxuDOGnu/FqtYpdM8HTKpW23Ha5oAfJzsZgf3AhPS+ltV9G/VU0B/XPQ8
/3M9dSyG9z9WU7++4Fc15ZnfmDb991Ep81AlEBYKoAiaDowi53c1kVzURBZkcKRGDiNWtGi/V1IM
WB294NpQJim9fNVfKqd/VUkpSbn2x1EpkcSSYsoBu+SZ6IrkX2iAU9a2PbwG92RW2XhlxA1BuolI
7kdpJ59Z3s9HIN3s8ZDTstNLvtZ7X4u+r52frxvjlj0InyvWP/0tUwP/OZnRf1xVy9IwbPHLHYuv
rZ6fd9JYE33HitFiiMDSQT9PdjvcQTKRKDunLCUmN3bTz75nWdlXnfscAttnifq1zWy/Npv5suRk
Z3cMl7VnvyxA469dKEcOe9F8WZG6y7IUNskxIErwEntj/9JGlbpn8ct2tetL/2e7rFwDo79OEOaz
sYJ6+jYvq1kFGPRlDBjCiqkJf5Kmw/7WC2xigepR35YOAUSbcZLNLdDj8RpGEywBJjEEtWaGcVfk
MYp/6pLg0hvCP5JZS48UsJVFqlVIdYYgnMR4FWeLveWAKWAug/yQOpytxG+Eb9YkyR2Rbubum0X/
Bb0Ad+lkkfXc2R1jna4IDtGQBpSNnnuy0bTszWIs5WbOMuchA3MT7WdSqPVqAv0GDMkSHToDKgIM
oqCOPieK5RJ1Va3ZwqY9QhWvZkjiJ9Wp85N4i0KZQGNRMKEhqdC7WkhzXwozcHleyckyFR5BW73u
7nud4b6G+3Ygy7T5ERq+2669CGDcWs1O+VClQ3uytMs+mfrxrvBSklAMKDM3FpNxkwDAGTu4MxXQ
+HGlvKYdwR9Op1oXEVaBNDacp3FEQ80AGQux35IrOsRbxsD1DWYihpJjxOIWlxHOj2Gk3OZub09t
nMlw5YRjcOu25U/ywqfuYC4kho1B9M9PgidTtWL8mA6rSM3tR15LhzkzhoZnYldjpvV5tYVFGi+B
3k7/XoJDuXWGmhUhW8mdZ8har5iMy51VeAjQxsgabua2CeLnyiQHqL8jWjEiO8GaEQrttdVH98Ok
w1tMi5OVfvLuAkFck6oe8doCOsQ5cAYJOhWkSjk68y9Bg6ktswpEyKrtkZ4PADgnSzwFLt+DEI1N
nM4PqhmD7ZCzklm3ltXnBz+3lowX9rUoo5x17wkNIYVodAIiMz7esl4DJyZgNaGRyVnZKQ+nYWOW
2bpitreLQ2b2huYWI0YHzlEgs02aWFei9dDxm4zLxkLdo209pINpn+dS+XD+ahQeZj4dEKfxunfj
iF+rh8Kxyd2aJ1DllXkx0MQ5m6bpYErVcGiieG5PDJnhLiEBPCIvG84dQcCbAZfuvrKRvzDFnqsr
pjTdCd9Kdj9ZucpXUeHQJcQ5jmmPaX3IBzOBawDv/8kycMKmbvLpUkRsYof86CKKm0ejE+kFpqVe
Nzkby2i0rYdaJZxaLq4KWjRkNKYTE6yAS5RYnYArWKDr7rvkFivNs6dgowTzwswo5CFug3sHNxkp
S1a89okvWceR2dsA0FIgqrODAYxmgFe7GB5hEIcbE23VURfQMhgT4dgTsbh3ymXPn84JcIPaPuL4
zLYOvvZxFaimu7a9xNxWY4wXCTfAC92MetUMlTdhgnxpJPr9pLtWP2ptd1fl4KSQNoKGMwW9IMqP
yPaND2A4BT1GEsw3DGl45UifvZ17zsYEU8KhYMvCPN+Lz4NleOM2aBjr+WLu1m1uZmtC2IM1zU91
yTqyvHSdLatg8W462JawxfW7kZEW/puq3eLtJPBJ8qLcEWSabP0ZeRvGrZRXW8iYD6preN5HRKPC
a86WCjDJ2I5r4KL5OUJNdRM3LuYAE1AuXfe8z1phbk0X/masdMe+wc1e0c65t2EboL4IePtfY3zu
wu6wvSVjfmP1HduUNDAf8TCnP5tJtW/aCtSDrsb8rmIbt53Qyu1SzMLXPV3vEXFbw34mMbBwuyLl
0A2j7iFSEj9u2Mh3Kt/pwBxxOKPnya9dq2wOo2FbN01jM3ZvycdpsmF6CKzMcekYrejS9l57Nj2/
Pzc28nEzpCjr4ybBoeJyZKZs6zxyeCOYqniCO+0S/eJqtEYy2JDwJATMznA+mWkZ7rIkzpCJp/5T
iNspBJdkN9+nSEQMBYw+Ogt2m4dGsCegnxt/ZG3HLkaW86PsJeIJP9Y1OSARu0BdNU9YHsV5ZkF/
RkABN4/Oi1m1XYX3ttNZD7j1BTmAcbkhgQa9IEkz4UtZlQ1JSw5Y/aYg2YeDqTpwo4/vIfnKjzIE
KrXqwBsg2pO4ZYSaaZu69kQc6R0tdhPfBLW0IMWYlbMoZSdnsBLzdSLCMT/gHq6jF2bMSzRZWzgd
N1Fi4mqbixCfVI5TcttZ2I8n2Y9kzZnj/Om2PZS6ZMrX5N5wBIewJQAf1oCvgnDq9oOZPTJKqPZR
wuKAh9Q/8lamjPDz9I5usUV8q09dYJSbigTV9VfR97ee4H/RE1gOWox/VR9fvefN+5819//4kt8r
ZGaKLuQB22SqqDxhUaX+EhRYpvjGuE8sugEX54RNgfp7lczU71dVjLbAQ3xvMQqUiAzQkvwnVbGl
/jpf9MDCY8fHNWwjYnCcv8wXK791wSuOzlUmShBFwtEW+ZMWCrRq3TWsTCswGMjHBnKiZeFfinzi
Cq5t00CVO7c8lQ8pVm0jQ+ru4LoBnDPWyj+4Pk/0upM9TiZgS3N5SUIgJ3qX1ehCh0tLAHA44kjX
VAc0svgSd22TZs65V1XzkQTDHYE/GmEesKa1Ch29S7GOI/Cu2F+IeXow3Bk279wSV7eGqJYj21mY
DvMeNQ3hqflopTaATRMBk67JlDykldtVt/A7koe68r23Jp0lBm8uXYsPWb8w8/I69Lco2l8NieyI
bzE58xZCJLhlNMfMD+SUZ1uyxdybpMqdt0prcjy8YviOtY4bx25Zq3VMCtEx4diMe4F7vpCh4WJo
N8iDmrP0GOMx/460onoVjRTFyioi76Pw3I90nC6uWYMS7BPmR/zFv+47R95EdmQeGEZb2zaW3nqU
LObJwPGquy7O4fKZ0wTddGCcuaIIZ/FA6cyRCFQP1ppl9weI+Nlth5DumV0Meqx6GvY4IqY7rxHT
iYuxgp4cUbgipjKiA5jr6JPnwb6LE/gb2x4i2g02Y8wCDBUOTFgtJm9t/hgyatvP7NNvuWL1uscx
Rz3stoKNWi9eDIJASKWqhLwpVNBtvJJyOdOot/vImglTsJGisdTutpbIuy0gclyj8FV2ciDNhF38
iHPWr+bvxpSVOzdKjT1WufmoAD1/mJnQxxDRy8NsTv6lM6riXJC+ne3VbEw3Yzc7vYXdt1etcCg9
f/03OmrVh9dMTnADspVC6kbeWO+pvD7FJVCq/JT5Dbu6jW79KvZ2uCPusdrhAcRJDPl7ZmuLDPfj
7xP13wkN4hSz/uWJellsR/9n/U4abpT/afbw60t/naza/sYNuliSUGuJfwwZfp2srvomBUelyTxz
mTFIljy/TlaOU9t1YR4xZpCCL+N8/P2kld/4Vy2XDSweJPYm/xFlSZvshP44f1BgnYVkVWEvijGy
FDje/+gI1MlYZXVKTTS2YBhWFnhJvZlZbw4b0ddUpW1fMt53TR06R1bngTqiLfJcrBINFBAxULbv
JOSVZEvsXVAdjLSwhnpZ3mTA8kLZgLe2XRz9oTqiMbYuxLSrY6vQA3DOxtVbWjpy+eSxn8ScyDQx
gaizymiuz17oF2/M3ss3mBM+FqaYDchqYKx+tkKh0GX11iXzMgMcSR44zqorhFvuBUnziDkSY/kS
8n9RRsQR8bpVyy5YEsyAaWvJ1G0bd7wPRhs9BlyL+xo/zZFIRoIfJAag+ibAdFCcCrgP7snxdPPZ
uGgtsBMwiMTGYLDuDUCel2oab6d0lN066Tx+jZJ+xVkJEdQHFHLWI3I8+12LcYkBNroDpAb5NA8u
Ug/CDQ+NNOFXO1ljXQJR8fuXyOCeY4facV1VEQ537cUNtgJUpp8xcYOga1UhHiOgLm/Sr8x+Ncqa
f02NVnGFLsd+nwK+jh6BH8C2Bn7aIeW7mTIQj7G/LBY6ySp75Xgjv7VK+J5uIsu3NDb53b3URlvU
Daa8OJgQrnLkXReJm+Ds9j7+JGBM17Ef9cy/veSYR3TLuLmX19MZfcbn2ZgRw8xzzT/5xxuamkFS
bygGvWfRLe8whLnxlre0aV6ZPQCjGhYa7WZMRJxtTOz/0Z2RCX6FYor5U8o+5K9uQ7eGP6vjdRli
Y0G2jgYkr2FShr3Whg4QBLQZ9wqRh6H5QvaOkjuS8Qxycof5Z+h3vBJmn3vPUzrco/awwQKGDmNt
n7ToWTQxjiX68RXmcWONbE085ooHEPPE8tRmPOgoRUgIwWjOnzQjoaO2/0c+w/IQtUtsdOgM/Ky6
7XkaRN0sZHLZaonVmMQs3IvMuFM4UhUjgIaHzxA4pPxe8NHTQ0kEINHGKG7a0rqEQ8WHUHsjb3AB
E1agOgoIAEpiRHCnPPZYaSYMdDIuQpvnjcvKOxesHdXhaz1hcM9DshkkP3eEynpeZUtCsjSD3CdL
KOOJ8bl7P8dxEfkQzcV71y/PyUSm0Fu3vEWubOUxs7vyzbWa/8/emS3JbWxZ9otwzR2zv8Y8ZOSc
SSZfYJmkiHkeHMDX90LoVjWVqqb6vtcLTTKJAQQCcPg5Z++1+bCuFiQ8OKbaejZBe9Mw4FmAO/OG
uz54vd7CseFxfdMWnvrysCfLTRq4w4iNv+eSaDOc7kc67vf5bJLEHSXEKJuurV6R8XHhurKy8KfT
Q2hA4IjynBVLgsv1kegzhE1uPHHxpqjnxxYsHDG+mTeagM0BlgaDDpd66Bk8a/CKzwJFU9UmdKXQ
uCHqRCiZgWSacESafrzPsLYPKx3nfB0R28c/Jww1r22eByG4wQyLhxxhC9cnQOv1PJgk9U5iZgVh
x0wgVFSqG11m6mZGBQkdNp64JUri0AiUMHzCWnuPtJP7pB7Q2BlNO7Ge0jbcUGB6B9dpxE5kZJGj
+DFQ4xFgRXsn5ftaAKb1bm4ZUKHFSXjCGEZzQgg8xsfcLHUEsG2sLmEC+iRGa7e36NM9QrW1cUmk
jH1ymfE5tgvRJqXG3SQdS4YQgXzGmQ6vDnL+iKKu5n8yqSbfUhHUB4UCZ08FbD57Fvc80VqQKPwI
5uxTC/vPPow9SySBD4p5d8odhYOcHwojqHwOSJSpTmHpOePWKnI4rTmck30iaIf2NrLy9aD5lbI4
sN9bqDbNFikZ91Tg29zg7Gj5WZs2c96FhisALUrK57qfJG6HSU8bBAGokXJRcr/IlohtGAzVm1YD
T0Tu1vI2hoH6nOeS80nyiijHQS13jkfW/HRCP8nHm2HQ/ghT0D5x5HB3Kw7Bjlq9NrEjk7Nd9c2h
l56od9d73qYFBTan4zuvzXq5/3vPlbd9PKhX1EiIc+AXcohBy7p7GCDzjEjAWta3pkXDk0XWcj+q
Jf8bEbF6BTPID/nnkkaPN8aQ5mluJVjlTX9M/Bb6VD3YuiFPz5D3Np3ubZbhAib6lsuL/nJ3feLy
wbdfQdyPgHpqp4l215W1LCMJ9yzy61eJhqt41WE4pV8cOgPoBGw20CtwCvHejjrnXWVEqyd9nT/I
qDfX+KB+4NLA+lUt4zy/RhS7moKQFZhwQXmrZ0bTsEwET7Bf+hXs7IjhdnRnTtF0YPmxco1RGOUS
CrGyKIHKlrM650WL19D0Aub01Doqe5iT7I9ExJnnr7POwKiRp82BxJmcn6igJ48oeGSt5ZkE1MsS
g65Am/RwEJO5P8oify1D2ZxUMPaMTicoOOxDrObZtP1jiXuIIABMns90uaoz7xj/XjIUJPe4Gaxd
U1vxqpayu4VEUp7bPguxmoTRS+zVZISRkfqtpu1qmGUNtVZRTXbeWngJzwBDfZkb+tB107GN+upM
eFuTB/ciIt5ZqY6Evn5XVW29Mxgd3Ve4XJPcewwQ/YgvCJnRmdIWzN3gKGWZs6pSS6EpdDezJXr8
k3R/Nyh75gJYd4dE163tZF0tul15lfDGi5rXsNMFlmgyqvQQ+4pF9QvAGAGw4WmI72ZRRdNucqHz
M8s3YjQabU830wRffqYinu98FC+nFsrxgxePNVCsRXqcI0Kmh1NejEWXTHKqf/IWrXImbTYl5AJt
aXgjZRawgFYIfPtzAwX54lkhomcmveN7ZpfJCyraFzuhpL7JGH8+1GlUYNFttc8cAgaPP1gDLUG0
1dGism4JsFpBDzO3tYOnx0d1vZuMRB3EAFJ4WrTa+VW2Ta5iuuqtNrn4RNhNF66X+yPp/GI39zrg
PR6LbRjrF6WSCqct8lAv0N8GhOJEJXofYY12PHKIp5ZZbe6s1APo1TlAugSqIVcV0HMXBTqKnWcD
lxX6xba9+HE0P+Qz9XLp9fmunAx7HyhgxhXpWduwbp9rZAYoYq/C9zavy0s3M4dO05z9iUbyHbJv
OJH9I08mTriDA1HvmKLWvimtmfQeB0v8kKK4H90SXGNd+1tDzekqYcWi7s7Te7tONh67TmNO5R0v
AfIh7KEAYWa4x2xR+SN6XVtETxygSzZ7oifYs06LlRlC0sEBWLxq48l4a4ORQUXVqAsRoQ99nJub
rijEY4r276acsu7FHE2DFvdiRjCuxgTN3vWju9oVAtOcTx2xhPsk7sqvELpoZqLboKCHMJg+m4vz
wdOWwcwEFTBvXm+T+vYO4NK0S8o0P2rhee9Gmn8djRpDhfSyfD00TbszPG4baNWUr7jE+r1Y/BjO
4sxg8Qfu7TBfCwjPPQ6F86NanBxmJ/VaLu4OVit5nJLGeg8aweApKFvES6W5ZXfdsBNcXCLT4hfp
apwjQc2Kwsq/DDpKhoBGbHoHsbhNcoyzGzoNEO51JvUNcDxPrio0DkxeWtdvuHadIx4HnWZo0h2Y
nUvXaB6Tx5iYdsQPCIKygze3Q/iDxT/cYRqrAZOT1BIYQ1EBpApmaEGhBbbGjQwWpiZ24a/3+tVI
W8S9E4wB2Ei9JB6r6qhAonrruU15iVuei9jq9Ct5D9lxRrHJkHNKd3hW5m0fCf418eKda2biRYej
zy1uwVEzTjHiNBoWaZ/Tv1EMx26Ypd5GQ9d+MSLVnzFXX9y0APHIbuAJG6ogDwU/xKqndulOMCum
+EvLdEQcCYVS3cmo5WxiNkPnt6Nt19dg/eXCLw8p3IK7oFM05fDhUobASvTfiHNnUQ+IWiZvztAT
7fiVI5sZew9c+9lZm5ltCEayhiBDInRQCb35ERjpnQmk3F37MYSnnacDJz/XjLbqXVqy5doIB0wu
dw+2063TsweNGkYr7GShbIP2t3k3xXWVTSch5/FxMrWEL6kAqi+ienJ+2J/90kP9tyzyVxkk9fnn
0tmhsDcpoJEQ2ItI89fSuY8ChP+04w8Bc1VESWVpjV9me+7brwQ4ziAqcsVupCycjHQtnfLy/f0J
SCKWPp8BPdKlhqdXyll8QuboyCXpy+zCgzNC8FsFRRsSRq9kYN5Ko2Xi0oEZ2MdWHIXnrgpmmHtu
y2yz6OSzL3p5a5eLj+T3Z/U/XBaFdB5pqEtfw1tyoX69LMwNAkhYdri099ikj7z9tyNZZoodWZCB
iDPZ+fQ5UqGNMYTV2++Pfg2D+tV7xsXg8IRZ+bCEuDifWscFZPce2QTXZMoohRJZT4SQIALNE36Q
aMIXMFvat56haRpHuWy/C5um3pkOL9ZSG2BeCjw47cLo0C0VdFWHRfKzDRxqmMJiof2HE/77j7iI
UxyYMqYQnvx8vQa4sYZl+NmhCAa809AGQNlFborsoWEeWa+LCvuRO7b1e05OxSNz4vGRcRodgHJs
HvOiXv/DGS09n79eQpc9kG1hbPBQ7l5vu18IN4ZTG3PPvuHQYNilrDfc8bGjJfXa0uJpV76xlL/a
NNsfNibEI7o/f4OurclwGPBKXrdttdRgXNnfn9hVDPP5xFzbUYQtE73tfA4C8wYBVqWpo0PlhuxQ
w5Laq18Rr9V44yJObYunKsp8+zjBqKSfYJWgAQfbHB57KB6EUA9avQoxUS3b132xJG13bxD/tQ1t
CBa7OGzZcxPhwh5+6fWAZePJNvKAbknqNcjBlmjhH38WpXGOwqyfly5AMVXjI7mx2G+GhEjNZR/3
Hhcp99bc+uQyOF5FBfT7y2Gigfr8O8ENsxEqQXB3lf1pAYokKQeELBh7K8KphGIE2QmxDEupU4yc
PQu/uplMfzCeCnOmeTLmEac1xf38NCqXqxVakurEmY0MOanNP3Kx+HP0sincXttDlgm+kfy/hC5N
r5noHcoFqLGOvWoAFzTUzWGeco7uwPrMN3jvMJX7FAQ/rl/2f2d7/zjbg2b1y33xN6/wGQld/z2d
/qJ/o5/MX/p3D9oHzO8p7ABqkauZ/9cs7Kt/YaBdBn6eArh5dQT/Vwda/Ys3mpLA/i1CgiWGgf/u
QONNgL9F+1kC27r6iP8DBZxc3lG/PtM+xDd6zw5CODzD5mcrAYtQ1PhzEJ5I+cFgRiiB96AlVluL
Encf1546DeIjMfR4rGob5XtCjssj243ugKJz2Fu1rPeo3oX4h8eLttXfTo1LwkyUN5mJY/rzC37E
Dkj+B+4fbwCoeadUKu782WXqyLgOF6Bc/IBXZ2BMTE0XWgpt1QAX9eog9ItCPrTS8TEWVtRH3pd5
MRzCbsF7SMa2fMsjqBMN+C/sichCDKquq2sxb68WRtvtDB8tcTBv7D8djvJPv2N5NT9Giw+SfPnF
E6mcrAbVs1gl0QSQc2ekOChpK8htaU7JdmzUM3PGxWmpePfdz9LtX1TJi1E3dY6TNANRTc83qT9y
goIeCUYvWcps+nrrOMKiSIPYAVYzBGaUneBLZynhhRNBqgnEsgeCZDYM/Ekca4JXXAbGvonn5lSH
idz3lG/fYxE1dyoHgeYm7Rkm46mCvfzsFfEIR3Gc9l7bd4Beo+E0GoNBgtLM7C8DZ3Zb29Z0U4TR
zohhNuNKleWjYRMDZyUtm3lI25s5zSJSxQIi+kTv6IsREpEI1wKokhdN7VbHw3gTevOT6MPsriGB
DsA8emHqUKxTOz817I+mzZOVqqKWXSxAcDrkWL0fhZ9WjwOcZJwNfn7vDLMHiNtqZHpBYNNaL8kS
pTKSY3/Hhm+L5Mrc1TRXnichRrwJUBXGJY6FLm2xq64ZLbJx+zU9f3cJTJaH0QqqLbhMY0VpCGla
EPWCIo5SZ4l/4arXZNGlzY4IO3EKpaVOShJyFcklOyZYYmSqjkCZcomWqbUkZSbtDYR/S/SMtYTQ
WANxNCHTmx0kj3qb13z7xiS2JpuGZmtes2y47vaO+DIMGxW143u6xN5YJile3RKFwzhIPxI9qW+h
Ng5nR7cYdpfwHLuOsi1c6wL4KyD4eQnZiZa4nf4avNPgtd5k1zwejVhmWs8UZF8dPmRtjJhfAl+R
vaO0fDfDJIJBvKT71GFwqQErbfxxbA4wnga97pZEICo1woECL8LkP7gJG2ttTZj4O7hNe2bBi88E
hwn+zDr3zDW6qAw5IlG6mywkKnLFztd4dsYWfJ1tZN1RjQ0Bl5UDZ2rkOh4HAKvtir5pdIOPqTjT
9ufq0e8nrHNYVJkDqQMT3Sjcy4H9HbiIpnTLdPM866q4UaRBcfnmOr04mExJu1bw0/14ebpoygEB
oQk37FF/WYDjKZoePIwQzt5LS/eYghVRkZ4/vGEet4Fu7SPBoUCjXHDmGCMB0bMS6rchQja6qnyX
8IYcaxTe1RhP35r5sJ6AajXetyLwVI9NpiGYoYTJPJCaBiiL4GWMhDg1aYHIoYvym4nMIJPt5jAc
y9AtHWA2GarbBBEm/DwiPDELh+Zdm9n6wW0GkrnYXgyII4o2u0PdXu21SW8YVe1QGijEJO2HCvXd
rctycM4jCnmgaln+yki+fox7qyu3Y2ZCu6l1fWPUXdluPKsWd7GflM8ew/xsI/vY3oiS/+5yj8LL
llN0IiStuWgziu5jU6cv6PELMgCxqYQTJnZi5tCPVSWLr9Om6fckxBmLqpTdF/37xr2nEZIZXwEo
zpp+aa0eTbb/MS1/SPfUsI3b7GyRqz+oUOvTlEv9BpAeTtgkh0fZDfUBEd9mNlya8yHGo4MwE8he
mEnsc6SGhEp1aJ4cq5wT5ilu9CAd0/xSDnn86E1jLg9t04b3IEkr0I1Tl2ZrdtbtN/LjSMWwoVM5
+wYHzjZw+/Q9qlUtqZbH4dL5RKmsQqmdCJ7PgqNI0YTdGWNnAHIYIIutSBUYfrK+q0eqW72rPcjn
rqE4RKgERnvW5h2pp8mxSc1xW2sHHBw4hWPipcFX6FaSP7jpWOd5yFMLlM1Efx2T7AyFH3q6ibDS
qb0bGTpkRnsTg4KVaCXY/lGj7BpQ4J07nz7m8rOREx+dc3QtCFAtvuQgvW0bud/JotUb7eOcSuvR
eo1h3h0TZCv3CtcyR82/01unHUiitHVHS/IGxy9LjpPdhJMffMesdVS04VauYxAqSB924wscw1Vl
J7eTQ1yOjYSFvzCP5h3jWH5THfv6lg4B1jKT9io1H7DGhj9iXxjfEp3WD41pjWfbqe1s3VZR8UbN
MXwfrKwlidPxNg0kLzbVYOgyIy2/c5c61hqmUMzSkWBh305REN20pD9EK16nzdny67FdOVZEYKls
gXpu+8mAOYnRTy0hvEYMX3nuxaub4Mzb1m6dfgCwDBGfAkVYJKcYq4mjMCayI7MuJ7cj8jSqLh/I
XpWSE7wGDt28ETqUvrKF4+eCZm8nw50h7PRxEu5TOgbEfiU5qHvLbrx5XTB5urSxxjuzCMju8KTZ
R7ZY5bepDLpd1xv5puwEvxcJCBOddispvllOnfOZ8fDDlEW6RfJtLy/RJr/4dStvWpYznqJ2mpHj
Qtxn4iVMWHc+AO0VrYD0HavFW2tIjHqTtIiXTFR1SiCOeMi9fQPRNy7EaN1ngaZBXNb5I0k53W25
UEMpdOKn8YoSXahYlL8MlnZ92z6GSvOydnznQuhKtBlLHrGbGG+HswHZ0rYw8xl5rJwc/ydGwmET
LFRTnYz1h6/qCoXibKiTZ7dEZ+DHIFIIL49Cj7ogUpuFlupfwalqYah2V5xqRbgnOTTGjC+PvtVw
QxfMQXtwBbE2Vygr25Pmi3lFtWK9B9sKQQou4hXmKrgHgq1aGK9D0vAmwFxZ1AdiauxxM+ogglkO
1g4QYmb5T+MIM7a84mOJKXbPfpOy0EZqyRMo3Sy5NBHhimuW9vw2KfzxlSZY/Sgt7X2rAz8hxyJE
15USEfPdlsGC4PLqYl+3DVYNI8zp1Edy5pVRA0PYx3kl70083/nJrwgiCXuPTKFC2IyJRCiOlZ9k
Yl0sOIjW6l2BeeuKiXD/hEb8b1n3/yMwksr0abv8vy1NN2Uft/H7X7VF//5b/1XX+f+iDQJqCenQ
1YlEZ+nf2iJlk+wG49rxfFdiH19aOP9V2Vn/opIxBWRlnE8Kg/l/V3YmH0gXgaAfE6ofW6P/SMVp
farspOQBx9dEa4tK0cMIQ3n1SxuJZrfuy1g2R4cblwl0YshHEdXzxQfrsSvrxCc9ovLER2t4wTNj
quY4kSd6MpoYRDHvf0xPnrwpGUztU3selndKlq+w1BrPfkVIqRdVkGBL0CtrGSXjHVG5/R9JY0pw
ImH2aiP42VY5Kc/c6wHuCUyQm8L0hg2zwGYtQ9HofZcb84F1yH0CMzL+A238k4yVK2DblI4Ol2FB
Wi8Os1+vQMJmjUK1qo5sNcd7LEZqz55Frc2uW74X5/3LLXL/Z9X8a0f6k5jrejyEs5ZtI9f15ILi
/vV4jOHFGBKfftRGY63GMPtYTBPrOOAa/P5In1pPy5E81Gsekl8w3Wje/nqkmVnPzNs9w51G7Wey
fLOTJO+EHLj4iTQNez9FSfD4+4P+D18P/YtHv4CbCQXG8t9/uaESYbaamXJ2xE1KIJixsI5bXHXk
t48OgWr/+dEcOhw013zbhR/+16OFytdxkSdEJwntpJcCAcZudHGb3fWZev79seTSlf6lC7JcTzR4
HMSz4IrLz608rK1ZROJffKyjMWO0F1HLb+o6LxmOStxjxP3d9ZTzNxo5ygGgd1cRF+62//F3doTw
iaATdIQ8FpW/fmew5t6U9+wY6x4NFU75Cft5GATPyoVY+w8H+/s9hIBx2Q0jc8Ri+bnz01AoW13j
JsdKzvND6TftpjN4giFZknE9tTFuG69Qqf8Px/37bQQoBX0nhTKqPVd8WpfSMNFEPFfJsdD1wKac
XxNxktarIibw6fc/7Kdjgc3h8wF5CBZVvOmLkfTXW9Ym6FcOkQISQT2/YRztwQMQzXQOEWa9/P5Y
y2f9cg9dj+VIk0tJuoP9t+44ecvUKOzdjvM0a8LK2S2cstga5Ob3x/ncFlu+k4PMf2nDL7er+dfv
1LtZ2+Ctj0nOcoaE3Qz1xMqeCswzg+U8RXFM8vPYdAR0zYswbEulFV1+fw6f7p3lu2L5Y6FbOIGu
+HzvUJzBv3M6zmFoF3LQUDMOmI3wElhTfipDn3LWtaZ/WM//Plyif8oSRPiHjy+BtIG/fvUhdNnd
BR65JnCxvzSJm58Yoky3FYL3fWNVBbRkoxzBJk1j6K0D3U/DUbvF+ANHbN18rzCvntKgCA7hYk5A
d8gfc2I8/P7q/E/n6fDDLEBHhbH4s38idaxAz55hHFD8uh/T1NvNeqgzyiwiBLTLaI4SbIW40oOE
X+r0IgaTZBSrCIJjn5b2GeBrcByZxN4qw229HaGKZQKfVXnD/vfn+ve7Fo2zb2EecdiR/M3qIVRB
IyDTMYglMRFhDJY2pXZpu+3vj/P3J9EXrDEsboTV8IB8Ws5jw+SigF3CS17CiYhnJlvIe50zZgDn
6ffH+rycc3siiPZ8k7ejQ698acb/+thPfuu09piwnJdNugn9gOTzDGF/xqOCxa8K19VIAqXsR+/N
yItwT0nT/cOFlcJZnsS/rgi+hY8GtRKbAk7n03fOmsoweTKCg9frZjp6GZicFcgMqzqGfTU/4CcR
Hw5zKyJzkKuspipKQv55oVa5xHWf23AITqrvp3ucdSaqiBoxybomTZasQuQuF6CUeMYJCnqcMyv4
OYx99upP2XzBMo6KW6HbWgyAKU5T3zkPjWDBbXNtPjp96j6hmRQHJovyJgLZ229IvjUY2uv5gTxs
q19lNJzucpju71kwiY+ZQdwF9w9FsgKo9TP3Dac6FXmNDRKgRHCY4aC3tEqjniw8D7kEflHY4HD1
EItH0Li/F31uvWg85fVqZNyKuhOQ+s9s6Gy9ybvRiratn0QXSDP5yXZYWmQzxB99xOJdtqHzk86y
bxJ7ybaRckyQQ6tjFfY7YgbsvbYFm6HCG9sfvgcEqEhq782vdeM/4lRdlILQslPkDIrDA803SEQg
a5yeSu+9zcQgoYBW4cVb/m5LoXsJEQ1Dn451qxlvZsazKq3pwnsme0Wmoe+ulzdwdbc1i0g8VFYd
pSTEeVl0DIDjWScTDP4lhZxM6uAcJXSar6sVPP4zuDtWKF+OxreChHOAGWKUwMsyOR/6uOLaTWSc
AWoRInombM/+0jeCTFkzFMX9As5erKF8jo7i6AKeO9wQshB/NAIA5CpomikkJwj14ApLmfOUhJb1
AhixMVeGybXNLTP+yMLc3Emswu+0mRi58tBkIMXjfH5wIKDgSkwbZOtDPd7FE/aYjWfL+FvmdixN
5CaTwQCzZmst92G+xJr4PdZhtMF+F2/mUbKBIbV83hUD3JKVl3fzJdQTivGA0mtC/T8g83IMBkcL
5n7TRy3O1oQvQBc40TMcdG6wrWij6j3SoWDW4nP3Oqk93jcBYIRDT/boreuUxrOLbZvfMbSnS2hk
ySn1s62aadThOhvvGCfXO6j/kowTAnBrtATrySibhxCb2FGAGz0zPLHX+PZjaD+wYqRVzKcegfPB
8pzgOey8bWnTH6zdIr2AbUrX4KW9O5hCe2S4OM2KYAQenaCk8XnsKjuHSTBh9U9B8AhjnGk6muZa
YiXbQbTJ1xDKyVfjqpqvKh5IhEdSnki1iyI89VARSqI5LaYtRg88KNdqRdxycspSv1kjOcygpHcE
SrfAljrHfmuYOV3gyN01uEhWeLPGzTD5COtxsewgNr24gQtKvq3Mc+Zka9GnzrrqCr0HRyfW6SwX
0IBwcWLZ8wJNfWyj6QPQ93vVG+02MXJrM7lYz016TkdD+F9rmvnFarCqbD2NPm+1vjK/5ZZ9QiAt
SciJbyMXuBLJhc/DEJzLwgu/dvjztpE9jacoy1mA7WWPlJvTrRtbFgq+tn6QcdaejIGIzXl2b1Kv
nvwK/h8RG4pg0xoO0x/gBarDJEtCGdBrBCRihFZykqVdylVghN5N72ScUJnZFs6syZxfHAA9u1Fn
5Hh2g4kWE1HnHRslO9podxmceSJ7aeDnvNCy1E9TiTyQVj4Z16tqmKdL6gHhAa3u7eyUnPAkj5vj
mLnkRtYq56Dsoi9NKB59R+tHpKDT1pr7fru8f7DEl5gn1lA08/u2oyno8aRlR2CmbAXMlJiJZmIv
kvoMq9LCbdeu8GKWokLTkgx4I3ih8g5VQumDHy7d5GzzdmoW9Lr0QEu3qcz8rhXdq5fN5BQzaLu1
6xnWbJgRtLLpXMDnO2aamPEBRO6KJHXuUa62O9frwy9dEuqz1Y+bLg70KdG96FYmAbbfsCwQSegU
ZhuvB9bJY6Ga6IQTnBwOU5MlMA85N2bC3oESITMesqnxtvnUkLCHKV3kEBt6u/B/dvYIT8EtpPls
5o73ZdSzmvfCiQ04iRqwRdmzHyNZ/lDNs7pFpegSi8OkyirLam10tXegglYHNUqzA+TVN39UJiiw
SifTqe6si5fb4qKChmQXZFo39JELtjAFuFMvUw9ZUAe0V63AovhPIps2RYMqLSYvWHaZOvGjqqfR
gYnCSxgyB7ni9vdxFu2D1xl0Deqi3fglKXy+yy0Ac6FaVNnOXntk1LiYsQHlx/ZLOrXlfdi11ioP
ZHIMktq8cAXjjZUP6xrTzn5wHG5sVVzQTYl1kCvzPqwz50B337pRYQj9pZqdp8Cp5Sb3dQnmaq52
GdqV935B/7PQ1OuhZci39rsSsGdKAOY+GqC4IsBjNBS2AWpuMVq3vfDLO9xabPsVOcQYMIyk2E6p
UdqrOBmyfZYW3puTujRxyjo84+j3S7IO7ew4GWr6o6Mcv+ks3eO0NUjStCo0/mvm2bzTMcc0S2fS
uaVix7eKaZMCQJanDGwZT1dXXXSSZ/eV63R3fjuOB6tuI7WOlX/Ix7k5ap9kaIQG/rlEmHZJesyj
djjkH2nB9GSbVqr+YsOa2blukv5UTk50V+UxkiWaiF5SkjWvXlt9y/nobVOXjA+UM5Md2gbz8C4Y
SWgWgdY4hhUxvrxcBZTOqCBtMJn7M36HeC1KpvFOH2/T3PyuDUWWNamGCISU1W4LJPsXxnflB5zT
4YTSlGmH4h1IA3beTw5EDwZv3b0UQ/uRNClrdp3x1mARADDcod4hvNV56URfeO13F8kidDq7GKOf
kTHVSO9aEGqh3RWUSZ3xE89KcRmdyryNtdO/kEk0fNhN7L+FvSLBoigUI7mRtGca386UZx6ynyIv
DoZrTyfmreSF5e7wBWIc1JQ0J1PcH2DIJfUyudQpFF4XDM9kTt4GgCNdDbMOFi7yaHFW3Xiwi0Rc
bB1nIE407wxGWRM2nb53yftKy2hR2NbjQQYLxKbJq37T2WbJcjaR0Yke1ZzWo2PC5FEjrxFJd4j7
kq48yvcZsW2mxE6lZBZWvBT2lqi6UwWe7ntFbbRMR7JNQZL9z7rx42+BudzKdJTEJfIqs8Be3owH
V1iIzB3TejfMyvhpIv24CfwpfHYKsLuy5GNHe1QvsogR4PdO8w34Zcx2UkBrbeMXNsbBtgtcAQSk
fnSt15CZLYJnltcgC7ip8lfhFNgkfePRG0YU4F4xYzrwd5iFF3wkJAgwKflqZHOy8eA8rmTRQPCg
xgbQsLgPxvgjzcyowAWAkriPupJX5ZKPa5i73tV/ANtVe2p5e10zNNilQK/WKVBEs80dAtUHucLr
svNDFa6BcBgbwPC8oJNRnicnJ85Uwkfig6Oy9/fmBK8zz6dsb3fx+FS7ZLKbvR9ekmL4aVSMGeo5
J4F4GMxTTGN329LNOsVoAnEk0B4wxwFWUNX0+yrqxEfagUuhxuetw0boZPelvW1VjPtGd9B4uhHK
rxz3KfnTK4sN15qi2sVQPt5pZEkkG43uwUENuBb54FOaVASEYkAx2Qrej7JlRpvhCvC79o+uMcpt
ZZTzXrp4SvJafWsmI981U+UijKV3MDP4SHT70FvGe+zauzKIABH26rbI21Nu1G86n+/6NDgBynip
muDCkkvDCLzH2W3mn/jLXqVSj55Z7Ct20+SiZe9KxPjZkdpjB1Qf0hHtem4Wv7khnRd8xQSnlebH
qCQbKyNkkY/MY+Y23Qah6C7BZjIyA8TF6X7PB0W+T05Xe+XAit+Guu+/zNb8fQQ/6uJeYPabxXo9
qSn8IrCLE+Ta+OkJ/Q7WqmmC2RNbezlvhzr+OgJkP5CciOvsRfhDjzCoRkzdxk+YOiL0/CpdN/XQ
fzXMxt+OIEgPAzXMTd9jZUBVsDzmgK0dK/a+YrEsGCjVLqn1kW6Oce3SHtXJUk54Khr3JWibLckh
qQ0kxZ1viJYyml2Uj4+4ptUPWEskBxlVRkNnlSr8tXtzMLV1ZvrdtgT2IDi4z8xm+TyzTpN3kGAu
zp8ErdgxBFKjGL+njH/patpkKguSGbGH4fdfpeyHDp7Ve8ZtB6gHzrZRJpgc0D0iBdGUnCnpuU1v
Bm9+mAYIfF0eQI7KiAFHFoWI6VNIbUy/pCwKue37TcnyQp9pmWlMZR+89RgySLWoqTFK0zkn8Qza
lnfcq18H08WwHarkmOzZDtqpuE0MJx62nZooO3qPZUm3ibUu5FKdyHgc/khmU98l7kRQi0znnQyb
9BSlOngLc4Mmd2h78lG2TrfFOUglwgRWfIAjdJ1LFw1Lyau6clpHTtUSGzmwdcgMV+wraTVH9vZ8
NEnmxjYqKdAZzyKxQ41MfcWE+JsLJHETN2z/VnZU3TvNvE7hWR2LitzJmVf+0UxbXqStFZxQm9IU
gFNxIc6eHsEyqbkeb6hsYzuhHDkGrsXMJiVfR3h2/vX6vyg/Nx+FS9lfeonae44zH0jKqd7bvKMG
GxuTLoFv6Ts9s+0xKDaZ9cyF+6RSLiboCgc7eVfvro3iKhsZo4wlqOyUvnGWx7Am4zhSe0Nxinmk
0xOWwgI4udN+KeOOLxAnfCLryIwqD3OrE2fya94LfvUiFZyzHpsjlPvxPh3Z785kLB/mtJ8vYzVN
3XoEPHq0Se58rhzKPlioVbl2pqTes1Wjtu/7zGs2QxrolLRxuiI0L1kMFpt7IKCSlPbggMYPRJ5z
/4vZuIF5Xr3T/Iv3Ik3oKPrzWTVNC3EsUx0tGSgopPsAJ951BLPZOKs6cYuf2zmXycyEbHZoXgVz
erred0Zc/B/2zmM5bibLwk+EDgAJuy2LKhZNiU7SBkFKFLxP2KefD+y/O6RiBSvU61n0RHSPyCSA
NDfPPWbadDFfQEwyxVE2nY6hRA9H7PXM4m5DXPcUmseAIlyzjmk7v5O0pcum8V/5VsNNYXe8NkDK
JaLe6VrPNTxRZygOqf90bZPQd4tlm0NWAAo0y2AGSGNWQLrd/AvT2LoPUPGu3RBCOKYa4Pk2Jq4D
IryvmcqPwECod3Y+/38LydvSrIEJqwl7vO74RWsIXq5JgruiEp1iGqQMS1zs0cJoX0KF8lqzwVmJ
KOLCT0a4/2vSDEClmNkkJn4psY7FC1BiTowRQrlHqeMI4mq9v+8wEnjxQxVxM1y3cqGELGEUI/Qm
e+nv/VIrXhK7gRSGElcsRuJaVFgDqa994XLAE+ZQROcs8SChAoa7sHXzSD9wb6mfpTu/3oy88n1b
8Jo6vHW/9IkkpWBesHqT4Ng7ZeULyWYMDbu/25Nm7u8Iv2FCto7SvExEdwUqiJys+Dm3Jluezfe1
NZtuGWoRVw9Z/shVx8Xcz3e2TVf7e1XydaT0WewDK9BvRxfEIne3su7kOigs5HJA4Ndl1vnf6h4u
63KyJu0qDXQSYYTl781U8JdLbj7mCh9ld6sKE/CDtqizMudZ0GO+czBLE0gB36BumTiQ+xa92zJL
7El9xSu5xI/MUQhPDEvWdFET+lBwO4UByP7oGrypgFAwXHZ9/5ftlzywK+c5WKsjM88s/T0kM0QV
jhgnT7FbZ2U7Ntc+B2/qN8finrzkgjF8bQix/z502PcvGgryGii1DNYhZQUnI0lqB63pcjTzsn2I
cML/WXaG/wuBBOxhE53XAjvt/taI+mozmjZetS7me7vOrfxvsWWa+aKpccVDcwfAvUJnXoz/hp//
n79+ib/uot/+DT3/wF+/Rgfx9gd5/d8/8Q/JwcJZSljEqgud/gDzj/7BPyQHW/sX3GzaMaZGUopj
g/j/w3EwyJA2HYB+G1NVlFEqVIv/+LdCfzBnpyvayFhaz/SHv2CvnzYV6CZwYeb30IuCvW6d9ING
YqOEHGcGgQ+Ta22O1/in/fY2Lvf06eVB8jDJ/5xt/TWYFH+2EmghzcWhO3mdL0jrcxakzy8ci1f6
X3LJ/zDK/KC/tdYxhBwGM2QUO//eKN+L4U2aFygDH9/Vnw9y0lu2o8Lg6s4Q7XS01eMYrarp9fOn
QHA+/5bfWx6OA6d1Vp3pzAysXE5eV5MqZfyuSiEnpv5R0P7t12wI+pq6dvJMP0lxwMjYPdOWI7pR
283QiGGNi422HYeu30ZlXT/p4SS0Jcc4oSjSPhIe25kratH+4NZWxO2gVldCDh2xxL5/DweO6svO
2vhhnKE0O7bjq8bqgNcLwAKnXMWOg3V3oXVei4U01OSQvF7606tEscPrtEQpmVRtsSBaqeBC0VIO
qKl9paI2oD9k59x2zDG8VivFYv9OYVKrAKOhYnZXMsjaYZEMpMtCeW8PLYGfjwT7pauwDHX8AKsf
lp7Z9BozsXYU9NWNPeFGpTcHI9Hl45CPxrHHF22rgFmtC2JBKHNwk0xbzdg0iQP/bSi1a4cb/joW
xkBM1NB9Ebbkl3AgHOwpHtcFLuojeGejXfs+LlkF4MAyKNrw6Mdd/8OV2XjsJoGyzfIH3Iw7lAFK
NL31ueV/DUuYHKuMZsEjzUlTrHqyYuoad5clbTT5S6mMOcIrTuWTq0dOCA1DGkdMuvlF8wuGxXFd
cE1HzS6zEu9E04IW7EvyVsE54ALDifQxHsR0tyGwyTVR9rdprNzEgfEmG1iJ/Sjbnwi3Ho1Jf3Mx
Mv426LhvGq0SfZUJhrTqCPC7qMNK2+a98TZXxKRC9dXkxRVM/5jm3sC1gfjoVuX34YGDQf9gJ/vM
NZunSCGCFFcZ+ypz2pATuffXwqwRR8BIxLFTj98TF1ZuXdYbWNXqFjo7gnDTsoKl64/+2iHxk0I8
JcHCBLT3uEwxgD5ZWATFcksafEJwUNzdJ8XU3qP15B/XbsPEcCLzmAbwO9XUT/a0tQ3o70WLGNM1
bh2X17mohOavMrDclc7eeSN78oN2MW2aDbJwfMiGCnemZVtTDUGHD2jORep9nLcJ0WR9ZN7qqRZv
wyBQt5pR+68+tsl4K+uKf6P3LhgzllIEQsB1JnwYoO92DEm4GwO0vphRG/uxrKtDhfb6i4bHyc5y
S+vORxK5hZor7mwtCw69YT75WUV9BHcaAqrZqXRfACB2VY2fQNsO2Idi3ee/SjqQ6Dj6Qi6E0irb
gnbQL1wEnF/AW3LZKE1/VWMI/hq6KqLutjK0BQGG6lpppAse7M7vw8eudYWK+CdmBrzJphtScijo
VWqNNnoZ5lwHokSNB+4O09ofHTwwhWJqW+KDCKhCGPDV0f0OKr4ZHgmjUL0OH1FrZbQDZb0ddQC1
oJw/tASv5ApB/Q3pxP1LLUR+nbeBewtZXzxwCaCnhKBBWQ+VZl69W+cIxKn4/tfOHaGk+QtRDv2x
HvGfGuJQ3gxNZR20gXIa92LzKim5hWmV2S1x3rTuS2jkKwk5xKPCdrolCl4GqLCnJm9L9+WxnlQ7
x5fBJ1cityxzRf+/QPPTq7+MyJLZIiQr6r7ClPCnOVmNR9Bus04U4iCYGjQvLdfclGPZbGVBytmq
KaNmxakCGVo1qqu0t+Csh0VF5gIVX7AIOpjOLJrQWsUunoq0FKc9f23woCNr3o+kIlzROxiXqelH
1TK2cAiB4xu7O4eKYQNn2KIjGLg7s3G5I3GXwKR01h6FSYT/soVhyhKUkGuuq8o1qs969+9bZVg5
4wYKrkIoVIsRja6m7pK4ZN7DUExYZnBLusvTunrtKynZxrrkmBYGgHesjkvJLvCdMOZpXXS27Unk
AG+YME4bHdbJ1fudqS+ilBQDSBYvTVJor0hUaDim1O6/GpcO+dgMNG81lQvvfMXSc8vEOJy7EayR
DDDKtOdbMIzGxgHX7pyEcpQ5PPF2MZYxtGDuzMxD0vsDWQGF6ZYkHlK7i3QG1hLZPNuDbFbUvvxT
oxbKOkJLcv1+ndebQP8CKkzpa4TFUxdl2Va6bb7lRu6vo0kjtUGZDYgrYEx1mIv9on1BESh3jm05
xKW0sbly/ET1INMnbJ51d+MCOnNbDTEQrjU3wmIADYOmSNKh6ZYNHvpvGPgOYMQO8j0GuEBP2R4b
HO4CdmHJdsbIJ08idgbNGazJcyOgAg29ztf3Tm1kzMjMO53TLJ18a/ezvc9UtgyL26y/HyZyFrWa
Cy3sZ+WByHQoXcrAp3cElpyFDQzSpiL8+X4jTObbalZb5pWPhTiXlAYaYxVA6K+INdxSjdY7USrJ
U+8idMrzChyispS1adQuPRCQheAdP5oPu8alA4J/yHDXW6A9hDu6y8KlHROCKd2JejRetKxK13nJ
BIdRn+wnZvQSEhfOzYaav8Wc4Tv6vs1Dk1jTExMpuMMvIriVceve5zFtHMuAPBrVZb51amF9lRSk
ctHio3RI+5zQlPebn+4rw52UyXScFLV763JfeczmHPFJylhb4R7yz3dK5OD/GlX+2MEQ/UY18BsD
D1EeAsx971CC0FkgInKNVUn0LW8b5+gW3bBRkNc9i3Y0nrtaMZ5jsxxvOKmsTViFymqMIoW4TgMM
0fdJ2QiU+guJzvlar7EnJe54uHl/69j9hLApHOdWTzDAyvOCg6+Jr/DZ04irxKszb9HqFEzEzWAW
6pVND2Wdu7HcZaMU67LKcD6qVYNFbLvjvuUefes7c4oiWo9k+T6XceGA5aMYDnWFY1xNTjTckBzl
r2ljBEsNT3fydsw8uVWrONtZIMtfXR99lvSh1i2ciMOQFFQ+/wRhGTszEAdkKgitXJHhbMqd3py0
GZaA8pCMww2bwkj4rJ/f2vU0raLCbANwhHJ8UuH2mOSD4ps/4ckM6IYsPHXHmNRVO74VSYjIQQB+
GW0GhtgjH9fsHlyxLofbym44ukkEx8S+KoAmhimzk5VO6CyOeBrx55xN3c6taVMSK9PQAJNpri1z
Oy8eiE/NNy0bDjUQDaErFL/ytgI2BPa0OljRADhjTzh0BYdkA91XGRdVkisPjapyw0aARMVsEA2R
dqCAatCwNHEPixEEztxMp6tA/DF63IJEpE8qUOs6K0GmhBtpr+9kCCOjwW30vfpKwhIACj4QYqEY
M2eIrvE6gh1Klwu+D/E/9t7qjXHtyLHGaZ8YHbQiHUSZzLUQQ8gOJs8ib8R0VC3aIchVMPZakqY6
PBhKRYCMC7JzaKWCJTz/9C4WCFgWxVT5XqPFxjZSxYTJlo9HFnZp8xPd2uGgE6hnhjcaMVXNEn+c
ewK8CQl1aFlOZahspVlI8uzNUf8+5qODfVBe3YtOQJZLIuWKjtldi7h3USCFROyivDkVZruakX8V
La2wlDzGA4+RrFK1YOc0g6beOE7drwtgmK2PjSIIny+vIP/U0MMq1V5TIYY0qkxSNkJMK8EiCPa0
sh92rvwA87sd9EZs9KHP5rqt2iEU0hf2FD30RTgta8wZPHarLS+iW0JIJTCZPj59MOerksN6x6oX
z6GoqXxShuZEEUHDQXUkPXaT3N7ULnleRGkGVRUGH+zYtAhL/7rMw2CZdAFOFFEKs7MQBEoSfBZ+
D9rO9BJ8jacFnoHdenCm4r6EF48HXgAhapHp4VUYW+VdniflV8wj8gWneoZMqKQZ19kwxDRoMiuS
epNd243TXifqdGukYespIbrjFb6ixp3h1NNdHFj1fYkr/hoGgE3/b6gxHZgsaz3Ytb/06zDcpu4U
b7oq4UquptEeEfIIwC6rV7eesiuN8Ahw3dR061WPNU9Pi6jFze6qyV8p77Vvg5U715rbSnVZ62Zx
7KoYs2a9aPs7fxqLnSShaxsrYbORDpQIPSOXjt6FQnOGjLG6XSHEejVCoyIjk+CLW0OT8TE3ZbFp
kUR8s2rqKyTDoX4zOq78hnbZ3hMelz/7I2Zli4qYlid1PiEtLSNXNnRCb8jz9iqMHOM6zBrsxqQw
8Wut+n1qBt1Vr4zJD2ng7InMh49btNK/6+wy+5k1RIx0lobjXhMXaOyQSO81rIYPuNuaGHtwwV6M
XW5w123wOx4VaTyK3M7W9Pc1cGwEbjeFMr4lne181Qs7p6k/OaS/pdMGsla8jLtsRDEdTrRSwoyO
basMOHWPNTtZnMZeXJIKWlq2yufltN2P3CqgkYoJB2hnFTQlIdJR9qCk9KVyWS0CdvkFwA2GIi59
q0Qrn2sRi1VigevSNbYrtK1UxmT9WdkDFlPFQU6pvqtrOrjU8xn8CKR6Sem0iieaXiH72NAt5W2U
KYyRnqQHjbSuJ6lUJLaRNbXlFtMvdCXyH0FD5YFDMb2jVIxfBk0Uj3GVVF/LFjvYbakgaVtEfhUl
yI1N31wkCSWNocj8iGNvnxOqBkaZ1Ba6uLbu432nt29B79DDA945YNGTXwkq2x95qRK+S3bPioju
m6noECo3Qkm3EsrRkq5QcUi6ksgBtGvyhi5+cBNTDM1pU8RvkQxJLnNgwU/DsfYL6/8neRGoLjnT
3EWLCI9uqZz2mI61dwliipWBuOBpqBvBwYVbNyGl/rEpRfEqlPK7ETf9d1hR91MLn2tjg7uuFCDX
bVxN7OylIpYstfQe/3h8C+CH1V9MNW2ypW9B4wlbdTN1hAtCZ5oloIWxDXFFP+iJBcia1C1m2Lgg
eXGsB69A0A09U+yETaGguw8G+4GrDucJDMXvfmarqzJwnw0MSa/UUtO3/BYd0nwl743I+GmnTn3b
FXJE1eITCJdAfuG9jfG16079tqtt3hgZFVt8BwbC7QhU5E3Yz3YXGg9RVyCibyMWbO2i2sypqcbQ
cjemYm6lCPU77iBPbMjJ7VBO1r6CYraQvbTWZZr7L1jdThiI9g6hZSK+wemWRr5J3BfGnFS3WEVU
y6Dr8y/4vQRUuMoxyzK5k6TzHf1Ise7sSiV6PrZwZgo78UsLSC0psMha120U7H3CdG5zcwgPqZmY
90YJtQkm40Re0rc4RykfJs02Y7tddyVxsZMc1KPvt0Te9rCKC5kUmLGK9F6y4y7aOVHXdTtC9dL2
ISBzcjHYqrUXQTFuZV9/D93c9mKCCJe0KYY9G6lChJnbHSjl7H1vQNrAADqh/i3yX62Mu2iVyvJV
QP791jiyhQUQwDR9LdQ4Vq+0svWviNGMV6AlPZOt0R9aXRnGJe6gpnsTpXWg489cVcNC1EVpbqp8
mLiahTXt9bFOH/LMxdrTHN1tGM1sfiCsB2iQb8MAyVDFMJ1+tKj36tT/sE1uDWZKvhxFFZekCkbB
pNE+w+1Mm5OTPAViyp71bxLXYj1lMGqWmPgGHlVhugLu+NHoJEgW6uhDc+B8HfveawfrxeYKMsTT
wazVIzWUBXIGTKS0jvbDcNP+ysDlcm1VAiAlIf0oIL+4cxX/V2gJ847gAf3YDO6vajCUp4Cl96jr
dh2uzKao6I/Vg79qHI1Y4Nwstqo7tDgvVPmKfIGOtDsQgM+B0I8oKAI+25w9gVxtTgH+E8610Nnn
HQa0Xm+A33UKYFxUFszJast9PLvANP+A7DrzaK4GiR+DGetU5GIP5kCdZNfeWAQ0aeFJL6IMe9Q0
KNPV5w92bijkZrbrmDo+HKeMdhVjOuBHjQcLneBhiA2OjLjTrlVJjtPnQ51KTByeStOR7WGQ4zLi
yTvUElMdU8FQeZ23hySViWdhg7T0mbyLKhiyLTku49+C5Ayqa0IT4HAY0pwOamIsqCtF1HgYCRO5
DRdtYdVAdtxJjQvPdyrjmZ+PBU0Lw0YuaFgn4oCEzX/C7rX2sjEU/iL1lZjNzYl3iQ6imQJ/3JWj
BoKYTuF1mw7DhfFnJP5PpJ7xhaB/Q5IePZoTpH4MjDJUk6DxnEwBgM95QKvqHz//iPNDnA6CM57q
zLo2JBn6nwsBR3Q5Slev8W4FurX7kCoisIV/k+rqhHMV6Vhdi8t9ga/Y5vOhz80foSNVVAmPxZXu
RAOCXfKgBbqoZ5BkhINmYp4Zz0AwZum4bcK1MRdjKP3158OeW/rCUKnN+bJI4Gl9/d7JEY1rFVih
1Z5dxeley7pHLIgnL7CYta7N/P18uHMLEqEw2hoiDBy0xn8OF9SVqsEHYjgszx4qvcKB1cdsgnS5
C7vMB1HNPGFxndINbuBsNOrpC8X68t/f0pra/kfzPjdHv/1JkNWwUJpUQy8B34UUUvUF403AJMJZ
/4dJK1zHsi1DoEH9sGhsISe0ADW8/MA4mviBXJcBW+zfv1Q+4dy+Uml8nqprDTQprZGx9bzvAl1M
nKnhjgNRdHF54fudW4UGxAFCJUDlESn++f2SAbPEERMbr+8rfGn64rvlFN8/f5xLY5zspJEpdYuD
uvYgUV9PVr01nOyS4m3++KcLnfmHARJT0bQ/TA43dvpal9g1UrteB62q7/Uip1GG5/XXUGGHgaKk
znlYuNRgXrxDwHdpR/u49PBMNWmhsP5coIuTHc3AWF0ohVt5gUZGnCyktey1pDqkSgzzp3Tz1d++
V8azHdeljkKLfbr2Kq5Vzojox8vygQLFGo+YI9kXSomPC1zQQ8ccDmhXhyh7ssDdQJNTnaT4RcsA
46qyiJZoCg52TC/j88c5MxIP4ZizoyG6JvtkmrhNFE3j6BQeWxusJaW5EqP9UNbx0+fjnPlMmm3o
KoK5uToy5o37t163VWaJcGu78Cbco+v0Be/NZZzkM+Fq//lIHx3kHOzqfhvq5IwFo7Jm5QZSoc4F
uM8N/JN7WyKPJZB9XXX59DgSPLjFus+vV5UBuq+SAvXN4sq6lli7rjESp0HQAKNltQAAz/Cp3JtO
XOLCNkA078Pp2k+5BxpVLiCL0i3iXiXXqS5jube7dLjpixYEe0S3uwRmw7CJpOMLD2oQjnOy/DjB
6eupLAAN7crJ3kwyhyLcvOWdNqF8drNcvdE658toWdFLNrX2vsXJfiZUfavRum/sZAQzGaydhS4o
MunMalWZQCZ+zHwuRpK06LzIvpS9Q2w2wFJWJBWBLj14Y0Qkq1/HAh5mj+dw3ZGwqcRKuxyMwvDo
bfcrKdHoMU68AsKzD4kBlyFOMGEZ2K9XbtAvJzsYVgZP6PK2dCxwyFZRX/EOzy8cWmfmmo6eHwYH
ZxYl/8lc87OuovoYeS8xCaOd5oodX33wgpjUdCSIovc+n3IfCx4hkCgbJgoeHDxOCx40CV3Xlxl5
7o7E9SsqsnWFOczBEqXc+k4gDyHQ6wPubcHV5yOfWb5Uc+rsFgln5cOdow7GTglbK0c9OI5fO6vX
vlf0ex4Qqsdvnw915iEheLAbgXXwn9PSkb4o982xzb2sq+mKIOiogWvJ80RqUu+sJomcZUODnZwx
HdD+88HPPCd1FZHN6ntW3qn03E4CvBGKPPcanySJqs8fglnr7cRj/ddlgDFvUiROzNcr89Q+BAyo
CRCOph6So+dxzIlkcrAdr1Mh/nqaUm5AmIIYxe3jg168xEWxDbo2hVfQ9qvJAngV8W3fm9YG4Onn
375AQxU8mK4ZODCYp8dWEKUljssVj2VmwkPOmxf0EOnpNKlILjlafFyADEZpQ2lg0tA+Pb4quCGh
1WY8mWI8hEJ5Rp72Mx7EA4TACzXIvJb/LEEYimupxaOx57+rsX87V4g8jsZcgYiBLHEtwEpdoq4W
dtpNOOeh5kn1S9Xo+RHx/4HGNi+60+PFKG0HQXLiVVq3T9zypRi1B1EnFWxfK8UrU7/gwPxx7hsq
hTeacqoORpzf9m+PaOK2gvrWTjylbfdj2nmGkZAfrV4Y5mPBOA/D1VDMBhP6KaDQOeoQRfxqjwjv
WRCOcVk5cCJ+Pg8/7iKMoqkUG1g5WB9E+ihkBkKatcSrBYgWSA+c0vaXnVvHuJI01J1pKcbiwi45
B3N+mCXzxgG/3cSZ4dSagcheFAAhYIJromPvUxcYLscc+npw6dJPOU3sZsSPdYFgjkwErEHJ+8K0
ciuHKtil9JE3JFk/EE9RfYGIi7tAWVIczGVBNYsQoMVZj66OyQOKQPPCX3/2w2D8wYzT0Aydfhgo
CWFKZyP1QKfzdTy68V4ZwDk//zBnZxm8SiAlrIk/lJyZUXGMBAWO6NLGIa3oPDXBsN6Wl6qWc5/C
taht2Ydw0T4pWkw7FXlZ5WxEQykgsvjhbrDUYfP505zbgSxKAOwXuJTz7v5cMxO2RUPQKgnkIRQt
nc0xhQAQTn2TvsLX//sqmjsjNFGOjNkj6fSGivbdwtWRJTom/s/53RE5ccxq//nzpzq3eGZjZBtK
LheD02k8NOTZTwWLJyXd7y4ZNVpsvvmTZkuxqQPT+dGnOOyAFjYXjqpzex5EUoO6GqTsw6UH6JRQ
QaNLvABzUpkrKCiCTRk/lfF0z0K8MNq5Cc+1R2eyc7P8AJJhhgCFFOmyVwZlss0s0z72OqrMz1/m
B78W/I9UXqKtcxwJaM4n+6rb6kNrArl7Drl7T1GoFhsFxvHCj0WX0puz+8dYc4plW8juthrz5MZM
bbENHTidEyI2GstER2sVGnP0GfAx2ja+dLvVzr55mxs2KxMvs9PCp/Yb1eyzjNNmMGgTyOpFky5R
qMJpdpHtPLcD6IRNMvohzUX0lPRds/Pd4nsIo2OyZvVlnxk7UCR3YY0K0VIhz/H5izyz1uhpU4La
c5wC9eGfay21+RuigXK7z6ef5aTJjVpCpvRT+Cvjy+djnXkd2jvH2JyBWqruP8fScZ9QCZWltPe1
nyqAwyoz1ZdmJFrbdvM53NuSFyqMM4tO0+jYUdFwYn0osbs6HQmGK3i82PwaRgFuHLB26GPU00Kg
znys6p7MGrTD3t8/Kx5lBKJR2ZBLerJTGmTxRrXTFB53tRs0fjWodHoEjQ9QtgZPo0Nq1ecjnvuS
lGzAALrG7ffUEI21ggjUqApPUQPS6rQOVkIu5LHH9MDLLC7Sn4935szhAamhBAcbxeLJCszI9wuj
glc7dAGdC6PuV2pVVCsBI/Z/GcpF/e4Q/grOf3IglLYRySzniqa5RX6H6TJqTVtaV1GraRe2r3Nz
VLCgZh3CjPSfzNEOSlw+gQx4TdY+4OrxZprVA2nB9SIKqqODqP2vL0dsYIgudIzIaJ+cLkBtoNem
N1PuTfoEx8/uv9RtvSrBAS4MdGZjBlLHh0yAPCPjmL/nb5VoOaHWU32ugGlgPpMnuXWm6uHClBD8
jpOC/o8xTuaEq8RJbBiMAaFfW+DgWu6xqDG/6K2FiUzaN7xFFWlUX5e4jcXBY0EQCWQherUtFq6A
fy1syDyi02sMMOCInsWwATV0JGS9nwwjPOpugK/riELLL9V8mzWQs7jdEknVBf4uNB2aFOqAWFGb
3YxwtdW+TG4G2SrX8NMoMsK/1I7Y8HfDsVuMW6kOi1kcji/4bTjY4ZbY8XGXIhi96USYXXdK3ZFA
5RIekzRL3nCyycCK6kUIUdCDnEhMdz+Va78NTcjCSX8oDEHgahS3m89f77m5ySlua8wT4pZP90+s
Tyo5WsxNaMIv1SBfyB++NYSyIccKUS1u5Z+Pd26FU3NT7AHf0xA6WQtmOOaVCMbcw7p7xpxuej3Z
9TK/ULx+bKvNjqc0tqhNgOnck2EwHAlFPbi5B4n8WJZzDl/v/KiSR5rQ1xBSlq2pfw/q/MKVSZwf
F5SWN8rl+rQgc0tssMreBBMpxulrOBAL79SGckTooqZrODPccSozw48g6apVSjgFze2cjbzSu50J
y9+Me2Un1FbZaNLIlz7EUCZcuaXfSQfbjV9NYgIX/QAVEEuaYOVK8iYjXPNXgebf6wk6fmcyqwXK
RyNBVYg8L+bvwfqhfEPzod3F72bWAxI8FF387xlZYGEj4zXZvfpTJcxLn+LcF7cwoMXlFphBaPMr
+22PiNTGzPKkyz0MxEa6S4uxV7eJJi8lXp3bi34b57Qw6souSwtsrzzHnJ2TwRuWRHusP5++5w5E
C7c++gr023Al/fNh1EoviwrbJo+mk7McZ8miis98ggN/2IwXRGdnBwOv5M7iom47vURYNZtRnrJW
lNAiTATjBNx+NjBA4VLL6MLCPLcRWMD+nBZI9j4Uv+k4CiuGRUXcVH3EEM1a4pTyXKT1m4zgLITW
hTepnZsXc8+bCywUAvu0TzM1Zcr7pU6LhxQ3kUnX9s5U9zsdLH5VCCX0jLJC8V264kuk+qFHnmiz
DYoov3YCJ9m4hTE+2kiCkGf4BEddeB9n/zw2RGAk8Fv3dGPsB79RkpAyp6/KN+EGT6He3acCHsnn
M+rsOLbDTZHr7yyZ+3NGNZ0yhiV8PI+baAmaI1/yUelXRVtfOEjPla2ztS0Qy/x/7JN1KAj0NX24
l55EMxI2UFz7/FgXJsbw2m1aVA9Z6l4AKs5N4N+GPC1Y48lI4eipmUdu0JbYhjfXSCG3W/u66C7c
OcS5+TsbcYNFY7cNlvTne5RzuME02BnbjD5+l2H5C09Aa4kVjrMEvg2Wsz8AoUBqvo6qWWugaDMz
s4b0h7XRswGo8uxXuFq1OooFVG3ojEJZ3xMUjf1vnhJh6DfOZrB758kx2TUxtGogTCnNQPTNDG0W
+i+115Gz4IcwlOr3uGhvoOKUa9z+3yKn6xfZKKJ1m436fQnpmsNeNy/MpnNvwZ2VukAczNvTBmya
lk2To0/wpnLaEVKpLaRqPCMevwIzfSYZu78w4LlPPCuzIMrYgK2nr72MtWCsKIa8qMJzoCvbuty8
uxOIAHOdRTNz0j9fMO/ciZOCEMaMzgOyXLhmnnzpQCFclzjOzLOyyV2GfWvdG6HWLXMxmldhkaZP
+KHhQ2DAnHyXCzghVgxZO2FOBaVvq/RY6114DWfeO8XGLIHGUp7rxMmV17VGBx8UkXpYRxrrsB6t
6zykbBzjonmOMY8mJit8vfAizoCYsBJAfeZd2/5w9w0Gcyr9jhXdTD5UVhEYGwipYtP4dbPFc1ks
mCkwJ01sEElIWo70ZFBeGJesiMWZPWzWhUPHwDObRpv+59pToUZYmYwydMsxNirvuoZIYH0Btzo3
r3gz9k7GsJGRWOFSlgIia0pGHxU/ke6uF726GUcfu4l3f3k5qV8pi/Nt2DOlUEwlG0h95hZK/tsI
GZstu1sbVhyu4Qobq1rJpRdalb0ewtZeOcGVXiTiPhH5cMuyRYRGtu30HDqtu09V+5uKKdiFi/m5
56cDhgbdnjv0p8ARcFucNlLw/Gky3GNTChfVGqLnSFPCzecf/dxQEK/hGqBG59g4KUBoOuFHPh9L
mJCGq7JyZjXfUCZ7N0yD58/Hev9upyttRn8Ft1eOwdPrf65YadtnEZeDDjOeBTFUI2KvydC2fll0
eKym2pVWqP6dHPT+RteV4KhLBd8SkZbbMsfO5f0P+n/7hgv2DdDyHHac/1oJnLFvwL7rJf/5u4PD
Pz/0j4ODbc5ZFHNjWOU6CTjARv4fBweXKEHu8PQ26SiRUPhfBwfh/osOLzPbNebS/XcHB2H/i1qC
6xVgq2FzGoq/cXA4PUXIubCAyQm9UKHRfOCu5iqC/CxMMD4INHPCwdzID/Rzx8eMECaEDuYlG4R5
mfw+sxnQxouZE4u//COijO1jSGKaNXrDQLmrKh3aPutiNPDpbZBRIOTP3FWTrfHD4Sjp1HWVGQ7e
KFE79fpQHZOiJgrCNsq1qvRkcTdAXOSMK1+a3h4ef5sDd/9+nD+CKNzTE2IuKlm4UKEcnW98eg3G
Mhq3m9GWHhE46YD/aThtUjtECg1R4jDoYb0fYOk3W3QQuJiWmGTOJpQRlVJDl/UeH08tWBS47XFp
DiPcrjQkSc7UJ5tRT/i3qL+ybClShQDjoUQcjJK4weMGyv34C2Qh+SJiByNX5EheaKCB9m2rwnHT
rL6iJh63s/tztCgDbQTxqNjbFgCuk6dWg/YAJ6+8qXEwfMDqAEUlkcb73mrKFyfLIhWdRzf+Chue
qMvT7iltCaBr4iE/+BqWBSjzHG3ZF3p+CH0V+Dsay2+EjfCD/RC5hwa7njUVuf+FTPlMrrqmVIsd
r4pU1YBMD23ps/mKrY73NmY8doN3BfK0h7EYMccZivDWRJkBLONCMkNFhr7GjupjkXZEJnWzSCOW
Nn54FsygSQwRQETWr8jlqPdJq1dH7Lb8PZScYWtVWrqroBmtNSG7pxgfvacqnqx7vo6+hhGDhbWO
X29rDdWPsSBJJLCpdqI+Hx8hrhbfiPnjy1Tst54122vYPb5EQubuwSIS0auqcPzVo497VGt+ZFTr
5tlCoHEgEtrYodnTHlo8Rp9j2eeHoSjcQ5ZRzKzcuDLihZGh3vk/9s5sSU4k67pPRBkz+G0Qc84p
KacbLJVSMoMzOOA8/b/I6jarUraV/u7r76bbalJEAO4cP2fvtTe+WkwkyKXc9ZL06KkeyXlv7eJe
+iluFyjXYBCa7s2N+cukQCAYJXARkiPsUMwmrmqJEGM5h8agD36mylMTcnN1ICeCjXIAb72DwJuk
K3JFJKZUOhfwfwPYowfDiov7BAkfrNW0vSY0wwNpnIw/C5MwpRqjLb0z02TTsJqXbG7HB8Ydy5Vo
R/4oJ9UHSWrkxpr5xWIy5HVcrIvdaL0bIzFHJJ38Ft/NxWYQaRWN2ImqzZjW40/CDfRBZ7Z7k7jc
iRjx2Matpd5W0P8q+ESK61pADwtK4UXESeWwdmcIYFir4vjeN+P2jeHzclVPqf5m8yI9AMbFhNi1
xR6U6vDDzH3rKyF505akHFBzBte2T7iPuVov9fqIljVIOk3U5X7B55TAduROuD4eEtfi+SeiSj6X
SRCfy754noxewYHvqpskfIebCD0rMyo/5YBc2ae0916ADbRrSKd6SGyeTSxXRXawcUVuXbd8ceNg
BP0aSKIUPB7KlWg1p9woDNXDPm5deSPhO9+IYfJulI6JZs56+aw8v3nBtMbTGmCP7+y4eXFwklzk
8Bi+zOHKbzZysFkh+dSvCWQpZH6ONnBkiGL78ePClEXQN71xP2tZD9s5y5crurT9o+QYfq+bwQJp
zZECZK+Fy7zMq8ifzOw4NKTCR8SbZwdc0mQ7lL7JbaoKFawM8vbJyjD6QgwI8I3YTns9+Bi77Uea
r1bhP49NPQ1vWafc5wxHVpEcR2epXWSWi1HvENpNhE23U+ydp8RR7j2ebNy57qy/WUABosZXab2x
vBnZYLv4e55DD+IlTXng0fPA1qTqa9WAecYZKM6uUdwOZm/cNWZ5b3jq2q1ktcc75t0tMO/Ipwbd
23kJCOD4Gt4l1HB6fMfEXtJTZRffegaXO1Lb1E65+nsWApR3R/WjSO3qZNTJGwkT6SldmAfVlpKX
DTFxu9IbZ8i4yfDDwm+6S7L+Yh7aeI/a2MKtX4itpTu4KIGXIGJIsmt3gZ8OEnfUUYeN2M/Ds1HI
dpuVbb1spIjbE7obVMrGDM7UxBtRZQU9yaos3xO5gB6nhwh6uXd1JNz6XtdBtrMrQ1zk0DuuaNFP
ONZYsFi+rYtMo1NXIkzIS+FG2tZonkwIzMcqwFgsByfcNZNhR9BjWZb1ijgxESraRmVeTF4mjiqx
vpAHL/Y0V/pLqxZOubO59m+9nCY/8jiWolwkVjXm4DGMR6y8BGlYE7z9GJxmD2i1tk2FhlNYdEmF
jz849tutjvs3p5nUIfES3nm8wMM9TtJxk9oIO/Pab+8Zz1pYWot+j2orJSquMMDGhfNLSCLLhmjz
+aKeV2tRWRTPuJSaIPJnXx9gvYMJZaIdbomwQF0yug4VosMsyLKhzirPCU70GW1zq9lEgCEU0u43
knV15Za9vACLD/fCNu0Tmol+66Qpq6rfwcVrNzUNlw0wYO8s/W7+tkxOHnUru4Ah1HEqt85oNHB8
/eVVlqZHt61avspcNtjxe3GcF0+cKhXr26xwlu0Yq/ZcVNKNfLvE7eUX46acCEzsXce9C3pazE28
qg6SDie0KcN9a4zMWNbEgclzyEEWTv4U+Ak2eVNPhN9qXJliNPZk1jYIZau70jJ4lwOHOmWZA5MY
5eQ2MRLxAGXHOpQZT7zvNOkpHGei/KbYvWro/MG+nox7siLCa6td9HnN+CoJORBwTlq/q366SXuN
/SC4FDO698idJoi9JboxRDppcSX7xTpJpi0tycp+d1EusfOs8kC7m8CbkOfaEzGUqQbKHuVWbv6U
OAlLYp1rf96auTmelrYVkayM7qCs0nueSpWRd1Bk+aU7JP1b5eQ+CQK9O64TuLDIvWd7JXtNeAix
0DY1KhRjrot9kHrj9ya3mmgop7UukO0dlrtyi1i/bnbwObILcnrR7eJMzgMevyo9oZ/vLkXbNy4K
WxqHxL96GQZlwqejPGu8G23H2XFJa/ndlqANQcTrYr03cPvWEinPHd5Da8hE7vX1pbDJQghrOfwI
YcBLZiUcofdm0fPCQf2r3zlHQ4vURnwvmTqwBkjPuAxiU8bbxFtpgWlWwdiW3s0CfuLeaKR8FmPm
pHtFHiIWYyZBUUWRl25df5bfZ6mYbqWILTD983ZGFk3q60fx1Wa29RWzeP9DAvAKt7aX8vusau0m
zVrbO8pQ/8tMhmOP9b5tAVuMbrHNU7s80bivL0vID0fX7IkSaSY24y5P8k0loV5vU6/n5S6qxriv
E6EeMttJbpKKSqP2fHmdLB/fQrRPDkGz2SZu23VTJpfifYAdRiZCQHki2ta6ZRusfzjS5xRsEEfE
W5uIFj9hI9pUHV9nZU4cUstQD2kGk3JjtUZYg0ju9CGpfH1hjsSApGqctsnqB20otp7RmVZRr9fy
F/fQczDMJTgSfgKNHYRX1azfMRpkh3mJG1JNMgGvdoJoo73YJOtAOiWmMdH+Ru1g/aczxJrvxHmJ
ufwnHVhnQ+9OEmM4JobdnmNauGs5HNRRm7cdRJ61vHfacDtyY1563WEan2outhq83x1orF972Ot5
Zv0m5G3AI/3kBlSN01RgJoejm1H5R1iQvJvAH+xdMsCe0S4FYSq4skNizrdBguw67z1AA0PzksQ1
D2ZNunDvjPqinmT7pJTr3kCFmr9NVNy/6dR86lOuX3b1YjHzR531yUVI96YIRsPpj0a2plD0QHS1
ZKGZVk6CsOKp41XEA2aNPPHAgnAd8J5agxCa11xSNwfAeH6T2PXRj/37wZfoXDxT65dCoP7rTCnB
NmyLDL9fVTnA4NEsrJ5Y1V4ukzEeuk6lW7bmZadpNBGaoKigcsnhNUjXZYri6z6f3PaMpQKEYOw1
P4hoDe5CP8HsPABii42uaTft4P1OnUUv9dOZHZ1ZuOpeoRytw+O/dxk9ZSDp1ZikZszfETnAMt+1
ldD7hvQRriXKbJE6wTshWuMRaFayNyz7FZPGI2weh2Ez5ZLhTclWocy/GjvbfR4lYI1scYoL06yc
Fxut54yVTNbjBQyLEIKyVWzJZIXxBH/4ULGVHBMBbM20Ukzjc0W9WlbikgIS+vTs6Av0KxPJlui3
m3WHsYHX3Y9J538xAJ6SlZSYGEpr1yVpvmePxRFK3Ts1pCkqNjAAudTsHJY5lyQF/9JCpGe96eBR
4XFfa/W5Xtq7Gt02ewo2+60Ln+tJgFfeuGZGIxyU886eY3ldILG5zBVU7JH0JGzx6fiQkM2Gy8Kz
y5fOIfrpPJRLQKhuPCVcpIxcD2Puh3nnJUVqRko6cQm/wckVyBLAfkbvbvlBtf3QxADb+tYBFRL4
S5mcCEfOtvGy/o2Ygj7emj3DmijOEHyO6OJC+4IJZw89wJklb2Nq+s5M85rIiZRfnNSCWHI2YRho
M6V8MIO/MjRFPsdpE1cjB5E+dPtHE/RIBGPCi3qP7J6oEhCS546DW5i68rvOVbHvsiE7qJHqyiwm
nkgA1MM2rX31MGTlS9BxfiSXSD6HU+lk206vcSnrtRMryuC8LFx8XjrGPVwH52Tx4rgrnDE7xOg5
64jI8/I0EJbxOhMe9Opqi9rQLm17w7It9s4QdrecRMNL3ZrAWyYO/X5Z94814UaPJAw7J3NmNxrW
s12dijJKiUmZIncpZyDx5aT21pJUJ0hMnFrqwNlQOwV3ldOpB9MikQqkcvPq9R24apcTlrQ4PW+7
euENMDRW/2jnNJTatpTX0NZBMcQuu8kQ1+HWCQdORrHrYqhvvIU10pNQYQFB4R8O5tK+NfXMVakW
MqA4HW68zF2OzNHbcytbunI2A7XNLNZXaFqxXXo6oAFU2e0TUujw0pposwALFJeJJbtzpoP60k+4
cMwc9aE2bS9qwnp8YBTK8X7S2SFcO0BMKuV1VdAfCjKOyQwll/eQVbrssnCRz4Vf3Y5zIL+Dj+e4
bXoJAbMuOJspZULt8ofWxlo4r996dtconhABWRc1zP0utTMRHLou1Xnd382imLaET8gXr51BjnZV
Ds6Dmd1OjRmdkfXwms0mB/h0dts7s+64M01OKfLxLpZ1UuPQTmxNPjlk5LXopa/jgKigscqvKwN9
sSQA3uaR7trHY4hLnkIiqaEPzsrQV25Cx8PpdXv30fGpHR4fvGhl5EORIt6JUzDgqOxYuhRUJXPO
SxX7CDTW9oCRGFwGZNlBRMORS7828pYMil4haQhNafrehUQVLSy3Opp1QjEyrfjOMKF7Zcq5uG8l
EijY8oVYcYseSlZwaa2CMAXbilucTGZJqhe/iLm9TRNnYQkiqqAFFxMTR2vHJDNKkeNA6jbtDBp3
066GFxnhxAdBWYDQo+AxOxpfDFWZ+dARBODVPi2OS6PMG6b2DVQAyWrmoL/VoG82sd2VJ2NtruBo
Y1vjRA/Yfu3UrAkHm5BSg7iZJeNPqmyaPe3CFudYfPxH/+bjJTkX9G7rJnXJpTJ+muaylsuBwe0r
K4qltkdg9eejSSLKXrq0hurGiu9Nq6wvZWMXWywq4WU49O1TY1Gmk15ATw35bn05YSm5GV1OWsDB
BzZ3w+5/4FlrXuaEYqczW3E5BeyzzZRyCVOPhEmzdrghRaEs/HIVrRyf8nwAkX65Ps9tt27DGJd6
Yg9LOpIiC6h5i47/nJeovsiQ03xN1643dcn6FuCA9mKFPBLuovofqoWjnlpxchOQH7i3uvX5AV4E
jYg+ZOnzc+K1+/VR3oaCDim0p+K+mka6SKRKbX3kYF8/3g3WQAtYhUl6E7Dl03eiiToannsTJIbH
q2IS4WUrKENaXdhfpw5cuKjgHPqkRZ5cjsNR6ufWV+nDJ8sUNxILPhFCpVlfwpmtLz2bIrZa70FK
efjcI3qU+25pKM4ni92M2J8HPVEmy4L+nNmU9leSGNls2ceeoNPJZyw0UPYZMEYfLcFxoGkZgng7
J3U6AZun/OzZTWTEMafYr7mV+7aZKU4GDjsVCxuujEMXtClZFNocmxfy7GlQT/SMnSzmqDBQODtA
D7Y2zeUdL3seno9tdg64GnSOiOlr3OSRU70m+smu1vMEiYXnuXPm246mzTcZULUby0TLYuxHLqbJ
9paOrKOCRKFH0x8lZzyHZ80w4/t5ol9ml3OVnWrXa8+TLGkirlslhi171xVOcQPJF/ivn3l0veB7
Oq3g/ZDSMmFNdnSnMWWsIUUWTqM2UD+DNXpu4KsTkFawcDPBIQT4v/wOLo6So+2X8pTXLLJMZukN
kM+XcfS4auSTOic7TFkqY8E1GEqT09A4tU9UJbm7UTOs/g20IEHdorzsmlgANtmJTJCHpompIPWo
t6PihusQ/0xh01L/+MuPhamrnFeMQWTXmzfxTpW8VE71Msy3kGn1vkrzjHSShgWdUVUmgccmw6wx
ucFUhcRi8bLlSvoLJ7Ip0ECii3flLo1PUAoH2I9GcUASlAvl9n5aqwA9txzJyJhTBxoJ/OKJvM0c
tkzoPhP7kgLtoZgdaKjslActf1MQqXMe4uFfOsf/G1X+dlQJi/AvY6r/MKrs+9e3VJH3M/R/n1d+
/Jf/Js6LP1BSkA+NQ8tBS/lX4rzzhweQAcF/yFiN4EoOCv9GztsfU0kQBLDlXcSEnBH+jZy3/rCd
VUfHIdZfQSD+fzOw/DyGX/2gGDAs3gt8u18UD8LRQMOkIY9hVr6nlPoHqFvxJgtRIv/l6vynId4v
px5Q6oGNhwG7BwOvTwLdssavvparx9AGLgnl7kXWzbyZ4lT9Rsz9n34Tn4GxBLk/IJH1n/9FqJkM
Rrx0kmDFYSoUSRbmTT9WOdLU5eG//kk0EqBqrFoJk8/6+weNyAZE0y0kOLKei7J4j43sPef//5eP
8UiORwP8efiJfR0bvDdLzqST2ImQ4SK5RWVUzNn/cOl4VhFIYBBmhP6rbyGRZuUCfpTEA1Td5Uy0
JhBrmxqwzn/zo/zPj0PoMz9Afurgv/pVgBqMpKEOYpLHdCLixlf6XifzA8zQBzkSvvLPV/DXdgvP
HpmGuPJwktPA+NX6TEJWw9ps5JFWI00+XiXHnFClTWNkr2ZItyoDaryxNEjvf/7g//AoYstYWSgf
Cq9fl5ffNZyG6V4eaT00XxTgsY0nwACD8HB+s75+VQJ8/EZaIuwKyOVY1X9/GBeVK40/X2KmbaEw
MSfd5bYZf/kfftBfPmXtbfxlba0Ki9FgqHc0xAyeupsfxmqqz3X3v126v3zSLzvTVFRpw0CcB6RU
euvP+etC8m30/7G8zM93CTNeGPJkBMIFq7A+q3/5UU1ceWHVyAp5kN1spTkaxBVL3u2LW+mdYOy+
tURn7aGge0ezm5ttXjqCWsatz+gicKNMnD+g6oM06RjEvX20kYM8dk5rCsdeBcW7BplzShZrvJIB
aaQEZPb+xhb0mBrJv6LTuNpxzLcZj4PjDOa2utOdsB+LwG5OXpzHL2NFgTJVs3eMA2j+jSacZ8p5
notgBuzfa8WAm6YbHcyW2nIY8NSqoqx3qNbqL5Bs3TO4zemtjdnlrcHnu8MEvdO521yQgjrmURqE
abPTbml+z+EI4xTk+xjoqV6rmB9dkIi5b0QibxjkNdsBSAW6VCeO842lSgHGzBlIB4Q0vG9NpmF5
S0fdIDU8qkx+3VKxcZF+O0T0x20EFGwuaZKBgIX7CGJ4tvaoXRtyJ3F4nN2KMhInWnNhmaQQhhXl
TijIyQ5KhOpJOnoXc2LlL0nYlA/+REep7R353PqV/Rjz2+UmmOiNyMpVC99pjDGwB1IMkeNo1vrs
u5xnDc5yD/0EaJ2iu7ojeWl4ibk0AGZbeeOr/N20uKcK0OJjFWbvcz/FXwZ/aU7TujWmfd9c6HKd
MXSUm8TpCVGmsPT9+R6gjXtiRx8ipCHZYUxKZ0MZkK1wfFUTUwT3Z+Mq5pSJIwU5bUn97hPicU0Y
MBdRlXgdbGOiW//x2Jc90Qaw9MNLoojrXZFxETDVkMvgEi1YtTL5Gi5wR8GRZcWLgIJMLuFEEqqX
5oz44R0vILA7vzxkTAnllUVfSWz9NB6f0lgaYsfAsg/BpBAAvfHpGFzCjVseQwiDX5nuVO92QIoz
v1HvAKvGGwRD7dElB+6hgRr21SGLJY+AHZJR1yGPKbBjpiOM2pmmYocfGsuHzS0Y4rkgRtiWSbMB
3WtgNvTFQ992LDuXFLNodHnFLeCdOe3IFQQKkjJ9wJibjAcV1vmrQJm8FzXrCBAOmp5MjCUJVvFM
3SzGp6VbigPkpAHnktHZ2T6XjrfsFsQ77abrk0ltCOazvuOD73/YC2vLNRj8bcvJ67+NwSCfk5wU
sECX7KE0wjxEoIZzRoyWMQScSPq1Cu6ElybFS5vY9XmOgRgzu7IjohnfOYAIdDtkpfNFyA6EILs1
dM95JEW+cA3knSFxUq7EX+6Qcnj1AXmieRZyAicxJ/6Sjx0Y4FTO6c9aCu9YFz79ND8l7dC11JPs
9XjA0gQ7WygehGUKaxibGYGDmG5aA8xwb5UHCN4/B9UF27SfvxA1jbxg/K5SnZ2r2qdNFJNUyasw
uEsVi5Jh87yjhTBejUMndknBOseLGm9sGRSPIeFtF0Am98T2lpzaZjlE1VT0BczqPNs4Q8lDza44
36YlopJa5eLGoahkTMeqL1TJsWqUMX1ikl2Wjt2NRM7xYK3vXenyu+0qf816I7wJMaK+ljN8eGcc
LDTnE90EN3bOs+KJAjYUvyiBdMIsdbMdccLtvH5hGVVETmLeVmDcjI6oRUDARpQSJ3Nn+V1LQ7l8
9Tw2yq5j/4CEH9wtGUEBdtfpbRyQdg5BVoV3gL47un8A/AAk8hgSW9sSXVypba5zNjFbNVt/4qM7
GnPHDHYpY35rekuxGsm6rMEN9wCSYaPsuqy8cSSQ5nRyQm5CJW/6dq2rG7u5KC3Jw8TJUxH0Zrn4
n7g6WSzoJfg0Wj52XURqz0MRWj/Nid1qXJ8Rz1ys6yIesuvcm5P9qPHqQHZfUyiNwSN9xtv3DFoi
0LR25DkLO+LQzNG4+M035ETiZgniejubQRe55JZApBjYuUuz62A7+PXXUSYxQWl1fY4XVd31ir3H
SNg9JsGiL8aKay4atXdybFlJPWbXTmyb34WlhgtaLdSjjboJi7489r45HvIUc0IlEuNq6LIbJ3PG
JyPP+xs9p8NVnC+PINQn5CvI0EIN+sZdLO+4iGyhndxWN6Ak49uyeA5akNwMYN+bZOXWDdk31vND
N5qk0kIrIUilIorYdDD7aTQQvBaTA5v7d8NriJQPeOmtSvaTkaXlAzDs+tzV7DhmFSJYMi1CFxdu
qfxzkyUVAdE/92DP2Yv0X59sId7bdQTTblZHXA5ud6DZvbFpxU6boRc5+btlyWaWc8hreURyUUWo
84pTPbUmebSI6XBPgoMk475duk0pnaxiENoOJvKMqV0zKOxvfWVX56l1qnMTDKakv4xcwSl7tVUW
LouSNtgMOeBCTzZhkrx8yo79rwqm+L6lm425uMjBy7vZWKXnKRcOiHtCUcbwjKymqTexr5zAiajF
kbRvFnBl773OU0JFxqL6KT2ENlaWBKeZHjZiQy26tVPjmTQcZ/Z1Ha6CaaJKhuG29gPI5LlLEACT
jCTHipB2LpNTZY1Mfa3+JSzMAkXRXH6ZcmdGT2j5NJoorhE7yECP57rMiy0Jm9/dUJEGnyMg0A7d
XA+Rue2zvtg4xjvPy40ry6kNxGhBBZLRtfWBdWo7myZnWqzKcDjaLeiLuY1fi9QrCOWyC+JXmCaR
2UEa52DP14p3NLOBhIit2rWVERFwv1yzXJO3pAxQfBRWb9CCngWlpWGcstkzw32QVOxvrs/27SZU
J5yW3Gkzge71tpIffCyYiDCr0d54+OcC+7NWfRXbhpTwwmPkCtTo78VovxBipHqzPNKZYr+xp/EK
VB5JqmFHnUBiUXatMZUheVuoKwpBxBcL3rtAto86xRK/O6h9coT8Kf5dyXNwjz7Rc4LETlgDfJ+u
sh6USQ+xYE+dguy1LtV9rHnN/fMV+HQyFKvh1OaTLOpxPAK/XAB39KqEViI5wRRhNZk6vKB4Hdd1
2lwYLsz8f/68zwa+9QMDb3X/AF74hCOoOwoc1y8At4REGa3I/Gab9fVI0FpXvQ4wGHdFj5vY98Lp
9uO1M5Em4h9Se7L26P2MiBw475VwiPEwk8Xzm4PdZ1cK3w8DPCqsVff+6VAuwa7B61XFMa0q96zG
vnpvHKjkm2mYeuK8E5diuyQwFQdFbg3Xo0+taRV8Y2lRaCOjfKWUqc+hjbpB25w8+0wiDy618i5c
0hEu6y7v6Oj3gtT7lnnBwET8mKxAMoe0rmbnBlX8BUyl++r4WFs2gv85hIYV3KGd5AUc6xkTeZbl
Lx9vxboGYhtNS2H/zp5krafYv479w/VaUFGis/c9RGW/PByJQp3K26s4DjjkQab3zYZk7ySaHPep
JRwZ0phEqIaKZu+R/hoBq/tvMT9QY7HlIXjllvCY/vINMJlPPq637Cg4bx88I2kupDv9bhv41LHg
U2hUQIYD+IgH+5cjqcrUGPt1kx19l+LZh/gD1skfohYVC1kOBcEnOufwwARsfPrn9WB/vsaUKKgr
wpXQ8Zmcqa3CHbtywrfaT0nMCA+NlBHH4qVSlMYklXv6RhieeKhd/VAI3b4b0pt2gx4JuRuaOs3W
/bYbNi0J6g6SFkk56RbdkfqbYTCSsR9tvEZuGzHIjz87Lv/Xr/5dv3rdIv5yoz/3qzPedKrL/taq
/vM/+lerOhR/8NIRNE2Bydg0Sf7lqxHeH0iU8CmGfw1FNf9gK1pdGdRCGGrWD/9Xh9rx/6DPa9Pn
tTAYOPRW/qsOtfPLWqA9DbWFJiurnSqF1+/fXwgdxMdWtUlKzpU5t7DEEaoNGxJKyIiUvjs+m0kV
XBue19xn4P+uF+x2mzasTKZLQuU7K8gIGCTHSu86ey5u0nDIaTkaNSLXoDvMInPOnB6sDS0H9MFe
OLOlNQjEUB0UU0BvxksvxnJqLs1EQN1v7PKSGqC4DRonPFSmSA9xEAfkV5Yu+W6VgRIJUcphydLu
VIBSuVK9jrcLXVwjIu8KPEY1ISShc+A/ZspuVBRQOUZzQIXrIKbjdGgPR1ST8T0mfQqPDN/xSa1R
bEvzGhQlHNPCIcC1m8Nhx7+Q7KbRn/dFPPs3UzyHCY4QATxgleGc1srrWBAi8TY1XfseyIzzWV6H
J/pe3c9ktuMW8Ya0bjMSTNYhY3fv9u50zgssRxtd5BpjTG7/zM3GjEiFRDtNFcupQyf+dWLWyQW5
K8Zb7bPXbqio7WtjaeuTztqnUcwtOivbPxRpOH5L5TB8EWJgdI/RpvuOTD956oyiEGAsXL0hnzJX
0A3FsuGsf6KlQvVsm1kHukQUQWQTVPXa6nlSke1OjzhKba50XX4vSSg9iiUb9hZclbfFVOVlZnY3
xpJ456Ib5LmD4H2B5QN3rReQmoWdw94Svqo5umpld9zUpHginA2xGFdJ8afhiN7bvVNeaIs4wa6p
fH7oLHK8wLG6tDLPQHRqpgfKz/JrU7vpYzFkKZyWWoKT1ThQdviDCEozYo9Mn5R0embLPICkTLrq
SrlQYhEumA7NRoJf9+lC+4ZsTbMntIVg8nJx6G94Yp7es9xWXSRnp+Y0UfbLQeZpfZv53rxxWx1c
Jl2zbJHCcOLpwupK0uy7tAHE6KioJubuEAYCvfEamTzQO7R9egeJ+72dJ5fBIeX/ISgJJaIRWa1+
6yTYjiQhblG5WNdL5Ym7JNakewADRmnMpFyPW7/ziOIQ4xvSnuKEFadd86qMdDv2CktHnc4XANbJ
dMnFUH8TTR4/YeBIjHMM1D3fiTqwfrST2atNijXhfmTkHO9GXVjPgyjjOkJpou4sVbcvnTbtSMjJ
ei06BwHYqAd9j8msDI+IxKDmdKGAJGXrHkGsMxNuMDCi36jYch6c0UwvWjN1v6PLBWFiuTy0EZFq
IAeTOnzJMQReEQmlzdMsoNgsY9EYkc6DeBWXlGNJgkzfYGyoq1cvScW3LuNkaU5y68vOoYnm65+e
7DQDGctq6l0cxvVTnqjeIt0F3xQ3q+6ehwDQxgbRswQT3gzYbkZVbQaAjperBn8rh+7O6umsgyNm
PdNEA1EVdu4uLOXCmTLgyDaunD9XZls3FYquz4C+srGCs2f2QbQ4aR5yHdz80CjFttaBuiYvBVjZ
iADn3uZ4fmgys5i3hhhil3quM59tqBC7xWVHHekI4nGoqyw/0AIrT4nGYFK48Rp+2jjDfRdmLhc2
qPJHej4tzhFrcCC7LrE6xQlybUQLk3wZA8JXj64BfIDDb0JbxdT9jdt3xlvjBbSsiE4bb3WreQwS
QZYj3GVBI8t1RwB15GByFJ9+tmU6PWu3tq6cPqODRJEb6g2haSRyidhpb1It4mKLdqLaWkY/nlUw
CDOyTPklKXq5xREzXXR+ByShLNqtXwdnl6RLGkY14DZE2NsxyeJTXrBtNpbbHmaz+prUnjrgYaQR
g2Zl3CBM68hXKXQdiWH0d605Lz8WztXVbrRwVTSOol/fpKNNB4WU7nltn6kLQLQ+FCy3m2T2iEgR
KogO3Lown0Jd+IW9STvHGgYEu7rPb+I5JgpM5P6NlU/xfrHK7t7HA3bvW0Fyy7Y4H9DeLqcxmR48
t67vW84w98rqY3tjZnn8MCFLQuPdhWpDRN90XnX+DyEdPjYp4AD3IXX+rUkT9pY5RLtHl41gJCvc
a8H5NmpGvHq515F2h6vMieZKZ9fKFmrfhsQ9IO+qquuctNMn5RdwfPoy5cIQic1SF9BnYUH5l63F
118Q7FyRfxjDHluG+Isbdv6JkKmJvCAjbDfpGKc/ncXQNzRyFfmgRtuQjaXja4HC/svCM35K+OFv
Mmtpb5D3dcDbg7ItbpeXAqQFbZqWXPTEKvU+d8nJmq0B4vmAg6gYPPYjlVnLhT0sBERlAAKrKb+l
+uw2Xms7N3FT9i6bbIG4YolPjZ/bV0xxEqIh0aWy1lRzmywBzlau59euma1LpEIEDLhGQHBVZ9wU
eO2cnW1PpB+LJf0RD6iUstnguNi1s+RzkIGd9RLoO7vopoPQQpxGS/UPXdwg/LO88ch68vWGwyUJ
gDIQFbcIqcwGSL25HXJEQJFyRHs3OWZFEFXuYDPDpo+5IEPP1JbuDaDo+GoJxHzqeTHSTMGrjhLm
zWwy8Wb1jk0SVo8hFVti+mJOcYERzZCH2kkN5DIjWw2PX8pL2i0dL1rDAPbZmBe32AynF5Q/07YA
wvRsNxlZmpqQzSFdN014K3Z2WMA3L7uus+3mS63FU2aTNLgbyZOTdJJbZUVmHdppxDhQPGdGXHzx
LNG3t37Xkz9DIE6L/Mv3C+wTudWal7aPyucghVWbLTYfRFURL36ufGMv+kvXJlsItkgCndQP9lL4
QZTWpHtHeTLdLZbd5BdDR24Y8igjffJo8mevts8Sj/Dzmt6um1DJ+GsLDzvblWXN80jKW8LcRJ15
ZO2uOAdj7RuwwuLlmdp3fiwKo37Lx9l+EIMKvlptIs9tm31t60DvEJlXp6DtQVIq+lxBM9/75fLM
BkiYcfqaD/5z8P/YO7PduJEuW7/KeQH+YHDmQaMvyJxTSktpybZ8Q0geOA/BMcinPx9Vf6HLcsE+
1ejLRt2UYUvM5BQ79l7rW8M0vJh1RwVh4X0LOnt4cqG+HZhKF3eYY7dkYWk3XBySa9EnHKu8l9/N
xR6roG/kGn0rTTLI0iGl2VLP/b1pT/kcIu5PZNC0fsyMxxnabQkN7z5ZqHfQGE52qf3RcPjfLdRv
t1DCZ5/9CzpB+gUM5nP14xbq9Yf+3EIZ/8IfT9sK+gBgErZR/7WL0v9lYbf2bQv9AbB3B5P9n2of
719gIvG3O/gBdLQ4fIr/UvuQcw28elV//LED+8//+KL+b/yt/rfmpnvz578a6d9CVxEHkAVlYR+C
g2GBi3zTVpBK471adOJcoR3tZTjGZaoOrc2sFf165WBeT2ZSELNcaBNTA1DZ+AUSXnCd39jPhI1X
hsDMB0iWgPrMWaDUQ1+3snNsSI1qIapoT8iqw4r/lzP9N/Kh9ZP9pfFj0GJEysOphWyLYurtJ/e6
YSqgPrVndPTqKpJKC22WoZt5dHW0fDPDxV8fkN7mT4cEmL+2PZFGOVzNN/IeLS2IbB7q+Ow4/k3d
u2TBFiNb4j0Yx1jiI5eaPIhWxyI2SV+qcLComw++Q+9mR7ko6mPkgiCgegPzH/D2YhRt9IQ4e1WK
jbeuBmZmq0S2MES/7K2oqs8Zu4sWd2tFm40Fq3UC2cpyCW2idZCFThXnWnNGdS0WunmGWOznvmrq
Lsikx6F8JrrxtnWjdW5jE/8VEGzNYNfhijCf6Lth2AEEm29nBwhAi1Ofwt2ke9madJNnS/PJPujJ
b249RsGhG6czm8vUp1ZiLq7uqKULPMJJbDwIFOFLkLod343sSPmkJSTHx87Ex1BG6qktqKbmyRgn
wg6d2pDJO5WUfCJ/ts0jfeNEPbZQJXiNSQ3nkJElooN5Q3/iAinS1XaOOzvNJwP9bXLq2477L+6K
BUUCuX3Xpa2MByJRDPWx8YTSPptGz5lLOxJBWFBqVR/bBsJCOJI3s5AviYmG8cvI3zZDzqcjaZ0m
qFqkPgYa2YPJ6ndAlFGTL429D9truga52M8ZXbAPw8zYaBxafhwZOTMpmTr3CXP6JdQ7yUlKZ4ur
4FioBT8lgAWag7XoZbnlPJpDaKcmpyXVCkbBysZg9H5eai7ruGbxnGFzFbQ31kvirifHJxWU60eo
5pl1k/F0WvQadT5hHLdJTMCx5un4dNEYqMNqqvNwSqQCCHg78xAWOMKZ0Tju5G7q0Si26z57U9is
e3gf1PyA0aynX+Iz3iozYp6Rpw742bPevp3Z1H/QRldcprEp7sjujp8N5ssHtDeWF7Lqu89VnI8f
G1PPFB4PbtlkwqQ2TmPvhUm2jkXKgtzvk6HYn25J8vM/aOA5+3sjXTRnY48ut83YupzeKS2d9p3e
KxvYkx1rFXCyQZqC7F/LSxaTwaulGV8QvXDtUpM+6/c5m4fmif8ts++NmtQ1pc/zkDkAksI65h7p
kDwPYVL74oFSgMtT5Jp0Ai2auLb4aAqUKG7dPHFmeLjcjHTwfd7U1N+drjXdpy6y1ZXKiwdBoyZU
bC3B2u1zpMNnGwN7E0SqY2Q6Zsg+6EGpO/Rf8jAQzqtuzGrg1Lv1wFHQGdArETxt/hY6C+fF9Vdf
5UAy+blKcqN9yJdF0z5og7vIm95otfZuVliDdwUTnulxKZnEPaaWXubXaMzwi5VaK9GTmOZxGdc+
/DKXnEvGcpxLpU907n0/5kSwkW8PUeGBSrF4qxAALaG7hK83cq40LlyNtbndOOP6UPQtWvFATbik
eJnXxkM6aIAv0NQlzidVeIPxLovQ8+O/EHn9xTUncUkcj/67V5QcU8vjTJHSHrfZ51a0eLAC4sr7
r2bk9fnHljeESCAbLHb7ri4p4jzaw1rkb92CTPetkQO1CzDLZadOulzzvmjFJesXU330hkjm32y3
MgzG+LOk4iz10TDelaw/i0TIjY3qGFWGV2IcrR1dP9JmYcxKCgoSKQ2gLiSNhbZLGnuXCu7VJ3sc
ojUM/r0LmXkKRVkPj7BQNPYRXbLhxuho0cXJ0Sz8CMwJCa5BmYK8E3RT7E3ilvaB4bmzgmwzqaUo
kZjW7SyaKOy762aOKl4y9bFpPP1DZzdGaJb6Z41pedBX6PHZUBKfnkzKO5CcHL8UXeR+UzGJiZVo
q3ckhd4MUyvnbV606p7svfizbY7VtmSR2tA5N6/oFqvPwkrKnVHpTOxdOjSB3rvtnR8TV+82OQMe
g0jq27SJi0cj69zA17t+t2g9U9RRQQgm331Lod68G4ulvLEZEm8HOir3vNabz5k/JO9Hq7ibXF1l
+1aS4ytn4lZ1Wvf7Ma3T93HnFI/g17t41/YVvmsWsA2b7eVUaH6+A+OTBiNZNqu3hxZeOpr1A4tO
86myyybZZEtX7bxUrz8mjrOe2hJDFhl9QxU67qAujaPMIGaYTdq4231nJ95uCiyuB2Ol80+Y1C5E
n7vWJtHtisDomXJg07XGyE6krPdeIedVKGjWxzWTfRfb4j6L6mavA1bbEB/bfMKjwgAfLIhzrBhh
jdu5dIeL7K3ovd8kzl7rlnxna3AXCYNaPKhujnPRkl6eeWHPB3Cm83HShA+aMJ+2c9cShY6jMJTD
nGFB6pyHMR2Xr7peZGff85dzW7X+79JL30xmKYng0vPf65iUNvubvrisS9PLChwkqqftklerMmZi
AxJYdAQ2ePvrc8RTfvh1XfRGZ/p61JXZBt2KPFNSE37sxlvRkrjJZPsniSvjCegLL4amN6gxfn2c
N6LM1+PgkSbjgmpvFY7/eJwxqZ2ho4l0spAa8U7VW97Zq7HPVhEvjH9+sFU1y+kUiOvfAuIEz7AW
UwSevALhT70asF4l1lo6+NtfH+rnQpYxM95AanEd2uFbLbKMfbfR1Bqg7MziUq3GHpstNmKKvj53
K3PzHx9PsA8R3Ca6Aw3rjS5YeDWPbVHap0Ul0Yc/lqCKqNQ0tKtVmNalxEL+5nS+mdhw7fhysDRZ
VCwu3ttifS5jq/fb3jrRT6G6IqKU4ocXKitwpRCmoKzgp0KtHPl/HVmQ+sc3KVpKm/OsMzsybP3N
l6YbT8OuwBg8DOkaRok3SInpd+k7Pz8KHAVSok/ciw2A7c0DWETGVEVp55xi3GeHOcXv5Xq/JZP+
3VHYUHokdjER/mnk7fSmIW2N7/IqXndSRHh4+P4btwmjP1MnMZGLB1Hux8ctlwhsG4gbJyPCkQjP
kptinGG5bVHFi0vfqHH5zZbu5/cX73TeYXwthmAc9sdDVukYzVPhWCetjpxPAvceCteRUmSAf72t
ME0agdMt3CK/fiJ+frOAncR1QDQZsR4/PRGkGaX60tgGADOe7qjmPdk7eA6WDJvqrw/1N1+RmwN3
CDU4iNe3L0sXOBGHKg0sdqupqxT1eekQmRbWqiFad3BqvWt+fdC/+34Qp711ZopKwnzzhh4x/pqJ
74hT4eAEqEqE5/Sokz0bnd8+6a9ChB/35T7dCZvUBNd3vZ+ftFW5qvM+QfDa4crLRGmTYeDqxbUZ
l/ZSw0RDfzZTJquJug755NxdRgkEZ4eOw2JzUaP5xKb9FZazSdW5VEiovdxpfhe+8/OLF2e+6a6W
E0wg4q1bp0rtKYX8wh1eogIK0wgfZ6Y01ktyk7jVMp+y/tdXQvz87K7BSdSVqDmwCr11FsQF/ZKI
Ne6keRq1Ll129g8EDAOoaRn5hEkTrfd7loqLHAr5hJdxERsz9dVVdoYs9jIeFrmjSsLsh0U/+ceL
A/oqzGdYfRis669SkL84H3QJdnD0eOrLxaPo1u3ss4jRO5Odx6gRCePv2jg/3ZsO6hmeBlo53KKI
BH585mXarUX/vJxGK7KeOzAIWTDLittUrZKkX5/+vzsYfSMSCMlj+zniGUG8T9yLP59UjDo5qwCo
gXNgl8M8ll3Srw/206Xmm3kkLwndXFe8t4EQZa6Jpov0+eRENhvLOO25s3gQ2SX++kDGG34IbkJe
l2vxgCWMJf1tZVSQDKicxp2oINqku9PZww0hQ7eeVAjg+t25yUY6IVaMEzyZErSTReOaLXKcdRms
pbomaU6fQJvYLCHZhE6wuKiAdc2hlUXXy9zpZCeyPZc5m+MJAeBdX0GrKv/pi/g1WQzdCusa/rm3
pVBaAdRzy6470fL3NhOjkTM4hHQf6/M/rro4FPeAhZqKlt5PGj84OkY/KjziLY5MfNcZ359AHn9L
bF99tir12/7hunr95cVosazhNltRyp7Aw/n2KlVLaQrZ2tbJkcr6RsjUeGqtyP/w2hBxXALHN3Ip
7MdaKeM3CwC6h7cH5/HC72Zy5FU3aJs/PmZWgUwct0J2EmADywXSl+eQIzMDGjKNkEwA7wUiTG5t
xroTHeNABO2V2cbpwehn9PCGkc1XfSjpIi7MmhaakO66sUBfRPzkarVuS6fLQIaJ9M7tZ63iN02p
ffBxdSD2zT2zvrezDqX2ensxM6R6QPgimtPYzk0XYFFXd/akaI11ERLcc07jiOGrHFEfeDFC3ltb
1/J2o4u8vJ/oNlxap9f2ykqdO3IptWVfuxUS3bEH5qe7MOYYKGZ6FXauPfhBYrXNTZ9boPhcpuhQ
bKC7s4Fe0hNwFBFCTrCZbg8ikSAOB0mqOL1vfYTraC7ZakwtiEpdYMeIQnydWi+nKa5lPC++atZm
KJPW5G5EixITOCJxBDk1LUqMFz4JD2TmsSuq5MLfLtL9d/E55hGdF79Y6xrZ8KwlVWFDl606KHq5
iFd34NwiRDjGnqaujVrK5A6vR1Hf5LEc+/sOC0W5wZTB012Lssmv9aKzXrRDL+QOUa265jpuzdhx
6vyKlLv7qlASL3R4M3v5ZjrVYN22UqytqKngMsMI4Qf56vazDetqed/gDUXtamTWzbjS4ehoAPEj
tbXP1c5pANls6IPQueqXhEa4V86OucUCxm8cMBPhq5nM6ihVNmjvVZ1yaJkvrFq+jviaOXBhdsa7
ahrt/ipSLek2ObdLcsd+FdSJmF2YbZiwrOM4tp2bb2AfaOHSVLBGHINXuL3E3EFVNbKRMNwpdW+s
MRLTMYEOErGuCkwJdVvQ0/KaAZmMKtjDBihc6TKioVbtg6jstgDYYnODAbZ3ECulLWvDax1Az567
D/IJrYbEQch4guIFCymiEcIUe5lr9d3vl+gOrhHmwNcWnF0MfBgzUeLBygz7OY2SJNp2Q4e19Y/H
ylmNT/r6zEwuEOHnipC1lub8LB6EEglCUlZFGRo98vSwdWzuIumtGIeksDmvRrf2zM2sG17wd07j
TmEvu/tjNEMc+XNkm2shEVvUdl7t4tUT2dqJbWnPBw1BawcYRHTgX5c/1xloMib0rtwb22UeEeR6
qrId8DO9O+PW4DEtG41JQzFbnFgLgrWJhseI0/uuknwQodM72TWF0V2rRUj1eVCuqUFTdO08v3o1
iYq3tirEg5NllRUO8Ivnb57GJGOL5daw7mfR0AVOZmpjEsbF5Jasx4wBkjpIaFdwryDSiTDXWb3p
fqQwz3tUUG0PFy4o0rEBTRlFSN9DXuF2dirajm79XNCUBCBSLR4tCTxDp1LXFa02OuS9R4NsGcZs
+mPF/9856W/npDw1f6lZ/kZqWlXfurp//nFQ+vpTfw5KYbV7K/6Ocejq//4Lxt13XwEHuuO9zkJf
Z6h/Dkr9fwE5R5ps0RNi6+ay6P45KDWBv/vEh7KrA1PHb/4nolOBlvvHJVRHyUlWgEsPgw9I1POb
StVEWV2SXKWfK12rEzkAaXK0DZCpCKiuUM0WZSe0jdkcm3anENvB5W1685tSBTipckkr5kxzdwt3
xPJrvLFYntRSWNYH4VNdbaZOvMSeET+WChBSGjv2xxGm1S0k2v5ulbBGu7TO0BHUGNZu44m/DBF5
+s1eyxJShpGMnN0MQAyO4Pui7c0XbQJLemYapQAHO0Z/M2Zwax/NPBrcm26RCyi0wpnQnlmlOXzN
Xoe3RqeYjdV6AG5wt8zQJpe8mzdmq5v4gc3hCU/exKwJ1YN2m5spaB8cWW6zy7m27wEZl05oGvhG
t00RpY8iQQwXM/9awjbNaK8C5Ac71dbyvWMNxrFz+2RvqOxrQV2+TZGxAGiXKUm2tPX3mZE+zFBj
7hwkeNmBf2LeopuLSnjUsG96IhvbAH+pue2F9qxySwWenpUTmDGXhQJm7lay9cf0BghmQ6NS2ijc
tO4q9MK+HX3mUeiGXHEcfF+y61/86MNSeu77xrWjh7afDe+Ik93UNlnX2AVUI4s3s9tG2acRLMtW
Mw03zLFpcA6aMZCDqk6OXxfnvnEZhA/lhF7VYRdAn3+ezv3Qx16oxU2ydVNnucoqtlJ9H8VMZ3IB
oLdv6RYZ/US8yrRUG5pHYxJakcx23hxFB6sujU/NYgIqWzptefALt7CCPp7cFJWd7hUfUqRf1WNM
VqOrbwfWWKVtJ+C/XbdnNoKU9JjEdlViuy7sVDzHHaoYrlwhAtsu/G3ZWaEBS+uy4EXbKj3CjI23
9kjv+uolkbP1GfeGeV5PWZgiFAusWpZh4vg9tlhAj0GxaCZiJduAz7xEIxBXj3xpzX3IFYBa2zjG
Q3trz14WLNMSuGl9seQiUfvmewBe0cnNq11FZfqIdPRe4UEKWg6zixGUocaen4Q+LTtGCNEuGuf3
dNM7xLOEoQE4zW5kqenHxrbyXR9J4+STnxLklLPbTsMaWVoqPVm0knaTV4OeLeblqEseTcMpjEd/
Nj5XvQf4WcRukCW9hrcwG3d15fb9iQyJ7EhV9tJSTZwQfcZnyWQCwWOpb0HQ7hmfhZ3VDDtraTg/
GlTpUkO1KjWk5w1czDBOkm/2Ij9ha0dmzvQB/ogOFstqIfGCfIHxOMzxTWUrotdg+u8Bu73vU60L
RJ0KJJl2hIwwE3d8+uyc2bPWMnjsmyMCj+EbCux54yUmJ4eH7SCbEQoAC2QVL2QkSIn90H4vzeKa
e+nNIiLq0gHxtrE8pA46KL3zT248XTsfchPquw1Q420MlBfNVBJ6o/XYSbn3ZnWbQccGtDioXdsU
/XaMGKbFkfXBwV8aTFXZbURZfCssvQU1NTmAEZLhfaoRbSaFQDoJOQqGJi/B1Lu1GiSgWamYJHm+
CIiLs+51uOPbUrUVw9Fx4t5qSFriejh76p4u1FC7Hry2+IKyDpmAofsnh9flaWiZmKnIzC6J32dQ
kciQ4akQ93Ei78es22oeX2qpq4tCFftcrG+zfIjcBmtQp52bxrCuqSGdU930ScgFo6QhoA23afJJ
R1OKSV99T/pSHGK3Y4uSyiKAAEmQJoPLE8Yfc9vxWr9HBQtMbnH8Y56518hp7xmD6zteE965zrTJ
Dbvc6T/yXhk2xuhGY9CYfXZBzj2Gss/7vc6F2um1HJho2cnVVMpHmqijbtD6jZWVTxAMjZCRHL7Z
cleRgRCQi+wiku+unYPwdnUCgrjJdpCQTT5ebT0nVgo1M2F1kFGI2d3fp1n/UOAk3xnlEr2f8um2
0WQbIqLMHpG1PNqwQJHkj8/d4n9yYnDcoPC5j4eGSIICILgx7SCercrJvW9kEWdRWhdDxHI/ee2X
yp7trd0u3UHvjYcmcnNu4JxJRomG+myj874kwrwOfnNTdMkHdLBAGGGz6ujSA960W8AHny1/YvRq
2WG+vksbzbvzOnPfpZm6Ki4dRtmR6F5eo97nPIrFp8L2nE1rujxqmsWO1R1vMZduR4myzzP6nT1K
Axkwwmg5IisNUTkmYT4X3h4v73JM6v7QN9lpTKN8DywsDWNfaxhVajsWsyJcIh/LJY5PtoXWYH2x
NK4XejvNu8yLbt0n5cqzc1t5CzAbzfg01lvCBpKXRjlWOBnDjUola8JUPAprPFQgz/1xYWHNfGAL
bf9+pA+KY638Mqrq4Hvzpwxjx3bk+yAcqPOQnLL0PM6QO9tS7CywtUYY2/ZyUdAFQZFGstkM7MLO
dmrHu1kz56AbYvMpqofmSvcorwKN4Wyz9dA1Iss0q7tYG3G11i3EyZ51rSF64zDXdrbB6NPsqqEZ
bgzQkKg8DDYvgw452tQeE21al2d4s7XjB5pnXyZYSB8Qa1Tv9LgZ1caaCwvv6bxkw7XKNO/od/ly
UqP5aCm9eSEjVosPUYk2Yme7k9kFZiEIDbasGngn66yxHXv/C7L4O5G4+Iytqb92dnU3VZrGBlK7
L+dkeAfu6GOHBQCohFOfkHV+9Dpi+FSanwwN8QuNy3FjgJT9zOvVOkz4Xp6zRbRbdFDt0VQaYud6
TPYONLrA85o8LJHkhmk3PiGt7LaV7mm3MWqlD2BCpoAwPe+7Q476ZmCMH9iJWTzXnju/dycNIcng
PZm53YREjLgfoOal2DwcPQSTkT3A19TRU9A89V3CwUwTeIqy1oeIC5YF0OFh+zH/5rnm48XsYLZl
9rVp85dZ19yr71fjR7MbtzqT+AsuGBvzOEs2BgKB5zhtrYRNcWsFjd4WZwzDNbzDwaJGqOJbYRSH
Po/yEE4vbLjBr6+IIyTUXS8Z7oli8A6L68iP2uIf6n5WDyNkkZ3A+ZKGPtj3G4JIvsrc+8LbuYB4
4/gb9nDDY5qJs1OZPpJdqAk2Iq8tEAkWCDbXm94AE5nYBu0Xrc4MlBaE/NaGLW8y0S1B0XfzTQnZ
4zDVQgFZl1+KuBThoIpU3DXNKN7zguwQjA1m4QVOPyUFHpIYXUVp5SxenVY9SUaX59iZ7V1BLfhh
5SLMGOULb7WGz+b7MjHFCw0V58VKK6IGlh6DQYRyVqNtvqXvle8MoCRoneAaQJc5ucOiIbbFF24a
7yI2KibPbdUSzgPOdlNSeYDlSMc4CctI0Jc8t2gkdnk5xu99jUJU3FJohSUk2NZfjhi1vzLGcvad
kC80UUDdMDODtBGvApXaCBZl+wEL5Z4rd7Izqw98drOboq4zgK/D57HHPGYsDVJ+4os2dgEuoo0k
a2BeEzlUQWyMmj5A61YcTMQGaLkzvPT6tI1a85IlmYlUyGn3ReN45zQpkRL2zJxy10dqluyKUbZX
UuqsvS5e0CBTNKGJ2GZl9EjnCUOWNDaRZpkwYRryp+0WNkAWMcCdq60rSYWsuPdKQCcBwzUR1lrV
QM0aN2iMJK+U1A4QUWIPkLhvlzz5PPn9jUORv9M9TjN440csyPUWGB3qoLQ8T3ivNpnwENIpykP0
bfDYY7dhXSzqY11bVx+ByR4U/ZeiGh5R1pBz4yz3fclexUDzTwgU/YW2wT9j4eIyG7u91Vo1QuXU
jA8M3rqgL8ryUfUdTRQwnJBkNYsBFU4ns0YfkjBUDYysprtWLo8gdFBFodUK0zpKv+at2AjlLpBC
uNNV4QSzTpi1o7zo0RXFDfAO69Ja8IQGWX2nAIaQmXRbkS11mGgYPZQ1InfsEkIkh/KxtbJ0U4D7
2cGM8rcWhiAKb88OZi0rbsneWdOE83Ln4/25OF70ondtvPFzhct8ytU9Ji+oN50jwrlwqXwEKAC9
yS6VmocLxIOwrOUULl279k30+QKH4qQJT4duUZuhO44M4X13umHy+7Vmz0FYxZPhLc9xg/dLdMMN
W92Zk5GjrlmOkZePW5Rp+yL5jn1jCITT6Teiy5qDzNs7mZrnSiW8IhPphQgY9F3TsMVFUGfuiX7a
G7Ut6FhlZ6jyLKKZDjjIewRTSZBjujwrd/gSDfFLXefcP7V5P/S3bh094kfp4XRW8WdNg5M9AGDF
I7CEseneLL73yWtAr/h+vc9ZIAPSb8hAgq8aaJUubiyruc8mKjSty/SwHxbSKXIo5RBT6okSTbvD
AjZ6QV6qhWUhi/i6rAYS+UGT7GbP644td/DnucWpkuPrMKNpDhLT6NpgsgAoAcQtn4o6I048TUV5
Ydkiq1fVZkGRV4PaMZK2up+QVh5GTcmVbJTvs1SLMe4ZMMLDGqzOkzEJpHo0QNnoNPJxGryCZmcy
Hqmsc2hhSbW3/MraNfMSn4FMObu2Gh7mdkFVXfvvfG/I7qpUE9/ttBvOS5I6p8b02oNRzPlpIMNk
Z09W+2BVYDS81nhmH5/d5pXFJj/W38GWwEDX1fGNSdcuHFCx39I2JmpkUWpv1rDDspEd0+ha2q5n
srFp05gioEL3VZnWJkY7CFeKmV3a9fGG/obGiEsnV2pAYtxkWGSSInrnIBUmQnJ+IdjHD0rDRbhb
cMYobG+rAU9Um81Hux2RLk7jBQkepUWXIEbN/c/QKNIN/iO0nyV2I5zlFaVQu2ymnF/f+bhkeHZi
R1HysfPfEVlJ+LcyAI7Qx0wIJDpSOx7dskKtXZTjbo2g3PJGn7n0drUtIIVloBHYUHnXIdOsPdth
ui6myp7G3Peppi09v2W5ZiWa2DFc5s4/k5DrBU2ewY2PXDvAiRNqtL2DWhgSWFSnY9Ev0kOXWyJs
2yYjtrzTz30u+1NXm9/lQvoSUqxg3V8YS3oRvN23CkD6XdZyGescfrefk5xWFFOIq0gETp32mxxN
93mysrvUQOCY1+Vt7Lgfas/v9tTYkkzp1eml1K4S+j6e6HkUvc1+hnT6NbCEX4V4E/Fj/22pG9SE
/e1MDz9oVzcySQJ0GthrGWYVlsCKg6lP+HrgkIEgh+iLeSvbenRIyM7ewqq2KVzm08STGg5riIk+
9LwjbdEStzS+jG72QgrE0bPknUJ9fUy7GXeulGde0R+Id6121qC2bLe4k+n0h/3YQVQRqX5ZxGDs
PTXRSllYeOn7otwWV5hLRy/D7Dg6eSglkCo2O0v1UVoarZNpmrydQZ+Zd+fVmOOZbzT229yZ2H15
E+AHtoS9phPzCf+arsBGRCkOOXJBArx0L1Vf+/dZrHEhPXsvJ5lsUB0uj6gq7tzFJ7mrEQYWOH3X
d7aLo6fNiKatiYNwwKOTMOhmDyWuNk/IS7cY59xznjHJ0xl/7kW5H3rvezvODVvdFHqSWLKwK/2N
zKpQZE22gRXyHd9nHhZa/jmRWrKVa/t/BVflRl3TWPHolyyZH2+qin5AIhZKFwBYWZ3dtQkv6LAb
Wkch9bXcd+ChjZNGXd8grS3Q/I9szEc5t/wjVnJE76TF6I3cVp2q2k2CM3WSzrkhtwq3aehkivmN
yothRycHFU4x2EG+CFeyQs9ygAW3tHsLvJIfYJNoj2khGYLwVusD5oetXVIeS3BCq9mqf9Dg5nS7
0kPxucPdPbWhyZitPjvsE2ZeH8YAls3yhSRrgHNkRw19B6Dy+s2ADealy5Wb91DU/I6uxR8j5//p
nv3+W315Lr91/7H+4i8UF7znkv4/f/wjzpt/H3ftgP/wByB4aT/fD9/a+fqtGwp+9A/Tzvov/3//
8v98e/0tv+3GM+P9dTe+62A/pE3zlv2w/tyf/XgsSDqyDPrgNgakH4xL4l8MvKATG+gr/t2IN/nf
fzfeTf1fOJNQF2L59A3Htb1/0ninyf9j3x25p+3DHfGQOJg+CiY+419hnLSEpZ03XX4sM9IP3Zgs
A0D1PBtLiejN7hP90EsbZzyeGRYiAdDdCsY1H7NmP/mIIw+iHU4AgkZ4rcLq98XMcDGPkCDRySOM
cdYQPDR5uxjYLNNhOUepOw88G42xxZ1L5KJLVgefkpfcnFgqv7zGKBLixLRapoSotInp47hBpnHF
nuGSSwa13JsmhoJr9sJrWqOLwuVU24opnFOB3+djkoASQQd4Nv1q2aESBVAOXPA4IxrmhZ9Y1NSH
Ym7omb4XMNi0k0eVJagRUVp+HWMzdnaT71Ld6mMUp9tyiFXLUpNo9lOi+0DUVs59n5zr3mQAH0zU
tNOdNFxSwt3Ym+LL4muJt6vzWcTXKdYddB55Ka0gjUugV0ZH72qjJbppH4W1/suYMAf3k2rzptrT
vkTVQnQLgfEz9IswEh22EjF5i+lBRXREnJIB4URwQXCAxS/lMsfvsITX25ocA7rE7iybgJ6R92kZ
VK/xVpzUlrEzGXvOsun50zqBB7CeyfHiUjZ2Ya7H5qFA50AdDpp1iuBVtri4Pb/Yl22pE0zmMc71
d007elk4ong7t1QF0pLNncRjwQ3TuIRnDWkdavjG70dnVo8sZvknPZnzwC2qJDSxv6y+aPubVqns
ipIGlinoik3la/4uIcfi2BPl85TZtE+IpwAP5bbVMfWr/mRFcKOEKK4JVLP7USGHR+8auyEAOCI/
J4cCoIIuMD8Q/zC2geb73Yu9ZjaU5LBsFDvlYx47mMmnvjyjm+u2HeaWEFtUQUVMWITURLKPVe1/
ccjFK9gUttndiKXmOcZXTGZkM+sXf/ZYIPpMaCeSTvipWa/0+7ajVz2R6PjBNIqHTGuMJxgbTQw+
I/+SGo744Hg8VBb0pB1LunWM2d7SqFYEt5jTtyjqvOeFDuLWb2p9Jk007p9p822zhbGySCYLesR0
Hq3EflcA/tuZ4wLIzYEcdWgZSB8x4Ti3xAWKJ2UM3kXgUadsm/qjn+UkV1gz4A9cUw8dLrt35mTX
h9wszfOEkeyCe4XZVtzY9wDXxAVeafZJVkn2xBUt9koN5nmoATkMVdVc8sUqvjT/j70z2ZEbSbf0
qxR6T8GMMxe9cfoc7jGP2hChCImDcZ7Jp++Pkam8KeVt5U2gNw3kogoFqDw8wp00mp3/nO+ELQHh
oA6dY1wb83VltT0HG0yWpFRkvwpK12FX0TJw1jSkc40627M71caNNwsbnBa3xD4da0L5pRvHR4gm
xlWHMHHqayN+wkpBdYExDeJcqj4+t5Gq7jvVDXdUu5dHklL5RqOS9wVVM3mse7u9aK2C5ncE6+Qo
ZsAbW5lF2TW+5eBQgmjdtbMI8eZ47raueuub1QOcxFg0PY0J3RcIkmSEy4yanuBM/IiSoS4S5LGX
MVYeHnSvvJhALCBtGmxOze69ywesAipP9wLH2yq3ODFJ2dCHFefOVo/ESIOxXX2hvau7ENUQb1MT
sJ+dm8NNUnD0jJQ77Yu6M26w5k7PHQzYN1KE/Q0fSHA14gZ5QomXQC6HbM190q6LbEyoYwQ9UZqJ
jerRFeqhjDFZ8LVzt2hDtfUcVb5TRdfuZjdDQRgDYWxGG1ZHldXtNS3AYMp6vCRMKPqIphRL/zbT
MqitBJlJLmUOM4gO9zS/9GdAydcleuGlDrLlmdLvdDdbXrWltAobAn0V4mzHSpy9VnmXGhO0m2ns
Ox4UzUSKs1jgqOl4lVZdSRsfNyoW8RB+IUJv5gdDy8YVK86xLDhWkAgAZ9sZ+bmrkGscg6UG1ZP8
JcYDvTLlnT0x5PJFqwV+U9nTG/m3kfOi5tYQSJok2TfAX78wMWS4lqgjzxIMx1Whf044Nh/SxsLh
CbHmXtZJcxs6rXOJ/wpBi7orzEmTqh6avPOQfJ353LM5fC2LjlGtlMNtGheoetw9zikfhumdFqcE
3ktYwYzNreGohVm/CxrZX/ZtbRz1VF8yN1X1OMBCvR4tzgATpY47Ix6jG55s5YvtdcUXt82dbxOG
HwYebUPY0QvfUSCSpU8EPQ0y7ACd8mIaG2vtSNEi+PF7+p7WsFuXKhlWokn71xLAZkq6kWwp7XYa
Po3IrB6DLm83hUM+yrWyOPAtO1HfchMPUuP11ZMb5ra9MYsw+2KEobvLqzE4dzJwL3o3B9I4zpCA
PBdpWkH6nHSebyhqbXrZmsK7StysOSs5tZvObRCICw3OaIvXJDEVmnXqcJrs8+7JBVsN2RZ9lxEe
vc6rxhi6G0Av7mnWvOmrMLq0W+i6PK7hc4cX6dBq91Fk2S+w8Fh6FEMW9r1aQs/z0JbQWeYg2LTC
LSifyY3LmDkqyxK0buWmk1wlgeXunBaRjGtiiOFwehpZXAmnAqqn+6qwiG9FbLySQinOGiiSOxdB
GqvNaJyG1jNZBicdbgoDfNr/zssXSPrGkLu57eDh5PHSca2fAbomh1AHDVdHOfHxUDceHLftN6Oj
IeVWhbXT7AQhEYfuBj+gTmQrbtZaYZTEcUVz49AQ+9ZGdQoQpC3ndTf03p20MAbkVaNvBZ6ie1Dk
kcl5sTSvVVBRqaL3o3eThjTlYt0s/EEYJzeoB772zBS4GZBJTXs8eq3ubvB8VV/B3uot9Cjk4KCt
nD0DqNJv0mby82Bqrss5La/VVFZ7IH76fjQQAKhP0fxhAHmwC2TtPLEX0O9Hw0vAgFo05bmZ1r1k
lLxvA1U+W1XqbLTEuzF06sf4+0TLvgPEObjQAT0jaRMoqWWtHexcbwg5I5sGPLSr+S0u6wyYD+Wh
R70b11bB421CRuLSNDnSJMq6DtibbmXMwxoqipkwXa4dWCnVzP4DR0J3aYRdxcG3fswFBdbkYs3S
DxgZ7Xje5dsekCOndI5GWiydvU6dz5UjnZGnghO/sEGzUXwTRO1qCvZdmQRMkhW9y46spTpYaSh9
rmzCeUWJV6A2x8QiG1Wwfe0bUoMct27tuo5Ww2wMB1tMZAqpw+E+wSzMxeE5SJtzhAKp9J0SLCsY
YNhMj+xUwVDoYrjrRRo+CFWkD6bOHtDENGD6jJuqq1K13sWsbHYroRUchFPiJQmBAeB3AJqF8tsH
B8iFqDVEGpNj0mKzYKQm444tJpQmzn5h89UAAt94ZCFxtGMXoHPzFPS0SOLUqo9WygSXyLpxRiSd
Lr0KIdZTMWDBsBqPUT7Mm5CN//OMyp2Y9n1og7/t9PgSf7/krzSPmXLk5xgjMDpHmvpVgKVh5WQk
TOZeP0yak6/6ITLWVUcfUWnMr3VEB7Wj3bglgp5H2xHoLUmvVcWEpmjzYScMDUozhOORI8JFnMps
kybhA1+Lse2Ao/qcVLu1kbK50dKYjq3YODeW+SIbBpOAR6gVVipdK+WiBWYpHwyQFBrnkAfwSJUr
XHv5kcm1wQzO3UZhPh0ZPMA5MvVHoyY26rtjkfnCzuutJO/kz9pIol11xnqGE8KAMiN4BHh0jhPj
ZdL0EeERY0IGRt0LLOdqtOGSlXaO55HL71VrnA0Z+uAeHoC9LwGgHxGwxTnK0hg40mD6s1vzmGui
+BCXDvHHpp193O2WP5ndsCqLNrzMybJvPehwV5bgj0vcdBPPbcY5oaxbxECcFn86tf43BIifDdVg
M3SMF8zu4Fe4nA9/PBhGAfJB3LnxIckajnUauLxjPbus0ha0vTtT5NVbyV4q55FN99Ov3/ynKAGn
UluHdagv+SiDhpSf3hw3F5OQuYwPcizqtzmpqcCK0wjetaduf/1WPwUJlrei0pL/LKffvwYEY9xQ
NqAE3qrUaQXmHpnIZU9h8fXX77N49n5wqC9vhCHe49APmMT+uUJVFdOEG8UJD12JbkyQxzzYHXWO
aR6311UNf+rUexGT8cnMXssFBMyqQsOaFkTL4ZrZWr759a/01694cdtBOnGYTWBa+uns34nWjVpO
GTiI8/kslpZhI1l4Embq4ZcXYVS/wYLne5Z18BvX9f+1MnSO3+qiKb61P2pBH/rOfwlF/x/pR4th
8k/f0l/MnKCOAbS/tf8pvv2H6scu+xL/4Ov87fW/y0iO/YmCItI2jEqQWT8ko98poo7zieQF4ATy
McSvPhyf39Uk9xMRQBJSOC1J0Dg2d9d3dcn9hBACBm4J8LC08U/fpbTfl4xf8m/+cskLQRaDWISO
oIXA9JOpc5K5wqE4ir0CKZaF3wgjXWHQPNCKvabteZ/F4tgI+tmD7lkqDUBd8zcLycdK8edcCAMM
3trGpsXfrHsf1dB/ilwVRPZKl8EUxyzO7Z17FzN8x5/clCu9EjQBavStEuA4l2UIjk83882gv5g9
q360zkstPItlbl24DGjUqnRIjkU2iVoLXgzCssbAeiXKt6UfMy6iFewUAA2fE5ozl/85wfGjyuKh
mYtdnDWrRttMlofTsMVZFCp4bqInUj/TudLhH2kMA7Z8509G/kgt3qrmatiPtrvKDM4eOgN5ZuKr
OJlvzJY/gGk81WEaKLiEFszWQMtQJ1PrboKUmnQVwqcEQHhjey/S0DZN6LzODb8BRLBlT+qbUL6y
ylsJHH5dAacPWZo2jNtRC+6TaqjBcIPfa8vPnaeLXZx211AALhKZf5lpaQHq6lf2kO4o8mV003KC
YXD1lo3M3FUCQnASw1sO1zIkWH7Km8EC3VfyWGx4MwpTlUGFOijpj5vl32Xlb2Vp7vVfrSvnIm9f
8x+WEkLqy2t+X0vQoz+RXrIZ0C3RfCJif7C0gCx9EiZ3ErgsScBS5z7/L4u4EIJ/Il+IZ4ONwh9r
iWl+Ak8OlwucAGFq+AX/ZC1h1fjx+Um4Fho7mwHDgIbAirc8yP90J5eM7fQAMuqVw/gb4qeWMR0l
U2f5VmWrae9A/smZw4WUQy70mnOow4pPmTS8NwHmRETZTKfvU0TVeIjmihEcp3n7ba51rLl57HKr
ZuV0Khi6p0/xbFanopnFe2KEo7eSnRq7lYB0Mi1E0d7YxZpdPGBfdbBZV17fH/HJ1MO5ZuO3iQjw
IAoyJsaabKtzye7Dl13QrhiEnkQ3lfEKXFLIdCqf9TWjo899p0NnYaB7MPsRlWlKqCMhZclsaAI6
tPVc9gEbBG0mjqYdxeeUCNiBs7Oz1+quPvRFljDZifPxpq+0nZ50+rrQvaeBfvFdpKUtfpKwWH4r
jGNPowVbD/8PpjY4OpEnURgX95aUTH6Bha9ZEBK0I4KMFsfTnB0IZ6e6YS8cMKpa8c3zKYu5g2Os
x9aRJpTmuimHxL4YpGO98YlQd0xjR1Dfz3Y5H6DeNJp54dThqDZJLVfQheyx3NVuGaUbfdSHM72h
aWymyygb0nW+xXuY9fRjmFHUGvsE4YQwJQ7Psu+cCzRtGB+zL0HB6ujakeoSBtheWIMZOcgMH2aP
lODRDkUsBT6z+5HzcpxyXeocFnpDl7dNA0IL14w2voPILZNvHgaqb1MgEFIu9byxMsA12JG20BOX
QB5RMOe5HICjIKV5/WngoHG0cfLxQdUqiLCLdMkhxlJgbOpU3UCprTcixocbRGq4aiachAu3n8sS
T8V6KlUIXkvKo5uoYhOGYt7Ocax2qoiuZFyOt63dmRSka6m+jj1kBj+t2vDouq1j+qbBp+3riRvs
EZ8ZxqbGZB2yUdRbTu7Na6GX6ZveVtLg3NDYWCCqRbN2AxfnDxXL2JcbTx4bA/edaYQpxyRcZ3sz
7z5Hidm3/lyY1rXGJ2hx5CnDz2Ftigv6mrItGQht1xsmHnre7szEoNzJWY43edHKxULjJlemDBym
j+5A54cu1MViX2UCzdQDZKydH/pBwDSmEwfzTpuaJzKH8xGkKSPkRKDldGAeawNrvsCP2aXhpR2B
+V53pn2CQgH0a1TBZwCb3hawVw+i2TA3qlL5sZNO+UAW8tLKHetmubKvmJ2INTsl/PaVPM8JE2UI
mK3vGqWFSodhhE+gFN8KOYmrwlLhc1jGUGQqE/BQT1VFkzLrnWI73CVJr3ZQKIIVjlA6rWhm2pV2
7d2FpsaoBuzdyVXO46yLq9xISDPgUzypubc4wFQgrJNmeLIqOp9XiRoHXKuG/pJZE/JxB6KMLX8q
jFsbuA2ac2N80+iIy/yWT2Or5qQ90LT1RtLbI+7BtGCtdRMPcNXb5l1pDGOEIbIv3kx3Cu/xvIWC
mVxtfcHERc01KQV+RqkdkPrhJAHbW1Uddc+DwN+paMDzXcphNqCvxq2Rh+5+tNjoDGWOjaejEHDb
WqHkQu/a+EJ6UXePdMVAnc/nvhmrGy5rvI/6dPIo7PUtFXh7jaZcSm+Myjm6tQZ0yDNT93208+ja
S92Y1ssif3di4a1TATxsVZIiszdTYQo2D/IQ2Mltm9XugdDPuFZc3XdSozcQcWnSUSWNwB9aLAQi
gZE4WgQLHKeirgkKwArd1vhcpCG9bFFHjmiQZrIGA2O90CrirQ1Ktm4LUPS+6dTDE14yjrVGUpz1
tAQb3jvjmzbm2Jt1o/0W4k9Cj6jmTZFGDZlY3XjW8fFfzRK2ez+68/WUW8VWpkSJdPwoF/RZiTsk
pFmhU9eq2hZFE26aohKvJCXrtTl2xS3FGrTvTWgjcNw6bWWis3zDpCL2eZ87LwZ4XW09c2ltZpYc
P6LwwV5RuT2s84KV3x1w1jlub5/1ag597kgD8UjqD0Twywt3sKJj4dXldSXxqbTsM/lkvWj6Gk91
e2dh7k78Sg+idSOmlKioxLYXjJDbpES2metp6nwypF+zDPM9p3APJLRenHHDJ75mVPUJFN1wkzra
Bj3aO1ckKOIVqYEooBRbU+dIyGqNXSf5nDY9reFNWp6d0iVVMsgGyd2OvFvTG3FvuQwBijGIEXkD
kzppiuCv6r5UTxly8FPo5vU1LqbgsVRBfNGNkLEihqAPsjanTSSKZDfhatgEU1sxv8ihipn8tWi9
qGvtIU/nnsiA0z3A52SmFptNvtbQmn3bMml4F5G4rhisGhsHWPgxHzRsoZkapgsLEL+izYVmbbcw
DT7Hdng2R+xIVk9egnwAgiCW//koY2m/6fx8zS+CPL4GTzNg8hDe0zRbmPTNmQe9m0PJXzVhE2+Z
l9gnBwPBfeD0dbjSABgoYh5Qv9fuMJ66qqi3TCXhc/27Of4feTZgOPxyc3z59Uv92qgfd8e/vej3
3TGlHJRD4ctY9CLBRpef9/tJ+2PjbLFntl3ykEsS8o/NsUEzB3QK13awbLg/gGbFP9kMk835aTPM
1IS9pmks53uuVPOnzXBqdJqgYb0/Gdns9REFFaCiuYoMs0qm/AT00ZwYZcL8iZgA4CqlPRA+uLWQ
wpuFGZ5mLvjwnF//XC9McbR7+zR+gMbbhTmuf+DHdaMmoDHH3bO50Mlr1wFU3i/Mcq9140sdwgor
44I0hzigb0qgMj7pFOOyXdjnBLmrrejdDLi6yK/bhZHufeDSwZyqR9J4w3GBp3WrEXLVMxNSwJ8i
0sjrk2y+TSM3u631lqk5VPYG6ijmWUjtdmXNt2Khty8kvy1zCZDoQTtutMFoj6pkVziCE/V7W44b
MzKRRmMm+fcd4ZZXx8kqygSLgAP1TLK74il+DVIoeqoy1U0+C0q5NsJe33qRw+7PqqJba7STTS/M
nntV5OOpDgee8lXzgIBLWpoNKBEakx2lL4xyvs/bTvlCjl/UOGKLNnrFIqD18amKc5pQ8tJqPgOc
ZQtQ8R0+pCrJLt2hj7ZaG83HOkNAXEXs+ddp7zpLkBwHfULX9bXuNcleS8MrzJnJljSqInRpYXUD
+bQXQ8F2Isq7U65Jmopkhm7QwrS8Y2XstgrQgd8yhbpycZXvJ7TOs4MAcmJBnPbolcYrBpviSEai
vaOQKR1ZBjW1yfWSIE4dEdXMWJLOhNDFtpKOtgaAl9/QgGnctZPZvhAgTr9N6Nr3et/Fa5sD0FXW
WNqlETswAUX7zGdF7wFao8eS62bPRh33W0YS+TpnrcaaoqCfCEsj91mP1FU0zRVzMUAQYzv6ntHH
1SrhwmFIiqvjjcwgJR1VLVFStNmAZTpis9+Y7C5u8qYXVM54VQtOK5tXmShwpgLfwU1vvvZ67158
kODIPpeXZi1Dv8sF1kR9BmXahON2lBQub3o2v6dyBk+QhqW75xGafk3yMLkWJTOOWIXzlWJcV1JH
GGhvWKvdbBWEjfRW1WCT40Jt7i7y2HY43EfRMeZcuQJJmiA6pdYzrmbxVI/JeLI9JTaR2XTn2Ckp
GSnKqr+ptXB+qVIOK0w5yvGitOLw3mO2euViIeLYFO763qGWBNjkLXN8faMso2VC18/YD6XMHRpI
KpADEbzXtd20jgKBn2vU27g2D+kkCbA0yPpgTTycVwQIGcewA+CUy3wue2QZKdnX4ArJw0ps6NCw
NrFWirMTSYY0GESAs9OgsWGeU11lYRZe1ZGpr+3KNj6nlJVACyEg8NQEERWGo9tNd/DojdCnDFCj
IVZGe/aX2bGbwcivMo12Rb/XKqvf5jhsQKBCFCNVQxnupcZI8NGROfNnxy6C0jerKmAliRmazlnx
nkohlj1qNp6N2cl4yisrVtBse+0x7Bt61hKocgGSQThCe5IJ/QYJNa3bEQclSTe3HG/0VMinugny
zsfiWpfVNrULCpDOkgDLiNXKCDPU+i07kzDz/HCYbHp/RkF34F2A93ayH0InK9vbdqkUIhQK4C0/
zqVOkthvXXKY5RpVUQ13dTKG7psZcl7MyXynYrAeMnAJlbNxS0ISW63r2uR9QuaQCrOVrGseXGDU
/xXJ/k4kM/DS/Uoku/zav77/uAv47SXfNTKJRmaYPHYFO4rfRPXvu4CFrfVdFNN57kMKdTinWajw
ks3Cd4Hd4p8s2+WCREb72BL8I4H9Z2wC1STL2zDGAfTFEPGnQVnUmmOf16VxdoLGeZwG0+K0JAkv
W3Mq1lNECTjW6uLIjK2Sq0JWxNxm0ncgftJdpzfVyQpEpz/DBVeXBb1EFPiQJCSnXlYsGx2bbGp9
zP65VZSqtuHEelKCl/O93uVxWLYJ1m07yqmLHiZ52xlN8ZL3QX81Q+YZ6anJl/P/XDtwDLApbGMS
ZnunTjBA14rCaYeqmJ0N5KdYlREPND8MoaWsaSgF9DxNjr2NRqyUe6Zqc7cG8UxXeod5YUUAQ71X
uAiu4tDqM9xk2XgVBJyzVnCL+duzMsNwCLNbOYdiqk2kFdkhOHGv8q9GQ8rwCANxwrdoVdMBGjbJ
zCybRnyg/IJQqoKZhndu5My40QnD3HhmEt7OieqvqpSpbEKQYQ3vi8190BS0iA21s8+8NK/8xCzm
cA8LBQ+s2ylOHGZNmPxsKP2Ber7WmUvMlYIpwD6QVtztskAndrNjuqrCrVMDTBRrGNZ1LnyVu+Ol
AXY4lz5HQO1gNrKgDb0MGUT4iW26ea42sZtqKYttmZpAi3sFq6lGS2VGYMVBP16qqjc9cM5pXHsM
lImgbVn23HDVGdhqQ5LMURKgk0zallO5pK/YaiBh8mF2vdOeGvYv0ZrnAC3ge9EMMrjQa7In68ps
+uXCceb9jDcCl9+Y0LKtMiYD/bFtu64Ul3LKktYAJdE0/cCCqwZ9aORziKCpzy8srlNev7dD1WY4
24F0p8HNvwve/+jgs/DQfr3gDf/Zv2Yl1oKaefZvDvjD+//+Xx8ktT9mA85H+yCbQMaIiy39+4xR
/2QtU0KGxwvDFODtfy2BnJeQ63Ftg/jl2LSo+b8vgab+iY4N/u/waHh4MuP/J0ehn8f3jK35QUhe
y5Lqcgb7cSpAOGXE4szlR3UA1uIZyUq3w8c/fSj/jReCP/GH0f3HmzASxSzP3/kXrmhb9FrJyHTe
44SrVqPTzKDJe8fHBdpufv1WPBr+8lYmH4tjmcJhdPnTTL7I2IIloTHvxz4GXZ7GKKc60Se5CF8p
mMN9RqRyN86WuSLGXvzN2//l41yGyCZjYyklX9rPzxMwAa412DpusHy41zPnycWy9uu/cHkk/Xki
6y5vYTFlgmTKQcL+aShc19rUiUBWe0sO96NlPKJCF37HtIp5QvX1128G9POvb2diuODIbhJn8QQX
4p/HRnR/44dD+9xju66OOK4lhd+elh2Vxe4zBb5hfhSDm2HVUhJuEDkE3ehBtc9UzTOPoyLClh6y
q6f2TR2YwFI63he9RyDso4ycDSbF5HolYZxn1JXXnKIPpOWML3oy7NiAtpgul7aQuhX6I/k2qGuT
12VrSAHGZVR16JGRMtadmMbHiYnJCaF5CFcGx0rUrMrL7m2caE/x5BSU7tW4hcPCurLaXN3aFkOw
3iRRTAVAiG07lyv2p8F66TQHvGlV276b5wM76DPxu35rZNk300lvi9h8Y8By09K0yIjFzY6lGD+H
OI15i8TeIErBsYGitFblXO1UZeHNzeXaapLhK6p7dXCS6KqcgDTFHlMOU8+6DUdQ+3Ikb49B1Q6O
PNMeHU0GxySK6dJtnAX40APG07z7EQzfepJJQkqiCu9bG/JN53Ju9vqQXoAQJ9cQ9Hts+cEmgSR/
ZhrjdxE5uADm84VFnEJtkEDbadmLhx6RgQRsSkz/xX3lgBeO2Hz5ugu0rqRtBK5UKRnk5GNd2w9m
7mhPkerrq7wADLRxgULeF1IxMarjbs8uEsmgrmEUwoKOLoKsqs9FSs+Vnldqi5uMSySrkuuqKCY/
GXK56Wm13PZxKh7NQlH73DOp0qJY7166WAC98cUkTxRchPdxhJCcx7SkB1g211FlLykHXAmHWauD
UxBE9U05I3pmdXMKQDK94HVs700S9XuCa/IsR8PeZznXAvGveNu1+bjLM+MlQupn3BiTek4cY9yb
TezdCDo+d5Q01+c51IrrLp3WOpWRZwIOZUXPYyq29UCZTGFbHKwx1iNnjFa8qz2zu8CXqVYA6O3r
2Gm2QWCAJA1aB/eADLFUqwhCifU09uHRzIJlnznclJN6YIaGUNIn2s4krn+B6U3RwdAjq3e0idEM
Ine6QcuaBAu7n4hCH6yyqS6mQizkvtAqrrKJ5wZXNENnmkRCcWME1fTaYC1d6kWQt8JEu2hDW6cw
2yNJmHJOJMAKRw+TrLOuRMW7hcog2eeRPYCNAP84KCPQtJobvLiqzf3ADb1dGATDxcjYg4qxDtGW
wM4O7SDg3qfnSzcFKlHQIYVYCgHcTocjRnl5GulK2waJ7T0W8AQQSuJ8bTvRKyWxT56k+DZsW3Eb
j5PY673xGaLVSXPT8E4Vgh4/h0+aYPaxNami7QNVr2YT/Eww9IooLuUd9pyctaYiYU3X6RpQ5Dt9
GuCfwMhPKzcI+0NAr99GauKGQPq2pVtvn2iY7guKO3ez4seGgV091FJz6L1rBm1dVnWxpfvWeG16
ejGKqLQ3zbitytC4t6zS83OpyNjkTt9cd1ppvLJuu4c4GwwABhHayiIwRBFJ1JVllvNlkKqW7ENQ
Tg+FdNMTC9KMWc9jX6xbL3UxAH7yXG01oKr7lCaQTRXRCTF/F/EAADbFwHIVhjBI00zml03mHtJe
f1AZiQs9kESOMaeatcsEhInzOlCaew4D9TWgEZZywmbjdLr52gmz5Dxg9Fcl+qS3slLuPZYE+yqe
0FWAcqcHO9PrPUVval0M8/BcIA0y/KsXEj6G5slPbW4gQu3jMv3V0ic5VAJhfjZvIJPa2EzxGsg0
S5pVYaUG1a1Ru7Fx/3Kf2OM7BwbqCqscab/JfYU3+dGKLDgvHt511Kl0AdmNJicCVo/UBTHdzY55
So14qIAozD0amavt8efZhG6dN0caiKm9x/deBVZCItd17tNmlDs4ltmm1s0JvsAEOFaZ5JdtL9qT
tSouirGz9lZrWVd2LKmu18Lws2ttMgqldukU8fH30fggWbnW5ApdpMYpvTdomPEtIYlmaK3S78zK
3tiAYZ9a0nOfx96OLu3anp+a3FhTTwVtLSnr+rKTZQuYI+HKgxa3p4e5XgG609Y8PL/lqtEZjdZq
Sy6pOaQho6o+MVgzKtz39gVpXQ5gaz1tut/2Ff+qGn+rashll/h/79G7/Dr85/x1jN+KH3f4Hy/7
rmyIZVYBHdDwFn43+/w/dvlSUFSOh4686u8te3/s8g2HF7GN91x2Z7SjLGOI70KH/GQgHzIToS9F
6BDI/8ku3/ppXyo8YPLsii3TYopCqd9Pm8YKa8g8hHlyqokzT68m1gRw36bTmhtBcilndR54kE37
mEaWTDsUegShxOccku8hJYsdHvfpvSYsgMwrSssfUQfnizG3na/cpc4aldau52qf81jBLbFS6TCZ
d3iyZ7ejmqGD0dS8p4QKeURNEACtDQfVJIILEmutc9MXXQ+SsrRbeHV3Rg7W0LcHAp4voFLTGIsf
zVrwZiEm5NkR097gj67DI6Zn+E93UjhbaoxOVGpWpXsX6c68QAAFvR/c5WT02Y4SJcnI7uHUlhsX
rT4VT3HltHO3y8ve1TO/ERn8zBgENSl+Ub1FWlNvnaqcri09zekzm4aEl9qTNn8uc/IP54+r6t8b
8O9vwKX58dc34PFr3XydfroBl5f9fgM6BlZe8twe6uL3MeL3Y7bFMZsdhaNzIvwhF25yky0KIB2N
nKd+vP8w+fLjEBsxZ5pS0CTxD4RG7umfjlEeTl7C5lDdXWqIeB79eIzSK2r6jM6q916vkanKa4PZ
ChxzdUEFonWBDajq70KrIYQt4qg79HHe3kSl1me4QSWRtbrugXMRriEBFHQGFD3C1Ho5hkh+gRnf
EBATYDZyqqg8vAnzqA2XIfZhYw1ZLLgf9dx65rn7mlKzHvKj7nsekHetKuabpvbuKVuHQJJzIl8V
dho0SycZZeUcYM4dqmgOF8fF8AWfh/bXVjx79KBRU6fF+m2eD+rY1DioiswlnlnywsHG2QATbrzM
xgKYhSblbTDrmGdhFn1r9BosUlkYhED6jJhc2CPWrcgbkjbvgaPNQ+P5s9kkIBf4oD6qR2on+sL3
H4Pcbnj1IHtmL6SD3B0HZq/wk6w7zDBPfDCwvLCxhkYHsLYQROzMy7ynPpmr0M9TVzw7Gbl5u+w9
39I9crvUZe/bocEFqHW8uyQcvwINN22buPXo/aM/mzmQV4ONimOcNkODwlAnLodQvQy1l64zSMG1
tOat7M6Qp9ptPLEbLJk+TioFTNOHnXyus+UUq0Yie2zbovHKLVPt2xwNnj8aVXBU0Ri9a+xWLkuG
JruP369Zfiuu7Br0IP990EGm5Kscy5bv2ASUt6Lu8l3XTT10sRJfcMGHTAN5u6GSc0nSt7HOvlHC
O191rVLDCcB3FFG3J9W8Z6xVG9vIot1wZ8zLfj9BtQWJWqjjbBaHvjbZpkIaZa8Sh/pzSbbf3spy
cgGDKRNBp824FqDTHZOuada8O1y2prHijekA3MValj7W1F7eUco6PVdl1JxcsGz3CT0eW3BFtb3m
JGgc6TMPL4LKjJ6SCTAo+QnrAs0o9l0ylzxNWo7PPfw9P5kZcFqz3uQ7gskkuq0K/x2IV3shTVJx
nA/TzjUbb5emuvFtsEFeErLOsoLiNjql1qFO0/fWS0QbXaq04Gd5XVpu7QIkmo4pkDgUbXB14SSb
loL22yDzpnM8D8o32MOt51YE58ymh5Y22sHdydaT2zqNjMeU4/cuc0GzrxTunJSAWJy5OyVFc9cW
5rPVpoCrLPGEID0lPkfcxcQG1Y1yO+rvsjCYW78h+LKN3RmaqoPZlmQQUauAWQjoN7eGiJQW1409
ZzeNZoBXmCby2bEpj13IIxy7ULjJQJ4szLx2o3vmfCTHqlIchIPhD6llPGDlRKXJJiJ7/4e9M1mO
G0mz7qv0CyAN87ANIObgFKQoUhsYNWGeHIM78PR9QJWqS8r+M7vs39YizSqzRAUZRLh/w73nktbK
B1WxYLCJLAtrk4gjSPtxsauHicDRZoBxpsc5sQKy1/Zda/U3I2qBO1QLxZlNqHOPpA0aYjohXte9
Xsc5RphmvvG1gBodUPwYSaV7L9OiZTexYSRfZpHnTFEJO5351S/tCpUgGkICOmtgDc451P9Q52ve
FjJqaUZyAW8yaarusQtAiG3lZKC2Tyc4vlpRLx9wButsQ7v0dqJLJ5GpbcjvdOa92VFWbXFZN9B/
k1YH4ECIa7uZygEsEqF34PtqPHiSg8LYjKXUo8l157OMWVWkpDB+DPj5LZjyDOaPbdV4feQuiTiN
WEoZQLkrjV7SCm+qFZG/0bsR6EfqNUQ41K0IRWmmTy5oDtQUJUI/U1T5eUL1PxPxmmF6yE3Ajpbb
9qEIJrVP9aQO5Vy9EZLQbUU2m8eGZvy2mUftCT8eh/9opssukCqHkVaXAxHk/iLYkCCi9VAZ0qBx
mBMrzqnUu2P8+n6ydMUQfw9UVZzKhk8oEbwGJMf1U9S6HFpq4YwSsvIjV9M5VqcVM4YQjRtGNG69
VwnHMytn0+bjIM0r0fC8ENJFFeFG5Tspp2K5kTr5q+jKtKC+Ze8834J2a+aoaRZSXkfMUcI3nPN/
yqX/21LCcBnC/nW59Erl8FuxtH7Rz2LJ+IPpnekz0P0Z0/3PnUTwh4dz0GYZ+sORwID951qW3eva
Q6DUoo1GlEXX9HMnof//4Oz/tC54d/phnmS+ytbg9wm3MYG+0/WE64ckhowNXuLcWUK2t0sp/80g
OdvntdAAYN9DugLH57f9B0WTRq6ZUR89Ihlul2kmV4pD7nnmHbiAIvm7ZJ/fPYO8HuE6Jh4RfCAU
pb/VgdyFJjJOnder1thjqbdMUuDik1mnSD6rhxi3u6V84wnkpPn0L8/B/7KH+b0I5cWpQl0GFPz2
QIP99sN2mt5TjTGnWgTY1KqsaNRKY/Ivs7HALY6X4Dk29b/7kf+0sOBVebcsQGxrJPz62PzrBmHo
EctL3wPSUhnqvmAA9JUoa5J5gjXLJNH/3fQkzHwGDykvh8yQWfPvS5hc1yDNUdQyxombs8eelk3+
gEnFt8jdjif39a/f1rXt+HUl4znvuxjWdby5mGt+/Qnn3kAUEKvpMDaqK1DSxOTGLAui4Y0vbYLC
5jEzbv2yto/eXBhX6Cn1c922noROXyw1Atveu8LzN8eNmJwR7vZaKTEPVC/AuP/mKXC8/+X7RVTH
Z5/NDl3T7+rHGqd1klfDeHA8rDFPWgW+/dwnJXLDpFkBNF1iyBM38lwSlj44xhOfwfm6hjAfTB1g
zymjjz7iCHfeEqsX7iZ1S56lPjbJxFp841ZlaZWeJt0kWRqQkHFbQdutoCOvgXHoJkBhaSID/Tab
5NUi2jJuNeGROTdCBzi32qyuxoC8MM4Y5W0WMTXOZ58bfo6YMqhp6xedmZ+F5ah7l1PCjTIfHOKB
DCDtI1D3IL52ghuXeIS8s/DT97OWAOEEQG184ylVcBUMFPcK2kMw2Q+qnuWl1lNi1oCl0JTQZhKx
tx4EAhkz+quJACgN3sp9UHTCJx+6a1/H3ATNJXTr+CNBSU1T++oT9nyv9z1roaCDUByCUlkFVMJ5
84Wurj8Cf6opJhYcadlVA5j05AyjH2VLRrAR+bLMkedAvbrNwMgDXxjOmfeY79EW/KTU3ezJyp7I
JiRc8TMYVIKnRhTrb+XI+/ie9hML23gaiVi+Ln4XPMtucd5cdr3XLEHO1QEvsnYQuEjeCZRGyF8/
xcSIvz+rKetTZHxMWNHTFYqpTd6snmaHH9acp7bf95Ig5pBcvCI9BV6cVcei07pq2LjMrMftAIjh
YzrJ4NlvOU8j3Bfkcla4t93NVLv2W9P7pEklLR9+bECXYBbBc8uImGVBnfFk0AaSb8CK5SwQeCId
axt1T4tDrtLkmrylfLrbV4XAowqThuaQHd170j3Y9uOIfa3FdrH+rNIOUOataWHv77+tBgfTlm9v
08LzIubryG27OtBv3//MEMegJYnl4txY0oPGz/qQesMUySQIdmPX8wBjoaJSIkW5PfR9HsdncEW4
MqdejuAvlR/AMse4QJPM6GkE6Yu74nZgR9U6G78qTPWIvU1HtB4j2Z92JVadlVq+momAS+tHaQze
pCijNeKc+p6Ehf2sj7mMuoSYoWvb1k65SRtWDps6HYf4Yi7BDAoHnPM0a90USpw72X0+1QV6xRKE
8LDpSaDa95S8EBcAZcBEn1DaE6mLcn5yeKP7p9aK063KABPHdTDvAjA4XYrNj5UvcFc/t24df122
TPLASk2xO2rUkws86T0Skt+7Nt/aTuESZ5YaL71udhHbIncDHciAg5wOV5l2bLUGZh2fBrvAzZda
PT0JJH91njxtOtg+IJ3NqGOT2+jNcuuLMfna9ZybNFveqc5S97bV64BE+sWeL2goK5SsilkAhqcE
f067DF8DtoNkBGtjkkU83QG8s0HVZDRNPe2R58XPVt0PNfMI+wNoTw1/QvdWGx4ZB6wn7UMnLc5s
w1uz5YW+5o/OBYEwqcG/bDiY1ZV7jofZJKU+O7hazDW9EEALcYKkZ3rB55X9nq/8OlKcnGlS1/cc
4xWMd9vaRvs6w4ssiRuQb6pBlZk7LidmYxbgzvT8Yy4WPlk0v9Yx1nuCbT3LOvptoKeQjeI64h5t
WGZXW9AZZIjzYyQ78sh9BxDJgmFi6VvjUyU0bTkuqT36R6sSkFVCo2VZZQlDYLczLQsD8uS4W1HT
FARtfJFam9wDn0mPiR88eWnaPZeDeJsrtR7/mfHMcmiMcsBgt+yPOOid1shOQdOan0YtZvFXpitm
LJDeIyvHgmnwJI8OGvspsmRHsEZqeOjBGuHvAtrMOzWaatwt8EKq1G+jRvVoZ6cKa46NsNpDsLv6
wysrrm/ZNNufS8Piz7dcWeKDkwZm/DnwZUZEZNfGzW4hMKUEsFyMYE/6Qrug0hp56ypInQsd6svs
+c0hs2vQNamlE5YzkHxsALAPZzPuX+EIU4y0g+NfLAm5pzAmfq1dEIhtRqQOp4VdJgLxfj8jDsz9
W03N3AsVSodIK93+K0EvATrANUezcBceGlpBde0T3V8RxOujRHvO5CFtjFuG/hymnWtyqOcBf89k
8t24QxpcesmvBgpwwEFYEbIKUXWNZ84glSUM/tZoamUlAZzyNiNr3iw48MUkDnM6cRBOZMxD8Ec7
eWEtrYW53/DKObdJFSLKUfetxcu7jmSH5s1c5I3gha14sd8W2u4xfD8DPVaUYgsRcH30pU627SBr
n8jBVtoXOY6MGEtnmZBiaP3X2iq4OgxL8ESYS+e8oehT933mcFBX77Fxc4fla6X8epQMCCvd/Y9v
y3jPtevSnFIi1tbgRE9w3HcluZ5IAdT9MFH8VljNtsZSAphhNoM3CY9fZSMpJvPDCnURNK/SZKZ0
ZzprgmhWtfysclp4yZoG2rvaXVtCTGKrQDbRpkyTdRYifX3yvDBRNnnbRY/HEITn/EgWqfPqpgYn
6yy0/AJxSTGsw5BKzsdoJE+SnQIIf710L/Zi+T3nomc8lo2mn9ox1b4Pogv26SgDteF7pszJNC94
NpXksfBL9i5hFwzGkyVIrt4kjDWKnfBsou4Sla3vaAe9DoQxboNwbH2geQgYhvoxXn+jOe7Mt2Vc
Ay7Lnl+jZnS0DYO56EJHUtICfS99lKjPhjbjweF9orZ8dK1MGx8nV+G+DDOZJql/ZcMbuNxVuDxA
+fhJN2e7uYD7bXzIfcrlZK/kAKPJcNQViB+add0mnoHgrCwaJIhR6c7mvmLAI1H1EKRc2CK9taph
CjMtnbf8g5IBW/upzJcW1UfaXRufk6WYUu1FaUF20gbUKVOfcvXMfnVApQA0VEGML0f5vuR1o1oH
1aV7wdme+zjsUJAmPke6BXh3Z+gJGZKLUW2EUt2xmbCQJENpXGubIwZhCaFbOSMWYj0pSQa3Kr6T
0YhPdWriQ7A0VbYZuqmJ+ARKMgHq77XovpO3dBcoWx55rqkMxk6/C4ZWv2NSNkUT3ga3n6sDS+Ju
S3EcPyp3nHc5l2jE6IksKtu+s/XBvgEcWT/w2+ZirlV54uarUHGA5iBQEb9s5W6ToLwZCxtfC2/V
nQ4/9QMJgyM7f9O6bSYwsqGV6FSQqtuXqGEjd7q3KuNK6VdvTYyR35H9Oyfrx6CyMplkMg/2CFPz
D1q+fMPMzy/EHvkI75DjyTSqRr1sqLS1CeEUN3C/mcH5cYKkq2CE+4rTcECwO3YmjDEL7OlNX5Q8
pFXKaZO5gidymVaGdoxFpL+fC5kzjaXujv66j1rbpF+Vbez9PIuQepMp5J+UbfCu8oAbrz20uA2o
+vHxQ8WKeRL/+nX+1P4QfLzGqYMbRUZO5/Zru0bk6TDmzQC9tnY5jEfPM566XpCxaytjBT+vvcv7
cfjXr/un3p/XXTdKLlG3tk2r+Ovr0pOXeGRVe1B56b4NGrlqVa9KtZNeyvnVVPV8dd10xfbidPi7
xOc/KSN59XWXBaHC5Zt4j0b/F/7D3OeMTwy3ORAwg0MKZpb5hJeJ4A2P8S85bbjpQbEI+pK19DZt
n8P9/Q34z4bz7zac4LhwHvy/R3b33+p6pRe81b/SiswfX/hzbGej/AVTxGQOyQAQDyZ6/9hx+vof
jgFIk52lyX6fLef/jO3MP/hPq2XCREuwLkf/ObazGPYBF2Kc5xt0vSsT5N9Ycv74gP7yAfbW7atn
MFJAAOv+PgcpK6sHe63PzBXqYo7GNRuOaJgVBhFjgd4SxmVYIZZo5PNycLHeM6YRR0p/Q98tHQKE
MC11Qk26fiidKKWa0TY8nGMkgi/tNMR3ch3RV7OhR3ZGs7shDpEZfqX1UH6NGTAqaXntRrMojbfe
MpNAY5Lza25Fni57zTCbZ9HP4jSvCwPiaHVKnWX5EJtrLqBdeulWvG8Z0nXhkBTr7kF/30MY7yuJ
9+1E8b6paN63Fvq6wMDXFEcEwx0ycpW+selMvsh14aH4mhdnbvIxwnFnX9L33QhrVRpDDyI3yNR1
fdKsixQGMuV5WpcrUJCGm2lduBjr6iXWY7YwzbqQ8dfVTO4l+YS5gIWNWlc32rrEITiGqoNKnvn9
uuTxBW8z4jWqHXYG+ooGhri4LobMdUVkBrzz9ro2glFZ3Q/rKmlYl0qAr5v7fF00kd/FAAQXYH1C
wd5STbKSKmQKlpczZgiFX93UnpHoWzwm7LFgbpMZULPdossaLiP7rt5JhkcDWRcLWkFUbmRqecKl
sq7JajFaz6oszB0zFp8M3yRnnwaX9Ab5J7pWSyfuivhr0ExTf8W05udb9/3aWy/Afr0Kbe5Eb7pf
DSNRL21IxNya9riSs/v1KjW0fnw11utVVJa6m/rcCQPuX633h9B5v5LXy9lar2nmWjFVc14/4LO0
b5CGfWR24EboDYuITc8MUZRLf16vf1dzqoOkItAbYyBMMc+vMNz1O/CMXhSvJUTikvmSW/6WDCkG
fKPeRPF72RGsFUgO4nCH1674Hkj5xYgDbde8Fy7pWsPwkNNyrXVNv1Y4S0lGqIGkHHyDaUdu7Tw0
PG0hU/0zcs90U/mdCwO9f1kqMCPLWkWlaz1FiCXf5VpjJSPVljHSr5VrBWZ7EPTatSpzyra9oVoM
CKDriU5YqzdhqCks3yu6qeO5eS/z1FrxtTPaYZBcWZS/F4QtWWNbljrqOq/14pRkgHD3rl3NVJJ+
XKpshy5dUmM6xmJTceY/6k+gNWs1OmtMih5Nehj56PSrY3zjdEVqPBuQUvKt7uTZ2RW69wBiL04/
KnuhlhvJOAc6GazjKFLRZl6fBG1U/ObHgBmRvikZ85DqGVspgmqj0ZwXlKZ1fpSrnGlTNgujPZXr
i13vRUPO2+OUZbZEBJGNlP1JojHoKJgA5K9FMQgiThecQFivUqc3w7kl8COaelNxso1ZkrxWRpas
yUwGTE8ouxVVmWxYRyoWjUnKgFGtJbac4c6Xee37WwrZoUgO8+Dbr2NTy+GLVwSw6BkdsIUmxnEc
mlM21Iw1N3VcDJZC2VxphyRIsozAaZ2Jz1NdjC4+684yodcMwoz5YGHU/s9N/X9bruE5/Kub+pa2
OP2v6K34PS/aev/Cf9zUgfsHSw8eW3zfDlP21cH4j5v6HXewFmG6iUvlV9MPQkGWa0j1qH5XvRAF
5M8Fm/MHtEEdqaBu+gDB8AP9Gze17f1aDK4GlRVLyq7JZKNnvysZ/3Unw4ao7V3lmZeFj16y7LM+
mQdcD6a+qeb+RmMsvm0r+vnN5BNwsIFyurxqZuniCciMQz+12gXX3ridO63aJfT5KMCX/qZJ6kMq
rPHkd9KL4GC652astceOuIqwqRNk55m/wqsq93HCN0zTGQyMF0gf3Rtt12yqtSF3AUtt+PuMndlh
AybcMLb2eYcFme8bfomTHIosvXGZbp1QObB57uIHuXR3qm8iDFX6SiIzDl2PlMRnIBV6pXsybHTQ
YxFEjAG+jo4Bhzdn+V5NIg+FVc83oPiTrSRTQk064j+2810J7i/Oc2M368uyxw+ekFlr7vE61h+D
ecq3fbtqQkp7C4j/ThSzvaXvInXAHKxd6VV+2Dot8umKOYdRQf/hnbKjofaDw9yP2ZU43CaqDGM5
tIWJ0KiZV2JQOx0ATN2JOdCphIqFlpNMndEM3I2ttxbUFseKkgxekqT2IE2k7E9F5t2kBtNRxoHX
QK/kdoi9fVCNh9ZeXQjw1DczRhMULolObpK+16BVhUQvPZM7gCYBhtQWeM8QDYCBonIek1A4mstc
Yfxc9VhslMLjQrjEuWW2Qoi22jaLt9MyxDPO0tURVFtAjyyjNp3jHoI4OA1YEkK/oCDLllh7ni3O
MKbiDiQfuEbWSBKUaRN7iMhtPproP57IjIRUYfhT5HmQ+NFtO+R8aHPUK90m3wIUuuMzohhdCGIw
1LaBkX9qVWufO1K05jomO8+xumjshSS2M9nTTHlIp9suKnHNF3n31PTus6+WS26CgkwgP+20OtO3
bPDSvddWb4uTf8q7wd7nTSwYp0uw6QjbT50ZfLNBw0fDFDgRz8QqK9+4kkfCF8lD0OQYBBLUHSb2
2bBIhnDyjSW0+1IHT+4c2VcZn2Z7MVC592elFZ+X2VZbxQB0m2cob506qcJlIbkLXBm5fnXeRV7S
2od0gWZlwwENGTR2UWGIF60fsD951J1MxchWauZuj43A3jaE1OxcxHQ70oY/CKx8N6y1qp3lf06C
Xj+pxOtCp3W1p9I2SCxGFmZHXpll12oi6bnmKgaslc77Fl7aE7AOP6LWKK4LUoKo75cbBGPlDtya
ZAaeurulQGzimLq3rRVc7sHU9HsmBoTlQlHYEneShqRnm2Q4WdgrvNw9GqYgxTTxJ2rRhKyIyTz3
mj5GGlf0B/DovIs+gZKmnXuhmwSS8E4Y57rTEL3u5PoH8ukJSNEMl09ut+yGtPXCYASpBy2qfiwI
loV5PuonY1iRmQH9dBZKrUi3cEwlmiwC4Ml0K1AGAUbnWx0vHjYy/qB2qZkj70nhudXs4nOGfB94
iE/gXQeAYWRpEnkL72e79M7BIz8FSKL+XcWpDx6rcU4rwWWTu8MjGVpHePruyV88ugrhXF22kFup
Ww3JbqrbLLJ0I5ttFPao4AtIsmsGRy82xvuSxAGUQZmxnzPtW2Uv864UgNQG75JJ/nzv1XsGcDPS
7breeYkmQqaEbTSvU53Us/yNYWdvXQO3K/GXRwphdfDWNUZZIJaW/jiEjETmrYlQLxIEFoR64oqb
2fR2Y2W+Bd1asEDlJt6idx5jM03Cygu2a3Cezkdtr+zu29Tj3qa3iknIy7G3lPD3YOLRmpTmtAWF
z3xpKDBoB5V/YN5+15TmJ9ftL3liE1PuqGdf9rDGMncIy9lyj6Oe1U9BMH0scbhHbMW/uSmF8xRj
epNJ+WQa49mzB3Hb+uYpa/DVOU1T3pSeC39H3JcpixFKPj8E+v5dCCJSswCSubOMzd62YanEIDq2
nRzKy0zQ5t5WwseoCGCNqow4hfQTcTTB02yTJVLWxnlxsWZM5tztBr+cIuXzivWyPGEBz+4JyL7k
BpcQg32FAAx3CwEc5U6MjrPRK+exxYPDhrDLznPXHxMBdAPapcaIkmw7tA96BFTAfS0L9SLjcTx4
MxmXo0lgY1Kmu9Ec5F7VStuRbOyEXjUFd0PJQjnxwN3Y9vqNE4fdMRUdWMiS9XptCPGER5DtVJex
ucYIeDRS7SPx1TlhPOqrBZ+Ps3Acj/60CM6aTEB1id0D5292ImIVj6XGKSd9DYcgjR3TahM852I5
u8STFrF1rRUquzX2iZd/lFPmYLXzn+ahP/cswzdAfr9bWuudyrqMd5pXLhu7dY2d03hkKNiVfvJb
BnkNQbes6pp4J1xBOJI/Q535zP6kHj7YgAyx8SW+1gX1QcHQJoVADWCM5DMTy4qY6Zwlal5uOp6+
yicAVwTEBHipWawfMlYxTm8dOrMB3x96LRrXD9Yoawvr3DyLHtSI0zec3gWmv1ZmUITM2LlaNmpJ
8dqQab3UJ2FNvReEecMUz0H+WzLQBmXeikWI/0j9f3jf/24Qtmqe/qq8vivKN4Yrb79o13580c/S
2v4Dti0M1J/TLMr1f5bWqwnHdRkim++WGf6vf2jX3p02TF09qnITvdlPl431B1ohh+x102YMhqv+
3ymr8dL8OsHG6kOFDv3b4DswVjr4rxNewR1aK9foTvaggcohknpAHItpePAfnLROm6MTQMrYDPhi
cMAIdySwfHBynDHvG0GlCbyrTMiCLN5rpK2JJwiV5RmvZZbfDyQqfGKz4b06i1ufUs6d8yBzk/ES
G7QOMmp1wqmJdawIYBZOeX3J206DKJK2zQ17tXbZMzsjehP1eLKkZrurJimC14ndnH+A7Juw2Otm
92WSavTvZ9Px8BJnKcUSYuCthb2mDoOEdKW3adDSl1GUfcUisYG60UIXdS+Do6dDstPKSrdX9XKW
qk0lM9+St0TqMNfc4eFb2lukqCxAU9ULDy3rnNvxYehduFVbooF13OU1ViZAqyAWA9OBZso299Y3
icuT1LK8nwR1zNUouzB2AjDk4zR5+AyZ9elfpCx7cjeKNHMkUR8Yn3H/1Bw8zJRG4pbnjTvWiIJq
3yRPU5FYw7Ih9RcSkiJwVPYSFu6UEBiNbNhMkVHgjGZ08HWJ57l3oICRb+Og6McCzgrMnpK9WahY
3GIq0I66xHqsA5XdEI5CqB3e8k3ep/Ux1bRpn0BNoUZxR5S/vc7OGxnDg1FKZ+cG7fwGQhdTdjmW
4VzMKWr6HmkLspEL9E9r3/R2RdT0MO6LeiLhqasb5HtTuR7sKiQ2D2t1VTeR5abJnWMGNSzIUkUu
qKTIHhyL4iRpDv1CrJyoZPUxrjWSZooY/PjCbuiuzN0PhLYmD3j++3uZTt4DDcH0CqJFke6FD120
qXrgeWh289RkzxTA8X1pNjMA0FYzQ/bDE9A6JhIEpXq3QVDEz2mrQLCnrnanqXitYAQZdZMnrEvs
xuVey7VsocSkdXpuOxKmvbh0P3SuUT/CFi4Y7cZpokJaUEuFWSU8FTYzfvya0tbdBAOE9ZGa6SgJ
W9rLskieGQRZ52ABnQpg3pFPdmDQTPotSjBaFFF+N5jsoSnyFoYsSVPX28Jsls2MeY/AxcU7CumA
b/eiPh9ta2MTPXxZx4gE8WSsolHNj9PdmCTm2VCqObDnQeaTz/yu4eqIh7R0a2bMigji2Gs/S6RQ
RsdQCiWQf+I3XW3xN9jh3Lf+zTKX6iF2+/RE4rF4SjAovIzWUhGsLZX5JW+EftaW2uMe7yzvJEsV
7Oy8/QY6IT4YDjJxIL6o0Al3fQwKf3whFq78OBdL9tGSQ7aCvf3iY4e7Dyg1nzBXG8QeeZK5DTw5
7LLWPcsGBjKunXIPLHi+q4PaOUlFbjERHgU8bL5WuzNwTBBEj11vw8wju6/jXOEEb5UIG1ziPMWI
tlLHR9iSsT+NbK2bt40c21DGzIZ5XwbQsmUaJppOQ9xLPE5BHQGkNZ9tFqN3gyY+ZIt4zFvN+6oc
QOWUmyuCzpGW58BSWmgNRW6fK/RgF0a07cbN+zjysuQY2L13M0vBJrgZ+0dg+mXkCL354o5AzVq5
NPeUesvnTpL5szGg/ABokC0g5sT+kKQ2ebId6nZa6Y5Q3iVIbhjnjK8D0bk1AFxyaypyyQt69DBX
qP+zNnmjZsy+lZKVfj91F3OM5dZxpYrSaQRtm8bZwdI8k4BZKeeLqdbMQpJ+SXinP+ITZ6cwfTpq
PNEYGsoeorgeirzvu7AdjGD7ruKb+qzG3B1nqD7SSubqYK5qwUbavU93Ka1H1iH+50JWrC3HbEQQ
4YPr3sI/mK+2FvuAl2vnbXREcw5crB4U5Qbn3KhDhkqMGm3M6Ke4zCWxVx6bpaeZifmtlwTjvElG
S0aG5WBM7jMoBZU/ZZuWaJfLukK5Jb8VB410SKHU1ZeOO+9q0JUcEy3uQ/5SLGk53mVyUYP90Nnq
og2rLchvwbY1wvneaPbXrO3Mi4FdHoRvB3IO1cu2E5C9mXcWN6CY/ZvAKooLhFqyDvPlS4qoDOAj
m2xbqQ+NLh6BzzFeMERKEhdqiIxedpeBZdnr2RI8dIZotpprgge2MVEdEi29LYspIdc5i+l9hIH9
06HNTxx9x+f9S07rfe1MRAFpVzZPiYdZxEhFe5I5raxgD13eOA0oCqevJ+IC9OSgSTWTl1q5wx5t
efPAk1uhXQjkfTY34mun6Gzx6BklZY/tPydubJ/4DmFIgIUOG4fhEJ2ZU91XsebsSnNujgYsx1Dv
iT6cez27aAIss1vXzX4Y1RjZJJG+mgRmRaXfEAzlFZ+G3vicd22BGcRcLhOqOACEvUzvbb+jb+kb
kqqqlPG1pfrvBjDN7WjM42Ouu86W2p+1c+IXO1ZwPvIKLX6kgO5vXd0b9jJgkjL38L/hRVgGMZoB
wkVAJT7az1Q7yvEsMjsNnVp+FrpdfupYSO0wRRVfK6QxW0La+L36/qfUL78JstuOCB29UPcKOA0O
/4usp2Azo98+wOrRj3pe2tGUkUqNJMq4LK2Wfwly3+HsTLU9tjcYz31cPuRDSUAgWbg78GndEZVr
ux1Bzhws4gV3nqLy0mjI94WZTuesahAulIoJ0GBoWqTPuKzApU1by+vrL4Mjs5Dv/QnshxGOc+oe
5GQhCXJuFhuRZ414g6V4YO4aw/nS6e3DOCKHqpnOhDD79xzRGvkC2osBMHaTprRhWbFQYZSQuAu9
ufVa8eDpCLP6br8wrqNHLGSkp/XVhxlwIjQ42QGg8zfYm8yNm9XmBl7/qV/KZMfm78aqNO0a9Eru
S3ck+WTOk4jU0gfMT/fEQKc7DHjksTQaROZyxgU6GhGo2nKPIrGJhgU6qJ00tI3pCANhspAbaZ51
pw2KOOtA855Q62YHorobzN7GN+LHsNfNMHyyirQ0M2sdLrIi5T6wxgfJoPtLVs0da1MeP0IFDy78
vAdXg3EeDODxJ2c0YNC041FVCPChfdL5Zot/qsifLjPnkx17H/6zqvg/rSoIHvrLVcU1bb5++69j
X77VX3/pp3584U9RgfEHgVoIbixEAuaPfcRP4zQ2IYTuTHa81bhB2/TTCQSg0TTwj7j/wzT7uajg
r7NhXrxrEJx/p5uy9NUL84ucAMWKpduMLFlYsPv4zTjSofYSVUAQn8ZHdZPPaUOZw9mwRaVabTPT
eZHVNN2AW4asMbYvZeKsBTippM1ICl21pEXUUjTzqahqZmv6MxK5hJus7HKWrniJFlqsozC8Eima
5u3yGUOy33u3La62jamM+xz53ltgVTfw+G4sTe6JFI2jQThEAUskvuU0+htasu+jPma3zMrAkHgt
C426YWip+ctGOSYaTn05N4F+7xo9o0Yh3xpFfDTu5S1TJ1CDQ/a9J5A5Iqdo3nqNf+tZai+h2YZt
Un8PClI0jekaKydlbz/ubLO4Ie7g3s7nM5MhOpVc26g0e0Pw0EQNyZAOZ0s5GV9Ahrx0c7/jECxD
UaXWR0y2h0z4LtYjnABNv1KsNcKOB+ulmMo3T2froifyqoviZn0HBhb2lC/l97yttbBnMbGzShJu
rYq1wriOpciMfEoseV1b39Bn5HwUZfAFsUKwN1L7kCQkmYDOOS4l9gpN9rwxuh7aTnYy09EkhRIp
OUWLbO2X1CpOiSrfRJfjg3Ru0etSubh2v7X5gaSdfW+G+d4u+V3N1rDrgrbbMKzFqzwCvBpSLjyT
WtRseKPMlJhM5kRE4eJZ2WZFMIQokpvz0LI6TrT1vUyrN25DQmBXhsTA+gW7BSmLRE5tyde8l71+
P5hyP6bL2fAZz2uTfm69RgunIv1uwaXYOkZ2UxTqjMDFOfgNK5o84yds7PkZpjY3z+CWzCMtLSp6
XmjK/Bxdi71cBKG8tDLPwu5iimf1VOlOpOZahnUqoBk12VuNh2Jbmgo08nKezCRj1ywyWJTeS6b0
z35n3QWQr0JXsqAyh8PijOLQqelpIVU3y1p2OcI6JEzP4G77LCUGoEEjCfJuM6dbCcwYLLRh4eHg
SVDLQEtpVmQz9/pznRhfApqITaUE4wrSTajVnjoxPtmq/F7pZPcSe0HMTaWerJj4ySIja5dekLSF
/2bvTJbjRtJs/Sptd480zEOb3U0AiImM4ChS1AYmUSIGx+CYHXj6+0FZdS1LlZVpve/aVFWmSRwC
cP+Hc77jallo4K4Jf/7ejdqlE7Q/N21d7Mk7wttue9xa/Dl+TkYAjHFny/1MRvnCbcLjyDb7KimU
vwDtDkIwaUtEYTI9WC6PXanShIqRsn0JhunYestEdq4znXp43Sc1aeCEsC3FjPmqu1qTCzmwkDQr
7AehqZXW+2D0X5apc28NX8gNk9bkrOQ6OtgiCrCiR55Y56+J14BZov8vkSzbbf0i6uSlUnTu0Wr3
JKBVVLQqS652Lb7QOU0hsn6WOWzmVyuP5LB0MZVvhlIVNSCrAtWRO9MMsAi89lpq2X3dkJ9AXMJL
o1FT9oyPYUQ7X3Eide91jRGs1oosJiEeDDYIA7kG7r7iUo6oEpN7Nkrwn2oe/7Uw3xvohgSAVixC
Jz10lWnsLY8Lmu9is0vwGLYMRiKFpg+ZqjcelMlDtwjvs6e519Fs51MydR/a3N3Yrvg9qfBd/Xf6
g1jeEkpF/V/1WN03ICn6//t//s3+tyViYeO0efWZsP2qOyQe0sbAImiVJw3A/tgOsMPUNXfay5oY
7u8Sw//41biUfrkzmL9xoVkwbmzD/9U7iix5rN0Fak3Kqx5B5TqbpZURLMOB/ofB5J/8XP+u5tzE
dBSyJso6GD2/ODlnz1NWgVn8aA7ia7Ch3rbjuDBmlqMYtijl50Xf//XX/Ne1PWDJjfoJQATPKiQR
/puf/g8aztSqg8wHso2ExMkYaU/PmBfKULPs46yR+Lr9vGXJwqjndPvrL239gkr+/WsHm4EUzSDW
wV9mm6hD57VY/PrYV50VFTSF90sCVYLj4qZoCnHUA/U+92rai5k0r2LqeW9JcgJ+T9I4XNG0Xm/G
FNUwm4VjEFR4FEYiu/z5ZsatzqKefQZjil3bFJfa7faVMz2qKn3RnayKXGWTPoivQTVNcHCIOn5L
6RxCVKpL9Nc/6Z88QoR6Is/AZ6075gam/uMv2SzzAEeOjZDB7Pd2gxY7WO+hlLR/8xvdEuF+fVb5
QkA8AcOAyv91WhzMhq/4lzyrQWmfUH3dL7QRsY6Ocle7QRH1vrgMqVE9lNNy7w169cCSiMydNf1o
J87lrVQBKCAgP6ibVCNUKZjHZy1wr1Y3HTKf497BKwIhhsSVVpnqc+qYy6FKTbm5vYiD0bv+sRbq
RSGoZ/mU22f0GRXrpAGAc51/JDkr91qUfIrKbw5KKz6SZn3x0eGvA6IoJa1jtjjHLKvzMK3WBLOe
umHZWIbmuN57S2vtgBQbxK9pXzqH9bhnUGP99Qf2JycMk/0NuoqNG1XNLx/YSjPS2ppVH9fZ+FlO
KE42Jq3waWbr+Ndfiwr73z4zR+eeYgnk4cXc/v0f3sDOXHKvJBn76IjpEUTkuQKV8jdf4k9OFs/F
n8u2wkBO+auMFg8befa6DnkrmCQIGgWXJFmJ8TXf2coth4E0WWHax0Azr3MSZDE0iDPj1de+KL75
DOl3JqoW1niFdQSMzyUbcDrJpbqgTf1Y3Zm0niQXR0K2VxxC1sxUaO1vy9yN0eR88tGCMkLw05O9
oPTAkjLvkNNDIEVIsTc7M9tZQWseoIGzrDbzD4dZ4a7NxWVSAixsumzUFgpUA7WdAy62RjYYTvrw
2NQmWd7W+jsJ4j+e+fafvLF8FgEMY85h23bMf/1QalPCcFyq+miUNApTVuVhTogI8Z2CnznjN5BT
biFq8a+Vg/ow6Tti0ozqbih4lhNRMyiqx/2crDOGEaNBzat/ngtpRT6Z41s+2DUZPYQDiXPFflYw
YOQkkvA2Iq9YXoi7e197fZd7+ZOyqA6Dlh+409RBZPrLQiG2k0kmD0RuHyBMPqaOO+4KJtjsSTn4
encCGquBba+SMjiYzvoSyG76feX4H39Jf/KScGds/0HqTff2y+9oTlvUXPNUH2e/jihx1M6b+XZs
xMiJTP/mE4F2/O/vic8tzLGG09z/t3eyta0FxepYHztQPbHhIszyk+KccFMFBp8PfDZmygsNEnEi
w64oqADT8uIKCsCxSdxdU8P5zdF4xAHSZEjODJHrxf/WC+OWccNdGSBfyYLNLlw3VmTJ/r0q1kdV
og/3tsuYxyy1xNdk3qpU0D7Fql/aEc6pasyQcjUGxuLvBz7Sn+3laisrYmNkhsHmkmRkGRZynvYy
GYdduQ7ZSWGi+9kEJbVifw0661yP83M+0Ej6iNTDtaXVc9b5uRtSIthsAtus6dkUxn2r5Th2qNYM
b4zyTRu//Q+t4p+AI+CBlCNRLnbXx9tr1CsHJPz87KZbA+EIjfcJR3TZUi3B47nAGPAjBkt93CFx
bQuHV2xI2tvAUe+AHaJ55BfM+vqSE7qBwZtS3C7tz0U2Pc4wEwAZOUcIDGcYs+eVhAP4OLzAJNCe
aYoPVcLNkqcTDyZvhzsPl9JwvmRkn5yF4VwnAgjhNi3h1hixdckPM2zUG5/KHrLOZxNx2N/cx+6f
vN7UOjDcsM7wROm/VB6IRIrWtJFd997yjt7psde59ybarITo3mirv3622s0Ai2kIqPR+vvN1NuyX
uZ93RDq912hvI7i1RRwgAfSnzvLwJaZtCJ69jgM1LsfS6DUaNIHcKLXzGChp+t5qZXCRHZDcFUtv
zIgrQCZUUuV7mBo0zphiWF4mi3JL7ywZsh4ZQ5US+VP6VNYpjSH3YWahXipSymyvGJ+HiRMUheBj
h/YR7VJ5mcbx0XbwYTWlq+K8A2bdzusNhtjnIgHNUxnaiuhleXf7Ve47OTx6dAdoIN3rxCVCkzk+
W9AStmp+8P55v/6vbedv1AoW6H2exf9s23n+ob72fxyt/eNP/FOqYP0Gg8y0AiMgwczD8/UHqYL7
G/JbMDA+V/zm5fn/wzXLhaVDJIlnusze0D5gX/vHcM10fiMjjTbABtb/u3b4f6ACNuyfNPw/TNg4
mh2bmR9bakPn1TK3fuMP1Yw+sJQGwg13oDW710mzvV1fLu++MsvramgsGDVEq4oa59Gb/Uvfy+mz
OxXtk2zQ9FI8nseFFmALEMC5MWqnJbHc5DA1RXY/1q32FW8dDGm30VsM/gmDCMcx0/6eZNHFerDt
XJgVO8bS8E6E5/rmlcmI3nzqy9bERa+JtbHgzBH5cWGBq3sQPQnAIOsTfcNQ2bskgfe3X8l89ECm
zF3Xfir9emCx69VVaZxR27mEoaEhGGIv0+1+n5W2Kc+DneYlYj2iwXR9p8wFBE3O7WGcvWZhJ7mk
PRiXlbaa5YOdKBwspkc4LOYSB7i1oAYsnpNF08YNFiCmNgLJ0Hwt6sT/nrpF6kUA6lQPxgte6cRQ
rCelE9RWRzbawLfQHwh0N2983Vo3CWYAIr0w0GTMg+f0+wne+hSvDc1W5DfFkdhhaBd1Dk69rK0B
VLXyURP6ztsy4ZvwrTQjkS1/SssS7Z0ai0tr1s0RgetL0aAbKNCI7IwqQDQ9p2R4tVWaveYqn9N4
mfIT3vBLY3c3Gev71z6tavSRPZZThRqkngLka6n7PqhkxsY+v62FwyClDZh3WKdUiRc1od9eEAcS
q2t/S9HnxVYixqfVHyHMEgFzGPmVUp03O8cDrw0hAhGIWR+Q0TxOa/7iluZHQxDczdo31EEiva5Z
S7L6OLw1VX+upqY+iiGXbHutSK2VueuxYtxIqQPeY0iXpbD9hCleYLzlJO5oTSyq6QerFBdQ35rc
zwE6CTZq2i4Yt3ILebNYRnGwJ9vYKRDSJr6uaJoQUaSsSEN7nrLbZCy7iz/MZuwxaTihgsmB36/O
DmNtFq59639j6TodqsnJv/mwMs6KzM9Yto72mMrFRnCS/kispLlzNPJCh1w91dVSHuA95ayPZH6s
BQoG6PbuzmoWB+iiA2QRgu+JcyHbd50Z7NPKsUMn04LD5M4/CNatTkPGhBeNBaiBdMzBsKv8W8Pi
C/9/XRGBzIYO9XcPes0CXV6D93dWDdW0PpUAz/t855vq2XBqfUfA8otWJickx/BkekoRZ9BeHdKb
d5ZQxTlrGXJrzEI/LLbIX+Buh4VBpSZmmyS0qUWCPS66uEU4PN64EAxAtHR+i+pp1RjTunT+Ez5c
wo89X0+jrphWUrmZocHe1sfHxZhm76m0hbzHDUGYOPlG+SbxdPfcln6ckBXdQw4fi+ferQZWzcaa
HgjJNam6yN9hoTnw1XiwkEBQ5L2PZQsUIJmme6ZNBqwSHos0mEpjRzzB8r2VHKpx6tnLeRzymqnN
vMzsp3m0iBpYXF2FcMAc2O79PHwYbTvnuxQY4N5V45h9EPIW8K7NMH0Q4bdyvlL19m+9w9NC3KAN
mc+YKv0mq4OKyb0v2SJr5gGcCT+Z4OJfCvfgZQ2nhKLGbPSUPZs1jfTL62a7ba0YlUJ5wGeW70x/
/awMO3gh5VRdy0KDjC9ezTXXwcSQdF21w3nQWvta6KaIIA0W4Bjz70nvd1Fuyvyl6goW5a508gul
2oSMZlytiI6HUrRKPiF4ECzsAiu4lXbZnI0AjZpnTbcT8oZHFjLaEw5176sJxSFKBUkdaxWAmx3T
jNcYbQpB6k2t9ku56Bc3IUVlSIY+SodhuJZ91jDJzOs9ZITl0G1vLVMd9wFkqbVPWsAGWluitUfV
iiQsj/OlP86GnoE93zaIrb/6OwZL9cNsLW/1SK1qT1XwTh/x4CmbTWQvrAki/fDZ/bmn1EE7mtZ0
skvDRyhmWMB3DDkwpwDdUWiDdoNvL9v722a01ld8LQ1ghwWgAAtWg/PAX645S+u7VdOny5IHQGeX
EYZJzYpU9fjxJ8/8STXCThDYaqfPJtikohh30ugOgKVota3hAjQARrSFOJsJJU8i4JnTIGxCrefO
2QHUehx9FOLCb0TcbGtlfraAcb06aIRQnzp9SsIGn+nOc4PqfdlW1PoGDRi3tbVEaUtCw7bLZi7Y
PyMHxJLh00i0mGwiYFAnPKbI9zT5oVrvE8icJl6ZBu31XiKAXwj11GwmzlmtUBkztj9rov2+sRvL
IRnRMpUY7menDUvTq++YTegIV/hga30p9vO2nl+3Rb22rexbSTwWUkDorCkWU83nZx4F4lyzEpx3
rftl3Vb/9SYCyMTwxWyEuHFkgjmFQER4R/PCNKIwbnkGoEltGoJZiI/RLYO9kusXnOggS3+qDYrF
SS5JYySYUQuOfhGk37D2zFghhu4+EWYSZptggQSWicsdq4mrp2/s6j9k0P6wh7zclw4Fw6Ts16ob
M7ImeuA2Pn/V2iHNkwgqPrrRptnr2b8BOq523qaeIKygeAjMRp70n7oKwd5rRm4xVokecZjiZEFr
/EqCEBfGYD3lOeDSKSX9sVAs10Y3L7+Zm5aj2lQdI36nfTF5S8jOvd7TWFW3tOiYdJbVDidr+dZn
yUIr7Hq7OeB7mDMh8J20/gswpfVeWFg8uE03A0zmjQpSqJB8+9MgijdeezFcNk7Lc+s5/FlLX566
MTmRoTmHNDDpw4hq+t4hLP4NC8YTgII5RNt0tc2mPwLEStF3Z4VkoJzwi87yzP4UOALEuuN26Ib8
2F4T19wSaNItIHNGKLVpdnJ3Qv6eNuZ3p1a1Ey18zpvcpbmbjHU46thRj55y/C+z6PW3Ea1QIZPh
btUtjTxYsLHHQg4WjA13AvNSqHqzNw0TWoWF3dEUQKNyHJ4IvXps/cB5ZJ7e6yGnpkaJYUozdHDX
fPSd5dvbi5rymTKmb3aL17kHKQ2HV6Zmknns+oBkUjRSbrSk1hP7vzFknHpLIFbxuceQ942MznM5
Z8nKYBvTQ5ta31GmO081EMZ35G0IRXGxBmKnYTs/yZ9aslxkWLsV4fPv+qY6kz/1Z5sSLeHwvOC2
LQ9B7d6j1b1JGm/wAImYjTrSzBU8zu7kfU9SD6aY2XvQRpz8Fa+YfTHG3IkQaJaxk9NRykauZdS1
XhU3g9U8dpbd5eHCr+KqhOnTdyYNsslBjghDOh9f0KR6lHybpi81umKfbFo/Y1P9Sb4vhoeudigc
+soDE6H8ldNMvHLFjZ9LWL1PohiSo154+Ul3ZirepHXPbT2RkpQzX0ZNzyL8JTUxLN1M2lLtgjXr
zgwieSEyfRaxzMvgDO18CrNKGWKn7FqCMMEovurII4dVDa+6v47fgQRNR79vMDIXxXBnp1n3qbGc
TvD+NaQiWhibReUg46S6YiJGmlBT0D70M0JJTtiQPonkpzWQFnO0Ui5TnBe8DzeBb1dVjAXZ/TQn
/up+TsWmMZ18MtJ3/mgHvIikCUL5IfostoXtXl1ARm+TN2Nga7zxqVxrsHWIdrVLWav8Lamcet8l
PnFD1arKE4pTKFJ+kfo72yZZZddvclo9UckDcQT4FyqOV5QLT3NFbdzX7fit3oS5WuaxAh3W9Kb7
Kd39qeIdqql6Zl7BUFX3zMO8yX2LTfhLsk8WNWlbhlJbS4DsnXT28yYYho7VdZGzJhWgm1zEU2FA
lq5XQM5mUR+h7aX3Jki35dH3iq65U2mmnChIld66IvSRmlMsVDILFkJxxtE0iWag3My3pAbhtbP9
1PwjxWFcGsIc+2MRZMTDzD8zH0playFeDCNGyF13kdVnnKOsoQjeRcJ9HDLXeSU4ilUlkRPSO8IG
kMY3FCZJpGtFkt7m05ZFzCPcFax/0jlyTeJwQ0GGLacPiVq3qMvlccRA/qjagV7AaLXD6rhZNA0L
Vry5k6eOZzIaByu/lQVw8MQcvY+qa+x3vQZMvuvybsCvVMnnXgRJ/oaaZQwrO5gvA+8jm5N13VJ9
ff8H2PT06BLPq+HTy7SwzTvvBae4Hucup3MMqEHse7Nfv+oU1jcz0MtdSX/ceFI/NPy159Vshwcp
c/k5U3b1OM+Gc15lPodmZcvIyQxcVUZWWXEqGGLi26c6aEV/UAKzSkdW5tW22yrC9WB/6qki40Ep
8Pe1UcQpdx3FOXpaZXZDPJbeSZP1FDU07o9Dmgf7TujmV8dW9pG8NbkjDqnF6Y6gzIMkcchTa4q6
ZkOb5ZXLx9tn87cyQIqO5vXOUlnwXa8R+PGdoELRzVCa5nJsjRKf4Timt6y9fXhWrFVjnpt2LwPl
xC3xNqynSUjdIQ1GSZBUWcwKK6Mb0cSXnpp+1wReddTyxEKLx01Szy7GRr8ceuJDtAXtnGXtm8RG
sBF42t1grcujnAnjUaDQlRjr0ElrIi/TWStjAniyH1K69iVJ8pyDtk2PSUO+gOg5+EcJTL0kY2nt
gI12iBy4dOblAatVcJ1UKuKCDOmjcHPyx0pIenrf4LLXjXvfryZyh3pFfN6m6vXqAs0v5jUKu9a/
Cq3tQlXpIjbKxN4VsBjekMF7O2veUJBVnlVvmuzf0GYLFu/+wQZjqpM+PX3XwewefVQ/p6Ui8cSg
8QQqD+WTYTXIgAWaww6ShwtRvPxKdkUWT3xaO5hRn4ED32QpxNq1/Y4H6XNfTNvzBkUiJqoMfKOy
rBjaC2Yy2Khn1CbOV4EQf1cR6RZSM4P33tKYSsKOuPNSW7W3SGhrnpbeOxi68ECR2/ltmabinvmD
rkejjdsjnqQ+XfuBehuKqhm12/hH+b08BW1bksgwrce08PUfc02LVpAJcCRXBcC71ppIMjFOCdm9
D5kazl6VFzsdDuCZuVaUZYs8+dIFa8Y+5mx61fSwiizdp3n7jX6NUmypGRrba1Gd6lFOhNiyO35F
39zvmPdcLDK/XyilnnOtbUMPM+RN5lozSegrhWOTnRKs35hJRq2L6mn8EhgtcqmFmKrCfKk1jrxi
ssFYunBb4Z76r5kCrWGRyBEhvZ5YVCbO89oIgI2rMG/qJbvNtfptkF6PSzt76lzjg3QR6r+F6qhO
Zf2UNSb0VtKxrKm2v/cIpSM9ZSsutepFeb71IWWlrXj4fBfpOyL0ECTxmO1Wt3okm4FYtCYtIKNK
P/ky6aOA7DdNCE6CZX5skZo3jI+ThLHTMM97p2cPR/FfGfQ4Cl3raAWPCDJQgEjLaQixxWow4kLO
Bo03oYpdXeCLJ8B8XvNU0eokER+V9C6CVcHd5NoMCQyAFUD7BMZy18TXwOaP+Xc86pm8Ihb0T/wP
/hXpuR9maj7aRcPh4ecAX6UuzovD5WpY83si5Ei6oSbI8nZH/DAeiDqnVOc19wSvuvHScSWFpYHT
ZDS3WaCsU6Q7uLI9w92YmgNVXo5om7WXHaa9yZHgqg7QaNFgjpzaLxhZz6zJia7LpX4SqXZJgp5a
pwTGgm77LA0cVrMlvNgTbnmWDuM/xLR9SJQWXme6uDCx29sunR5gV37Xq5wnPlkchv71Q2sjkGUw
451qG9eBpw3Zgd6FAeJaaXezab/mht3fDImGobVz2XGXFhlsukzjvKkMSF40Z50z9pC7U53JxdDs
dOF8l+xlH0aI+sciQWGcNcsXkRpMzobF2nsCOl0xWN8SZzKeZt8RyBuwMKCHaOYfTu9NT5x9qIFd
pws9vR3PXcswSjeK0Eg0+1J2+CQjiySSuNOFOAZufbGHsg+T1bIRCOVzMMYeugFvV+iZOG/Zkwbk
u73IF/mV+OPmbRMkbAGa6/qOTDpRIREz2tfGrbo7Ty+1Y8GF12GS8dTRF0V368HECVH5FFkEO/nc
AR6NrWpZvlFn8WqlGOfBCfh3zWwlF5Zl47uWux9ph3NmF2Raf24ZQz+syk5CJ/fmOpS5Pn/ylTPe
m2Zmr9dNXgC216uaA1PQClfEYMnNj0HcCBQpL3JFriJp5nUX5oCdcK+wRbH1RLsaLHdBInEZHMlq
fl5S5xMVgvPUEvO5T9tlOPIeLLHb9aQ9BP7L7OMKlVltPqV6KcM+s+58o0++VgpBXFElPngd08yj
cgP33cwmRc0tyTj9rh2m7IYaYlB7XNMNqsvcHc92zfmzcwfSKchDZK/KkKjMdjOzMGqaChhPTXND
eTc3Ekev23QvnbTbm7b1fbwdDcgP9u/M+BZZIG3jXID8DLfmOueO/jzxF7iR347r64gqgPAd0n92
FgPqDEENqA5rlFjYNwNMqMsZ1X5b52jnpewiLqxgNwAfpWKC0oNKZICi0w1bJcQp81YJ1/sC7Mfn
1R6L4Sj9DH6iplqKVp9c7F2qlRMKG0s9OaMk3bXWhUSttwA2RaAXvJSAvL87GVaaqE6TVEXM1JbH
RaADCC1etHhtN4OE19N4K5MrmhK0ktFkyQ/YRHXMiuCBgI5it8IdOEvhDpEjR/zIedI+qHQyX4uC
CjxyYBXQrzvGfd82BvCfdvIfe6SdVLxd2tyX+NdeNZSxZytrmctUa+BfukUbXiFJ61doGOSBSNbj
NK+99dCj6noMtIT2pQPAdKNpmfltISr4PPT+BJVo29RCcuQtbWqO1V3l+Ojy/T7Dk0eAKy/ljEQ0
IrK9gOPYsYS+MuGHKwwz1irRgJmLA1FrdvikqyJOhi4tCF/v74mOt5EALpJkEsZQzzqJpufC5qis
y2z5KGVlvCVGT6G2ugN7PwZMCA4CaOVpkbevo+s0+1nj1k0bm8uMRyqi2cljPe2Lg9RAm0IWrW66
RHmnadaHGMqLuJUG9Dkqe0O/bdi7fxqKegBdoWBAZtpsh24HGsXCuvUgRSuv6D38Y4W7NO6nVR4Q
wdqhJQVPidaxDfaRJ31meqtxic3yWae+u+2adiZJleqfcabHlEbLHpcMUJkfpDjo2WWEqeyryzgE
79pkGDGHE360zBkiDVjSBZ0LZO4CdUjeWqcmM/x7xMTwpxdnYhfvocvALYiLka5jpGIMmTd35z4L
xguWEnHru8E3YnXIkU3Q3BX+8jVdqiw0bSiKiV8wVjSSillZt7zgpEz2XkeKjDRXK9Z40A8ZVPNw
6ohcET3Q9bAR9WIyaCOm2lJGhEzM2w0OKgNNX7u3HP1PSKuwHpdOIZXxjH68972GObARlASOOuZU
PioHVtaScdkUjmiIdIcldat5bTQ7rG+YsRpUGk22NwQaiADgtSNW/rmePPSWWu7moWYOPImXoDc/
WymHtaPVcY6qIWJS8jWo0UVjJc6jGa4WxOtSj0AlN3vTEGgBbaijaQH7XdIqkAnIlhm3aZqudzjX
iFcq2lfZE8ALF+6YaOaRwmo4TKs9fdEUaxATQwv4TH2vr1TICvXCQU5c1Mofv1ZB0T7MY/swNma5
7PTG52o3tkYwK7U73woWmHVmdmpr3bxF8vnd1rzx0pg1+fWc/yhhV/QFNorgYXa2wCB1O0mp0Iy3
rz93sf+7tv67tbXBNvev1tZPzQjDKvzasVar/8Vqz8J7+6P/tIb4v3Gy6thFXFiprsku/J+4Ses3
MK3o4NDd/cNR/0+jvfMb6CqgUrCqXRuDOIvtf2yvLVwjSLQclByY7s1tHf4/2F6Tw/eLxCjwyIfR
bZSofB/gXH+R/Y0EsdVcwQ1R754xxwEZ4DSadQ6FmRTIvVujPwprepaHILcgLFM75Ff4c000lZnv
Rx1YZ/QVufWKBXe5b1yzfpp6N/lCUAy47NXC/+XNq3OUHR0IazUijPJNVeyJulHhrIRbRfj8uQMy
sADWLfJUMsXgzqH+sB3rPK5t2cYtxzfziGVBnCjwKCqockX90VfsWnZesNh7ofX2XWYUhKNkiR1q
jWLCqbeade6SZRtIuw6dqWZlvFYM99jINot7MYm7lqhwEus0VpYFy5FIDsQ+eh0rLsg3veKbilj3
DD/4KgaEabtmXJuMNR4UX7ZkUHlYxuKftHmVoLjF9z6wnMgBUh5zHdlAbK169ZHzgR/Bm6t7+IMs
jY01T76vroNwSBhz/ypXzePv5Tt7tXH3vtazLh4DoYO0IQbkbh6T+ln2fnM39N203KhWpQ5ORkwZ
uySDPbgr2dUnoW60IPzWTPoPDAGWuEXzhLzGSBhz6VYObcUulPew5qv8YqS+f5+UCPBY4Ha6ESUA
z7h+y7nZe37FsAwjt5KVvBNGG9w7PTPt28IOnCNrebmfmja4hSCIJS/L5ttsxN+nflLUc6dungy6
/wcN+Svi2gwB1eI7x8pASoU0ynhOGmGfcgzfZ63M7ZMaveaOocukPa3QD2PXK4yz3QOwaUuI9BQM
ptMf2YMP/MyGtbdq2t4Z2dVbxwn6KvXFtsJgbdEyOylZA4ZW+TEMugFqOGubByXTjFmZHTwhrUof
lLUytQwUNvrQIRsb30nfM1jRHBNpgTZ/9Vc4TqI3WO1Jy0v37GjJF1fMQI6J1w4r08sFDXCejNqt
mWjTHM605LGlK7/OWI4HxXDKHLiMzF7k+Ojh9MKFS074vfQ1w9oZGBo+1bBWLxnu1jkNrdLG5eoX
WBnxUhvkDRxSkrtBkWlFMctlx7pPQKl38sZ/A7w9EZYcAG7IpGslfD7aPHEd4AvYRky+v6dpWE2u
JQwYbDldWE6nsgVT/sqYMhjO0DwccA48Pp+9JNWeqHxpq0Ry8aoKu+c09K9ZW12TwEpvS4RwwXvh
aAV3s2lVja2d00r36shjEvTJsXTsmiupF/o6rHHSLWKvu/zfwdLLU7um80uOcznSgqy5kI7Qxr0c
HovRoAwsN3mxV5iGvxM8Qy/QSVOQOm6mPdeplWAM7aBOjI5VyRANkIzyglAMVyjgGMPPsrnmezgu
es7KaBrNMVqY+t1obCROzYgVaAnqx2b1bweM7qeCHRcG6kad57ygt1N5iSMqY1va4BPTbO07CLa4
BaAUtsl6ID6qgCBlwlWXg3eFpPA0rPTMXjozUiicF6Pb8iQZ+iPBHJs76sZH9qYsJToU3FqP3C21
AZtNZcL4XbpsSus+hKBa3+g0Qj+Kxbvqq5m8kVM9g+tpSxYlaDKLqekZbjF+tct+ujfGxNq3DQb1
OQcpZrvrNW/95VDaEGSzrC/3iwHigcREFv3I2Enj6BoZURC9NQm+/6X07lbZsdoSCYPJDJON1XSH
Nqm7fUFc3QVT9nzn9gAs8r75FnDaHurc8OM8WZI9IEeItAlylYZgxOPaoMErp0k7F1Vu3LC6niB/
p1+a3GRzbSDYFd5SR2YwMnwZmu51Ltr5qFfp8AmbwsCDMWuHtFMfY+eWB4rbJR662XieDDP5YglH
q3awwOyTW9gV0iXEsafRReQK/M92bmqg/3u6A8ilEnDIQYKAP/sJMnmlad7DyDAe4hJXU1ER+zE4
Nk7hyV2969K3NZJmmA5F7Lf5gBe4TV6ClgwQy6kSUHpjdqXdab/VzVZmrioXn6VXVntjRAOe5Ka/
r/ohODTrJN8YS+ivuLi1eJiYsTZzvV7BoDSwqmZg5FblP6BJqC+9q7Q7FOAvHgk9OsODFmN3v7pX
cKOG2o1qEMbZUUV6G4jKD+hEt83xkI9eKEwWowRcsHKxZ5aEzrCJU0zDulqwCQA2Z6rbMcMGOt8w
4fKkJ8643P8fe+exHTeSqOlXmTN71EEEAghgMZt0TDKT3kjkBoclSvDe4+nnQ6ocWdXSrbvu04tW
q5UEEwiE+S0UV4lzvSL05ong/YZ0EoiTTdQR1WBa9RKhVtziUTOvrDjJN27Lne5ShoGiAnWUzXpc
vIaScDmqBZRB8ZOOv1qYP792WY19JLSyeQ2kONisg850kWtW7HU8VbAAdiQei7Dr70JSNN7Y5AZb
2GPq33z5YnjdtyjKg8+OdKi5n3Jz3Sj7MVe2AZPQ0Otogd71VKLyKlX+Y1CrM3xBL77TfXFlZZ/N
BRU8s4+6y4qmz1M/eZs2JX1N6/q1ylKIdAtUiyCPbS1k+TXwkbIlsUE/gWvF+54+gWItZ4IlZ8cX
N7Rs1dukGZLbXDhXedDmR5wp3TZrJYy7DDDSr4ewHsptI7L5agn1JMezeevi8AH3HFsp9heYCEBC
rD7daxHPG0yxRCt4y+Sa2AuQalUusrcaLRmrHIoBP3qVSfJgSAfb51CZL6HU0R6Rjv5Kpcxd14tv
PqJZt46opDL0M3o+E4c/9SJjYuoLb/LnY2ku6KBVPRcBElbSbi+GPEFKF5blltLuZOMGvbWPxykD
Uy3P7QmAO3bEYzRMyTFlzCOaIlNMQOWeybgN16UZn9V9Wl4U7Xiv5rDZiTnMMeQSYhbG81vL/nPd
Wl1xD4NBOQWOemIwM2vCBpD3W3p3oADzJtuNHd0gteF+8QP5WaC/eTYr27q2PFzBpIsTJNEyruwv
mQSAjeYOf2gYlQdYmFNlwledDRTMijdY+CokiAhISeTNsHdLmlAbVSrOtFSb9q4TnrFj0Xd0dAQc
loZ4h/5yvAao9W9qvwBUw7ub1mcR8SDh1KD80gSvgaoFnCNH8vpETH9MGT+OoDCYgcPurAQjIkwc
ud9dF9LGFKNg1r3Dt6PtTLGkH42qcTY0xj61cXS2bDYrkV9DRgfI3DzEycU3OwoITsuIQDLMa39o
rucUhCWEqamJ6YvL7AU7L8ltzfgwcNAtRUteS37Jbo1ERgdNFwKSEUK6oyWkJzV0innNyW4K+41t
RTYOS63sYx677tHJqnwdoimQk6Z/HnfGfCPrPPlvM+j/KF0N7b7E9vGf9cqP7Wv4Tq78/QO/HfdI
L/uFAxWme/P389nv5z2Yx19MB5sjjRlkA3Po+kOurDjVEccm3CUf4PeTniaHzTQtDoJLphoq439z
0jv5nf6iUqajA9ejaanluCk9ggreq5QLRhoAujtdeuhJZxhsdpXTLnMG7ynLlHWejMQgIb4JygN6
PLbQ08TUEyGIn6q83tdE/ywjHfdG19ECGYnxLpwm+wZ4rTGtVUFYue9iTR3MDpIryxzlD3eGnsYc
zsrryUh4BCL3MijpTALfBUMP+mqmvnHtZYjTLoo6Zl5aSzJg3G9Wqaeo2w8cn8f+PNBEr/vnPrEk
MUZrl5b3sucm3xt5oZFkqJBm3SAeSPnkXiqg6IS3yeSy4Lsl4tAgk8FiSJgnDAOZysgdSKMrP8tC
9BsgWOshdwgFz2gbntvC2vOlcEkTbPDrgA/qwY0VyHCZhfHtWNiUjCJPmXnld2Hhd69+VH6tpEDX
EsFJ4F4g+tMrejZe2EZm5pWLmCXFJv90TpD94Rk3++ogIUdysYSjjldhkPTGOQGoiIKSxAime2MS
3YxGKkjiRWFX2lKfyWiZrXrfLNpqT4GPL2jsyhBOJ+MdUSlRfVkS3ZzzEDIMmVl//l8k6H8SEWI5
pw6O/zwhfIqaL0VOlNS7WeH7p36bFVznF+YDzLCcU3/zHPw+K3jyFwS8lDp6ConVAgT9OSswA5BT
rlyKX5XUeB/+mByYMHiftYlWTUlQBF73fwEDvbe1kQvigSdZplQL2rSEmLyfGyTC0QR5p3PwAmoe
Tw2ztuClnydy0NYtRmgAsD9u0D/Yvv/pgsir6ZYXzJWO+GAATfjWpSwz+2DZknDkfojO2M2AjaRu
tQ+ogr368fXem5++f0GtHO4XelyMIh9QLi925gaDvTroInReY48LWEv6dGP30dmPL7X4qP6cZ0+X
4lHzrAHoTI2R8v29rBEhBV0i1CHJKBPF41Dv7XYGpXJkQD8xZNyTTtiD1GBBdz++9D98S0aSzWiA
xsTI++ExDlXST6ZRq0MjY3WeuyUNRYadQ4GQxJitf3yxD+bE0xdlBKISA4gkw+a04PzF9jISmJ5x
hlbE3+HAhaBHfIu6ycRb3beatr3cisvwIhtHwtamOuybz9RJUCs3kgm7NmXuHX/8G/3961PJtDRd
u5T7aLW4gf7qw4kJruzSwFeH7xWs5FBEZybd1+jH/1fXYsGmI4ghzMD5MKCI8qLWD0DpYDWUUnbK
aN40cRx3pzbbH3+tZcC8H1AAx7iVbFubNsjvB88pkSC0lhWdOvR++A1GmSRpie3/xxf5p3vHJIS3
lYsxS30YtbR1KN3KVB1myJtD7PaLZHDxS4oZ4d/qxxdb0PC/fSVqE4RkL8It/OjZJ5pc9DM42CGW
OAU3Vs81IeVpQEwJ4n52aTh+5XzJSxp5dKOQe36OldL6vqD9RzPvP4xgh2CkpSWCV5U68Q8Dxpeg
Dr6TqMPotvLCSnJhYKDw3GNpNIzQykMCmSSyJvZvxohNEBgvr12CLTCD1Psf35R/egIUP3mQNjxp
JLbvR29Cy8OYoUc+nFqE2RgOqwFx+0FhnNz++0vRnkapE9tKS34cUWPp1kWtK+sQ2dxez1viEIh0
ZKp3sRj/xMX8fqpn+kbl7tEySNczl/vb8C2x2oA8lsYFpGJMLg3hvM+5ldL5PGAF7mHf3Z+MZfF+
Cl4uiTpImyzcjGbM0x/mwTKhFNUhjuvCxA1zBgcPeNbUDbukwaDQuGHfB+4zjzehGyOICnilspGs
BjLsKd10Iwega9nznmaQFiEeYeyzpFjSp9OYSkq0Hz+5SfZpif3zLSetxwEqWUgdMrpoQfkYucIu
MFZjZqkLqg4yKEOsMEXkkGAumqRD7phNY0CtKUpUDA5xOTlbwQ+7rSncIw01Xkxr5DfyIH0ao95m
wn3fRkk2MsIRdAEriQc33KAVhcKwxUCYvQg89VqFLg2VTlWjVuZjNYcHTDZ8juBWaZ0PMq6e217j
TA4URErMDSTxJp5usP7RM+5QxPqE38SgcszzK7EXRPtSvaQBTzaZRy37Oq2RL5KFGVnOWZpXXMPl
Tp+4oqpajIMYyNCgQOOIK0wvjJBSifJ54nRN15iPdOVioHT10LRBVm+mWlDpnHCwfsMqUT2TEoYT
kQqh6U648E2GbI1+NROzEr2IyVvaX2fiyxNS+wf/iURKxl6bOK8JtBe1ErG0XyfhNW+NQHi6cvre
fs2mRH4pZ1/u+0pXd7VDv5U9aDRzUaDgvxoPKeHg4XFA7iPEg2FVvKQjB3MqPo21NSruqE+l+KRk
dOZbFrLgBhmCUUjx0M6S++MNvr5rmmB+kj1kRekpntPpJCbGunlLiBZBt2S1xEA1PiVk7kS3d1ei
tV6ht4Cf8nN+ShZPgtMK9011JiKt0yqHVo4m+MYhawTuvo73SBcRvEwa/dxGhQ75ihQkzvoCFXVN
1aUmx3SpDzdjOd4lMGLjlu44CtJt8KerKsJkRGuWSSst0iECfmPMBuu+cCd8GqZPIW25zJdGrys8
KKqnFleCI1ZrCn2WvE+CbN+cAg0/IziYgm02u+IqNDKkfpNNnvfaL9xq2OhJsd60iU+2qshJIcCn
gjKmMX1+rNuSnTYaFmyicFmL2lYni2uKdXnVIhOw1qUVzJczkfnBWkSZ/QozRVH7QkihG68pTbMn
Ud8H1iz3M2pqvZGBo17yvs8fXERNlxB96aZCwSpWsYEBaicis76I0oKTZ0qmMXbeEaoynxFimo3v
PJAOFJF35rhYeLQdT1euieA0UyHqqyzx6B2xG9wgtkFGcT5PDwmm/G1XANNdJCZanpwxCYprNvlt
C6lHLJ/fZVgT6/abq2byzaXurkgRAl2expijbJcwM61nKuq2g1kiqWmNqfzsQAk1u8aenC+cMxHb
t3l+LBqzDnYmWkt8oF0ZbURckKNcdMWVBwMCuTs34UtgUXyjqe+8xHrsnFX55B/E1OrqzG0G55m8
G2z/tIG/cE4vLixFWjdBvGp+ydMq2eI/nteN6HmMLvI7CtyG/CUuY92iHQ2bTWLW+mzZjDYrPVYN
qFudGSTThoC8bF52mSsJlAuhSXKE3Hdd0hjnOaqZ87gGgpzsbvqK7GzAOB0ZtxTuZJ+jpFdrMEfU
mnkEoUmn+QoF4KtuIf5onjY2vkSrAlovdllZ8INc44roMJPpH/8o3tYaqelmKQ8tKJyrPBpUV7Wj
KShdnnw5HNnpunvi8kklz6N+WClk0gRgpJ4P5RiE5yjrGlC6hhCDYsIslxXdI2Ir5Gl93uy6JZUn
D80vKcaLz14ayVXkiXHXGIi3u5Tfw/Pb7JZViYy8men96KhqgMYweaI6kPERCVt+Y7ZdCTzdMqgN
hx3Z6+S3FBXLmFeiaTgxbIuyxahIxBsbbGnR7rC0xbdvQW0yIRWzRwQx4YNEP7c99dq6g+d0u9E2
t0uKPGFmBMNTCk5A+EzJD6n2vlDjTYo6ZX3qs24bj/XY7WxsHojbi0NRp8tPE2OJ3zpqmYJOFdiL
8OrGGDlHNVi+oAb6GRanVLz6XWjjUx/hmfe2SKBLSobtutDQWjRB5+mzpAGK/RwtzythFUtVvQgb
EFI7Dt3y21T2CmesBnNPddts81gNXymxrsgMTgz7EznM+PxCr9mnxQSrm49B1K1SEYe/Nn37Gpe2
tbUVzXJr+Kuq+YysrTPu4buBdVwZuldUVQHSIFTbUpBSYQR35h2JXOUjsdWIPeHAh8ferrM7Jyi/
yRQTKcb/66QlG5B5FTxbenAFqivlW9CGwdscRcN90GmeHG88AcxUxdAMGaB6IEUnSqalAUtfQJAQ
3zIOyNNAfJnH0TE0wbBvvdE8qKqYLunrtO4cuCdjVWd4MFcOT4GEXDIMnoyceo3tKFqE/XWtriHw
0+sK38RdFrnVmgzs5gs6oRR702z9SoJif4D1neXK9mWEcdu1oOZCVHhDNw/eKqtSpgtKFKHKXHUx
Df2vPsq3+6ENklvRdbCCUWC/JINDRWadhh5rJa1Vq2qyAuIFpuiyHtFmGN5AVmPYB80retmSzBjL
2+ag6QfhmIa/UkTL18jlqcemHKVDxCakJGSa/NoRo2FuPTjYWohRsWb8ZCGp5FM337bEVdNWFgzP
XdpW3dZsGhVdjNE42mu3MDFiuz5W0ytnNIfyzAu7BkdlbhxjusUfgcGwNRlJhxlaGtpMgBvd4Wpg
hf8m+qq57MqyPxtZCA953GT4ILwQiTzmSOs8ZHI7w2YraDtnZ2Egodf9bSD7gSix2CdnumHKe07G
liSvKbWPYySZRnEKEkFSlX0+bCT+SH+d5oW8bPWE033yKrhUN9WKCVHgP5fEtO08gjF3QRmoc0wr
yBhTZ943nY7uGlw6j52Ymic3ha7qR5BapGp0qGus4soMw8VtH+uNVQ4aQbI/h4ixsTSsWpP8RKQI
WDsUt+qmnzmn5Oms67Vd+NG1NPX4aNaDcWlHrRXQu1RZO5dyDE07S27v8CXaGBpl5DVnHWP3m5+G
46cSU+4Xuo71G2lm5DKbVFZCYhNmQ2djkWrIUdcqvsH8V9GmDiHC97jovtkh7qkmzggNnKOmvbDI
Ii9WRQEZGY5RNa2UrlHKsDpfG3A4W2k6fou5ij17ME9YTU0kvRAgnWpdck9h5UjV6D+TDFlgOgzm
+NrE2W4SupSn1zl6QWKN5GjchobFU0sBkHDylGT9d09jWI0YT04nqP+q4n6miuPgAjTwB9S3eW1f
/893WuXqNfv6//7vU1QHKMDe6+G+f+h3PRzaNuXwV6SmLJEtS4bWn4I4Il7QonkchFwcOxzsflfE
eb9wLEZHByECuAbL8gcUStQLP80iRIzlWkrpOP8GCtXCegdOLLkwLP6Arc5yHANQ+gCFuL1TFKws
Yu+yy6Wli93uugaIxUs2VTSIWdsx91+m3LUpAnCD8NHE97RWFJMdIqC/K6ug9NCr8enb2hf+tia4
8Cac4FVqJ08fipyGPRrG3PPKbx/8nmCU9dRVrybq4Jp3iBv82NRG/iRbuJcyG9gT98jU3mw/ZzkO
aZNX02i/5iYdMAjCwWatEl3visQLDmNOYXxNRl51VB7Z+NXTnqfji6hRwxWv1LYm78sNxvhgxknp
njk9sjLirAgkRqfekQ7Zwr9sZFgYD4ayyVyDDu63JTbNlUansmqyJehVs/O4EvWYboYKjsRJ8V9y
Qutdbksh5Z50woDWHIF1ih0SLA9yhq3vDlS0iMokcqZJflXZnB+CgWOX7c5qY9cq+VzHxJzZwlcb
A6B8nWJyf5Iynu6ywhYk6dH2eFYgSLsh5cHUZyepCPyQ8dw2KaklhD8+hiY7tCQiBZ+SKk5wT8A1
fYtjYDQ4TtUo4yiv9c1q559gDz2rVl5XSBurnQHQ+VBXrnrtYJRwI6RD+awCBeXqcdAbcWVwlxPB
vQgLNlpeYsOvTxL9ShC17G7ScnHatlbKFqsu2Lg1yIEWk3TD9s1iqsJRi1kFEXzosVsz6ipPdieQ
R9S0hXHCAO9hJ8Nz9TFaOSuS1vh3U5jxGdsiavZY5mP5LD3qTdZ2i6MrVi7qbLtz0Dj1itNRGgZA
FMFoe09kJFhoN1vfexKdQSVy7S7CMa9W4kEKm6+RdcDfgy461E6tZ51b1Ci9lggfmzMmXo4Z9djM
Bw8jL98zExCAgeDcHKuZL6SXm4JJWcWHNpnT8IIIA36BgVKOAOMM0WmUC/rlM3UtCD8Dv2ebaE+1
FW/ckfTHDWJvR175fTr4u6YlU/y8LXvOmAHG5TeEcLRYINhBBYWAIuKOV3V6luJyrtbk9BOgtkK8
xP8BvMOPZ0Hnz+5MFuGKMzZ3sB5G/mautHWunAyJIYcBoIGmLZ8RbBtrZZR8CR8J3I0b9fTRLVd0
dMfZsjeAQYZUMDarXnJ/4yHwnwZcke4aQJMDpBpkP5/VtVCv5rQgWCoYQTVMsC2YQGSyJHTU+yCK
bXUbxPCliVXRWxVZEXlzqFosa11JwqVXgZXytaYM+CDEbP0Jcf5kPJ1+Sxf+MdizCyCgxhLAjsSQ
Oowyg0PKlVdTv0jtRUMFU+MMPGfieqr5HpVXkRBUvjxSSagH9yTmGHbVcoqiwgR0b6oL/rc3RYT+
YSwAGzKKOTpLCorFKXUBM9dDygylY1AhlZli2kVVmX7D6suIRDG2jCmxWNUD23Czs4IoA6AzkY0d
asRkXI86aYdN60m2NMRk3pknnC+eymfilDtcu0WH3i8N80ysQEPLY+t2a1w9LjInaVSYScFYtuzf
CFSYUE8sPRr+IfYm74mHiX3ZgpW4I9C6nb/Dxa3qGtwIIBj3PaP4LMb+vUOdQwVIH9i3XdQ2X2ID
8TN+QF6L1EvHe9cxsrWWqIVWsh5qvgw34AiaaPDtCOCwCK6ykeu1Q51aG9vLOdhwy2C2R7g0olY8
/aXiwEuxeF641hayG5BDNqhagwDyBYEq93ci3JpDmGYG6aqi54LZcI2xWW0pvJLB1miJDSVFGk9N
Vqvy3BqXhqrUDcM1eb8B8qQyv0v7Aq91n6RxwZE3lI/4HKiMHerpq9KZdeETfL+Pe1e8pbY+pcqO
ekdpWHys8Np9tapxeOhsezovM8KNgAoBECPjsY6N+gnevNkgHMJwl3pudEZ9DcHvo5EexUigUYq7
b2e6CHLzwJy/RlOALNaiGexAm7pGjhOD3GAU8q1nUEEcfgBbqJdA/s+7meh7eGh7Yw8DVklqq6ja
jvxZH+2guqqdOvtKWGGIJMtFgYRKqkJP1o7uVToYdyIzqMZFGWGxS3T7RhxTrB/V7aws1NsmiUO9
M+7Iwuk3hIyVl+RVc8Q3Ov8m72tmk4lNbWSgvMW0g/FjIBy89Rqij8jUsY5lgq3i0ecg+zSEaX2f
DuomtPvqDuQzWA1BI+58yJ/7XGPXoEioda8rRF97QmtLXEKh+TmQw3hQvvswB9L51DV0uxdULtVn
9pAXHu9HmXKsqcflxUfbWXooDkp5A+ZHoBChATYoW2geh2LGx+xXrXkL9llgT9fmFoxXkBpJjRsn
K5pZt+lgEpVAg/vw4pdjlq459tnonjISaPYU26Xd2hAq3fYgkWt3NNsHSSbbcyQ9Eygmojy0ixV+
LtMoz3vHYlQPaOtGlvcDNWndFaq3lwGj3WXZoI9YiWEsHfrk/PaIMine9MqT9xPRqgewKHGbCKf9
1lO19TLBFlevY2um/S0dsH5woO49ATJLcCZW9Wc5zf4tBxaSwkgkJY9J4FJpwTPThi2NduiBaizj
uq5bZ9tIShuAKbOv5KuOx2pRavr2hCk6avtnIHl/E2Shc+OVnn09doB4dNLRAbrCKVFeacNPLgEL
Zb4JO9O4VUlhb7Tqhi23S6965YwXZZPlL1HXoggryke/K02wuPqpZUnc4nG2QbzNZ0GbbjzEzdGY
bPV5GLAM8c5NNQetRmx9IwwPTaCCa8stustO13u3wxKYaOCs0ESpC6RWjuo4hK3iG7r0fIfKSjdB
KTtceZNxxbmTPCt09NngEnqeik8+zNsqSB3kc7JQePzbxciKA0ogcWEuRPoWjg7qUMsjWAVFMVHS
eM0Ig1bIzVfkTli3oPPOjUu6x31RA1atamR1fJ8QpGseKRNtqVqqsWYTb/LomBWmKTS0dFON5Rr7
o73z2iy7JxWM0OOY7cdOctYn6D6NkektkW9di1FhhY07vKHKwNqBCE8PZl33h6mxzE9GzQd71HKX
zED9PhqbqNm0mXdrtWZ/VuYdkGArVXlAPlrdhXaGIRLV4AAkmmOgCIdCXHQq7m7J/zE3te+co6+m
eysJpkezSX2S17LuKezCzwSu4H21Bc2AwdgHjz0SU5yRI3k3VWNdOGU27keTDBtFxPvO6RyeQ1vH
A/B6RgD52tUdmehTEtq8CVmbrMvRrnZ4HlkdQTmCFQkxKYJAeqYIaSDItBzre0Szmhbtyo+3LIdo
EuMm2lCVBAwZEKVOjMFdSNRWs6pjeqBncg8PNFdQe2eGU3cYa4XdUMoRFTfzKQp7arnWmvnmLa46
5xsav4FeDcee96HXpl9Krau9V3vAX8vWCt1pjR5zoqMA/2axTrPYwVxS0Xed92RHdW53OUD0b/wp
pQWsr3oqrbU8JHHWX82NW1qPrG8koOephfY788bsJm4ja90kNnrHbAycO6IsqDSyDW/JQorZFuSD
+jUhsj/Y4YrGAt+b7AUTRyTXAYts0KfjEV94s0Wu6I3oJV38dmwDLim5LZl5AYk+E1BAWMts4evx
lfccdKK4m/2BNjyCE3dV0k1Hu7HtqyoPab/1qsrYkFKG97RI28MoqunMzaPxRtht8xAOGebb6lC6
87ipPFldZxRffnGYLc/6tqovRG/7Z3XgPrFRG3a6qTe9rtVtjAYrXdl9ktCrTAh+itlxpuYj8mba
pQZVE3pBWTHW2Uw6811nmeWvY5Kl9HN5MiUMk/zLlZWTCpBbqG8TYhHJFMOic2N403xthAT3Ei4C
3vUr/r2HspvyRBOa0ilfnmUGk9u5PwKuY2y6K0T6qbTSMTwAMmn/aOXmazt45eVos5Gj0KTqzpMB
yy5dFFOyxS8eYq8lsNf8FGX8qR5WNTkiN6DQ1c5G+AXxtyb+59McIg1XVu0G+iaQZXXD6nfeZqyg
w08Y6g9MroKZtLEeUsnqKKHoGX3PUFMjjuklYF8LdqPOB4uTqB2F8mGedPPm1eJnShr7PSVuc0FK
al3ECJC5iq3CB+UD4tcJ/V9T7HNqsI64ecrnhon5NTFa6qHpJ/oSpghwroLe7azzusYKM0FLGGF2
STZTyszHi711qlzV11ndi6sMrLe8qJFBPPUh9Fqf4GpYqTn32bZlDrkGgWl5HOhVO99LQFr6R0Zs
N1HXlc8tETmvhd0P7T3GICJG51bg3FrnUO3qZeY8gXbXHTmwBb5tsdcPOIvQeygegEXL5wFU6o0h
k39z5z6/tyhco8uwWkJQHGmWOM2o5DsGnI2MZe40OWAJw7+djaZrdl7MweEMsgILEP+wvlZFKZyz
OhQQdo1wi+fTWThzqp8pp96rT5ZnoJGYgdQQmmkCznx46Ak7ZMo1iWCwp0UmYEfks646kXJc+wtO
9A+SsOUH/ZUAP13IQ3/mgn1Y8uPocmtOcFXKhUih4RGXLlxXm1c8H9499dpELmfroBg5hMysss//
9uoulBjqFxe1goWq7v3YLtFbahIrSDmLS/ngDKSRR9XCKudpvS9oFKZAqdUcAowh49j244uLjznv
HvTgScaHRMLy/vbdB8xVfuHX9MqeeOh+CDp1qZNKPoBRc2xWwuHL92qid4lcP6Iu67xbQrECnS4M
r3g4/UL/hTd/Cm+6imfzn+HNT6+YHDGEFO+1ngR98LHfFeDC+YVJ0iZYhKIZQEtk3r8BnEKqXxZg
cUE9mex+L4JDMW5KdZpfedUQRP2BbSob8zCnHBqkEJkx64p/g22+n08Vh1uHeAaBBJygaslr9n6Q
z8UMWtd0pIj2KUYe1tfutoZtdKB2q+blLzfmp+/z6WK0JCyVPp5C//dx8g7sUaUwkwpMnqN/rgpJ
2T2c5HcS8TTlkTitXr0eIcL/4tJYmVHhO7T8fHyZIyMRyHmEup090LIcwxhT/TToccv2TzxYZBzA
6Zs1kBvNbWAkP778+3Vy+eZaKiBqdJioTfF8v7/N0oqC3ItT6zalhZUtmsEeZQ2zy9ITFcvlxgXu
+fE15fsp5LeLMlQULgJY5FNI+V/UmFA4fheUnry1Zc60YWFjlgQ3VzuN8vipbAkvU5HFxTvRsZSE
bde+OYuULTUc7kPlLH46ULtx32Ak87fzzKTruIuWA4bfFIe+9JHARXOxiKlKwQI8QuBZP9Fu8W78
ZRX4/jVOwPsill7cCu/vnTu4VjfqUEJCIgBJOip9xnTB5NyGWY6uuOIwJmhmfnz3IA/+flWP1wOB
Ghf2PjwxgEQdj3YtbpFHiQdC2SJsAXn4zYxHslXEPN7ZCp0Nsa3AwlMICv3j6//9xdRsdJBkoIhm
3Hx8V3rPQ/2QjIIOUAeB2vLCkO6ENKf/6Xr+Ya053WFEq7xZy4IH9fBhEvAn3eam2YlbtWgrDSJ8
kh19sUDbJ63SmCj12psOzVCmCcpc6oGX5SQUwsf9b2WnvCoW5ZTMlouW9m+jViqj8CrTN2+7tuIl
UegSiiMBO2a/ivLkZwLhf3pJNNMe7yX/0X9TuYoyNiPD6uXtSZFFRhk48Qm57bRZHMh7BrhbtKhV
FTHKvXRmy9h7CO/I2TVQK8RzcTCcfrwLwHcDqmklsHvSe1vRwtWEYY+WKZ9i3jKybsbhwgtN7JU/
HisnFfefG6XTA9SQtQpRsI1/zv3wisRInDuXrPhb34/hMSB46/1p3IxtVj4vSpt1irnnmT4h7wj3
7W3pjmXr1kBF7+kvYvsQJQql1jzMCHiEbzZvbm3+TIz+D7PgUtbAfop9I8eUD7+mMcqup6pZ3JIi
wA053WZRApAL0xcPVVr/bKe6rKDv3mIHrOdUsGYupgKowvdzR9YiozGTqbk9CQahR+xX34Mpw8UO
tN2ZKMhqywHwRp3Hzh7NM1ZHysW9+6hL2NRZ+dS+WUWPxclkBkBoUD5HFvSPWsbE6RY1rBrOSkQU
mCBRAUzHuXE0DBIMJGk4V4sP/CfK0O877L8+bxZrDh1QkkJJZKIf+cjZTTzNVjS4LfjU2iunud7E
2oivKysllgvBFfEDse6Je0XRkwKy9pkf7rwQ+mFFA5ZlIiIrMVbFst+iFdC7fg6Mdh86TSeAKgNC
/gzfBlyiSQEIxAwH45EMvqDdmLooagDRKbTXsKbAOIipeTPiZui2LAEOPexLRrpyy/y2y9vw4DZZ
fKTcurjqY7BgqhdqupFogKTcedLJtSim9ItJssKGsgLkKGCEc8nv14dvE90szkU7hfkmalm/L+Bc
M2tV4SK4qdADZMQrI/5ZKRRuG1uHbgXEpo3yqcvTeNhYvtb3HqVR5qqKg8QBTgMMwQoV1EQDOR4g
ntNK91eEsEQY5ti5k/2MF5pqi65T9bkkHYHzOqeToww6tttl71+YjucRjtDDZGog+/qWLjRBiqWN
8JAkZ5mQhR0GZXmjAzSN69FTob9xYzx1AfLDpzJhjGhQkmDlFNRjVJTRBFu2Bt5WixaaCF7TfiUT
n21C7jLbsAVc6N6SVaCJJj7G0RoFpm8hRqGyEFJzBJ/TR2Ihk46VWRDyVEJMd6YuL6yARtFLxyqq
ozF6rtgFU5GFpLRFo3tOWUd41VPf+gXRogPfIdGkmVFcbyjmDbCkq3pXU8mJT5CzqmnOn0XjRheS
xN8NmlKivdqi4PgHNag96e8wzRUvmdfYn4tFSkjOSPjGQBm/Bp0fL7RxkG/MjsezDv02B5wpbRp4
dL9mYGUm+hP6n0Yy6g1jWlHp+aYqgjdHPHXlg2G7UXLocxc25SLP6ah60L1fmB4DgNJcvcl05pJq
0k5Io0ihU7bnS/5byEHS4pSoyKBLlXCRiWgZNxFe+dkIAb75dZOYiCWYhszdGeay+Zkx4RC4zZ3O
CaWhB9hlM8QMjjTaHWB3iPzGlJ4Ffvo4Gg1P7CTII7MPFqzX3kKZLexZNDEqV6ErWExVXvEziDgt
n7264ck6YuahAq/iKTBrdzN4A8MrD2Dum6Rnyo5UcNtpyMv1PDnq1Ycxoe/bZL/apmjk48VIRKer
9wSMiFYZxAfbPoyvoZiHtMqQr9dUswJehlCRGaqbcoUnn18ORKc4sK3znzqiJWjsyIpDkifyoTIX
qprcdXCVtmd+ZjojWj5VXhZshGj5m4AkBYS4izD7O5M464VbdFG1vtaSlXpFhTz/AhAiviKEjimG
c7V7POmJPV2MdziHWNRJ+0EquMyR7OHco2+ziJ7IRbS/zVvlLbfyxEk3TccfT78t1Ab0mVWhTSzY
dkoyQKLppjrtRZKU7M1rSDoI1gBQh2pWQYMTO8NpoeJJTfe2J9FAF3HcsFIk/rEvWZ5bZJ6badk9
TpJ7L7KFV+aV5EpJ2Ddv9NKM8Ir8qa8nwBkobHVuJmjC3ZRVFHstWu2U1bbyguoZ1SO73zFqprvT
RmFOENFeEBnrvMpFDR43eByoVqEUWLrxGzQA1FjEdui8qJY4vZBX2il886qhQ6Q4Mox4dkDubN6L
ioWnAetZFJ93ZmyyCS9I20EagZ4SkxOrOSp1BPi+RMRPn9X/Z+/MdttGsjD8KkHfS+C+XEwD491Z
HHfspKf7RlBsNUVJJCUuIqWnn6+qKEeknXSnK0ATg+FFgFh2qap46tRZ/vMfMuBkCeHI3xQ5M6f5
DRZURjkpqZRRTohJGjiVMFWWe9LryvmxRdJ6twhhG6U/oQMHP+0MFlRyeYQfandHTjpxnenct0WO
ep8zwbXVENUKRimgLXj2Jp9ha+LLU3mEzIm7IHtOdSxmEDdPeZbXvwROXTyuRMUdHkSAccd/Q1rE
5OfQP6DbMuGqwBAUX5o7AAWoAfva403fwLDkX7Oc7A1c9d4H6ObpkDCar5gtWbz8irQi9XRCPCVW
3YBfnoYH9LDOz2kS0Nw6ZL6rd+s6Gs0h4qMLMg30UqSWPtQkbAl4MZmJiwCrCo/SBGbZbGP/frEM
4OotN0Z8SX0DMiIjUvOEst0T6JBYv1QC9POkNilO2ZXVMg7fejuiftQMceA88fVJDVxAogpWpbn+
bSGqRmR9Jeb+5mozsXmrsVUEZ7RcEftQY4KGKYUDo/muuW12kTeVtRJLWpkm55SfgMqPXE58nhfM
REoilEQmbNoxKsA1AfOfKyCJE22i4jZsJlYNblm8oMXGQTVZ2WRzleSEP+Ny30BriTtawIlRYhRZ
gaDSsuoouaNQB1CRqI+0yPDD3bTADaHEwQQqRNj5xLYEExZ6PqSyIA4FoGLNQd+QObyVK+QmwkYu
aOIEDoYSHOnw7usRRT9El++pRqTsBtVtnNS4tPfVhh+Cf+a1lMJK21OssVIWo7w2d3sDiVqvRiBU
AonicNd0kLOCEfQ7VnKWVxWejNi1fL1twrNFba72Z7mYztxjFct44kzXVcl5TQV+igQlx2q/o4eR
b+/tCxo7gEhwiwh1FC85XJTkoh3nRe7Cf4zI00eagvIP83ji2ec1xQ5Xu9gFzePSd8790OQ1fKrk
TIDGjHJqJVrESgzwJm2I/5Khda6XcPhk52EY1CvaMXn89aqaW5s7k8aXWOyTJRtNs3PzBm4iofsa
azG6zCITJY8pEgmXHHraPR0BqJ/Ziw1Qukg47tuFhV4QijWPfG4cKbtQiXKtNeU6v2r8ePcZRqjJ
L1I+HciaL2Fgopg83TjLd34VICKBQeNzx11uX8+jXR60AgEpf/DH2ofb/JQQuigZSWmnDn37NPKI
pUip8JqlCHXDakN+E04ac5OaN7RE5eiA7I+zU5JIJthzV6KZKCg89TcWQQjaiYLvodQAr0qGVeGg
XZ3mTs1nOwyh/Azf07wxHZaAyJn3lChn9Zm5ijhZ/mTDDQMSDQr0NUJTLTK0vR2b710q+n9RZU/G
yASABYgjv5Ia0FmWhFPhRWKzoSMW13e5YJdsSPMJBnEB0YYrsnf16XpLZQYE0/l2crEZkVs9Tysx
20VFb8BzGyC0DYB313xIdqJ6B9R5+ClswKhELoSSJ9VuC41obTnl6AzygAZieGyh/d3WDOLmqqy2
6fy9ScY5u05Roze5AWgcp7EU+KcYHtAzA2hvfl+6FUZINFqGn8A6g+ddN2K9fljfOpXl31VBk7y3
bPdhPpqMTpdQM1+5qw3db3I0O1Veiz8imp7AbQL1i00zryW1OzYHuAFTt4jX3Ei7GF7tkpBniIWy
8z5R3MU+x2teaObWe/rqVAv7wkgDmJ6iDXQv822TXMfr9eKd7RSmecqtmVzj2TdXAq0Ckcl6ndJs
BlBw2KywFzwLMDK17EhYXli0QaEeuDReb4Tyf00jAwKRISCBm6RyMjwYCgSuZakUBKW8Oti46tFd
tLB4PXmy5t9NaLJJsnxPFkkGNqRLNmiWFWAtbJxEmHSyrm0ZQZ4jSxugRePMCEd5SYbhTW2HHNVw
viGVYeRMD1QKwSYrEzVSk5qZNvIymczR23so15azDBuT2wX4wTmgH/sanMzk04RmrBGMPULZGfSR
p2v4Yo3KK9FpmdeAWiKeRroMtODbOATsXa9D80Zi88xRWTxae5rT0TaD5BPiZF+knsX9SXkC0ppE
aKs9jVPut3zzqdSb4WKJcgQ2a59LTg7gAyh1WYGV5PSKOJsAGbivG2f925KuNSdZid7LAaTdlCuE
J57AHD/K3AtPtNc72e9pkHGKbze/sqBZnTlbzyjoMFRx4soRyEaXMpm3I2VhbKDpEai4BC5z59r3
gV9e47A11ETg39ARpMovs7KoLlaizhZfBSChsaQmBO4DQnZuiFYizsOW+FR2EWuaWHgSMl/lkeW7
nxOxPpNgvbXbcB72EZeRMpld2BM98s4nRMkS4yJaJn5w7u1K64Jvnt/P86r52My9/ds5dQkfgTgs
zwpOCNoZb2d/AbJS8KR7CX0Zds56dCuqqRtYvsM0OLdzu7myALI9VGvbfVyE1X4Gp/+WXnpNgbld
kwvGrrLemOvCeGtilF2uCK78B6Cyl0OADkb+ZLNJF9DGZc3mtQuA6yb218FZtPDiX5N1Gd152PgU
cCUrqD0K17iEB3F3E9rrycf5yF8+ZJsdI7mpERdYymkY3e7TER4rCTaoLumvQ8ewPNx6Kt/1/wzP
n2V4PNBnRwG3ZwD2X/GJyfB0qTzk3xzSOwYsPi7V6x6hYkHa8wW/bpomHwk7xYaQA/j4lxSPC78P
KOeAoi2HIK9Atrc0P44xhpQC2mioPgwDTJD1PSmeXrqWPKJLXJAEJqkmMkq2iJEdpQEmVW3CFrWp
b6rkMSpWMGR9PtqNF9I63QA9cbXeF/RC5Xljr5J1wxcECyp/guSkCqfx9iYOMUz+JCovw95fIl8i
hkfWmcyXbUMq+jyEuDMLc+VS50k2nx55AjoC9hVuSdG9bblxfy8WTRQ8wMETlMQy1lYx2oPncLHJ
XxP12kTJI9GMwI/ek06dG6F/OckjcQDTahZTsRknb6vcKQC2Ee7eX6+KcDHJ4foxdm/IRWeT+92m
vIChwH1dQJl9u9hkC1reLSabtDwlyYLmt3PaR1hbb1QXJ/XWDsF4rZLNfHkHSCXaEnByUqKEZ0wC
yvgYPUIzz8p6nZPl/bgjr/FmNdnA9rcHp1JfJJTu2Mkbv6Qbswsl9k1gQiD6+yiDvwhOoAQob2nl
p+TrIThyRv56/2ZR0hbgrgbm66Tn9jaahMRb6GZGo1FaA+ZxofIU/zNao12IONTnktrnl2qW7z7M
CgrFigM/jvj0NovT8p7Ge2Vc7r73l749UFsO8yd6CHIqwtOdRLOck5zLt4ZYTZly9UipjeeMQeE4
PiFX0ZAe/qCfXq2ylFID+fEIFo+xhTKCXQctwFcd7c7X1v/tpamN/PbvfGvuM7nd14//+sl+QQ1/
7/odSyhOz4JmTS4/RKd21m/4Y5eEqFAc6hf+oV14yKq0FGKI5d7BDaCi/5oM9Eb4IgN2OHaJ4UEM
gx4+XnwIpoCMInZIuznq0huQCADuJg2rdQJsf0wRmUf1TYipz0NS/HgTTDMckwsHbu5AbCOef0gC
po/YFGcUOubxQ3lsWoATY856m+CMgRmQzP3KMYBfDHsAMhC4g+QzOGUg8lu6m2CNfQ/sGKaVWiQD
HkuC4F+jAs+2YF9Uz9AkwUdTa26CY46hcTNd20bjiad3HHw2yZYVl4MTAZsKzr+oC3tn6UgXou5N
ahpgklTL78mAH4y9kFobiIjU54PbBRDVhvYuWGPP4SUHAtcjHhR/5yTYY4wGG/hAqw7U0RvQxQCj
mnozisjryVz7DtPIdsZ0hybQQHvvlzZBOGqoC4A+EH+JRynhAW0CsDVudL2LIcA+CihhPsh7Tx1g
GgAuhCnLG5wIBIHAQOqtXoAqAVQR/FQiwN1/fA58dwyC3RMAc/X58LQBMQRdHwH8KHzGSPphF3ra
wAvH8H2CCKXmXj5K/QzoIJigAImwaMmCRQueEFfAsntCEGAbBaCUYIFXV8LgToJpS0JYreVLK5iz
AHNC9wxgFI6hkhL6QV2Zg1ODpiP5GbSW7zhjkP0GmNzWCej7idBye5BNUGOiBG1A0g+OOFQyqXEZ
8pLxBOHcUDLeNwtD7CYVe4QLQj7yuA1pF2xPwFi1pMBmF4DRC5pjtcieJvTDMaVGBGjhj5WPun4H
tAsAVw1tF8EYExgmIOS2u9A7CwG74ARA5gGxD1MW4I3R3gUbT0B2VcNdkE9PFgKDsAFoZJqRDfVa
ENQ5uicipEwF/yBsRUFER44tJHxmDGgA8WGrOAZnG+DnWrq7wO1AxJzyFBc9e7x8vGWIhmCQpeRR
PsMzEGkigeRqqUWCqNh+HsDpl53m0OZyMETBUPv58NQixUXal0OAHejgMQveZfEw4LEshAEmBPFU
Qq1PCoNtH9LlgNOv6ywQTsUatGHn6t8KUHYFbA02hFr+4DQBLPSBtp1EIlZUDWAF9N6+SYTVhFos
aDXl4JZPMlo7fEb00LMCmtO0/nA/neITXSQfa4iwiXzUfg/oDFg0RtXVh5gGoTgEbu8y9L2xb2Au
CH72ga4eAiPdy5C4GYWLotKkNYJ7JwFUy5j6NAyjYHCuIoxlgkpQ6zbk7dseNXFUpKl7gAE79wDx
AskMeDgkg7sN6WXg6CpCbAKSZoSI/TYq0rsN0QSUWpFNaU/bkFQAKT/1Tv6+v4xFGLB2KutejhcE
LmkU0CKiulk+wxMC8p26R8HxiBxSKw6SSR2FnhCEoA8AOhGcU980ICF4qYPb94ILSKzbHAHix63z
09MEMoPgt3SjQukMaP0WPrIyUTQOgU+ayLPR863307sP0Y/Ez0WOpT0EfD6wXaAIVPcQ2GRMCTf4
T9GQ3i4QLiE8i91htSnFAaoC2ME1b0WHNmTklOFyeNlHFC0PsQplN5/BSYEVeNrrx/IFQyK0wctW
QTjGbxD51qEiLEBFCiSonm2ERhRMQE8B1J6TaJoeh4EIKu3F5TYNz0IUt7bmLjj22AvgAQZZq2Sh
ZyELL0ncGgTVnmRlYHrRBrOsuwuEkXECQsC5T6s8tpN9MiooTeDRykIS0MTB7YKnBFTjjgSACFuT
I2BF8unLgotHbQDNO6AQhnc7OGgGfVmgiaOLsdjGznq7QI6VtotkFIZrKTi8It1dsJEF6uCBbbQi
3/UcgfYARg1MyhuHdhQgLBAN+vQuB5YPSQXBg1Yh9IXAIIQG5Aizeag+E3Yck9baBUo5AjiECBS/
vAu+P4bkJxBRZrULKp03INdByIKalIZaJIhEwtbhHlSr5LY5vhyE64DawblsY5ZDWj8boG0omXhG
NOxF2NW1wIk/Xj/QbIr5RK6hzT4OTwroiam9Cy6IWxYIB9uLJgLZRduh9yR0i0+fD8tE4Mp6Rgb4
vWEEXCcHne/6wVfOgrwWRO6mjTgO73Z4ofv1d+8C5iBhBDC+h1Rz90TgRpN2AqEVfj8M6y8oj6fK
n9N5vHqUNT/xrHip6udrv3AoeXn+eVvuImpaRDVH5xdFCZD6blX4Iv7/cwe+LKNGRx8eokjye9o/
bxf4/Ks733VY1eGHV/Esn+YPc5j5RYlTO03Vo+ffq+nnaTLt1CFICP6Xmfzrp848j+7FPxm4WPbG
FRBG7XFzaAXT7sASJKw/8HKaFtPiMEXxGlVJhu7Ip9NV/EeW9zohqZoX7bFp35FPH7PjWSu8sP7I
aTp7KOOHquwMLmsTdAc/m62m9TSfHY+sgL7aI7eVNa+yP15R4Fkln7sNqGBj/QFSeMGux49dKVTg
VN35X84yumZ1RxaYzMNOvVhL+GSpfutEXrHjcXwYR4q3ApTqTvn6cTrvCGCL1NQeF+6iNIu7J1IB
37SHTh/jaU+LKBiV9shZ3X15CpijO+yb57pJYV20B2aA6mG568iFApDoDv02q+Li2TYrdIbu2O+m
cdrRHiSgfsT18m5Ks8Zp+ni8HS2WQH/KRTF9oAPlrCw7Mt3mabXHjx/mcTTtVpWqHKj+0NwFRVZ2
JBvSaJFZ1B+7oAVIAUtMRzeRwhcpmx8xelbl/aF/yMSztOzpENHVPtSf9M3scw7dX3e3VfJCdz9u
Zttp995q8wH6A9evrqbJupjH3Wud8UWk/UeM/3qWF7OOpqK9mQhg/4jB382a+KFzjTG4QNH8iMF/
o6XOYSTpH9A3wzz84O9f6TdZXs5fnU7zjJuyKy4KJq89d/kFZ9Nl/+yrtLLu8O/ncXfHVQxae9jl
Couk69W01RPaQ+ezqF+4LyPGugPfztK02K22056bAC+miEXqDv9hnj3OXl0Xz+42hRbUHf4uq74i
iG1E+cd8wXNBbIOUusPfs/uzoph1TArYyEXoS3/sputV2iqwqDvux3I6P8xO6JQW6qI77KdZnnCz
dUZW2HrtkeOv9wOWkYm/rwi/3YtDd/BZUb56sZmxqj/R3Zdf4+IhS4u4Y7nR2Viwe2uP/XUKq2/u
ykuRpidg0/P404EN5qU/6wbXxG88rGbT/Of/AgAA//8=</cx:binary>
              </cx:geoCache>
            </cx:geography>
          </cx:layoutPr>
          <cx:valueColors>
            <cx:minColor>
              <a:schemeClr val="accent1">
                <a:lumMod val="40000"/>
                <a:lumOff val="60000"/>
              </a:schemeClr>
            </cx:minColor>
            <cx:maxColor>
              <a:schemeClr val="accent1">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REGION</cx:v>
        </cx:txData>
      </cx:tx>
      <cx:txPr>
        <a:bodyPr spcFirstLastPara="1" vertOverflow="ellipsis" horzOverflow="overflow" wrap="square" lIns="0" tIns="0" rIns="0" bIns="0" anchor="ctr" anchorCtr="1"/>
        <a:lstStyle/>
        <a:p>
          <a:pPr algn="ctr" rtl="0">
            <a:defRPr sz="1800" b="1">
              <a:solidFill>
                <a:schemeClr val="tx1"/>
              </a:solidFill>
              <a:latin typeface="+mn-lt"/>
            </a:defRPr>
          </a:pPr>
          <a:r>
            <a:rPr lang="en-US" sz="1800" b="1" i="0" u="none" strike="noStrike" baseline="0">
              <a:solidFill>
                <a:schemeClr val="tx1"/>
              </a:solidFill>
              <a:latin typeface="+mn-lt"/>
              <a:ea typeface="Calibri"/>
              <a:cs typeface="Calibri"/>
            </a:rPr>
            <a:t>REGION</a:t>
          </a:r>
        </a:p>
      </cx:txPr>
    </cx:title>
    <cx:plotArea>
      <cx:plotAreaRegion>
        <cx:plotSurface>
          <cx:spPr>
            <a:noFill/>
          </cx:spPr>
        </cx:plotSurface>
        <cx:series layoutId="regionMap" uniqueId="{CB635703-6139-4CF2-9C97-236095A5C555}">
          <cx:tx>
            <cx:txData>
              <cx:f/>
              <cx:v>Units Sold</cx:v>
            </cx:txData>
          </cx:tx>
          <cx:spPr>
            <a:noFill/>
            <a:ln>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cx:spPr>
          <cx:dataId val="0"/>
          <cx:layoutPr>
            <cx:regionLabelLayout val="showAll"/>
            <cx:geography cultureLanguage="en-US" cultureRegion="IN" attribution="Powered by Bing">
              <cx:geoCache provider="{E9337A44-BEBE-4D9F-B70C-5C5E7DAFC167}">
                <cx:binary>7H1pc9u41uZfSeXz0A0QJAjcun2rmpRkec/irF9YatvhTpDgzl//PvRuRondcz01pZpRp5K2KQgH
eHD2g6N/X/T/ukivNvpNn6V59a+L/s+3YV0X//rjj+oivMo21V4WXWhVqR/13oXK/lA/fkQXV39c
6k0X5cEfJqHWHxfhRtdX/dv//BufFlypY3WxqSOVv2+u9PDhqmrSuvrNs62P3mwusyhfRFWto4ua
/vnW26TRD6XzaPP2zVVeR/VwPhRXf7598r63b/6Yf9pPM79JQVzdXGIsc/ZM2+JcUkmuX/Ttm1Tl
we1jg1K5x6ljOtSi8vp1N/fpJsP4l9F0TdHm8lJfVRWWdf3v07FP1oBHf719c6GavJ52L8BG/vn2
Ux7VV5dvPtab+qp6+yaqlHfzBk9NC/n08Xrlfzzd///8e/YL7MXsN48gmm/cc49+Quj0qt1cviY6
co/Z3LJsRm42X8zR4XvctplwhLhD7+Zk3KDzPD3bkbkbN0Pl9PNOonKi8nqTvyIslrNHGLOpdKwb
pmEzWAiYxrKpyZn1lF1eQMp2RO4HziA5Od9JSP5KN39vsleEhJl7DueWycmtHJtBIviesACaScwb
TpJPgXkBQduBuR84A+av450E5iyM1N3O/PfaxSJ7FoV8sqSzlVEEUCOS2cK8VS4zVJ6jZjskN6Nm
eJytdxKPU6Xr8M1ik6j6FbkFAsyyOCOCsntueKL1CYDjkpm/wOWlVG3H5+noGU6ni53ECWKgSl4R
IW7tUcuyHGLean4okicI2eae6UjBqWXf8euNzn+eku2o3I2b4fHX0U7i4alU6c3lK8oyJvakFLZN
LPNGltEZIsTesy1HMA7V89gIewkp2yF5GDkDxTvbSVD+0tGoXtMQY9aeOUkpQa0bOebMMKF0D1aB
LbnNt9nHLyBoOzL3A2fA/PV9J4H5sqlC+LK1yu+O7ivofugYSpntCGc7NibZs+HcCGLRbdi8jKbt
8DweO0Poy187idDiKt10G331evgwuUeIcLjJ7K02gGPDBBDcYlTcPJ/pmZdQtB2dh5EzbBbLncTm
L51s8mpTvSI21h42XRBGb7GZ+f3S3LOYhGVt37j9ZIbNSyjajs3DyBk2f33YSWw8ledXF3V00dSv
B49F92zHpjZiAFtNAQduDRPQSuYMlxdSsx2aJ4Nn6Hi7GQZYwUiLXjNgZoo9W9qIvDB4ko/tZXia
lnCYZQp2A9nMSHsBJdtRuR84Q2S1m/7//pXSwasGmE2EwsALwrkNvMxMNMHgiloMkbRbUTYD5gUE
bQfmfuAMmP3dNADWUP9R9Hoy7DquD/1PGH/KKdAqe7bpTF7OTXQTfs5jd+Z5QrbjcTduBsf6YCf1
ypm+Cl7VWmZ7kgnYW4xvtcbotbUsYFDP4HiekO1w3I2bwXG2m2r+9Kp7c3LVRxev6fBbe5ZJGTJf
N74jgWR6rFIo4XuUCCYRRnvKIi+jZjsuj8fOsDk92UlWObjchK8Ii2XtMSGJY94lJGe2MaUWcmKS
OQjUPIXlWUK2I3I7bAbGwW7GKW9ir95GqzR61UgMlAbDpt9nKmdq3pF7VCBRyfktM0HrPNYqL6dr
O0jz8TO0Tr3dZJ0UKKmouturV4jKkD0KzrEQx7zRMzPuEcDJghayxUNU4DFOBy+gaDtCDyNn2Bzs
pqV8kF9Gr5pVRkAGVRjSkbfIyLkLw/fgUgrC5a3XiZTAE2ieJ+gXyNwNnANzupNMc7Kpqs1F2FRX
df2anGPuoQ4Gjopz60FC6T82BxyEmomNFLOA6HuMy4vp2Y7ObPgMo5O/dhKjA9Vt7nbpFYSauUcc
i9uOtb0eQ7K9iWU4vfVoyEz5PEfNdmBuRs3wONhNPCarc73JCqQBXjPGbLE9LmxOkeK/j7rMeMZ2
EIKGyLt5PrPYXkzWdoRmw2dQne5mRcDRa8eaBSJjFqIzzm2NxkyuSQF7m0Dv3OUJZuLteXq2g3M3
bobK0cedFGhHkPjNRTK8nlBDZSbCMMxEEuapohE27ACAhQqOGxNuZge8hJRfQHK/iDko33YSlGPV
RNUrG2lkTwrkK+HLPEVFUqRsqEAu+qFg47EV8CJatsPyaOgMl+Pd1DYnmyi/ej1Osew9hhJmVMne
+iwz35PLPZOiUAY2wlaGeZac7bDcDptBcrKbOcxJVX5TOnlFVExENKVpTTWX168ZwyC/zPEE1sEt
KjOj7CUUbQfmYeQMm9PdFGMnGz2km/zy9bCZapkm5WLPXEyHox6ToqRG3mICzB4LsZdQsh2Th5Ez
TE52M452El2EUbB5zXoZ5PzhXEpH3NbC/qz24XkiPDAFCabXjF9eQtEvsLlfyxybg51U+ycRcv7V
6xbMcqgYSVF0cZulnBvJKNeUSC2jFm3GMS+h5Vew3C9jjsuOBmaiqpr+FEV0t0n/ve8/Ff6byGPe
xytnIg0BTRT/mUgG3Kqhn9jmRUT9CqJHg+cg7aYjcwKEVKNfEyE4kNxBpdJtnR8BizwOAkzFTI6D
sln7ttBsC0LPUfRreG5GzrHZzfrZ06u/9euWmU+VTLjbxxCEuQ/APMFG7sHbmUo3theavYSi7dg8
jJxhc7q7BvThla6uhteTbbg+gwsaRNrspkJ2zjkOMp0QfLiBemMRyFkkYDKEn6fpV/g8jJ0jdLiT
ZsFZkiIR/aqXzpD0FAxxmNvoJplbBQjhoECAEOe2BBq66bE5/RKKtqPzMHKGzdluXtd4d5Xn1ZC2
m1e93Az+EZLDo5kiNtNr7oI6e4IJMUU+bxgIJvdjfF5K1XaMno6e4fRuNyM3H0Jctn5zUL2uOwot
xE1hyjsDQM5cH6TWbIobztNNjuvXzC19KVXbcXo6eobTh4OdlHUfVYNrg/8HyjxQpkYQHTDpdo4S
E8ehlJOib8D1a2bLvZyu7VjNx8/Q+ujtMFqvfskT9Wtsuh94p31mYVEguGcyAreWz+yGm11+np7f
YXQ3eo7QboZ7zqGf0Lvi6hWj1szGjXQY1uS2dcPcuMONdWYxNOf4RW70RSRtR+jR0Bk857sZWTi/
6l/1+g3F1ScmLIixG7thbtehLQfC2rAbbmvaZ3bDs+T8CpbrVcwh+bqTMu1TvQnvrKlXiPJgx1F7
g1KBW1N7FkOAvplcIdM0+UzjPEfHdihuRs2Q+HS+k0h8vtIZOqC8HhiowCWObeK/uT2Nux7c5JKj
KPr6Zd9NenM1/QWUbIfjfuAMkc+7gcjFbzsZ3XgcNzzy5J3/tJWThLeJ+7ZIqc0CbLjpSeGnUvKQ
H33s5sw6K/2anu3gzIY/WcJutG36HOHO06t6nlPxBvJoZDKGr19zThF7HOpDWHfNBOac8gKKtqPx
sJY5r+ymx/nlqqrfPCzq8eF8ssB/yiwAwDJxOR0oXb9mxjEcGY6wKKJvD47OY555MVnbUZoNf7KS
P99++byTiuZLVF2ovIpeNynKoUtshr5ON6+nog3ZHZRI4can3H6t80Uk/QKih9XM4dnNmMCXQaGf
YHCnkv97o8xChQfS0Cb/xS11JA7Q4QFtbGCz3YH3hIeeJ+gX0NwNnAPz7f8O3/y6o+B968XFpt4s
r3s2Pmoq+Pun12tHL8nZ0NsI5Vb4bnb34PLPt0JMFwXvW0FOn3E78MYUe+jBMB9ztanqP98aKM9B
aMBCjyjLodyRHLHrDrL45hGaenBboGukRWCSv32TT22q0E0S6SKGXziSIeyA9gUw06spFIVHKDNF
PxCbcG7jEraJWOzdAt+pdMBlyvvduP35Td5k71SU19Wfb1FB/PZNcfO+aXm2JafKIYqebmhPgetg
nOD5xeYDDvj09v+VxG0Y01GW64EP4dc6rvNiwQvWNW4/ZsrrHZ3Vq6Ic3qXKHDsvDVsPcXrp5T4p
VnEb5bE7spF+9aMmC908T7gXSdJd9TU3FgIf7gmfJW4a1O9yYRiubtLvlqHFgjVRscoDWe0PjARL
3Us+uNjEaO1ntv0xrrv8uO/r8TSN7bpzRUPGtVNWvuX5caYPUaSeLBrl967hpKFbh7p0meT6qC91
7PKMpa7R2/F+B+JMl2leHDhj5B8oQ9cfchlYh7qKvsdOaXyN0sw4D8qcu1bZ5/uNNINlERTMLURV
nI19JRZZX71vRXBpGwkW6WOlNDTfW+aQrKRMwsVgM8ONg7zeJ0Hyo9As6lwia7XIyVgv7SIaV2ZZ
F6tyxOxha77nrCdu5NQntSqZ25jm+4iKc79tTqgvczfs849dOdLjvitiN03y1jVFN/2VHashO7ZE
8dXPatMbad0fJkPwXXL/gJeqdVPG3idD8r2029h1lPrYx8b4LUlzsihYGC4SUTSrhgytF0W5hyN4
3jN/6TsxdxOfTySULrfx0bLs2b4zOuSMJYaxqttEfQwqmX5WQ2N9pj3L91meFl4Z+GzFqejdvK5L
NyTZj2os3iEKPa59yzisraHcKIvq80LWrRtGvsk8VqTLTpjFu7Sz174YhSvsujwb2lB/tRJxzqtI
7ateR/u0GoJj7ifOcnQkXcuSi6VOxad0LIzStVj3KbD84NDKVOV4TlBl703pNxcGKXXuOSVh72sz
ZadZVIZ00ZlhL1wVluMyDfOPzKD9kulchwtTsQ9VWstVJfx8wVjIPR+c48ZRGy3C1Gi9NutLua9L
ViQHQUGpG0SDcmNqC7cWLVenJu2boyAw6mbVacP+5FhddGRlnHy3sPBFNdSRl0WxGS1s7KVaUaF9
7bJ+IEfdUNr1gYqJ7dp2XA8/jNwejX2hlfJ/DNLpTlJTs9ANcitZpk7EtEvTwCuymH583M/1iYi4
UMWgoyC8bal7/+N/zlWGP9cNXh9+OXXkffgJVVI3rXx/+y70DpjEZDV/0yTo7z/roZXsJF3v+8rO
xPVN8987UfdPHr5M0Du4Mf47Qf/QQ+xB0N+MuRX0lOD2jIUrtZOVRRmumN0Leoo+phCzyG/iTqCc
rOV7SY+UDQoFUUCIyx13SuBO0nOYBTCrBYo+bFyfJvKfSHprEuSPBP1U2nPdQQrRHQaxb4GGx4Ke
ZGFBfGM0jkTtl7FcIfEghuarbqWV68OYZE5UuokUIoz3narmkX3MZJp1yyCTUFK1a6vBKsBo0hcJ
O8kNxMQhsY06DEhcuCLVUbXfJHHd+/uJiOwoOraDri1Dd8Rv/WbtlyPm+kTsFpItcIMma/rwmLaZ
PYyJ2wnHcENhdJ7RcpFnh7hBxhovYV0aDW7p+y35Zubarz3Fa10MH2OIR8qWwgo6570I+yaUZ1FU
L7taWn7qZsI0Ms9ucpa7aaNHY3CdwfATL7BVKQr3/3PNrztjP3AA7iNNlXq/to/uI04/jbmzjxAj
dhg0MwMf4ErmZG7d2UdoacLQutHhFuWEovrsgW1gVVEblwSmhtoCbU9gO92yDaxphJNRRYi7uchX
o5XgP2Kbp1wzuURgBJRVIYcwXYuznnKNoG0zRkrYayGq2s3CUEDNQ2M/2pMtZtjEe494ExeFKcJK
3ELpI0ww2IpPZ/GbtjSZCvx1E+c5dVsioQ97X33P67Z/l3GHHaRjmeiFGusCxvs9HlvmnvD6aXK0
9cN9C2wbQsOzJYY8TXuWCLkOLKmSlaOrbtH2FPPaJPkQU1NtApkV0q3yiC2qcYiueqPO8yXXnC1S
TUd3aOJov25F6rHSKA+bRIVnlYhzw4tT3/bqQRfLKgjGk6Zy/A8ZT7vF/8Yi0GsFvbxg0OIgzXaQ
aKtgWT3KdTn25rK31LjKjMw6iJxu+FQy0no+TRy2NDIYPpT0xbdONmJhq2AAfZHs3/Hc7N+pSgiX
tGO0L2U4rlqRpAe9bJOVaDt6nkVNvRrysY5dI8uj/d+vAUf2JxzgDuDyi4CZi1LLp4eggrhrBqeT
64gV3UKTMXX7Vg/7jop//H4mKLafZ5ouolliup8uZptlt7TKCoqZWhaQ9VCXAI+L8lDXrHxP7CDz
fj/fdILmxxudJpCmwxGfGk0+XZlJqzzPjBTzBZF+D4lSQScEEvfZf3eQt+wfvBhr6pSIpmHsWgE+
8mSkhrhIO0OstdlF+wK7VjAZrZNKnP9+InMLu9om4lkOGA9lS3OhEAfQ2h3O4NocaXowOpW5DCXO
zDAAuCFjOoV7wCtXqTr5MLS2OC5SniysmPofwiYfj+DglO/1wI3I5a1duQWNSOu2lI3rIC38Q5Xm
w36Es/mpDZx88NhILMMN4m7UrhVgkr6wzCVuUUXryuTVl46P0fr3i8TdxDlqKFW8bjxpOvBQpY3I
3mODwTf9tAlH3a+7mFE3C1R34AR+dWCUOlmppDJdztSPPtXGwk5S7eLwxus0i5tVS4t6lRRanxZJ
1EVunbNFyXPyhZpJdGrLwfrudFn2xS75UtPO/EhlVqau7lLqae6n5yZJ5Coc8a0OdRv2n8IgNxf4
roVhPwlWNG6D7xBnyZrXtn0WNKa9biOljqBdwnVW+OaSBTxaG7kcPGVH2TJEI4f9iilxrn07PoiN
OFvktAxrF67LRQjF42VVEhxYxdieFSntSrcdHes4E2W63/rcXhataXncKhqPN1ylXk0DtU60Sj7X
Ve6lZZ66eTYYZ7YshsthGCqYQ2G9DJKa7du+FVduzEM4a0nBF4YzWu/tkJHzoqmyL04QwmGkoerd
hMhh8KQOc9/tFGGuysP+qyPyZOFkpl4jK5EexEPcH4+l5Gc8TcSiFlEuXZZF3VlT5+XfeZzaG1JW
S6OXsRf6yZWRGOLEyFNjYQVRsDQcfZhlHFRzWi4TUx70rZGfKr/wXbPPu9oNtDbgVOf7pIiPp/1c
qDQuPJT0G26lusqlGftmh7xzrT4kB0GSwR/1i+GTkSa1iadkPKWNARsM3py5JNAvXpx1bN9UUhw0
o8U22ufVuxj7lB/UpJFe6VTsPLFWeVjgRLRp4jYlYxtVarVKQtNYsKIXmatgAH7Kh6rxVNJ3gKaP
3apXwbobmlUYsvemnzVLyLb2oE7V4A5GXwtXh+Yl08Bcc1q8H3R6Evl26BldmyzaIG0WjZ9oN8zq
xtOEHBZmHLgksCw3ln3wMY+DEz/g30O4aWt83wn54NNxWMaafxnqZGNmeb7odBV7Rszl59r2xYpp
TY+dvukOczuRrmrH3ssIC9wmLg23bonvOtIIIaKazqNZHntWrPojQwRyP6n63BsM4X8zinAAMb2/
Cs3E8sKEKeVqUrY4XG3nLKCGklUUCJ4v4i6KFk3AzX1dVcaRPSp1XBuKeLq3h03cVeQ9Lng6ws0H
tJB3iRkjrKEIEKIVLY+GgVoHYd6na8oisnbgq+9zY1AkcWVpjkmzNOE3u6ETlu5Yh77Xkzi/0K0V
fI192lxypxq+slZ3h5kQ7UHSytptg8I61sQo9ss68T3bJ+1BQ8FfxpAUbpMOQ8BcEjsVPcgj6Yzl
gpY8W2YkyNzeGPtPVkvyFSNmeECSoFhaqbK8eGh8VyJwtE95mR9HvarcnGSTa4If47xJikXE+/JQ
FggOcdUM+wYXlVtWJFn5cTv8aGvdqVMyBOnCL2AUjO1AXK3MZFGYmVhEATQHHX3hmqQplqTtzCVW
rA8dXpvLTg/JwgzJcDTWpPoyys46M8Gop0NEymaR+DUPXVKo9orGulvIFBGrIY71Rej0wYqryPkc
RnV+nNsOPTcI7ItUFeFZknSwTlqYfEp1xOWBjEFd2pel28DpXPaEJx/SwCq/xjFLFgkZu0VkwC40
7GLYTxPKDjqrTFZFIJvPqq7SgzKyq8vRCMk6jS3IHo1FlgXML54q/3CUCMwMAytOWTj6h06FIMvQ
wQH1cLUgWcQqL5ZSt1h5EoVnkmTdwm6YuSzr0VxathWcjU7hV25ijRhjyrT6EiBY6TWagZKkkWS/
bWssyeA0cGvmjIFXJ7G9ZDK0zygEgzci+7Ff1Oa4JjFPPek0/iFsFdsrfC5d2JH6sEWZgktZOPyA
Ddx+jloNua7M8jBG+WvqwrYx9ynJyn0/N+yjWivjw4AJwoWRQvOOvlOC7CG0v3e+rQPX52H9gTgF
/i8Jmg+amOVCOyH9ihvKR1VC4fO2pdqvYgQ5XdiL7MjuyX5dQihQ3bDTlpXWqgjL/iBLTO61aRyu
FPPDpcqbc+obptfVdeTaSWcvnYi8034uWzcJg3ZfF+0Q7mP7neRCW6IMj3WVlS1Os127dZ83g1tn
miw0M7V/LBH9LCBZhypwc2Fa4WnfmX02IpcCY+k2gv7uxvq6iQQ/DrQ8jrv8PxnmmVqXPDKEforn
33Xvf3BXb0bcBXlMNBdyTNhDaIJK0FIApuGNt4qeNgjMI8uJ+I4JI3eK899G81F2yyyUr1sOzjC+
7maqK7h1Vm08QgcpPGVT605Yrf/EWZ185UeG9kQONakNTxJtJlA9OkW0HptswmmHLGuIdRWSsYh/
pNnoM7LoOtMo60Vdx+bwOU7xnVWramBp5lXVYNsXvZ8W+TFVEKLmqjCszHeTUhgqcXPpEz+ELZPA
CNMkM+LBg6PFR+5Gfh+0hteytrRaj6XNMLJFFDeVeQYfs3C0G5DC6D6FdePrZRo3QS0W1iAjEzqk
IbbYZ1UQlbbbR7EttZd2PZTeKm/jqoi8oQrB1s94IfSpQYsuD/iKFFxgx5ekcBsVgfPdURWnEI+j
fVVUXSsRIgqcEKaGxtXr5EQGtsSUPY3y7EfJdTScT80+QJoZNhrryWkX9J8ena1bJnycfrn26R48
I5CEmlKKfjtww1AohwrSp4A5MVhbVTq4pCmxk5PCioLkcLSaEvIxNHjUJS7iciGNIUoK0bhJ3BeJ
48bQMslG9dUAJeE0thEfpqStSLgc/WBsFmPaA4plXY/h+DmESW30Sz4mJT8dx4TibQjpVXYJM6dq
HPlMMOOpt4d4DTYZAUbcdELoBD1pZt6eHyZ9ZCDfcEU6Y+Af7Twy1Ics9dX47ve7B456fNoxERpH
Wxa+lABVOcheTXg/cviGNCvlyHv/cqr/RCiwSP3EIlDd+IaRnjmxddZVykbUfOB2atReQQOn/ZBE
dv6cQ/3U9ZyWPH33DiJYuMYCD34eQqEsGIjsY37ZVkLzU+jluK5dnRmojDgMKj7a/JlNfurCTzNC
mKBzI+JjyAJCJD1duxnlaVJEtnnZ06CKrCtzSJ0wPPCLBmchUOW07HTgTSOXv990+vNaJaLbRCD9
iK1Hv6GnM8dKURgsZnbZdTx0yNofEudHatZgZq+GgxgUZ70cfYJEVaRzTpZ2Gybj57hyCqTUshSS
w4fl52fyfRzDwYZp2+Zmepy0gRbDuuksK9PPOLM/HUmE5MXUaBxRdNzWn1TA45Ni0MBwVOqwi7SB
SzEsyqEw2gSGxugP3TPI/DwXDj46mHFi4koZWtE+nQvOf6VlnFQXPUGEaXRjJxXtB980IhyJ32Px
0yFAgNOW+K4UnARCrxMYj5dFZSLM3iT5RT4gJM5cbcgk/tHSwbC/KpVxxRZ+1qraf2Ze+vMap7Qx
IhyI2U53GGZiyzemCJq2jb9H26DmCAPOjprKc0QRauJRlppVugabJM5mCNOgV4tSay0LLzN6sz2P
srHTSHKKfqz/DnKKbATLuTkc2dlgIdv6zC6J+ZEFgY59DbycusnPjyzSEIXOGq3+DkVkghVjMdTj
u4r3GviMAwmGdl9WRcVPDeZHOB9VbllQBjkfBghLmVjBcAEss/gHr6ZWHFB/VgJDsaUWwkw3Ahgu
MKSL3cMP+1oFUiJT0WZOAtBbfKkl0Ml1zaGGc0ZbIBJm/iSijSoMMaE59Kl474dF3X8bh8mEcMt+
9LEXJox+CHkyRryMV6ZV2jixZdhF/buCW3F2xbuGRtRltV+N73Cgpf01j3JwnB5VDBppEcu8cWne
0K9JpYo4Xza8T8fPI0zz9rzVJW8/VDF+07lhHoMn3DDkCpghV9ph6oyFUTJ4MSsMCBVf4DMQmiBx
HAarIcx5brtVF5t4J6eRj7dEcAgzvm+3fVi/rzsngzIbSqSha6/SVhzAew4kpjaiTuLtI+um2Yxg
KPgpk0lUfiuRP2qRPG7L6CS1cjHsdxSO8VFYGkNz2PRNj7PUC3/iZeRn6XAk2iqEsiR+PenMUvgm
hEghyroyPWXlRZKsbxeA9GqIpea4y8bjBUFODBtqkxzHr+qDSWCmmUOMbIlaA45/IqcYstiriiTW
d59RFqWhlwxxhCj0cORU17twpmzsQcOiAVP3RQhBPDCFNQU3u2rB0cPO2ci/4w1dV4fJYZ7qxkg9
GsppRmY4sNoGOEHYlmJwSiwPoms6LkrW0FosgbtRLWOfx9mHvLaV46xihm+/4G5hxyZ4qs2lxKkJ
TJ0CM9YjhvMDnRap76zqoE4EOzSsPhouyqxvsYeqb2PMj6uxgvofRYqqk3gxOg0CqQc+z9sk8oIR
X3gjFjES/ng2IDw3LSKWBe9PSua3ebBETcWEu2O2kAJLPbIWi1GmP51fDccJPwWClaw9lFVr4VPU
oCywQhOj0W0M5GsH0libqgZJA1aPX3ZNPNFiyRA9izzuOGDBQZQJTgob0cRojSwhA3lxFonJbkN+
ELHFCvlX+2vUWPjBk2xwQFZsyWmPyxaRlh9N3zXYzlE405lLYQJaa6QsLexPQPh0RCfTuj0vRI6/
SypSMLAT15ANMB1HWBlI6oPPBz2Mk/AIExhiccn0xNLIn+BDNS7wAwm7gt2Yu3VBWXvuRAnSkctQ
OUU1rNueVHF20qbTF/8sS11p0DfCFptONYsiXS+KRI7UXvcitXu9iMk5fOdItgtU8jiTZArTMB5X
nBgrhJiCgq1qFIFYZIGznYaLoCXF+M4ehh7HX1QCcfmlzLp0yKH6OsVP8WWo7RT0InVaEo/7MYvO
FEVpRuXCVp8QziOERujKBC+3xkFUkSkN2+uyVpXXpwgzdUeJXzmg0TcqYFNaIlI2eu7RHIvJ/Ril
Sh8R1vUtBBcrJXvhcRJZXbqEIIa4WdYsiIfSC4pGSYlIBxd96/omr8O1z+LGDgJXJBCz/GLsbMMK
J2E7YM0y7pMxChHW68MwOEaqqaHOad3Lajo8UTyJFKdGQUWxSgZ/Opek6SucIZ9FZRIcqVGNeFaa
baPp6WgziMqqzLFLiywBHrnbE4M25WnVcRMiN87LBijlFCXIcPeHrMNnyZJMUrDB5uPkkqjw63ZF
6qLDO+HClHhWa3+SSwlB3ch7WceTRRhaTQDxVFg9x/7VoQHp0GIXwQvUrCscqLbUbFAHQL8c7CMx
BDjpIq1GEB72RoOpLYrQULGCuIQ6aofCgZbPfBvBZOTC00nJ1nVT4jj23I6UAaWsB8iHQYSGddYT
pOICFyLKttZFWedYklBaaXfMzMlaIUaXDBeIfMMbufVDIPWnzelQqKQQoNSQqnIZhHHHjIMmHkeN
5L9gwaL0u9xfWqTxy49+2WPxkYLyH5bt0Dmg2Ik7A7ukstABY8fNCHN6LaJm2sHbY40w9vRssBTD
wR2jfjKcuUIsu/AqQ0BpUQOnki2Zo6XuXFi9AQF/GkEEzrWEj8ia24XUKU7NCGJ3UclE14brjHTg
3428S/VHkvXpuTRNGeMM6TIqD3leIMPHVdsUF0UGHXOkg8ywTlDm5TB8m0wRld8jyNxxlTi5Si+t
OB31h0zxDF9tjQxQdzZKIyVuZ6S1OiqY3RW5i+yntFEchQx3hXqgzhbtqS5Dv1coTiMZPWYp1OrS
F3VLvRIYaQj5XpRjDC3caqv3gj5pJyN11N2QupYzpKZ0C20M9Tdp0sb6yNN6sAIvLq2kN1yZmoOv
3EJi/T7OqR/UBzUMdHCjM6bdOC5klI5Er3yEuNRRD+ZoXF4n/8PemXTFjWz7/ru8udaSFAqFNHiT
zCQB27jDpsqeaJmyS30fUkj69O8XJPWOSc6Fe+74DqpYQBpJ0ezY+99s3RhooO44xyoVB0mCtn1J
Cz9rOfhCrd6M6zpFOxFo39uDE8fA6mGqx/jgtL4q9lj2/QFNRZVe0fRXH/rWNdtbJGyue+kZRHLH
pFu8BqBLVVsOISGk87Er2zr4Oo0o9VpYBrV2/UXcusvyZdGL0DfOqBvnc+AE43anG1b1Tg5hOHzd
1Jw27a7SoRq6y2iR6bbA1ipYlXjZqvIyyXWxHLc2iOp2F5et8LO9Graxj+69uoian5kPPLscylCv
/a+4kFCu+0l1rdr5YpQaxC9pehkdptKVVXiZ1E4Zvoc1d8rycg470trsVxY1Qsfevo3KyW8PntTr
Fl6EQgsnfT/4PEzx8TH7dtcqCb3PJq1boGrT5vZA7WpRd/KrWWXXBYcuMUMyk08hHCyv1llJsrHE
NWyYAcqB9d84Q0EGNQjYYI6VmEDC5u4jmz4OHOBshywIbYSDsLcZZu6siZccAUpNWtkH60z0dutT
h5RUZv3M0SOzuuCU0Y1M/e1yVYq/eZxka7O/cCxt5aCQhXK3azDXVXw59XUe/imb0SK3XueoMr5E
6QbW0E29JEzKcSSzj0qHUbrEMUAWbFxyN2cfr6YjlhVRbg+NxDGJ4QyvR+lezF4TbuIKn3RFStQg
diWm1FPt8qDkJRF4k5T1YANiXfmc0QZ7DqmJWWPNAHWNsidn1JuFOx3STHHtCcliu93Ogez5XZvE
C3/MLdqEvTTKFtXn5RgXNk6Wgar4iF94MXfUJN3oDT/iIbb5apzMRBtfT0N4b0zftMfQL1TzLm2L
mWNRd53NpZpO2ZQli7UdI14LGGrv78kZ1zI+QGbOU7XjPAQ32IGYL4xt7A6S4SeGrzZFeoB7wrG2
p9TjCRZ4LeNYtq5FLMLY2Lv3ROIwkF0aFHF7ueY1RUc1OQwsYaawdzCNTsby+Wcktp4ttJs6sZGR
qibjL7a1DuvgUHrNGlU7EiK7FHOXPOCzrJdE/omQA+zpNI0cmJ53R/k36S9Rnyw8sSgajzmaxll5
w/smLWeTfdxM4Sbxt7lUsiivIO/S2lwHpKPzl03xVm9ksltnwadhmOY8u+7cxiYVri5yUnDjr7Ym
jsKexVKD13nLPjfuoPQhKH2ylNRPbDY/t1DJ8srt0nGOPsLH+G2OIlS53M+6BXYfCAEzBm1bkmR+
qcbAbpG+7i3g1RQ9H0jmwCZqXkVpnPeeXWAimfLev+x9BVd4SE+nazbPKYfm1BoS1b0QHVlgKAab
byKRYD0mVVGQWbuMQPF3sqmGb/i5/TRZybB9NFWkOC69jPvy91mmbGpYhlNqk3nR2bs9bY9SS+al
mkzLpA4jga9+JxYBuz1HBqHElfRUqdjVPWuh2ucrOUFxDIbArt2q8ePmpjZeOutDWo2RN73hD9SC
pNa0K3M7OXPNtZpt4BHcbs4tBuPZ1DqeW0q+VMX58GMeplzUu7GcOk1wWU0g3gXG02WzS6TPOqtd
3xaBRSep2FxvsRMyBjHpJYUn86xXua1vhfGpn5C/r8t8ufiiL3/MmbcwKMkp8xlTdybXGNto4Gnz
JS5JDB4r4mhr0McelzSFC75okFfxXUrNMlysjuMsfwk0ydtH15lddy+yLqMcQSecjs5VhFR9+hJu
lZgcGF2P8Xey2BbdCkELWdiweLbIV/FgE/m0a1kfyZikzJquAXTbwxI5W7zPh1k25CixbLc7Rt1G
3M3rqXmve9U1ZrT1A8splFweaC/ZbKjsiMnhVafkorOLRi0s/SuaqGSUKmVEHnXaes1c2dSqcuq4
qXdr31Zjj7BhHu3CaIyFxZxErHZJKjcyzQc3WJamZ0A2W3HL2NEMpPGU3eJUy2l3E4ZlQPK6miK9
TKBup0/horbxOpoWr7qKRp+agoPNCcgPxKJnQidygZY/Ewd6IFYVfWMzUb/xieJ7c6oalzKF8rvu
i9kjSJHwT+F+BJDzq4s4nW0VeCosqmSzN91ui1nTPbtszTs00BsVbzBHBQudIsll9ZusaZjS3Jvs
rU/Nwkl4sWRTojUCBbTMN6oDHOGD28qKWv3SBizNNDrZfilHFOo7RDLjBjOQiab8IdrFVujrKXLE
y2gT3dpDZVK+gnH9G8wIhVSMHyr2eUfhOWQYLW1kkrgy90uibZ05Z06VyYODmL1CCjcNPO8rlzxH
1YCpaKIjAwvn2c7U/lPkcO2aJnJ1qO9liOr/7+q0NCpcExxdL2Nizy+lbI9lXpUFYQQ1dQZS+lmK
1gV04j4PEhufWt5fOpMUEqyJXS9f6wEN/I3kUPQwAXgVNEijj8ZzVmp0vbEyVSnuF1FPFDJTVtOt
ey91kLENs6H2OAu3sCVoTE0gR0CUueoRE8IQU3eDQlhmI6bktbHnFJkfuY9mSG2J0Cg5ciaosDd8
9/LtPxsq23iXxNZzkWjy+jD7+99YhmXAZ4HEWP7QubdwHxxQtizkcKWEevlSz9Yc/f2Q0cgQJshH
FHo2K6RRud+QQP2Is0hMK9B6VJg7b1N2i4RJal5dcucUin0tF1JDnxcIA1YjkHv6cEM/iiiFK/jR
BZmNUXphs32cciL759SP7ZmVxOT7JBMr3/+qfOUOH4h2tTwR0hDOWK/+DRV2PszWBi8tOg9NKj3e
B/b0Tkyjl9nEqfgOJkHpuGYZKFXU4JDKXpnQ81HGbu/ytMJFWQyDdA5elySGmL4K7/vUtKq80V1l
S/O8oFK7QrBks8aXp9UK5X5f/z7qfmBnSF4Jwwd89PTRdBFtBJN1+D408ETZxSASG+YIiivzmgx9
tXjYYtI1i/eqlBkn48s3EDwb3NC22UDwiVWaRnfiPLIEaVZ5nWq+96hX0uYCLmsrL0A9sri4PKUt
85DZ1DgM0CKth0dQ3JHaQl51qBvOBXManLqQFuIB+l/ZxW0QC6qFrYoajoSxNG00HiKhncjscq/U
RGtlpD0s53Vq5/aQJS4bf0cHWIu/ajUBHnlmWNAJziUQ3UVEMu/r6xxqOdoObenY3GqcR5t2OYOv
qGLGvLfHedjl5DZox+wR33VDx22pE0A/ktoTNcvSt0lTEemHjM/3bLKMf6wgkrhjahj/KC0GkEl/
XmYLsjQlsOzLw/9swSFMxt+HLjX2xfOlPVFZZI67rd/wHQly1rTTtgSKN20zgEfI+uVL2t3yZMkR
ammJA0eDtDxSVnHwe9CCc0LVO0bmW5zi/hMXUx6H5Y3k5aKl894dXe5gF1TxRBG1eIlNCp2qtnfz
8m2cP7kQIW13eMFfzGNDvJ/xbg0qLcNcZt/KFvjzTV4Puv7ql8Yf3vmjpofOS/rf80UuSM6UACkK
bcuZQJ4tcgyBaZ514/h97rtiu5OFssuiKDBBNa88l3+2pfnrKLV55XqoYN6EcM8eLDWLW1XN7H9t
Ru1GhwT4UqfHFBiVSjcvDKfDDsK75osCsGFdLrz27Y5iTQ7RDjEjSfpbSh7L33dGVOSh3hbYRD1P
qVCQ2rErsrbILKy1OBYGiDQKsux6jkILE5c17MiX2fFwr+2cUnIW4TyzTBGGGhuvKQjKpb92HOJo
dWxaFI28FvE/GG/GIKaEQ60NA8nbNs/HQMpUx3U4LV+nurAnc9JCVZQ7x7RUzi9fSpytZzunBK8Q
wQWv9iSOnq1n03Zgql6QfImC9uFakwQ6LefepvoToZ4QdOLeK0Q6jEKzNBYlffxumCeLEDjGZXBl
oCyeSS3YEen8ekxAFJyymJzt3chWRcSXd3Vp8KVOFEwXZZNQHucbQW0+PhJ/sEWWRHKqwmfvbBEu
z/k4t7Wd8E0WXMV5YOJRodkLzx4IqD44MrMzWXhkLWaH4MzOux5yCyw/UmjsSNZuAefBuZckoBxi
t3q1AQJ5eUijp9tFKV7ioHwXGTsWF8ELt86WcM8TzJHbJX9Vs1B/FkMj/aMPPXoV4hANwPgzfUyD
JX67RnmVHLogaa5qv6zuEPEjVm+iqYE0RcUZOysaS/R1/deE+nX8WC3jnO2zaPav8rj4VEO1/TV3
wdjtwsHJ1j1cTvhhlkn7NnPz8YYTKduo1jP0uM5YiD82eOT5TTKYQu66KnaDA6hheYd3DXuprpbM
7Md4+BhwKpXHoHLEjVqH+aC7tb+AE6/usrEK3lSVD0tQdBo4ry0NFJ72qu/oAOTbdUlR3k9b73oo
iwf1xed8/tFlrSd3yRBmQBjpOF76mHG+GCWmuxw/KDoo1wmagwNu9w2V4/izcrrhNgxodwY2NV0V
y1QcoQnWbo8XO1z2i4lzZzcF9fymatoLbeIZwCYrij8m3u8Iap5M5UGbof2yFROQWOA5mIsdJ9hj
0/4U6NW991c9fvdQjH/NJjntsyWs35ZqzC+CfM1pYfrf388sCNIvq04jU4EPeiYem+SI/ScY6p99
01DPiaorl2MtPPRgL1/oQWj1r9Pp4Uq0EbevTcDzSBfEs6W3+GgoZ+QqPz3UszOpAFF011IH5Icl
q9Tnxq+Tz/mYON3OrWTcHcTc5UjxcxkelkqjhkLDFn4YwiF+0zi9+soxNJI+TJW+q2vOdF83dbfz
tRd8cuei+bueRPSuAbX8NPur/0dcUL7tvNZzu31aph9EjXAUyXsdAmqUUFR4Y8Cbhnj9WbSpBmGf
hqOXSveHu2ix36ir/qMU4WFEHkafNC3wSdLORqQFelO9TJuf7JXlY+wnTXmBWBejUTi44deXx/9p
MD1djL5TiOFovRZzyafJQbIFpNVD3PwMXVWjz1rcL14Dtr2r6/JmDsRE7Z229SfoWVW+kgufifC4
uE0DSINYAPQ2oJn804t7jhqXIFq3n8FkV1mWi+xStEV1tWzLj8aLq2/CiZfD5KeQHv3ghFcBqvXm
8PIQSHuZJ0tQWbEmhjsfpyDH+NmB4pVJDX2QqZ/pBHEAnDaUuyXCDX8YYUn0YQ7q5UrVepl2udPV
sD1tfdWCW93MXTjrXaVS58PmpcGV2FaAsyGJv9eIu+V+KJ2bfG3Uu1Wsl42oxRcw0OpD67A6dyHE
2Lrf9ALtUrRjslddrD6TNs7t0QT532tY5O+F6vLLEqT4Kk/b7kMtdaUPbTJO92uVTRho/fKT00Qc
EOHimaPwNd0aBE7vL6aKabiQ9S4PkC0eUmqdQgGooi8gQjgTbwPpRO/ybA3+8EC1kx2kg1xe2d92
7M7HllfVU+6HVLPKtyfPbxXzBCTMvKvkZ58H8r3Ti+Kuy8W6Hsq+cd97hlrilSt6T4WvrCre+GFV
t+iRBBK8c3MzMvlqqDk6fxVdEbwBNnPqXTKtzluAyuIIEaGJ9DIdfnbCre7ydNHvctpUfHLmWBxf
XlrPV7h9+wiyLMRRobWnnq1w4cO1YU8pf2HsdtUuNnFxj45ghZeiOSZZu/q5jRPdGhrnfp0L06BP
nLv6fzAktAchMeNNmjFvqj0rqNHijPW4qepXUofrdAjHbP0YblNWvcurUB9dzNhfaJEwHdcwSy66
OFm+ZdEwd1fZuHlfXhmTf7MkrEsXk6n0Ecada0K3ejJzu5TFr1S54W0feuNnv3KcgwI6fMsRM72f
ql6/6YKmvsaN6t3oBg/6TlV6+ZirLELy2pj5Xe5M4m+02b3cRX1e3r58lw+9Tp4uXIoEgu+DrTj0
zmWcg6nlGKVMUrpADYG4tMn3dtiy+dDXq9z1rl+CTdUtxhktQXkPRRZKxivNDyBccbyHqq6zw9CG
6s9cY1MAtIf8aJwxuynDfLzC1LS8D6csvU6lSoNdq2Lf7MbVw16Tdm497QYvavdRvcnu0mFBH4tS
Ozc0D5j5gFHOu4dpXBdDIlJIGqikhrxr33p5+a6GoKcWEPWc7qq+ahADmQL2Hbr6Ts6ACmSR463G
5HWd1RUdJAaF0IkYAtG3D8FrP2KXbCDLkXgucNEwghrvVrofUa3cmC4ecTTmXYgiOvJb7xpZkRku
3TD1/8B+kf85YR77O8j9HJBuLpLXIEvv2bGlaJAkJFsczTRF5dmCnutkreM+mH6BevfpV043Oe5B
EtfdNLrzez+cSzilcQujQzTI9u9sc1WJE8TvzKVQ7Xgn4yp95ypTfvWHYIIh4RQ4DsVQsRnSQu2D
Hrr3tA3/12fxZe1+/d//89fvHRn/6YhlGwv5FoP6/9nnM5vFWa/Df7ktHv7do9kipAEGCJ0FTghj
BFKiyr/MFri8bV9AQWn7YMP4zWxBBcdrUIDcbEulR6eFx6u66AKMmZ/141H6/EdtAYR4csadnBYI
BFFCo/fGbny2GCscXhgCSvkL3ZzFuPwusOjTiWeTcurKH3Q5kuOx6ddxDQ5sO5kte6dNXBSvg+XF
W38p1Rt0XUTnMnaa/srEdTXeVLLu6FaBxVF297JE0YA4MgyrQuxTzkHvl1rowPO5yhZV/YgiSQlH
lgE3hevVlouk0SO3EnRyqD9knksjJRhCOeC7a43ErOmpteeW07oGaPVrgSzOGeeWf/PblH48Bc7f
3Q1nIAmQAK+tiyWe75Dpe4acKw+/PNV09Au0Cxb2StdBFVxVwTwO6mobU6SacKZdlf9duUnuJ68d
xP7ZHNm2DYqEmoyAmeJmnuYhWyGiMXTD/GfhlZbC0a2wsvg4xg5ToK4wKRKIIdMpcKQTOFvXfIT+
tJisF2yhEW/w8zVjiS0PfZ/3nrb7Pb97eYyeHoxWx4+DHDsR5DYUwzMd/5Lljp8NwvkZOsPs+gdc
Yqnqj1UUaOE+SIbD76UEI3yl/D+bG3tdesAoYiSnMRnT2dh009qq1hHRT2Rk1RjuEAxW459ZkPhN
ujNFPuUfmgSmE81a1vr+a6TKOe/wYF8gJwE7wjjBHno6Namcc8ddMvGT5l2qF3tpwE9/sJEcuiBt
uare5w712Y0o+3W6hf9xt2zHS5crBuXlCXh+JyDiIa156H9hO/KfZWsgbTD6qzv8DELDljuuXrh5
5VEOZhqDizxKgvD7MDEE/W5EhRp+b2mdNcQXWM7dzrwyK+d4qc2OrM8Rc4UlZc4rM5ruuMUK3vRX
Em+NHC7bvuPUu3CSeozXyzUaFpbIy8/vnUUy2tyCoLBL2Kgkiqc2AL9l62m8YcDqtHPPK61V7VxB
7tgNUS9tNrb7yRTBFuzzelz9brdQqTAQMnez6bbuQvQQjYPYFaFnVg+IS9HX+J9rusKN9y/f5tPD
P4BDhBii0wKaB2I49fzTBTOZJELhsS33y6AHFoGLQov5cReDoAxdqpid2470zG4abVr7Je/S6ZX5
eTZYULS2qgHQJp0NCG1PbyPqga3XMWzvm0paSU5B9ALKQyqLDuKtQIZZ/hjTaSh/PLIkQ1cPVubo
FBYb7TOirY38D+hhk2/V/DZYyq59reOGd76sLecKXGp7edtGxudU4iJM08XNJu5HJLXQqyiYu2r6
2G8675q96VdLc4F4PCi1174GCY3KbXVukSMk18BrVZHu623D7IwisoEZaOhcA/UySRSFn8M6Trd6
7wsoeOAWjIFe88bdYitUKfPEKkZenv+zCo9IBY+B3Yg+QKC/ksX6dORZmU0/N3P3XclWFjiFMe6y
FJNksh49ONIHc8J6ip7VFPA7lAKEk85LbKm8GC3C/jgZNPGv7aHgPIqDg5OMwO7Z8pO9e7YsSqQK
dZK13fduYBf1F2Iso+DG9zKBNGacLMp/EpTVtBFY1W7KBtNnewK+CT+n/ZY4V0MdAPwOzgTjHeWh
TRCWk/SunKSdnnYUVil7Ugh2Q4FseaOriCWyqsoeWjmjzwS1TWwRcvQkKH6imhaKCW7pYuXLuLlW
xNHJUYzHUKHy8vflkuKjp8Cxl4+j1LohonaxBFlL8sCd505jcwPdyRpf3Rg2lCXxPHjzbSDoR/Ru
GEra2FUo+Px676QAK3QS4nD91kRNEtzN7mz5fUVhhV4ZJR0pystr4zxqMvoU0ggaMMOF8hmhK5K1
Sb24q75vXo2XcrcAPnRWblm01bWYekOgePmK59EIaAOzrse57eHhfHbFcXBxm9TCfBPbZBejAeQl
/Pkjgq3+GM69DL+jqd9YhMaf9JjePPQGHV5JHmw6+xvSQparQiAGzgoMGggGzh2tGC2m3onD+q6m
cNZozlu8oL/aPrPi8awcG+9iSFSbf4QbsZRDl9HwCC+G9ud2hwLFVPNO+2n/tkqi8HbBuxatmHk8
2H8dOW6+7+W2QFQtCB8wnQYJiF2AotVudqiM+XM7Z2QX14ktU9n5iC7FB2QGWGZ2ohxQR12+PPDn
cQ2fNOU5LyegJw0p/jNwpQxRO5l+VF/nqbFqMTmguH3rz/R3ox8JSVZwlXnG9k5YytjSYal+yGxR
VdglLabC+MltslCpo/zs8w0+Nu988KILGsohVTn21dxZ8ZdcS3ZdYqjCxc5bqcnvBuVZvdHLj+Q/
xa4sUxnBt+M7Q/nzb+hhivYap1bjf410Jthbmt6j3IB2hHWqnPYx7+S0wskEDwBbnFhpQ8rQ0Ynn
h5N5pPEenT74ERoazK9VXGBryc1DD4mT4eNRkJ8J+4hrWofjsaQVjDh2YD5i3K+cFzzuK492lmVa
ipDGZr7VGLnY0s8xKGBOT1VTu34VKcV5iSfCms02lODtX9qNSh/siwao251C90Jwq53WikxhOaxv
YKtDD1Y1Fs5kvpKlWqGSUYVg9YkZXeffOItjlhimEstnjxNh8yqn3CesQU3aKJjrxOU7aiyP0anT
AFWp1srSqrLCvIDlLfat6+c0PjYUlj9eHoSzPfpAXfqcXzDGXuw+S3U9swXhGvbOF9yALdHhlN76
mB/nck9lSXOj18LC2XFkL0kbLNenlRz/PetPZcXOQdgt6ss4eawQvWrNguLsZ3yCogtaeZEYBwnV
LqyEdatVM4TDj5qgxyihxaj0RxXSCLU4JjrAvarZkPPngTdecgLUDhufvhUcVI/TlvamYSixMFoN
CLvITkcKBsrQO0Xu8SVei3j+7La43fNLWZacTYjwbZ368mijLnkaE3l4ewgQJDwPvdaziop0cHRS
d1m/ZNkaVslOT6VA82HcpHgf+lswrBd9RjvgaPfEBOJWk1jgG5/5P3rcielfbl65VyaZgvDwX5lA
ghlX7HZ43fjhDl58aJoBD0Gx6OkV48fiyCIojk8sH+7iTWa6fMHrMWQsxe56eXB59GNXhE8cHiZs
/fxuCqo0gXfU594O2jQY2ynzv3Z1pOgEM/fi5ORYgRdL5+tzCwcnhpp+yt/NGx3+8Wz89D/ya0za
GHdfVmb0iqv/wKmxeCIagptNtDNLevOGscs+IVXUuNObJug6dT3FSQ403sil7NMLWoxp4GYjkzTP
j04btHn4WephaK/DIshSejwtlFM4uebNtd0rxggv6y51ghCaP0uGrVivDQLlLL80ec1psy/pFkSA
hcicMGc7UyjHa1xBxkn2BjME+MLUkXXFO72KaAk/oLRTfNGnHzp5DsC8o8FFwOW2dgz6+23qY39+
U4Q4uvwrb3EcpfZrIctJXS5N4dXYZoLZnouuxGo7v0uF5FD5sSRr6Mb7QmaxTD9gzjCd+lgkTmGq
oyqF43fX5bTG0fwhLASmw10fxxaTUIOWWXmHxZ82sm+DABUz7cSQM3v1DVG7z+Rb7NODqt55eZ97
1ceiMEWUXJiCQIBJNOcdrcOekGVvaZ1xTNEcLM3WvD+41lwbHRqNPqP500/9huvVRRXHX6c06nu6
wikroPAjJPshDRzDzP4R7t/22uv72Ob0QTby9Psuw3ERHpGk2BETlS750o6Zdm6bWtmQH8CKRWof
G92yALaGfONSx0PN57rTo2ZabgxfX1jmibNktG0CqsyjyGy83E6Ph2DSl3/gxbPj3AQ4StB3TM7A
VDhNGWXBr76noOmPQ56Tae1N5GHo3edRJpGqY1Ga+ulO07Mqp/dK7mRbe5nRG81bbqJC2VvOmelu
uw1ZWVxB8Kv+HiuFXWDIKOzMy9XhZ1Vc26GZZ6SHQO8aDwj3MOPT4Rkfn2egNVN/D+AGk7KXS9eG
t6UMkljsAxMDAO06ldGC9eJx9STbGPMnVeHYh0vwN/Gln1g1YP+nHDeWm23bgrkIo6Bw88G5fRxq
5/Txfwb59DmQAh+xt9/V3AAO0Wy+L/Owy4fLvBErD02fsYWLpL5AXXJLAZ628U6eJqrdZs1So/Ke
hvQajnhN5M4rs3kNP8T11DJK9KOo+IjfgbENe2AO+mnRT2+1SW9aw4WzR1Xq9vfxaQTRE1kD8uMz
ZX5Ojbbv8O8Y7wq/m9X2uKepPS0P+o9XjE8YoIylo4VClTDsl3DNWKfpSc6TBVnID9e2d1X2dXPy
YNKoEzJhh/e0kLZpnbhLHtL+FS8fRq6D7kmwukad2Vs/DaizmY1v2kq0gbpA/tWUxfVGY+mlu0wf
KLYLk1uPyru4oA3PLQ1tmN98Vn5/74Vpw/IZJRkrDz/QJS/8MIJl2z/oz/ZLMKcRX2gJb7cDZJMd
pmYK08x8naqUDkE05o/4u+gVvVRcleOqPI3J42Gt5MUYa3X5OORxMQ88zJLjozXY2JaWixddjnj/
cvb6LXS/krkV0XzAM4+MdI/sMuHisshaSiZNu0t9XQEYANkwTdl0rdrUbucJkyU/KzEhFNERO4W/
rG9EPKKZutJB69b1voqDqsY0POJhuIYyQgi2gw4b+ULSKKv3dT/xfyy74HbSNR5QUQ+WX72fS50A
Cpih4OpelrbzXdgkC1VAsvIyBH0wMaG8OC6ix0m/i4YMC8c/jQEWp0ni8VrGWAuXby4EGvEmrdoW
j8MjnFzoKhsQiWcIf7q/aGpBj6GrrsgYjkvxsGf6Fjsr056YMtnusNi2Rn/thclMeKVPj77E6cgQ
iW7ZSp6oRK4qaePjekQ5PQR2+Lyls6sGvMou8RN+GiHCZQS8iTY9tBvM0XTZ1y6skL2HPgd9dHZI
HMLwO7a7kuaRQBZrWN+Izhv4RLjSJ7c/zhJL2e0jyIITvRrwBzb9kPjXKY28+RuYPyz0llCWgxr2
MiiBKGmyS+lb19ROzV5XABPybV2Gdj9pPCGA8GkZaUKlCJOVM29ciTTFkVrPDh5WJAsVYEQuweKL
Crm0fDusFU/5zZCeJc4bk4zDkL+PRWFBynbiuLtRJQpW/QlnRr0mF0tSOGt2xEIhq/EAdAHPu8NM
FIXfg5Q3bfS7f/pOOMHGU4V07mRAa5nY5Tb4g8fiO41koVuQaHoiokV+YzZZJ+pTuU3GuR1IpkEV
to5GnN+Jt6wvx3QbI1AgO7HLqEPI3x8pLy1KVeXkq2TWcd2a7nsYr1nv3QdLFVbvw7Dv1uQY+O2o
nb9N7hVLcsGJJiraalTg384+qjw1gM0EptRf3LQv0pR3E6wiWz4bRW7T/4znfO79byPNOQb3ciin
uY73jr+N5R0mbj9o//HXa89r0dWgBYsnb2KV10XsI09sV0fNO2VgppbD45Oc5tLqERkeNITWsZg8
hJuqmm38i3Gn84Xs325e5Ab2E80Dep8Uvv0ZmieHT6zpaj+YCNCJ+oLK3XIbiAo7tnK6CJ283/Tq
dRd0CVV2V8a1/c3jksUWTCRC+mt/dYLgbTh1UrpbroNQO88f3OjjlKnUtDvjNgD2wUofFP/aKlz4
R6mzWThwhCfiS0Bapq/7zWV9By78w3twS3vnNIbinz5eSA4xR1rPUnFuTxVbkxebKtEhdFPwqTwF
rPIENPb0nGE1OFVvQcgRXVoQHOq07luaQvTh5NxOuUR5stMGFm9+k/u02h72WbBwDTVX9raQ93FD
dF3jHMF6N9lN3vmWZjw0ZrFrUiUb7XN3MhubmlYSRcVuPJ4GBBzYBr0yQpBDeB89p3ib+aJS0SvA
11lBD5ZDfGAFY2mAjX8GK2caDgG82r/N2pbuCDuV4pu8HUxLmO2dwO4gjKXWszHnvb33V6q7p7Wd
vTytPXhNPJpVmtyd46zDtLSOGRVQ1Sk0FtbU0u9wbLOTXr7UGYDObsIf4nItICv+H9qy/jdaxET0
wEtIJf9ZIy6dR9p93yVB8EHFcFZE5DCzkzrR9o5FgjGTKXsMji/fy1MIAWku64dOTzw8dDjr3H96
L8ks0IGy9W5jlE/h91zSyKw/jmOkxMXWkjq/Ns7PL0hnO4ADjEg+4GJ8BraXdHHyqtpNPvM+HA6K
tOTEv1Y0+rKw5sPOfvkBzzRT9glto3+6MyAd8aCjzi640KeUl+dUFFmniGEy5Na2cZtYpTwuwRjN
x6JLtuHTZMRaHOqpsfFcDIQGZ9xQtb2CynlPVzp3RCmFDQtqFEceEN0ZL7jSkMeoVfSfq9Omov2F
3ePLxEty+mMezTlTkAXTys6MBYcDqYWT2RspOtFP235GNJocJY5c6e4WQsu6J9T3fJz9kXjv81Xg
k92bE5/VncLsy8N6Po1MXOCi7YYx4cWuOBaerhvO3V77izO/z8bSRqbtIRHqRtlMn+gxPAX/WQd2
CBDeLI9/6+FNjWF4/i4ptZCN+JjG3z8ee0ua9cXObYmstC4e8/Q/gtbo6IWXlrc+szFwYND18ox2
ESYBiZ7z4v3pWCJJtrOhSjq9XTRjbw+MlwfU/sF/CcTAZxEYslCtKAWmmO+fDqhZtyUfNlle0YNn
KOVe1bUS38OBDfPaFnx+KaYO8WRI13yKzPNnq2lgtdJKLL06pSKzpJsF68jva768/FT/j70zWY4c
Sbfzq8i0R5ljBswkmQlATGRwHpLMDYzMzMLogMMx4+n1RWVKXdV9r8ruvje96CySwWDA/R/O+c4v
KcaffjFmhfwozK4QFjhC/sV5KAR7GTiT/UFvmBH6neUuFzXCKBxrbIlzatihx22fMVsNI5ludItI
4LLBlNfc1khwMpDcCnjH2XKYPYh7iDQZjPSV2sBtb9OlqEyEr6nFyum977Dmk/hVWk7T7WQ9btYQ
i1YAQrgotxi14YM3W9u7D3/u8yqPZsS+SxtpdstNleVTiGRmnLwCiSsE4dkm9sHzC5nURqn4U/wq
UHyDL8uj6mdZQYUecFl4fxxjP1uNahYc3TN+VI5uWsNLGTBPWJWMY2sF9AmNNfIfUGJ5o39r9/Wl
mDN+noCK5ShPu1CBuRVR1Q+SIIwG9l9TJJ7ywSihlvs58ui4NsEQ/Sxk/qig2KzNvL9bF1wucb+b
7O4EqqXyrJ0CC248yYquYroSbCuKLK4X2dNPMc+vy/rFpuwN7VtvJelGnUpPGJdhQD9p5qzrzz4s
ROpnd0lejZKxKxMYny1DVOKcb9PYGNtsFjLqbNRD1n3Yhcon5qfj4e6e3TWctvaZfcNlo0UNKCzv
Fmwq1KjnQjFtzhJESMgJ9rnuTLOMpUnR+ftK69kHV64Hrfir6S7rENw6ck7VA9bysrJ2ZdMbgk5Y
0C8NsR5ydum7BlIBcr15sTa9wh5iMjHFlGaYFACPrOl8rsIe7lbEOnou6KbDQLMXLXLRHxxEvfOn
J2S15kkKfQ/Bo/Qbqd8aJi/GiAPKQ+Ye/zqLOvbhmXcOJOc2No289qyRKvqPOovB96VOXJvhcun8
/GjUf1SDjV9XtGwAHYtRRRNafGlykmWtz8uwcBdGM/7E8JlDvA2eVAMHaC8LN3OjPMvmJ3ctXHBG
xZwecCrax0LY20nqZToyyWgffe1Z8RK6+a2PXFQAC5r0c8qH+uiQUtRHPH35Z6lV/ZaJAkLJKARY
hlw7hDeZjJSsBkSUEl/biscRt7h39uZCJb6T5/x1haH3JUyCXdkW491W1oPYcXcPu2AVpONVvSe/
5Wp8skxHXWvHyK7l1BNW18MeQvuSHad2DJM8nIMHH/I1e31VfC/6Lk3qHIbU6kC+d9Owuwo2S+7X
tGEL3CgXWk8VrA1M+wZeC9/yFNCPfeqlHQ/oHlCFY9E5VHAKyI0JS3efl6J9Ug6zeVICiS5Awtpm
L/OyBR81MWi08qN8Jiuu2AlrEFcYDvMiag0DUAVjur0mguFHX/rpA8PDAr3SYIffTVY99DOmMh8n
q8yLvVobY2f2cnjsJ4eBA0dB0q8L0IweqnvkyjmIUz9M8+CtmKxwPaFAGL/1FpkduxY2Bm1OIfM1
mmw3+BEMri8TIzX0lQQY4SaOOZQPy2RXF1xNe+32g9nFaZC3H6Ls1XnxHXHde+blE5qi2qUHmear
hXL2BonqdIJWZFwVlZ1bScDphy1mRsm7bZAkaJuV8T6rbv7RgcKIrcLcPvq+bC0UBQr54Lb1fHLz
WpF3aLYaHs82V8sVvJGOGANTFber6XMQ01LFE05D+wrheq2u9NLpvaVG69qt5RIx6X115/Ub9K70
FiPSGE39OCSMFkURZYucfGjqLfQ7f2huVe7o91Ut1GSC9XbWR2OFBqKK/SIDXo5I2/lgM91GtlU3
h5ZBAVBeOTwAgqoe0KEPVVwNQ/bS5Wv3phclLWiX40JEjybtsOT1sXENmLnx4C35hgMymDHF9Dlg
uW0qP0qptoglj3xtWkLLlJrMhxDo00lZOohHLaDJF43z0Qfeci6Z90+RYuDKD00HbAFGR0c6EioI
5LqIarMKP7RBUZNADKFeccu+wwfkVXsOeg9iRrH5x8Fs83t0Omg75ly/WFDBDpgKzUOpJu8DR/fL
TJ/8snVyCw6dQpRcdjL7sfKGHHJMzuOOMnB9GnTophCnOza2VTZEAt7MyQsrYhKoQ4kU9PvwJWyG
8NNelP1c6rT9nLZp+zHyAU8mv7VuHIQFB8FNkXRLNzxRXxqROzfT2dB99XUTLbGMtZmizGKcfJuv
wuEuWziRRFmQ4DG4lXf0WczEqm/KQ+WO+gVtl83rn6wrUzT2vvTs/p25XHcfNrk+mmsdPkmpt+us
L7vdAnfn0gbL4rZxxHClR2e+b/pUP2vAFt/sauJwsLp1unVWycPDTOvOtIfxetH+fCrmxW6Z2wTN
Ib3wiGiPUVgy9ghPGxTJc8rx9rBZQf4SMDp577ZgeObCz6AMav9mM40BDZNX7Oswdc9suE0bjktY
JwEuHAIl0KLtt8xo7ytG8PfgXVQXowwRe41m/F0No0MAgLttZx064zVCpYrpgGyfM3sLJWe2JA7S
r4Kjyc4vntTm3AVTZjOZ18Z3I7XQoJ1X19mKMF7lQq2b+CMj7eBcufbkDzvR6gqXTx2q9DwbKrtn
ylLfwgxpXutBf/A1GYPewnztJRVMOfrlLTEtyC9dEoCuwlZZXwlOIRUE1IW4QeozvhTWNHWHnAhL
Jw4h2107aauDPbEMTXgl80Al7HEd3PXsu5Mg3CRWiW0ge0DaKeRFg33/9YpHjvfaE/Ogzx0uxHpv
LgTvnBok73f24hgPfhMWKoaIC/gtD5V+LLNikgRttmt+LYuqLRIDiygixDQ1jYM/9f32uAaNHvPD
pfQQSdgtbd1WvGvtDEiqoifXkE19KpfYlWM63TAtKfvYHk2MSv7Wks4jau+MXC8lmBOyUHU90IgP
r0BVtwCqoKExb14iNbIGWdEFwORfudYimvJ5s9fUmqJ16YAsX1kcduIUOGwEDh2QS53kU++OT6EB
pAkFTlaHuB2MNMPpZTjh8lTgMfMiK3fqh3Y1je0we3SVsfA7S5zx65DBYmnm+Dd+zXEKrrQDRMBk
66qEcx17cJmuBgO4ZnkHx8sLN5u3vxGLTJjTyOqi0lKWK++GwSmDAWYqIRcWA/a+5XkItr7DerBa
cueYY52fIbuTvSobxrwXZ1gHBkiuLH78EaZWg4Wq3WUsCm+qgjFpUi7FcrQzxwwSUBO5z0is1Oap
yrRiHTm6/hpZM9tvAkuGW8MNFz+WZUoKiO9UNqM4Znav8Nv09ymkNLG1Wq0DIaP4nDPgF6MVU8Ll
Rhuzm0eKhks59x5Xw2l9CrMxWAuQaiw2+A9aYRRL8Y1DqAu8Xa5qFblZZy7hrpJAR/KdspbWdW9M
8hzHF+B7Mj2WXeB8ZNP0ddvy7CXL1dcsBFwLE2mWTzPaDniIKZ4SLg/BIeFhrw387bperfqWTF2S
pXIdxqpTm4oI5xQKy6Irn3RTe4nWpFGOAUCbSE+D/DZk6baH+s3mKlvSGzaMAWjqpZ+7ZOOyce7D
PreffAREGoYwsx4+D3xgIvRw83ezVdWD6po+2PXYlc9927RPY9cP2W4k+OBi3gIdGxlyCU/Q2LrE
arp6X3Wp+9RUwtyFQ97CR3WNG6tanGtLsbRss57ldUhblFhWOn00oz8eSKuz6kj4XMKJCCeCm5RJ
lCz6wRnpop7Ju+lnscSQS4kJ8vpJRSGOXDSkCCLHUw87bdmtDLmftlQX31MIhd2hZL+WaB7KGbp1
RQrXaHH5F15VE9FAfcFLSB+5dYo99H8vHhuVv5ZFZn5l8rbsEe2Eh1aEcu8rv7w3SqHjSXr5m2jk
S12iBMto3Pa+lZbv7WwNbeQSTfRui1RfjZZNInOqlzKIC4ajV6my+KUzwYS7WKaYZte+K2lLrqbZ
LL5Vue1/rdIMMrVpz2dwgCAoVdeebEbGrwzfCebhTFtwI5eiu/HAuVK3cjhePoTON6e6NMNrIy+3
9mL1n+0UGMWu9goWoQyTW+/UED/QxkTcLNAO661lWOjPpUliBefIhS1Vuje16q3PPM8HeFg1ryEq
YekHccX3BQHu8ZnIV+WeYB1YPoBdyICaWqvKrqRqhy+Kri2PKwUl4isX76wxxAfzdDSGysOTXhpH
yPjWy0U3sDe3qcJQuhrqznWX8nOcAsX1QOe5b8cUNVSbuvaZ1Z2+Vitk0UhnlDTnpR/VZ2UB54l7
xoxTVEz18m0YVp4VHkr6tFExxfwOQId/ZCM37UBO21cMqTMkU2BUKeZ9d/qBGXtK99LPh2tnpX+L
DMqRIanTznB3RifR/OILdF8JEarffTUtcdXbfVILoxO34+ybTxeqSIgqiBou8oY5rw8zRdUVp18z
75Yuz0tKuZDSU2+90ZIwNJvQ9NKLEm+VwlU70nBwGKBI4UMUO7nMS6eC9jZ5rFJkFZcVRRrcN9pY
EoTWrrCoqe0m3d6afmyqO4xnc5/QVaQVR1rotZuKtTlmNVFP5Fo1zp032uQ3VWZX2B81slGjiScj
WMp0z8KsWsRNlbdeG8Z024tDFNWWSwLFfC5cd01y9lcXPCJqbmdNmmlNZQUAgcRqAQltCU0Cqyem
Q3a0IPMOx70eVVe8ZVnltFkCDVGzRsGNYzc6mpaOqFqw0pXXnMZ8NMjF7vplcnfA0ArZ7NyOXdtT
Kix2LweFUGpoEr06hijvy1FV/B0cA7nUWKJkZgcwIXPn1/8hjdAXvI992axJqPIFpAVbpvzp57DW
UJeFw1CHl9GoZaaLug4xndIJoxe47EF4Djd8z04qFu+ArnrjeevMPizeRzXnFwQBsKLNoLNNy9nj
iuA4Hl7HnIFCcB4oKJdbUYZideIx68euAiCEMXJiW+GWbflpA4aYZOLWw7g21/bIr7dFRYvKoo8R
vdgyfbIHEtFBpiJULewrMY7d2qJDKgZqHHqHrNsrFZScxwYJ6hUqpBsLMReluwo5MQmRoYgKnEMx
+JLIRaawE5PUIkZSNdazs8uaxSnqnZpR3ITMDpo2OG+UfsEuJRwK2Co8vFCBxHe60Nn562Y7B/Z+
8pWElfrFQF0zRGTViSDCJbhsO9Qm8rtoyLtiSyNyXe1arw/zZNLoVJZoszqWj5s3wrVHZX8VFtl0
76KOPTIHLs7krNkxmVHjTWmuq9wpWwLmnUjJsnGMPREyN/unjhLOj+xGrU5ECF/VHPQgUDEugcIf
jIS6+q42gacy1Zd8Ho97dEwGe1sf+8KYFwoEo95RgdIhpqVy3QPEykGS/hAsn8aWLquKzGzuzMeg
Kio3mYuGADfBAjvqy4nWoNmgzEdCl2ZOtB0CqeOYu9X0PTOWy8SFitpqiC+E+I9Pa0qNvRzNAHGO
1YVNnAqnbXfOKvqjiVf0HeOrY5IGkVpZGzNQLFw6VH/tb2XgiTGxhDsOb0gfoKCgYYWyHKPp6ECK
jKaFrojh1m1G5y0jp6MOv1lYuC3RbJMA71defWVkfYuUfcRqr4AqK4l0w1pHqFONG7KSIpH6gG+B
Pwyxa0ZkL0F37FTdlfHIwOxzQ7DAZyMNH0ZDtPyemyK9Xi33K3/s5JJuHe7Accw/DMRLDA9LlZ0N
juH+K83lnD/4pdSXqsu2iiMVjHelAZoVnxyR+P1t3LaP7WynN8gks++ZNnnng3lbkKul0GCrDah1
pAoxv4AvHu9nXef8CtjY2A77suU09SVmhcoNH03Gh34SluRumgwtimRGG/Nlth18hG7VO8fGKcu4
m7X71KVZux+sRrx5ujej0EeHmOt6Q6Hfb2uE5Wi9NTGDFYk19hOmrrpBIB8WUzidMk+jTuubDTlo
lhJkEMxhfZFG0A3HEHZXsDAugL9I2BgLIUDa8PiofFKmMIPygUjbWU/Kd0Yw4409qvGcWeYUJOTI
KtIJEHg8z4s/oDoeGn5L1AD+V0fnQRZJCvC7zrhUvD1EJ1j5xrqSiFqlIXKUqivyhAu9RHnFuOR+
k0wAos1TRERWEwK7xBay2G0AFZhQuMjpkI1IlUy2+n3u82Znpf0Sz4O7vvucFtP1MjRaJXU3BY+9
q4eRH+e6HQ1BwRRIWu2NXafWdUAklI9MCLNxpM00vIagZAFeKKqrxVB4pCVZj2jArA9cMWPDngHo
aUzgXqljH4TDmozzWoLR18GQ7sa8CGrOX23X16VprS6W6tl9NUj6WG6ZXFUQSp1WrlGtpPlehCge
IqJ5NXmcYS8u5LSVpiC0cDV0qXAJSDTL/Blkg55j7k2qOurzJLd1F1zeN+9utmfG0LbVprdBLe23
DpVFFkFGebd72b7pgRDJvGiYPULARiiVTXzka/2ewUbKqK0WMKpUHjd6xN7TM3f52mSjcdIlD3Wi
i8q/G8ahvRrcDq+H9nGda6YjRiqCVybGhc/HIPM+lbXZhDCL/nHSq3UidmSw4hKs7aVaExLpTMOI
x+/74NjbRIgkANQpnCQ5zAc4RFP9iFu2SDTDrUTzUXfiznbHHeWLed2sbY42cDbf8nRd3shZMSPV
jwLrpFvtZFCnvyMrFonjOsNLQLl/gBtlfrYo0N8EX+JGxsIbh+T/Dc9NcLOw5D+oaeCpC8YPBMrD
vRrFmgLcaoXJc7Ddh5lRUdGYjjxwHwDcGoPeTsCuXTNFM85zZ+kvJcOOJFhoVLq2aLZoyc32FWS9
81TmtiNjh6n+SanGZBWG0rKy7W/ryPRf7yrFPEh/ckFVckrYgaer/0ZH20r1qJ2+ddy7ocw7TnnC
qS/aJN3hDEEksKyl7Ng1sHBs7xzSVJGfkBV4EU/ZLaQaojNBbZbbCSH3OrykxTK739wGEPKxbAM5
OHHqaDEYSTC5DlZ+HmzULOy00EeUoVl4IkF4Z26UjYFYAWxXnhbLaVwXppiRZy3u3nGaOfjqNc3A
odKpql5qzrEL5iqhzkOnAC7JyzIELQ4aK+TIlPGoqla80Dw0yNgdFylortofojNWv09YaCLU2/Vq
XiuYPBt5aKiFVJZeROR8Bi/BaFmZbaJ7mOxgoIUp7MXT+vWCa52IDdncgL4Py1CxlLcljBXISiQ5
gMnbCWWPffc5VttkrqQpZ6pY47l1KMmiTeWcDETO0BWHMRPry2/ieJkI60OeLZPffRmNbLNcon+C
in9DC+97hLYOPQ3zdblCEfNiIp/I4Nv/zXrurwYRln8YqMGJUGOylSbs7J/WuI2g5ygXFX4TJS6S
X1tvywP6hq7LlhlqzzmYGhkL6WjLj3wiqFCqAPvnFh7sZvFfyj8WXf//1/XX7TIv64Jzxa4asn/1
8b390zK0cFesSVnhf69adVm0yJ/CD1mFNR9Eo2Vd9jeLyr/u5C8/0YPPAbfMYe978YP+df3K0DAY
BH6JH/LnTwQIdRFg2G6jWc33fu6MiOAmsRDHmRcly8qff4p/0xx+0hw+vksitYse5Ny34c80B4xW
FxzHf85zeGrHIf9vyUfVDuzw/4Fz+PWFv4AOoUdEJms390/Yhp9ABwLDnN9YHiIDuQSaWcz5/l98
puP+FmJQ5uCDJgREhs8hC+Uh/5//3bF+o3RB3ORx8OMM5Yv+1//4C3H2ZwLqf0yg5Xn663ofA7iJ
kY7Qc88MqUL/0IT8SfMTih6jK70wRag5PQSuA5bY0XT+NbRUX1Fi0h1bj3btTYQ3O3QG0xqe+KyS
uFO18zPLTInfExskPrHgWMHJAyhXlk3ctGxKfa/Jd9WQPZLXc3SqAeWqw4iUM/R1Hqv72XKGqJqz
IDYqeDCmV1LM904YhZJ88d6puKA7p7aeyPkmHkpZfrzZmbx15ql/buwQ5Zk/OAki6fq7YIGzBvYL
DdnvtgKbR532sIbr8Fi2nnvoZtdhzFiO8hFV23jVqoAYaD+nB1g6WR0meysS9JfLeZ09/yRZAO1K
xspXDpyr/dCPNo16u3nkTAlxqz3DokBnX5tMSEBk5C/dZZ0K7P9I4Ijg4L2sG9zOPQsdHAHzPSph
0u4MoXlD5s41ylvJYDMco4s1cQeBdUXUTxzoIJSM+cC0u6AxNYM8CC/FTGjQZZTJH0teb4NT7X3X
8K8kaYIxxB4ZjY4P1tTKlua4kLaGeLFfsl1FOdy5TZfMa/4agtx5AffjnSD9TO+NyT4t77swEUCx
01tF1SJ2dZsXjBuR9ZjiekJKuD012q7Iwy6g3BrfuO1A80UtUQzbfvSoACOQwv0WC7dlDmM4Q0fu
CdbbRzx+wW2YoSnazUFnL5Fep24+SKvXRw7RhTa8YTlYmI5/t8hmeDT8gVybtQAnBMpz622a1qxw
z35Fvl55mZXvjGqDVkMjib68pHa4NRiaKCNhJgk4/kBmwqb1DWQ1zAU0Hm1AvRLxjahXYyY7zdZc
+WkzePqdpC73UW8KfS7TxrYwSsK4hlaX80M6VPLQoFX2oeT52zTNe3akYtwOzqb08BiyOlq9F26X
XjwZCPIDLCHkVyM/tTI5LtZe4H5cCl6AxwJsuaHzJCBlT7ZaQ7JyLcwvbaCWBxybG2h8spYuEEqz
pCMxsiUpiD+86BX6Hog8lpHXvHILMrg3Gv+IPAvEICbaMrzp3Xd3w0idkGGbPjZ1bhBY77udisqK
4WaKgF7e4lLH6CTVKu62afamfW34cxqPXd6SsTE0zdVK/3tsm9rYsfOzM0wb4/qkU6SlkW3o5UtV
1CHL4s6zISk7VlJnMru7bDHvPJTVu2FS7FAQDc4HXoC4QWPq7iS7id3S1NsRKpy695B0v4YL+87I
7+CMRIRacVGy0Ncnsv7SU87i8xQo3yCVrh+4x7NhcRPTMAfSmczG50++VWg5XHtYI7hQ1g41xPA4
Tn5z3wUqO/idE2FVce8YBGbPxLUt1wznqVw6Cpj3P075f1+If3Mh8qnCd/if34fESH9+yL9chT+/
5NdNGDi/EViLI9ZDl2dS1HLd/boJg+A3Bx0kYHZi2Uz+l4v3F9vIdn8TrAJ8iIVoUlGvUCD9ugpt
8ZsF6SZElkDWOiAT879yFf6z+IzvchFkmpawLpKwfy7tSlNZTm87xjGERlrCRl+34xg6/fOf3pP/
ABD01wqSjGB+DABKxrRUc4H1zxClzUR7wXbbOKLgNMm8kfT0owju5AyW4m9qx0uR/CeF2+VngWew
cSOTlouS6WIb/dPdzt8C28pkp8fVbMM74enphlIbNcQGcFN58m+ZhFwk//Ij/Qt4yBUYnwHti0td
/6cfuVS925m+TnnwdcreuWuHMwqNjP03O2eX7nsOXwnatTklR+YqzExB0Rw8lirNARroGLvT5MzR
uDR0qCWJMOQLAq5dQy0+G5SI7HL78MDwJzzMmy4OgP4sovcWDjJtyoe6IuijNvTwYg5ecwWzgdi4
lL19ug7FrZOVYDXtrMkJ56QnL7IeZ+zQywcLYwThWFh088rRr77KbsS4FrvZr5t4ZJt+3Cy7unHA
yAZxXtrjg9WP8vfN3to74knKF0sUZdSItN67Xd4wLZFTPLbNfBRtCmpiI3UnmASSULzpOzNnvVMP
dn/tm0N7y0wPrwj98YeoM+NYe5d9nTbmY0fCcRYBJE49+jOr/dYHsKy87ZKu1275GIluZqikA2cv
eku/F5URzhVAWe2TKOGvM/aZ99C13LU/540q937jM7ycUz7nscih+TDhks3nqH31Tl558KUMK+sx
pAXM41n04fcywEfLSa19dDzWSkA6M/tlr8EoI7VBOvZZ5XXgxkhP6jtRs9uJkcu1Zx+v7vXKCP8V
7imUhLTQbAAvSpyS0MfIYQd1h/PlMV8KEacL9UKOrWTXk1L0jmecyLxFDPtg8gzi0kmd+66lzA95
k39bdamSDM3+dRYGCNTMjWCvXc+bkzdpfdMRAP+F0tp4sGHNnMWGPyTqF7NifTkJI6lItROR0WKE
8Ar3lOIkp5VsiFNa4QmKMhu/Zz15JJW5lvVuyzav2RlDEV7xFvTYXL1v3VDHMzuv24b88Qgg2Xdh
LzOjKIegr2GBv5+9hD0Dli5V9cFQAS09BQqTpbnBjeaIGN+tF/lquC4N7bBWGTJ00iIoP5Bkk9Np
+F/JabITdjYr0hOve0zn2jp7eX/vLvNsEj3oO3y0eXoWBkcAoxy0hub0Y5E+2ZjaGG6gDGyfA8y0
mL+s+6kQKt0xaUOHvQ3DY4cnFl5z8IjnptiN7vZmjNq+tTYuVmvd+lvD37bdHHrzU9OEY5yZ4bRf
pfPQzPKLb6ctkGuWtZNDgTYR/NN4RH1G6TQyd/BAsJc1hbiyymhj0p5UmazwcFnjWsVr3XnbOZjr
dTlBuQbEFefUCiJKDS7q16qf8emh+B37OeONaLtkXElBeHZw02UDJUO5BNP87K9kD4Vm72cotFhO
xEaK3poiRXhROARNc5gnxLFvi+HgW0bEb9HQBHMvkqKG3L3viTqiYsjkgImtmrfscarci8NZFVN2
63UoPKIWLeh8n7EKDexIeV2fX4epMaGewr/mvlsKgQxC7yY1yEfRS2i9lrik3D2rQNf/7kPsJuBi
wIJ7Va1QmfQT+Hq2qwcz7Kt3w1XVUzhJIu7EBQ3bSt89TiSTvvrpalxsQ1a6RoRN2VeokltyFqne
xsgl6OngDjZrTivtzuayuEdLGhBXMb0zhpVbaD6TY5iVUd9d/m8/9dIn0gznb57VsCJsgB7vEUXY
p7ZGUkrbwD6tGmvnpHrRXDEtC3eDHLeGBK6U1Qtb3fa6cxzkG/7km3vT6wnb0gWLPBUOcdOLYImQ
OjIYTaEBI6WRcTcYzdPWwx6I3MYYmU5Ps3xYbEf9cOiGz7yQIttXOLRY+IZySzBh1iSEENJ6QgYX
3tVu4X0QdM/rs9lN7wkLlQ9kdAJmrjB4NjFgE/7NNQb5O/Kk+tUWIFPrqvQgEWyyfcpkjuCwp4ww
OTzIIeO5rZN/V4HNUAzr31WB0Ov+VPH8C+Xyf4NYapu/VoF/fMmvKtAU4W/Cwb/ASItJyR9Fyf+d
h5hUiJSHPz0xofCsf1SBPlUgX0WoKoki/Ms/BiK2+RvYS0h2PsFOsFeC/0oRCA38rwUMw0qX1xWC
p2Em4vyLK0d2TOiXypsxqCu052RQzAQdkm3qeq24btUUMOooO3/YxkOFA1uKLyiombRWjZL9syWd
YdMoOW2c/jWgVTUzBJngRwVPBaGrXC3xWDakg8VqXpCUOFDLJGvccD2WxjyTAcYywJLTib2u7Ce2
P2xcBnXT1HSKPEoF11kYqObsMh+9oqiaxKksvPVmddL0ubQ7hWTcezP6djrM7eSjbljChAmvOpeX
kEcJst+MXLeynnOv4GEqco4t5i0z4364OOEOW3U385BvFG1e7S2PG2v5D6EszgMg/9MNJDzkClZ+
QXDraSyIeLQzUR+aZaoPywRQKXHDtjh5tIH+bUjOHVHiq+BCNAxWMZ5ah8Ogq2kkSwIYSi6d6qhS
Pe/LTTNbQL3AN2bRly7MV9PpznLT5n2YV/NxBk45HdqhBDjR99wUGVIubtZs3YjhkYRGu930hk94
fU23lhxBnXVqOZFrtlzWyC6/KBKA0XqDf9iBujDrQ295GlFaNe28THVm1Jv6PMPruEjKcQiAm8lV
VFSze/I4h17Dcl3OwMfD/kB6Ujfs814j8Z/4qCfAi1bx0HnVzuIIlAd7qFPwyO6CUrEcfNyiZWlQ
3yIsjsAz6jYRI7sAdFLyiG0yT1BZjcHemud5Nw/MAxhzT+TNowDnjc6UcuNLqtjvflqIjw1D3L5y
eRr3l+Jqhwd0/ZCgYK09WAf3MLaLejIbnV/DnKnfyK73olQQyhErsseh3+SZSCzt32Fc1qDn4WGj
g4TWwFLA5ENjLua0A6Te7dcJuVXu6/BuYbhAVaPJj2W3cZXDz/aj1pYVsbw2Img3HymGSqM94dyz
ToNEMQ7pNv3K04AeGT5H+JnKyaSc74epOmRDZ9GsF+Np1tLfI0TyQZU2af/E7vKbmF0jmVbykOAg
spnkCShOra9siZR5mcI48wLzLD1yL6rcDd4vTcVh6nMvZYiwmWbiThbSU+5HO+nT7hmVvr7tiC35
rAeZJlAJ1teR1JNjunExx4YhwjJSBlu8SRn93douzW3nAvSIhrYsi4ik95SxWnXJuUzbFy9j0jUb
YXNCRpp9GSg82SMPaf1YOcqKia9GLT1IElKxEWk/dbi+mWc+kEY7xiu2oXDfNg4o7MAlufb6D/XH
6A7qTkvmjUBc6x+NWa0n+p02Xi6msmlZw6hJh28loeIJAIU5dtH+HS/MEMRh1scyr19wrbtxU2Xk
CYST5esqYY3I3xEQWper8f+wdx7NdWPnFv0vbw4VDjIGbwLcTPIyi6QmKIqSkOMBDsKvfwtUy5Zk
u/163lWudqlb5A1IX9h7bedmlIhCeVlM68Pcfe84/56N/Nenok2n+yezEZBTlXyVP+8JBOJ2/vwq
+//9H83zP9CgQ+b1gSwY6yPuH8MR3/rgCCiQDkQtMKmMfv/5WHQ+2CvngP0QU4tf9gSm+YEHGH+b
vQPDk5XW/Bf2BABqf30ukmXF//BVukLghv4X3COZ4Qan9WAd7cLDb2DjsOyqXu0X+GynIm7tA+U6
bNR6HOcvGHncSzu30MR5Qox3dT3gGZaN9lq4BWo0xiSE1Ebmg8OFFfNEcMA1S8s9J4WSd3Om0gey
knHMDCplEu+IT3UTwaLI3OzEBGkLj7T9TF+QHSbN61KGNeOErGdoljewOlqYRjEuo2jKjXssmPmJ
1Xt1EblmsR9MiTqmr65q20hDv4jY1mZlchJKIg1PSwgbpeaYG0OLGa+3dP5BVEzXLAuKfVN4/uUs
Y5UhxJ2M20kbfFxMuX4l5hTpOrQARXCv2e4MlycL8/X4WfipfxZafiMm1FCRIR6Q6RB85aAhqVpU
kLTwjfnNnGfkJ+VMmy9UZYRd2fU4AYVFx4Oxkw0SSpWOO+XeLvTmC16Zdmcylw/atOPBO9T5Y2tl
DgTAwsr2TTllB1/2ID2sEY2tO4uwF8bA3DmNEDMk421fp8sbYcrzMwIy8zbGvnRADt6dHTObbm2H
Lwd8Q7pD3TtcIJprP5fmMG3QMbq7RhVq74qcjxFPU2DlVQF7Z8TQklvDF803g7Sz59D0mwvIykcL
gg9hbITF5xg1NtKOWIA05VHztCO6k3zD2p+WXXXtvm2V/S1G/oNEq0+RxlvjHgJPdDRg7d4APF14
ujGqP5EiGGlbkwyhC3wn2cd4Tv0Xt3VY2YDYQYFL69qosX3wIytlJu3oV3R/yAnpc9MnAG/yMhv0
4t6qrWaPIoKU+ZEY94M9FW4W5IVp3i6zm17FsbXsiApHUU0jT0pP2ggeZH3rsVI01eo902/8jnOF
zBwnCrPFKt4GFkLnCHr5AbOVeeGQtrgvGwetoeemzy2wJrKkG/sW3cZymJIZbaGmzAtjtFcARB1f
g3qRD9li+iEeyOJYasOxqaJVF13Z3tloG+OlYjl41cZWfoQ61RyyrEA7VqITJlIlsa+LZrwwktHi
dGy7g6b3qHLi/pW8S33GQZCLrdFE7is+la92O5XHeG5wT8wkXNZtZO0Io/I2s1sZH00rf5tHs4lD
LbaMF9erHmo2ZR+lbGYUZ5V+WyeOUyH9AFQChg6l9MpbPidK2CIc4YG8YpPJbtw4bxEXsO58Q0yQ
7CvFD8VLWjx6qV6GilXDVicL8SKLOYijaVI+DijcPWg3964pezSWDPOCPhcPZI4feYI5pxqhC/mx
pFA7LJOga2T5LbTJ4s6OioMzj/3JiZbqiMYEPUQz5GhYfPOlr/306AI22bE8ajdkbqDerqbsjhbY
+rqgYA3NnOyYJcEkh7Awf8alOj26ZCndNkZZhxxQF2pKkmNHQkV3w5ZkNxZOe9EyFstC39/ZfVbu
I4mfBfVKgT/jVkWRetaAwm9yEJ+3mQ5iqIIgKcNiJMih0lX3xnKDd2LpG8Tv7h7R77RVhRg0ii/T
e+4h2DdBoy9FitxkrqGOzPH1Iut8r009dtx5tt2wU5OzajnAgsRQtIdqIcFiqYfB2/i+eoyXmdl2
kZMvVVAbc5sj+icohnK5qBGlXc1VBKRJaM+ZkRPaF8dUQ+x/mC84LXOrrnLCQkufGP7ox0JHrUVd
2QYGi9HPBcSbi6hO/FsbzeNRSnsqA3xJ/W3aazkG2iokbVq+Ovgz9xmt3o2OG7MPG/TsZ+XVeuhF
5VIEoIqcLQ4v/6PPU+O8YOx8YsCZXpaL+kR+pHPgibiEbJDUWcZWyqk0Zpcyc4DvzJp/WQ5Wd9Nn
UXuV6WOL7CwtsBaUzbYWMt4JH83yYiTN1pat+URGmnFwej5lF3n1Lpky4ys0+uFqhA/+apnt+nDB
U/ZMekj6CDNQFQHDLp9oeD/eo6NGFzvHY6iJKLkRgqkEcnQ7UHE73bMflEGV2MtmnvtmKyfDu/BW
rQ15XnXCajEbOdEoyH3NsnH0rRvGOTaHfYVw/5j7S/NYDJhoRZNtQRouN7kyrW2jwNZDENUXtJ1a
ZWFAmXZOW6uzULFx8knV+oQ4K9+MTKoDxbrxKuUSv4CJ3RzYvEx1kLed/5I7Tropq1F/LiLG9dyZ
kmPUG5sZncLNMmTaWwP04NTAxN1h+5DXIq2Ko21p0IPAydwW8+g9xiMLa6G3+n2iUnaSysWlMWMP
2pk0DOdubj9XiDHf9GXg9k8A2YJIcLLiPaxusVlgHASG1C7sSjdYw1c4FoDCrIENWiBw/qbc0VL9
du0eePZnWfww2BQirH5xPIWs//vbNm6LQ51wSQdT4+Zkn8gO9bAbee03WHL5URWJwQR91C5T3Ee4
t8obpar80NvDCxJypuv1quT0mFd/znvnBSPWqx4N39xieYEJfVcJRIGwyQi4M9vy2CEO3XZt+mC0
cXNqEtd9UE1ufMzJNHpjMzI9EZP+gjLJ0TjV05k+99SQMK4Pp6aVrer3dNS4+a4otVANIqTOdXub
GnVvoQ1Pk8sJ4hlyymnwbtq+nZ1n6UTfBsAZiAjUyIFj2maw02CHxOZf34NXa5Z9iZzsKm1arX5p
uIFSe/kKUFaU79oc8u3J0/IOSVhm4NYy8wsRz9Vp6FL3xZ7t9hO5VXF2E5FDd+EmtugeEAgn0R4F
SMGAAPsQ8nBWsnb2xUsmqT3abTTZLDEgqLLWwSh3bN3U3FSaPu+Juq92ypFPDGfHoJviAn0BR5LE
iSc0SuPBSRuQjWU/nPmb084H2BNiCTulnXU5+AbrDF2r7SDHnvgRk4B2oBZ5rJak2CaO4Z54gsBo
09IYh3EhwrgS85letj13HM3T0tOtJen4upK5Tp3vaIhItGEvqmlGa72WWxCqByiKZneRpkfCcAC8
gKiso/7grX7DvPXSvWTdGM6RdVsuidxkLJGPixX3R4zC0akrjfTU63hpRUH6CYbrS9YCWN5it/00
mE4RInOe92mrUqTAbPFx7dJcp0W9HSOrIWYoyXmQRQ0eQQ7zYWC0wvbHKPdkXujfrCGijG7yBqcZ
kx5TfHG8yvGepD6QD/WG0KPN7ceoxXzRh2QCp2gh/h5t/n9GmwZ7UuRR/7mLu07S+ucO7o8f+NHC
6R9sQSOmG+yrae5Mursf++11sLl2Tj+l+vyx37YEgT/ouXxzDSV3+LF/7re9D+xtdYEA7MdW/C+0
cP+ymnWJAfIIHHcFg1LD8tYF+E+rWejHLGsq2z6qiQjUjZEt+R0e+ugEC0iFQIfkE4i5ZdesMyWK
j+jkFX3zgiZ7erQrr3mxnEw+6WYln1CdG9ufvsl/sxdflZM/76p5dwYPbnaRtoHEUqz950/vzh+8
LhI8PI+ZsupXO7Gmm1ZPqpVOy/q3TTE7+Y2uQtkQ2Pn9hP9FFfdzaA+Qod9eHZ3dmgGKBE9fk1He
s3h/evUIrzEWorQ9RnH0zOrDJASE/Oir3O9qB7mx7V4aOpchX5PjXkyWnz6CKUs/TUu1fHEHbuww
CGbzBEdSblk4FPu+6IacJ0Xt3GKsa+ZwGlzWjWPZX4rGZAmDQCxYuiEKsqmEimwpSXKRMRPP6Qol
Qh0ELBsg4fI0QJc+84RKtBb9mDMxTXSMl9iriCuQGdtF6dUXLm6abYcu6478nmpXg6pAjtWbXr6L
gdkmLB2JSTRTS3/Suk7bern7MCDsRou3YLSko22qc2chGtMSbVRBV5vqABsmQpW0mKu/ephxl4wK
vHyE+a9hF0sS2UQDmXklAnPpi0t7zKKN0839E8pkVwapTnWLgieh8+IAOAfPzOcdDjpnz8KMcGLm
XyA/oKrd+YOW3eoyTcUmYyP4UtS6g//Y1bsNDx2m0gNpjzuFs2VGM+Y6d1PkxZTLbesUAUVi/yCG
OtlWvTsOR4YiRbypDFRlUwraNMRpKaMgdYS+K0lAYxGGystkYuk0QttalLkX1bR6R+MYDHSQJ+jy
sm6xOKyZZh2YJBpaUFhOF4y2/exms7dNbKe6yStqfxkjhscmRaKv1YG3DWJY1Ts9yzpAHaN9MxeG
tsffH39pE0Ptcj3dMRNXG65U/8gzrbxbjFm9JxlkpyXzso1n9+5r4vbNYSn1ZevDej/MaVcvOxzO
OIjcDAVa2CoLrAzxEnLv9Zlg++xNJ59wro9mZgwHjDsjKgOU6V8teoxrsoWAfaeVW35loJTXgbG0
ZtDaKZQcysaWDkItthk4bke+M9fefRJrmXke8nRguJuRqTjei65M0S60bgW1JjKjNobnHVXspJs+
/1JlSZR6Qd9le0Ovxy95rmDHqDwpyfJrqkbpVwgOu/RVpQVdq18py7iWsotOy7CYdBRmpp6dKY2Z
s9hG/UqoZQ+xxh8mjCai1fq3KhoyTBl+T5SI09dWuu2HDsxJHXnzlSKRZQ6ljvNmOyhtSe9RNs7z
AeEh4BuNKW8U1FVXxhsWvHHzyfLxIgU5wJUq8AlcBXgy5ig92jjhUdBXl12ysmVa3axfMXmZRwGY
c/VS6PVxJnTgjuCe9WaY8PnzJa2u0ZW6Z+hR7Uqi9Hm1bv1sAGBsFHWLGLetLSMZJMqST32KPTbo
UsW7n2J3YQUwoZcDlgnT0q5fRmX4rHps1ahNMnIhb6kAJrKV9Wn4rGfdoF8hj7H1sx+NJtsko6lf
O1n4uBC0YiFBgFu5zydPoNIMxrbPsAnzWXt1nlJj+VhIU8MlnI/mksv9FBlRsWx4Eoj51R7AiTQn
cG86/8coGeRSUMwEv2ZBLZZRPVfxVKQYoiBXvw5zX3LqdIu8IDfSObdS8I5VTQTFbhx6VDGEwrE2
8Izieq4SNQXUubia4JlPt0MaG9c46biwGAsU151dYLKhMAYw481wQqba7Y1Ax6pSXpaYb0Ab8A44
d8vGAossMMNhJJmQGph2NGxgUbmfNIZRsEjSLvfDIl4qsWEEP9N/JKRJAad0x5daYNRNHNbPG89h
3BR5usVMYUKIO8r6sxT9I5oO56gAOdl70fvj7cCOo9houRUhhE485APCQ+Szuiaj0LLx2opBz68S
U0V4jLW5ukyKsXsw8mFC7EGU9ZtNV8AU3xTJrh7zbWbU2hIWwp4urSKrL6JEJZeDu3QyYL5UHCeU
jfbWmzpxYWpFfwTdj1+SE0iDDsLn4iP7M06mtqgD0ZausVpNpUcDZSC9mHu3mvfVaM7c/RS8hA33
8TgE02Tt6AtYjJSmfPq7cPz/FI42od4/VTv/shMPX8nzw2md/rIW//5TP9bi7L6py0AJriFo65T/
H8UjtdoHVt/6mmrxnr5DXfmjeDQY8lOwcHaum7133eQPcaTxwTb5hUS7fl+a/yVx5G9RVDh3EfUZ
0NShcaLDNFYNwM/lGRMSsDLDMJ05owiCGzHzsfmD2h7m1AS3yLTmUzbRWG91Pe+ZsVnqMbck/bz0
q/b7efYf6zXxqynm/d1YZBtijkGetUpGf303iFaa3E8GAlDbSpzjnF1CMLg1ZcmkGO8FarSGF5c1
Xhp0pUdYLFxWTnkY766FBNGtvvh9r1/zOxK8uUUhHhcyosV+duzoqwAxP+1+Ot7/pro11uL6p/L2
HROJZwO2KOofdJ+/oTWtNdDXwYtwNongjjfOtBSPiqhuc8dcj3ZXzZPINilzC4osAoKDOdfNfYmV
UEC1qPsvNN5ShORy2xtoOjXa+DJBfuZ2dg5dvc6Sm3wAjoNHW27gOvkfZdJeEBthT9tUas5V2iWq
3P/5p/rXw4AdSievl85FsF39raNwZw0PdlPIMxYS/2Md03awDWC4xrN+mG7Yyfj3TSSK5z9/2fVc
+/m7hKTCoAqdKe3a+o/1bf1UrCOpj61GxtW58hZxBoo/nLnvEzMQJR///JV+a0ro3V2XzRr+K7xy
vuv9dp417NSXlrX4GeKc9UoqCsuWqPdmI0Bhv9VbeO2hqc/EF8MSG8v/dtL87s3hU6JGttE4o3xe
u7ZfP6jrminOL8Sra8tPut5gv+bF+h7spZRbPMw1hhMO/X4s2vf1S+1+BYJAyIY/W5eTY2KcQJsK
oChz4ZiYXWOgKvTm+WujqWaja5CTsJqA8T3YprMM/6Wt+r3j5OuDv8ptA3Iou0uWlL++f90ZbPrN
SLsSQ1S+pnh/44BdWM/UkoVXFZ/GJM0/w+UHF7e08MvxJaYhQ1b3W48CsQ7nJCaiuM7U17Qz3S/K
ZuB2+vNDDNb299OJxSknEZtXn/Yd9c+v79Lp2EB0EPSu0HM0ke9tej9Z9tP7hr5H0whzu9VvFWnY
A8GgCTN2USEboaYp1kV/TsVy1xBgOxHdPcZPY1ZSHbJ8CxrkEo+gvrxNBJQbNfCqIgD4gKIgymR1
HleZQbsKDmIUllkAtAAdgqGS8mCj2bgzsviGQR3WmWJw23OPhqF/VzM4q7BBpDg7Np01LHgkRi+7
LFYRBOoW65SswojlXSMx6glGXK6ulH3bqqIYV0GFWKUVSza9NbLt7weI4Ov2sXeR2rUDCzvDeGgT
Meb7yNVQazDmjj777xqOtGq1T8Mq7GgaicsZJtxRtH7xJVWNw3W/ikHSd12IWiUi3SoWYcTY7IVl
+Ncgj6Ytttt2J971JQUtEMwx/F9tqFYJSilNxCiNf806CX0K5Pb+wKPGGENyG9Bi9W7xPJV6cmF0
fnNvA9XYD36mGeglyuXVc+qOKnmi8lW5F+80fMGv0IHGb1BcUc/AXEVJU72raqZVYGOuUpv5XXXT
rQIcJNnloeKvwrle9Tkoc9DqZO+6HTca0VO+q3msVdhjvmt8OtQ+sbXqfkYTCVD6rgbK3pVB5rtK
aDLd6dKBgVBEcJzbvsTywzCj6r4kTB2M5UWO2uTCP/A7buX1mzGXWU9Q+dAPQ6Of+7wHiwpfo132
EGD7CJRmirgxM4r6Xnc185jNJuX/wDGIYErp/sThAs+2qaK1TUdVPrZbIhNjPeyKXkTXCSJZ4Ij5
7I7JZp4KvydgvTc5o8aIFckYDjwLd46WZNE1CwfTiUMKUcaywiTxcVcV+MMCfMNQI7YTgCX6Kp9p
WDBHSJDCWkas0Gmfx4idmFugzI6oCnYMu8sl9BabO2ZlsCcOy6TTEE7JOZY3EtNXua3j1PumYepJ
9Y1eGz38UG/wzjZ6lehUmW7v2llYTbJd5oNEmNXB24oTF0K/VEuL7ElW6W4unHI+6FKWTWgbMAxC
l2lsse/I59FCDqvxpDXlIjYQbXLkSXmpa9cQnjSAjtihnrKy9MujSYdZYMrrnbtlQG+7Q9RkiItk
TCRCeDdB/LaPOtVU9zyMzRPmbCPfDQ3vYFv31OZbT0wLe7hsbsar0qMD3GpcKh1wWTGcOgK+i00c
mfGwcYE5IzBzJfVJRXzz8hUfgM/ikzdQIvIhm+so0PsccB3nTgh/tTU3aZ1Gm2WIcprRsWt8oozG
zGK602YLLIVs0S5wIoBMbSIgiG7iu81WkL9aH5NUjPgCfStBEMTfQ9qPLpzTJ4bLPY0p3BqQS9qn
DuTATGgG15FxFgtS+jTwlKWZD3MxGsPZaXxkDHjQ+it7qHgkxdiv+QEfDpC5I1dKVC/AnKrk1M5l
wYxktJf0gmi7/sHC0f1qTxHtsSc4ecnYANW7lc6CkhDGSgbS2CTTL2SGtE3JVXopxpHKIoszdS9t
Z/zcdIl5UO4YR4yxbB3MnBfxe+yizqZd1SlxBp9lWreyt8WD6IEkBSP7GA8RxOyyVDXKLD10UMiQ
fLhgV65TzfU/Vnq7npxZ1sq9W0jU9tNs9V6Ix4Jjk4wVb6zG+ycueIL5H9lyc3aX3CWZUAl/QvQm
/ci4oTPP8zvDq5hlTlY2Dlf91K/FJ4v+GzvXnGlbs3Ucj3W9LPgHjLJfYFu664df3/rI/Yn3BRvj
bNkVn2Jo2VUHSV7nS+jnikunKdgo3VbETjFhGKgKYv4b91Sjr5LrVlgzuAazSZhSJCjTh6tSS0Cf
sINqIZ3prm5uv09E+DPCbj4RNxA4T2ud3FflR8hP/tr9M8khuSnnvACg9zpWYIyCqcOqYfaTLi9i
ytwMRSwI8nuPp8VeVro4t37cvlgAlNuAVIfUONVe7A80t8AoNnPntvDZYMzvG4Ovle1JO+Mpze2b
aZCQaVqCpvOnEeWoPEB8K7+RTLPeQ9hzJBv6AI91NEBducO95D9pelTuyrGJ8bpY3ObmbkzuUsDN
F2C1MntjG51BZEZhW26AadD/2GWaireFUXGZLFpk+kcLl3L7teSGPJ8Y4XNtAOvkHMlsGFE7qFFq
y0NmbC9ENxh4bf2iVzxpTaVTerfZp86HhKzNlOmnxe878QUy7yzJoxeuAvxp8KumUqw81xGw+ZHJ
LyA3DebEbqmV6q+m2YWHpHDreK48WCVchsMyYpYIQerJBc1RXtdXlTNZl1oPc2ibtFWpLmIizJLQ
s2WZPFCJyC86CG5gzW4qFdNLyVTVH5XX8hSY23vkWSJ9FjULVxXAE83nx6YHB8kvQ5yBvADUx0mL
mvEzolBNERslHYQlWMdvWfdFy74DA5jiD121vqnRZ+bNxGrQPpdOs7IGmes5V5ZgZh/OVDdyO4JG
RMXhVYi7usVlPuRJWWzFZE7dRhWI9veL13L25wyc3c0cwVEKWYg57RP0F/GQJYgguRxS/yPneilv
Kh8t5G4wGp/gnDKB0TgNL/Hc2ZqBRnlVfAAjHDcjeHYLWmxBfmMbSR+oWswZvW1Sk6NJ44B4NzX7
HH9S1yTmDWDNwjlG04rMSqdJi6/yTmvGTSkhlCEKKYf+qkAjRhtJFNFOJl6eQO7W9ePcWlz3M4bF
FElx4l69V6V/6yj/i46Sdovy/D9v4Ehyrr6+9enb0P+8iPv+Y3+MUlzxYfUICAdAB00pTec/Rimu
+cFlf46R1cX8iAeTjuSnUYrNLGHd/vyhl/zhM7X0DywMIDjwWF7TOv6iz/Qd2fFT/2rRutK26qzg
mA+v68JfGw6qEtSedapwXcdiYyRw25Kl8kO7759nJ//s6SgMG2Kmt3TRfoivRQbTNOfcoPIm1Hvv
wVNefmImmF9NQ3GpvBV1qjlMQzozAFxIhZKhj54HGGKQ6ZadZZb6BsGCGTC49HeNr6F9dAY/pLe/
bSJFvZWwy88sL9+KFr5bjNEnoAJXGO8rXhOJxybL5bMqfDQYac01X6/zxuyzg+l7U5CtC34QSQKO
g+7YqO4ZQEQTLjZrjYx6ckuM1EdwS3ck2X5WHS/v2M1zUTM2i3sccAQxhAwZbkWCvcGo+DxkucIW
7tpnR2QERK7+w1Hj41U8r5HFVXB6NPfYdd6REJWeEpCvRlGSxn1JHGuWfzNyjVGzw1dZex0Ui5Zf
Wii+Agt/Hh+Br0H3jmUq5YZKjrmszntQjYXcCqIow2KjPmQW9tGadLiN0zr819y6xR7fb9efzCxm
NakPqXAxVi3bzFfQFKDm7V4st3Fd3PpzobaF5CWpCO0L22LdwvjM2A4tb8hsnBy2RvxI0Ax7LHdV
aNXVtxnywKE1O6C00YyKJ5+pzNlmvUWFJvge/Ac20P3WrIqGTQcwtJV2tKNO8QiiUyhHM18+QJTN
McoiSHzfBYDRWw6jx7dncmPnLukC8NAe3k+StJ2R+lmt3DQu5wEF2W2pPMBHug+AXigqTv4BxvJW
pbypOMutI2I9fycy2CB1XE4n1wdgwZqCs6jn7+LUOadSIDyvpbF1FWtHJ2JrufAwDDC1NGFp22fO
52+TDwsMi7QXFGP6GXM2x37hT1lks+QUWrUZew+onqr5mZJvidWCtzHcZrmCme+HbFee3493yTI0
UCjTQtKmll2ccMqA5+HQt2h7BscrTrqIv3GRc1Yjp6Cu4ez0XE6Ver0W4rafH4uEPzoeNEfBG+HK
Q8/U5Ol54OvCC/Iw0wlsx5brhBDx6DRiRbtKUAWGviufXYjGoeNyhL2Bk8njanz/MqqGi2LU+KtN
Xn4mCs3YRhQ9p8IAk2BFnLRFLlkRoee8g7LWhAaGIQBcMxv5vmkIUzOMbZfX+qbsLL5SNiHbMU7k
hSe1aR8zl7s024jQ8n5hdwErnVRrE0g4W0hUwZxlmO2o66v8yjO4UMHHgXxXiGmQBRVbnesE0256
qxL7/H55sTVaDrpgYTRZ+HgGnDNAidmQ6CWH20r8/BQnerWfkBFt4cZyGeaMv96PrVby8dmyXTrk
L3IL4RSoGlZh0OMbaHtrZ+rmyw5Kh79HuZdv6Qz8HQabYgPKEXjFegKsZziX+G1qLUDdZ25jvuL6
thZ/Obwf5n4Ard93nEbIu/utykT02qS2drDZPYYLpS4UeKEdSPrk7gWlEO0Uh0Dk35CgmqhTuXp0
jau5hMUSGpWITno3VJd0ndPZnuy9N2aftTidA0gZ1WWUG/kWjVJKX6xrh9jmOq0x31yCjvF3rsNJ
VpVmdcn+m1evuH0BS8QLwM2Btomqwtr7ScGSW5v4ZWJUIZQBJ4R1Ym7o+GXQAkQ5jo6Eq16BEJzS
UsczbptEq8XcFGPBzW3k0Glu7u+jwbhNQAbtFzade4o4slMspUI85+Q9K97COAiuIrepD6XHHax0
gc6935sMn+3W+0VL066Q82oP/O7kxu44JTrbujXm1YjPEjmwmaHz2Bk5mdqpYbYCJj2v4csxO6iY
K1rTeXDzbygd+WpmroD37xpxR77JS37lIDiuVsVohAW13GiezS1w1Ti6hRbdGCjqNk7dFnsvar+1
Lv+6HLItF30TEDgxnSytSHei6948HURvpTEiqlv3Y0kk8TbXkhttHM4uJrDAxPx+mtMJu6tWyEJg
Pp7J+8hHDLPVpOH7JHb9EzBV1nQOFYGzZTsuiXFcuuyzkdXTBm2lj3ldNx7sGFK09MYmu2IiMZxS
wrO9wNSZPQTAmq1hu2LcgqRO+5skthzgBui/UMN34G2zcM5JGsGf00nwSUkjyL1qtVMTDa/wXOsv
YBjerFSvof2YU/7Na01tYZylAfsLuTDGA5zGekfXMvkN1PbWDJsMvnyZWUrbxDyKNix/oit/rBdt
V5jVKM/M2T33SJcpy0M/L732PMfoeBKoCsVllPhmH3RdIZAJzGAlz7ZyjJkYVvzKdxVhk6fEdR5+
KsX+zZLjt0HqWtdYDppNil6dTcfvkW2FT/oiCZ3DwU1nhIBL8i3NebjAAXoYutrktOKqs1LO9D9/
XawxP+8Dvr8usC6aSk93Icb9Wk8x6zZmv2+Ggxjfb3Zcg2aKGGGEFTQ1+bc/f7Xftg/fX42xNnYc
su3Bkvz6astI4jW+yeFQzJwgayXg53gRCAfXv3+uv5uA/9IEgA5Z7Uf/uQs4Vl/S1988xt9/5ocU
z/pAdIhHrpf+wxb1Q4nnfdA9Jv2OSQvwh5H4RwdA30DEI7QZ5HurE936pxLP/eDyH9YfoxOgg/hL
ZirL+m1xRuFvggqm/bBR9v0rBGYg1iVdkkk7wteaNmZbFK8ICLilDNyKmiCBuEbQg4SDKgdNjcDk
ec47NMVXixPRZRMBl1NHpArtmSivgR1Xn3w9mxH906dCKAC8vZnQtO5KmFefyHk1jzqbmusuHZ0+
yFRnXjGd8xbu8mR2bqWPIit1vHv8gsUdIyN1ravXsu6QS0jyz+ELgszKU0WKtyqqZZ/rzfQq8VFO
uFqBp5JfFBvRZvLXbYXZ4/bYgkzIPydabsKRQnKDIsHoom1tsInIQUFJfFX+cBXPU8QEUI8Wa2N3
hmdBIOM+E3amnwlicch9aVnHACplXH7Jwll5kDpcoKsaAQhApjVm5o1smpcaSfx5wGccDmbBdIoM
gTevVNWL1ad2ESovni/SMW9v5yaLXw1m79jGjDrA5LVTA+WEMxh6OKXeeF7sqb6xzZlN8uiRGQTG
fXRJIkvzM8G/061VmMgkZyS/sj5SDA5A6vIhVNXQBY61AklT90ZQoTK0NMu3iUcTprPSu4G+06Cy
z/p73JuSbYGUrENmEwtqA/m+0vLqZPdMRIAPDRce89jouEjRntRSJDmhILYfB8j53UtPL6FTdzA7
P5plM9wDQ+vQxYsRXneuxDPD4ui51zA/N6PdbvGXw2xd0IUQR+0ENTaQEIXnwpZIDE8FhIqWRWDZ
XY5R114knqdQz/tLRumwmjdkYSXXyqoAjAO/zjaEbQMwXmdcV4WGQIV1yZC/tisxJWbnb+95jtcl
vpBRfsKahEx6RKjX4Dww45vKY5hzWFdSd0mTm09A09Jbf7F5NZbN3b2AHLIDUGZdCCNjzpag6zsg
BItlMNfNxuhVe8AMru5iTBmhg6H9Ravi7kRt638du9HtdiSkxehzqA9SKvbWv/NhQ4yh7OMaa0tM
yl5CWFIeEIFBs+zj1X2zmtr0166PfY5OgeLTxoVtKaoHjmP+OAqZ3LhTJq8kg/ST2xk45QUGJLTf
FdZvB5X9htO1fvDMVr+OYclR+JAEeCnq2LpiXTIwuwNveyYirEY7NZZc5c9TJbLVkPNdY5VjEUFx
RbLxKryqKxGzRZx8NWfOnax9hlWXla5PFah28nyph8eBVaICkn43j8qcT4mdZId2dG6El+UbDBys
p01mcLPFJp7AUVdtJRODF1gdcNQKUh027mD5kigHow4rPJf3jJMH/CWp6MOedOkw+T/2zmQ5biXb
sv9SczxD4+gGNQkgWvZBkSI5gUmiiL51OLqvrwXeylcSpZIsc/wGeS1vphSIQOM4fs7ea1epfi1w
FF72tpPsRZtB1KslSB92EFs/GvKtZyluRZ6XM/RpoCPpMBQPE6o0UEWqh+xPV3Ip/FA0i9LvxSLH
EtkdZEj72kTUdxhV9ygIuLjTcs+HXtRZIwOY4TTElXNVN023L3u8VtBp6Yeqcr6DzWce0QG2bO3t
+OjNsrgbO6s7FyP8SJFn6Y7ebgG+kgvJcJoEMpmikUqu2StvFCXqRu/TyyE7wf/jkyyt3Ss3ard+
aj47UQJJJtNOWWZuCPQiVZyikY/RxmBqpXhMGNcfieSuA4PTsqOZJG9SXTz7qiEOAVEW/f1Bu8oW
IzrE62o9K/1zZfQNdWTEMzC/dnK4wApTBFGvX2Q0VOfA8HMdhlPyMMGG3iAHe/TcGQql13zDJFCQ
NW+e9bnzwwhGTGx1N86YZbd9Wz2JdbNszhcUXYhb9fp+SC2sgODHITgx8NXHfCCqhYhi9rSNd3DJ
ewhmB7ymou3sMi3ESJgakqmUvMA3BXDA94a9aQ0iNCS144awTj10/Tw5YXREcYlEcXle9ShXVK6C
1HGDDYcSFw5X+1KPO/R6mqrOOk66PQpBbY+KgrtprpdroGBZxP2DidIDZHvXzrN/thbCRMOYOMA7
ejbjjeN3r26d6KecfJYLGOjtVpNst8FpTnAzgGlASvO4/T6hDoYABF46bCEhbRfyuEPa7PN1MS1M
Qweje1hymGKaLeS16ad3wJFaHok8wSg3AOfv8hKvLRbDoYiiO9uMxEasWB+71uGycZn8SB/D3LSS
L8UUfUkkDGazccdbc/Kni7ST1tlhfnavxroMess5garBMaO4dTJN/2wjwoFTwz8SVLK03PimZu5+
G6dBnj0yLYJFTfPOYsqxU6DG3hwYkdfLuJVqUZdjL8gs7JQU16wx2iWWWBeTbVK2Z7tg04wIN7+w
3NqiVWQ2e3+SyTdRFDxbfk0AlZurMzdhgc9GL24ze+VXV467TR0I45i9b10hRdibWXcsF8u6LTzL
DzU1k9MyGi/20DnbllnBfekDd0KQbH5G1UUE80hHiDsjyQuwjLoTAPCssFKaHZlslrM38A9caIPj
n2w5zofKS6ej0/OKnPLFOWrsSIz/qZP/oQn/rU429HWP9f+vk3eIgdLXLz92yrmu69/5V52s/xf/
CvUXYaFYy1oURv8qlN3/onnuoGxEwEMw9Iog/r+FMsQdgMG+wLICEcBk1/ffhTJSxdW+AW8AEcG7
neXfoQ583FBSbtsspgAHmHhb+kdPSMykZfGaWh1M0s56OmU+2gLyQf1LoSyfTovdVZe4LQA8+wm9
kx/O1W+2sx82esyN13GAwfmBEosqc/12P8jMyBFaiIWd+v2ozGHrzqWzNVKzwBedlof/4FCQh9h7
AItm8/zzoTpk74ZR2v1eGCANC9MY6dTiUUUS1v4Hv4pT6VsO6ixmHetm+odftRhTTuCKwIc4Tel+
Yi4Wdj3hlP3kquOff9Uq7/phzvF+Ai1+k9AtbgrYTT8fCimmygubE+inEZrM2WRkrZy3aYChXEVg
kWqLAHEwYwHqujr488G5B39zcFqG612M/uTD7+zZL0RW0/dA2YWzQWuON8QQ7b+X/s1PtOFEma5H
8wgcvPvhKBI2nBzaSGF7xBzCvVnJnliulkIra0rUXH/+UR/2je+HQ+TLpnbNFHfeJ0s/XDzgRryJ
jF7t6eiR+pp3313LfPNiam2jKC8ccnA2fz7ir6cR2pTJlpc9qzDgJPx8DaOENqBnEWOLYxuuDPNv
LpZfb/98lPU0/XyncBQEYCQF6HQNrfVR/OF3YXlkQ8sWam+lwwx2WLuknXIzGyajHh1z0Z+P9ruz
+OPRPlw0ZNbkxNqFAshJ6RJB9IuHErke2GTGAT59szz/+udDmqtU8+Mv9FBqkxuAGJKt9s+/cE7I
fB5HHjsjcQSOB0EVR+7skTAvHKB1nMMjOrvQjoK2EPLV6XXv1NjWQcVdvR+UP2wBS+OnHd3m2zRZ
2nF2oKSbUd/erzHShLfFgZG3y18WJuM315/QAUyIjD9d85c7zpOMGGqCLvbpyBYTKwcYPoaR9rAl
jFhn80/ob+PVY2hx9rYm5u4XfXEnWsBecw0kzQriJvZvEG7Ef3kW7N9+Ndbn9Qm3+c/6//9w02T0
LPKFyC2kmgnBN4kdonEmNdBz+q1sY/kwpRb5lqNDVGqNkflESHt3iT5tyMNygkQ/kIaHRp30NgJa
NhZiqTCqPFrHJq2CWJndteks2nGhnxzi3Iam4toNk5bOf1QopeiKeNR0iK6CTmjuzrLMFHdH521h
b536vGOTpxUq6CPbh8tiXyQif1CjR+tWzNZmxniz6yxFxpHW39T+6gBKXfKh6S5spqiILnVyxz5r
XTvsswqoTWTPb/lsnXsiQIg7ivGwO0l/wydXuz/frb8+IJ5tUxjw1BPD4bofblZi3mxlj+tFl8m1
lqsEbbV+NNLpk1qiZqsUpq7/4IjIcPBV2+663vx8Lf1uGsg8zPt9F0VHg2ALGGTf/EpcdhaiQuQy
T38+3q/vdjB/rDYgxmnDiY8jeBn72K4K1e+zmQxPE+LwMSbCauuZ3Rz++VC/3qYeNCVnNbf6OqLC
D7dprOwhG1Hw79lV2VA2WuNYj8r9ywn87VHEey8RgR3n8OcTWOqIpfqRE6g5nU5qgOtrB0R93u2f
f8xHHwhvIH4NzCaMxIjjefv9fJwcgaCB9g/H2GTUIXrRbOdMGOocWdUIYaRLScGNT5se8a/3Gf3V
vhZ5+rdladVk/7yc4pCBqohpF5+1IT68ltqWJIp0cOVeAOyhxeMXOxSQ/U6MfeoxSFzEEcu/v+30
+ntRj+4577NxH9v6cFUuC1DVvI7+cgU+eojfT42PJh/IOShy+2PFEQtNI+PKknvSo6qj3tlbX6c/
s0ALuo7AzwSJq5rnAglgUBD8c6PWKB4nJbnI96qa6V/xvTCm4Tr3pnBZxhcYHGbQpn1zP1cq3TS0
MQ92nIynaiZfWe//Vlz8/ge8A8Mp6Xn+P9gNSCL3yxlK7l4k8zkGHMyeVMQPCatY0LRuFkbgmYPS
dXreWF2JrxHJdep+kp3jH1UTRcEEQBI0f+3f1YtLKwym9gK88WR5zErR6c3oGTKNd0Vf7BDkNn95
JRjrZf/ltvjhF3y4O8eeKMS4nuV+1rL4FC1+RWrXVIXsxcM+7VjkFYG5WaYf8YWuXnKgSX9+QKzf
3plMhXSbhxEf8ofHHdMiDV1byTWQlpaPAo79lbJq3WzT1/H117oYps+uaSTf8Kz0asBAW5tJmK99
nyGWO1MHsds5SBZHtLoEi5iqCRIOuJ+AEWLmjI3vM85HlkoXMlK+tfUMpbrmfyY/kuTywdYvNdso
Dktdf0HSce/MHCgmdxniqC/tv5zzX0s3AgyhvQsqBOJoPg79bNOj04zmZN9mxecqIiUbf662wIFi
Sm79pU78zbLtUHKz8yQvh1rxw45CFsSKdiw6+yau3nwMP7y1UVsItNZ/OdL6SR/uJI602rWEYJz5
sbCHL6/I+bO5k7r4U25Y8eesWKICRha7CXvOkT3qjuadIsdI/nIL/ebt6+iChB8Lo51O4f3zEkvm
SUvMsC5pSc7PuI1uJ7c9E17/Vrj9V7a8TvjnW/a99vzlt9qEDRlEhNnOxzXdHzQ5pSm3LNvw6ozP
/tqcIytczbqBNSzfUdl+qtNiCuO5obgRaCEGGXdw5Za//PTf3kywBXmzvM/uPizrqeoHm0BzuR+9
ug/1xnU2grnPBqcy1tUke/vzL//NS9PBJ7Aq+th7s8n/+Uw7fgabXE1c5LlDTNMYEf04L/nLHvG3
59egk8GdxOn9BbyRSSOuDdHIPXvkLvCGiRjVisQ1J4KAN+J4CWLGA6TGtQWEmBi8MNgmvBXaxUL0
41+e11835VjZ2BWyKccbyvzx5988zuDeE4nl2xpQLOCvQtbaLVfzMMdBXBJc3Miy2sMeMDd1rvS/
PFYfLWHrS5J1EcqGTd2O3fXD4eHFoy6v9G4P2zD52ridZqN2ivsbSe4N7iSndpygVnwAWHGkWZvB
aQs71DMgS4zq3CRHTTWPV0NiIcww+14Zq6dZvv75zvjNQoMYzCGqg2kw5JYPd0aieSk8AKfdO1PU
7ZRABg4DHTZ6ZKd/OSW/ORRiVYHP0KUNx9n5+YKkmSGbFl38vl+i8k0w3LxbqqQkbtvR/4OfRQ1q
C91ZW2q/rGoQGJa+8US7B37Z3cEndQCFuNFF1q0RZ//daLz9Z/X4Eanym0WMI9EWoUTE+fexU2Eu
EKVqxZFSS48ZWlTNPTRo4gV0iV1tKumz18n8l+Xjt6eS/TUJM44hbP/DVYtjvcK7Z7d7LA1oFglL
YMRbmmGnm/Ivh2JSz3X5sGpSaaAJIJIGCtPHitsj/VrFi8EtIjq93TlA3vCgJmIEowDpn8lkJ83Q
oSYvSPIcRm3HzlFN22VyrRL2o83DlVr0GJklMcU1oWomIWndngoR1TsQs6I2+QIMTbvKSbuQqBoL
puiyWilzFT/JClyHhCswv/TrdyNe2fmCWYO/J3rFXba4Ogkmj/PE+MRkG8NTIZiR7DKjnJwtbM7E
fPLJoy+/OxnNknjTsINJLogOsaKQ0NMueZBFbczHgqBie49vqBRbTW+MU7mglN9Lxszy2i7REl0J
2DDRnSPx++z4d23ElNHJHLWn8PMqrDCtxFeeW61kM9uqme7abXE/aAhUT8A76oPR5Ti457gzSZJP
0sdSOhah0Arr5xGMWIxWU9V1vpvzlKEjaVZVd5kNbCfREfvNCMVbjuvkcLDnifxcrGgXpYaGn75D
2ZhhU9prcZUiO/ni4niY4cP1U7B4qJXuGxv3D0xxmc23QGuG+yqF4rKdtdZ3z3pdku5FBkWsjhSx
0671Jj9F2xZjdhRNvKDQkJm/r5A019siWtt/OugPwKzS9h6IMC2CqSgZ0UgBEhOcZGMjzFN39Hl3
arCbz1FjFk+F5unnvnKY5jLOPmjrIN1q/RtVzLuqlbsJnek5cmmiigT3FnasvSlyBlN+Xu5iNZys
YR6RjsovWe6ABFRoMVQ2WTvcWK/C0sbtgCuF79C5ewcs5dYXqbMX/lKjvCWPK6v8+ELCJvvq9tgo
hJpRNbrDl6V1iKWwVoD5NG/stHiEUrB1oHrermqBrUF4xW1ujUsArM+48MoiucJTCfHSxeoq0+hx
gsuxtzXjLk2xhWOBio6RL/JgynJFUSHdoOAtEUrpLndkyx3bXvSbdCGxNl3yGxLtEa+K7pRPkxku
et5up575FpiZAfAAuNDRSsKUK3sbeeKMz2naGqOX7FD4gYjUehVG5mzuF0rXcxQXzQsCTf2ySlw0
z33rhITMdG+O1pIp0eOI9mhY7926to9dgSXEJVfoaOmMiOXseluaFCcTNACDSwP0+vxU4qh6qtLo
4NriPlXzE662ajvqRDkDdnoqyQ7peAJL7zgoZmSD1uLas8F3+F50kpGVhk5ce6hwBXChsQUflPmE
WLNvOKedNty2ceedpYKjOVrysp8jF3riSvrUqu+yHRtwSn16YOiJabVEsiEkCc9zSlYIQswh7ZcZ
03FbwW5ghsuoFPlN6veETnmgikxuns+lSXZN6LbsI3iZskiQfzM+N5z763bkLstm5M5ebhwJa5qx
MPY1ueGLd8F/qbcTD8Q2+iddyPsna4gwFle2SH0iQQ7RIs3uWTMsWEgxBlINy1ezd9cco8kFj36w
8sJUYel1Lmqn2nC9S01z0HXmrtfFEGcGWzvRntXRCtUtjr2OMwUBtirCBWXPp4Su/q1ZZDDkyypP
j2MGyt/GKnttjKa3w2GBGoYh9HRKUql/dfSIepL+brN1F724aHjJfuulFzuIWEltz0Y7tS6nSTr3
YsijN5/mPnFUFTlZm3ePxDJ70wNzpvKtazok/3MpjRe8iyQbqYboucpsnhkGjyHewXnfU7F88sCt
Pg+Sz5m1AuNfb7anpWY/nU6VOGL8l5/pwjEGyWQC3GlQ3Anoe9unBEv0t7Yh6DGftPbJbUlezzqG
/0fo1fmOWb/8bNd4K7Ekj2PoRHbZh2qRPBzQpmzcY6jFY8exg4yC64iHEAQrLeQtu1K/2+Xsm8pD
2QAT2PRpPDy20bi6Vu3U8DZ+vOooa12g3S4ZDQIfTor1HtTGE3Dm5F4vSVes3U7hu+Z0ao+oUPmJ
7grluIjNha/q5MPjYE5qvIrRtd2kHsRk4qaWqxqnwqVAQ7F64dK90FPnfuhNm0zJ2W1PTpMkN8iG
mhdad+aWxpm9imlaZ1vV5bJb1JTvxnoilRo4SHwDRWpw0QWAPOYhanmouLo04dtTXvrixkXm/7Ub
4u5OLJ3xSaac7zTLIRfj94Piw0klgWkm79xs7xq7a77a6w4zqJwFhlHeZimCaDs92BP8WEeDaWF0
oj01WFIul0E2X/u56Z6GhPO6uG77rTbirt0sihz6DT696BTTjcCh3stXf5T2Dag1Ig6H2o9vptTG
sIfTsZxfsf0KdPaNOVqiQNVsRPMlUahmE45+BnkZ0w7UtSohAMRTCoAUqhTjU2PMZGjZdfTQOEl8
7diqfnFi/B0AvhHMmeAEYG95FJG2Qice915LRpoehTEe64uVYnkgo2V68LSMdTGO0sO7JaXRtfhG
+eQ0YRayqcAr3WNigUjx2OWraRcYUg6qJMcDkZQ9fwDd+YoKHos+zJYGjfPCc04bC1AgTOL5zXMH
+erGwg6iaC6AaPXrXa5II2DmYtr3aZkMj6LulUsyNV+ysPX87PVd88XKEude8xfQ0U01JjezU4La
kqLqnop2mW49R6pHnXSrc7pebgSG3qWNIeDcioED5dq8o2OHlY8iI7kRkrPmZcl8q8fa/KYvdbrX
Jky2CBS96IwrWBzfmYOONfKJNXxESvbpwdeZyIC9Etpp6WiJb0kond9cQp2qIFJkQWzot8huA/OV
hC9Hq/EqEXNWwqHXnOgsYD8tm0bJdj6Ww+Ak/HbupEWDWxXSQOJOY81KbggwqonqNJb6VrMymrjD
XHCtdeklw9Gxaq8KfNm/kcLKnmnQywx52ti+Qd03HkWMa3EYpfEdwxPICh69liDTYnmrzazpAtKf
SN/qMlt9Nz0M/lwzl3u/aTgtDm9yuUcmRNrsmif4aTEL7ez3OquZ65Aq1njtXR9VNP5bs7nuh7l5
nuAr3xm9F99EpIDue/CNqBk9aAQyWV2XHs93Rc7I5zZNYYR3midZ4+t8BYxjLH+jonav2BNHu0ZF
HYsYGDz6pr2lGAhb3gtIw/46Kkn2HIpiOAin5NLw2ry0cMEQpOHG6a0jZLMD0SIfumbACI3eHH0f
/xNq0CaMhsb6ilySvPYGW3cjsKub1gSEelhFKpyvDRNNEeZ9x3MI92E+G2U33VKEjJs1fObRLGIB
7bq+731xBdkYH42up+xlui4coU5ct/R/SJsfTlnZdBw2d270Edt2guF17xAnjEsm1a4mLHI31WxH
905k1kcfImHMolsuMI4ZNraEKR7ttD8N81yEKc/mlR6P3SWk/QqvTTVvKPUpAX3Gf7RQv/gEiBxz
t5rOOST214H4kzbVDZY0AEaLJRF7OgbmmF5cTFMmPlNv62BipvqrP65zpprMGjrLxzaqXaZlCQXp
kNXzZ9Sm8VmvknHnTs3BqYs29Ec4u5sUQ5o3Ll/o/5XPeekCIXNrThKRiTELPTucwJ1nkRCPnMtj
runWZog06EqlwDuCnvCijIgOIMW5vOO/uDTlQZipVnNY6vz4rCQHUXbk3ipczBsa0/OGTan44qe+
8wibojikqfs4ZXq5p12aUAdSym3KFLlznY7JVQryMKgNc1VTG18TPRp3g6fpe3DdBIKlJOmNAw+j
bMgVHnNahfE8OxcUF+JzJuw9hNF6x+PEAlxn7E5jp/X3Ppkqb0OuzM9TI4xrv/TX5OdSfGqSKQsm
atidzdrFT5PFo2G77t08cJXsAfnrzqUu3HR9B5iJKIDvC6MmM2hiAihRT0b3gLTRaOMHIlyiaQh+
EGUmgwnHBywNQCBLbwbKdSjoyav8QuAQnquxOvQQ9FGmIQSrZ9B5i44gC27Gjkdxh78ZxxdTPQoy
V12Xwo4ecI5TZgiAkyyBGEq9Pj17ereEeWl5F3JOWb30BI5lkW9yq7Nvysau6yAZfYOhRbEc57le
A0M1XjslAGkeOBI1m3jK4GVYCR7QDKgJJpOKbWlBLCT2HZSPVz4C56fSFM7eNmjA01qreWMtDS0N
lWrTrR9Z7eVMM3t14A3kLyO4I6KDJIWzTa5hl7nTIRoAW3oyvyq4yheyAr0iRU2sIAMePJQSiOqQ
zRtHZgdj0vwnn5kp+5wvXU3EcglzPWiJVVqxRwkuvqE3nmA5dMfadL8ai/M96ur2hYq1eCkktJ5M
ArV2C7An1qDibe+q8m52qFiKuTMYevv9EsQTHBrKoekAPmJIT5pVjyIcXF26Bzc34FNUwqlvtDFe
QR6zW9/QvkE8anoZOVoKDfTCPWpnL2WZVXdm65V34MHR0KUzC2gG4fG1kCYZpxBdX9tIX7ACanxg
iwrgZHdZfY/NxRufOioerlvKJgcffMFbQnMgZzYebxR/ap55W9I7WwoDhAA2JYL+otT8RH3MzjQv
E3GK80m+loTav0olaSLImRzTXKwphHLpoxddZgahnqsBvxYgK2Q7RS+kAbAJF1GqEaS9RPKVAENE
mOYy+O52ye3qvmgnFgaZTGO9c+N+qHfCH+loqCnh9khMtRoJK6A1CVJx+DpxHb2g3OTv+M1UdKGb
+bkdikrnNqqsuc/DQfItATEglworVFoum5iJg2apqORFutg9+0a9GgyiStHxxjuKVz55gYJaH8VI
+zFMhD9re21eS4CeCSmUOGC7l1miiyp0OiJNgiIi1w30Eq+6oJhU9DJ0Q5JsYui/uHJjm4hBhZsC
JbAFim0Ulv/yz8m0By1WG4vxJL4/qaNMc40Fuj77iXpv+XYcWC3wp4BeEKceOFB1b6Mfq/ZFmtHu
QVmQssHMJ7LPDLpAN2aLunXX2ziFZ9Tj97B0cYeSP4KFC/X8Gpno2vRDukbPswuJimHYl+TDJlcY
JIe3waE3ulEmiKwrRzOST/k8mCTDgLQhFcy9y12/xQ7cePon7JhyPky04aMbofjRB3PQ+Y5U5Xzr
tIq4eM48VRrzvxrrBNeEZ5fefzKH9GU4i4PW8+eXypSvKbuXdMOXXaNxBvk9hZZU7H3VQVFRfplm
sE1SMtoKnednM3I5l0NF/+80YhwhEqbuqejAPTcZDpWOJgoOFOTPEJ/tjkddsOHmJcz7KyhxiZBA
h6EdSNYCQO8mGSwdtB8lZEFWSY/H0EzgMsOmhompn5hJd4exVDiaY2/CE5enj8uSjA+jiVHuvd/5
P16tv2lQTfR9P7SGf2Ff7r/XXfwz+NL45+/8Pw2qJxAkIjIycX69s7f/pUG1/4t0H1oTLhqfVa9I
b/xfGlR6v7JWffK//xcx4AgeBGYqJEooAsx/S3KqfxiQsOXBl8WH4YcSdK+dtcn8g6zIN2toQrVX
HCwvfh7zZNr0knWIIeETwYr3HYkE1dr38UrjiQg2Y6fceYcH9NSvPSKqevNokeR0BMW7bCpIa0d/
7Sp1kL1Dd+009YPfvc0RKsh67UPVa0dKW3tTjJT1s/ber1o7V1ZBX63xUswMWkWCUuyeCcbybscl
DXOvLy+qMR35NLVuGdt2KzWT+I61W0ZTCzh0eTNLk3jBtaOW0Vrr1h4b+Fg7rN3RDYx5VJ/M1M+D
1YMFGIrHU9Cow8Fg73HKfHZESejd2s1z175ev3b4srXXp69dP8ORNFvWTiCl/FbQGkTJvlFrr3Be
u4Yl7cMamBOKqGEEU0dvMV27jPnab7TWzmNDFvAejbi+7da+5Lh2KEdBl4T0pdd+7V6KtY+Zrh1N
ipov5kCPkzbdiTcF2J+URmW2dkKXvsKIQnN0XLukJe3SnrYpXZabaO2jKq2dDo1FT25ya+Psr/3W
fu28osvZlYB9F6Mvzzmql8u08Dq430y0czZ2xVXXWPG4NcntDtqqzZ8UO8Y7BvUQEPDf4COoKIOb
eOjuW0uL7jGM2hcin3mnaaXdHUiEall1mvQaLvv4FPkslwhV/ceptHKSM2pF46am65UMPh68EbIC
REnvzh1H1rnCopAoTHhAsJ+bZzfNeEPh4Ckeq7yCJlHQ6dfNAkpU9f7GNwoa5LHedJc0i7wQ5I3B
yfNNRQyxon8gzaY6dTIilnepyfoFPEiV2nqV25KclBONadSgJnU6exczA4+dObrZi2tSX4RTFJP4
a9LPfefOeVZUbqcyre8JATOuLWeqL8T6BqDczV6aJuKN4Bsur6w0X4xdmREA1tNovJ3tAZ4CNKxq
o2IxwXUikXTBDnQAlsd03Ub+GXatB2tTt4pHIo31r50CvK3BuMuCWPac1a7mzyTDdMsJ1AIa0ykB
pEgUPtErQuTX85FoJmYV6lU835oxt6atYGkcbDnw49s5ns+k0PEdy1pnF+UoKszadvLAgge9JemN
DzQQELcEuJJ0PA/lHE592TwnPH/YJBmsIYFkxxtNqVzZzlhyGqNKr4EC8UKEa7Q3lNV8tyf2k5Gq
m5v3b5ahzvWwGhp8fGGa7l28JLQI7M4mViBKvDsxra2xNdW4WAs1qOTqk8zEGJADzlQU/vscvm9U
meH2D+5U8geLNWjTHlhEQmS681b3JXLBUWQv73daZvccbUHupjbGzH4lXROePeHXN2MD/XZDcUaP
kwbLI+Wa+Xms1jlGXwr3jmwccazzaDob1HSwCtiVmLFyxaEZuKhKieoE14KrZsIn2BXwI197N0nJ
sqqdG89w5os2MsxzpGfeecSys024Iwno8e3oxTfpk402Oc2Q+Cc+aPA4ojtDCiziRLuvF1SPC2Tu
ewJ+/H1d9P72/WqVI/nOaTwDc5N5VPWBgQozqDPO3OwK+9JopYigeBTJQHOdj1cjg223WAnhC/9g
BvTs0fILzLZOA5kt17JKrod2vlWa/DS01OqDXb9UsM/i0pkD37sye8W+Pr5NBj3fFH1yKLPuzR79
C99iR9JTEVeme56kxe4h2ffO8hh30gltffIuHRr8NI/tbQ52wGzmOvDMqj73vMfUxlx11UZqOGeq
nwd46MY1ZE8y2g0vDh23sQLDRf2YlvN1SobvOGXkmNYnq3KjW6PXphtjwinp1THTmtHDnOfUOegR
fxBb+Mg0VZgrH/DiNUHv5W0SauDJILeTGGB+b6uBYG9isi9g1sttZZbGEZntt87osezYd7wmsfgN
yqIujaNnLTafpOZ9mxVS86WCA1kMRY8apkIIXFpzyMaZbSS8tSFoHKe+V5YQAeiX5bUcbMo15m+r
7mDX9NN9lSlMjm6+RweWBLa9cIGJZthN7ZqGMc45ng7jAWK7CcSFXsc0l0dYc9ZhZBEOdU8126nK
o43uE6oUL4Qh1fVzqysmhlWtX0JOdk8dNz7TC0cP7SF61o2yDcCTbJQxv1lzc25Sz/2emvTA4Mbp
Ly5Nu9DI8089gsYvBFhZW551kHlWC/9PVQwgaHSfQF6KdjMsC+uBNRSHmIw+ilfo3MFCd8mP7ttS
viZzHxHH683XDFNHTBwxo5ig6k2i96qlU1vc3dVlbTjXBWv+HbcV0XdOZNxauHK3wBUrkn9Jwzjk
Vd6EQhIqKQ2z+S5tvKnwYI5zWecbq2m+qKImgs6TfpgZwxMeauA7NW97n70EQlD1DWvGc5tYe31u
o4fRaNDWW/mATYueTS2YLHeCKCHUz4HDY8jOqoqfYFZKgt2tsEeucDl6bIgpErxX4drD2WWP9ZDP
7VpDuP461XTm09hHIx1JM/ImlCzZQ+YStYe3rPwuIzf7Tr+sOJFJ7K7spojxrEZLwhHjLpf83biE
Rrj0+rUbZfUdvFFkRklLZWWtypCm866boRlfKn0uXkbTsK4d0hEDmwpr05FfHRY8RazkfUr3mHSb
NoiYt/kbZ8riy4FRiXGSZmRM+NgXAFk+Zm8vbkudRyJ+JEtFu3GMzgtyi4YpF7HWg6iLte2QZ+oS
rZXgjqnw5det3cC2XkZeg5Oqr2vQXifBnH8bQWeEPtVGjz5azTP9pTTbLrKtKhrllXbdx559pFLI
94Zet9t0Ah0LlbsW26Sb3irwPjdGGfcPI9b8A3jj9rPT9oxlWQtDtoXsbV2c4ppoCOR0l2NeUoXR
RdZOes0C1hhme6jRqQUNySPMeuaIuZfh8bUKZBCi+OrKwtuQQjHe5I6mX3VR1QEQqbt9ayLvUmMe
BdQMVxNTeQSs+9iM2Qd7y3PWdZits2pggD22XbAYubFJEwImS6H3Qd3lYr/Uy9WUJrA+GGltTIWT
3y7kcLvk1Hj5UEveXIN3M49M+9tMjswrc+3Z6v1roGLy++iS5dY6c7/zGyfeqQJ3rGaRGduBuA1V
h4UTQbW5zjDOvEHrm8qdGBn4BNFIfbQfrWbaT+MUh9Ja7mfHctdkCxhZnpftUUjuCeckXtHotvVQ
x9/bad5bPa+8oa2L7ZBmajvp03RKB0MGKpPREbbTZRq3Zxy1dgiJPTvOizNdRBnqVUYbWkJsJm3d
s5+zuhoXroIitPp8CMxu9nk5ZvGd5WRtyCMsx5iR3iiIKPc1LeaVELc6u11fj2caBWMxk0pO/btc
2pQq8LnjMre3s8yGcPLwvzPCz6cMI+egVB2WTor6ieDZZP6W/B/2zmQ5cuTc0q/S1uuGzDE6sOhN
zBOnIJlMcgMjk0yMjhlwAE/fH1J1paqSrtTa312ZlJkMRgR8OP8538l8JhErzw5LiwC4euEu/UB1
9QDqIVgkn14/hsCzt+Y0t7dR6pa7dHCdG4SF7/VsJ9u58q5JUBprKn26a8zUckNpSHpXy8r9aMdy
WqdWMX+YrdndaCWNXWIOX000MYxzreHGHwZ7I32EOkr19HJ1b+8ReqwLgkt9jTiqbK0QyXUy5BtR
t3BVA/d51100MQ1pHAhoVKgpAwhBlApB3VpbrGm1H8E/+nTEhHSlIl0neygeT4FBNSc1wufZ5qCN
LPApLaqJnFrRU0uKOS+dHzEkLTT5JDhN0ewV29RcDv2gIbsPgVj4KTM3vWhdtJzjW+dgewnD/TR4
FIRqxIKunA1m5V12nOcQcMw8O9PFYfr+AMFyfskpd79pY/WDCyicjNKiEXilu0WjKcJykxTxj1op
dn2jVp9yoAYBinLXgbRNhl1jQs3g+OJtLSYPVxj585oz0NVOUvcO0BZAA9PK7ZOgw2Mjp5knrS/0
N6/X/bmuYErN+eATOJm6/C4ragnA2rfjDwwhApxsmow7yKJsBSJY6HhcDUvOAXngf/qRYOEYIte8
MmvwX6DnVa+zrYqPOWYIizxvOwZLvlzIv0IXT8UyzneXwX64jPhbFkYIxvMxWcb/1WIEoC44u00W
c4C52AS8X44Bt4gBxdGQTh8LP/yujjiUpL/cBcViNEC0W0wH3W8eBE7PiyVh/KtBwV7MCqhEw894
MTDIxcrQLKaGEXdDttgc2sXwgKp+yZpecc/CDOEpMdxHi0GCAk6U7MU0MS/2CXcxUjSLpSJdzBW8
sGcufiGx9bjc0fDsH/Nfboz/UX3+fwpPIPovZtm/GQL/QfU5vOv3JPlD8Pivf+U30cd0acRbSMMS
gRSZ18MH+pvoY3riLwwHHOKGOH/4I8QQfhN9LOsvJB8lFRpLTtbDt/s3Ecj0/wKMiaOWBSPEXBy9
/4kK9KdOgKV3w8dlzsvysGQSyf2TCESWJ59TN7IeW4aJ7Dn0LUwrcHclG2GOglw5eAoAdzY/KB21
nuI4M64cLijccYwJpl/iu+u8HTGJwOHW4EEo4A4MSmfHgXonIfh3+DriujOGMrlPGzBVFEy7qPUx
BofeAfr3y2RgGWK8Z43Wm1+2Beg52XWBhB+CCFZebBr9VzEbM5geRzt3Bpvx3QihPee40+n3IKqm
d2nHU8KZirdtHUcD194ma+YdN+D65E5G9dFbcfreRXq6BwwMj5QD4Ct1Ts06oLhUcimeu6+hiYA8
VPlSkiTMhyj2mP4aSbIqGVo8L6pP9m9c6fbiBP67v/LXR7D4b/lUBZQtGBt/1OHU7DipEWLGmRs4
za7du9vKGhscPOUI2Mu26g7UiKWC+1JW1oX+cX61yvNLeG6Z4PYYp9NWIpkfg7kfbubQjanmcspP
M8mMl6J222s8IUy4SZrecKHGx+8vN3mu1P4+igF/9q1d3vl+89zlNtGbSl/wIlpPoIP2sP8+05pW
9N89JP/ENRv80TbLL+0IAGaL0oms6vyD97/CHhyFAqy8U6rw1Vw+/agsze+m5Yz3BriLY5/a8BpS
DRIx5vS4UoBgdi27CSjYUXxUmbmIL64e76LCyU66tN3HcOK/avJ+X5SEmeeIGta7uPdAR9JTfO/6
4TfEGIuYNlJJVoAo9LJcHJJCYwQ3GmOfMTLfTCWuyFkovtN2J4azmO3PwoNS0VjmoetD90C71jJF
IDqQjFO2HV1glwKVgcHMaw65+eQ4pf6RxKDgKFrQPyrW66Oc8ubQdABBwpgDaTX0uy7R45WHMruV
g8HD1JIfy+xPwTABh0LYeO0mAyp79tmS19SGjf0mSXCdlcyQ9mKGUmolqDOyYEY+FnxKC/QovVHx
Mnf0c+tlwo785dPbgWcDoyqBDjeoD8yvzF0Rt+2BOVpyzmkIuvkFbfcLc7hxOanA3bEBmG7reE4P
E/baYE0trHU1km68azuTN9RaRK/ZB7fqLs+mkc3gVHX74sRt/REwG7w4sHjWAqXs9l9/d/60ZpGz
9y1KmjgRmzbsPStYDMu/E64trPVhNEjjGkPCesCSUewNs0VFG7W/aSS0X3I1fHeoEfyBPw7nakeJ
+5q4UvyZVuV4W3lWeKo7Ub/I2qEgPM7FnuqH7yOGzU3de+oZVhZgyIGWNhhiNqMsPvtLGTK0FtQS
blu6qIF6ltZ1FNwPVhJgDfQbY7ohxZGsWa6m3UAmYFlQy4w7ekVRn9sZ1jZBUeffHIfxFtjp/PDr
a1ulGNCSxJtumhrgplmV4c8y98V331DtC3yw9qWA0g5sNgHZovDzxRtuWslHIbJ9XTaGWkNx7WNS
Xz1u12nO5Dajuu3OFzVS2b9++39FRv++Xi1v/xLKJ5PkeUuBl1we7d+9/bqGLBnNDT6ipvIMbs/S
pBWvNh7TOeA3MFPoYl7dGk/plNCG6I5VUN2MTRGPe18kbC82zyCiUF5TvJoN1Xs2eDiVA45EEfe8
JnxFtuKXWTTfY530xu4//wWcZXuFbMi+jOvwj79AQQ9gYxIIueYe6OkxNcfbuoqiXe2FjJnbgnUm
rDXrheWxxFBsbmxB6Va0ZQv3bGpqqnn2QAxbU/lujxJgnca5EFs4fHZ17odPuayZHcZFxI30X7/2
X/vxn958RzqSMbsFshqCwB9fOwpyQlundq9l7+Ln0m0b/uTbHPqHBkvkN5NqiZt0bMe7XA7FvsPO
wGijKLyjXyXDCZM34FQ0yWPualwCsjaeOk/hAtHA49ZN3Rd3s98mF64f471WQc44udXtz4Ftgo8o
cT7aUPdHMc8+vuTFmdbjfy0Iw8kGkif2r3ERPDvMey8WttWD4eMdotUAGjBQiR1ljNGuyuPxFV8p
uH09hJy942Y7F7KgtsKyxi8zalmvLOUA6G8ry9zOdkUPfZl94Fs6tLFd1Cs7q6pj7qB4FZJHnTPB
eP/r0QsDI/psQiMe6ILhf+zRz07z2FhXrk9I5Sq1hzWyUfwpqnbepeDAX/nmDV9OrpYVZHlrUhme
QK3MN45YZteOYuWrllDlZKnsSVTWTJk6mOzvUqU/7BJfBT2a4zHTVrtuFmHQwAJ0wSDQblwE2dsU
J0bxb74IHBL5pP/wTSAbyJmBQJf76zj4p2MDazWg4myoqTY2O4rGcTTBjV7W5lyPSCKEKtaSdqEE
ymIc7TiKVe8e1mfGQKxJ20i1R3p25SbO0xxjFRIdPl+RZOsBh4vC5ljsOspJeFxNKT4mLfJnlv/u
w+Ky/9Un0jE2YJ6UxATs4y8sOI7dDEXnbpUUE98Dp4DpRJNkmO9yM8R6EMyKrlZuTptpruQRa+sz
ertJugMXcU6PaLLHjGk8oIRMWIt70X9i5mWJzAryIiXmrNGcyezy1B5knixHzuVzxRHRvbS4C1wj
Y6gyWgk9svb0YlZVscFMaK94PbFaITkU+yBy+LKmVuusPd+XPwjnqQ2ErOxUMk4/0MFBtQvSR72f
kY3KG2sMHYwgfRZ/Yx9IvrUGkL/VXGkbCnmi0peWEQNTjqz2okPMuYXpvc1qgD+kij/hXplXsJbL
AQdz0En4I1tVq7xNg3MdXGQMaJv5C1xiUiYseXm5OGla3fDfYdcvZoSYhNEa+6fjbHJYyE9R1LXH
ENMzpcpman/Edki6OiKrnp0N+DYcf4LpAQtWaWxntJgPlZesq12tSAKwsou1UczmJXJ1dpr4IiD/
awZhhjPFqI2mbS/1GUTLJ9HPD8QlQuYpMh2vDWfLA01QAYWa7Tz/tLzMP+KwNLZ5rzIQvwi7NNo3
ML3gNNMIBEyZ5lqyuyvdGHwLk5pT5mokTtnBT+YiW4Vig50r/wlY8srVmQYjl2NriHVNFkiHmbqV
UsX3lpJ6zWaAitEG0/zwa0X9Hz/D01R9/d///f6pgEIlzAuTH93vr6k2mx8ug//+Zvvy1Xb/61uC
p+FPdZ6//c3fLrgSYqxFgBBGlgn86A+uBusvZGw56oMlglzAaeFvF1xHAN0SpkA/A3hF2SaXov9y
Oci/mMEStaaojnQwDoX/5ILr/XnHdMA0c83ggs2muZC8/pyVw0mXF2kUH1sl+zPmYhjdBBjaM5VT
PFMO/MpVgIn5aktjPSkMlyIZk00uTH3AHWak2zDsoV+TJnjk+kbzk50H3xK/y/cxmw0E5j4oz+Xo
1jtOjgCmxix2j204g+fs0z6c1/gvNbc536VS2clcbzMEFB64MBUPdcj40896asgJhTGJ86Nns6Be
ieFcs3D0UrJr+hun25CEMPm557kblo4dBv9Aagn703n8wBNsnrpycbaNRasJbxr5ACE+rK8uprsL
f8WsNo2Qw74qjYckrNJ2g71THxq7Lm9mPRUrxnriZW6aAeuDmJ7CarJ3UwMLlHJmLhYBbTq0M+Cu
21qotJvETPOdx6SkoDBqUo9R7Lo7xL9qnfLgb6SozXNgJs9lRudn5Hfoqc6085mlrY1alJuI3mRW
ksTpHrMqlfc0stkPISWcmOe8xjF35dTzG+eQwzdBD1ULB6WzJTtorjziwxtecwa3sHPWThngzzOk
XIWj/UIlVXUgOHiRDnEos4/vIn8euo01CQcGKOVIVBhrB9dBNDuXzmgwVLcFjCmfsyChtO4Q6KJ7
dtopxUmazObWGCx4V5TPqVXTFi6fh9tfZt86dKl4TfBkbXp+l20Wdt/CYhL4O5vnKQM7G7AlvzU6
nU5mXElGiH68cTPQ5CZ+vjyNoiv+frvAWlnmN36q6ltaxBjd0QMVy1WlGC5HfesROzPCjRHL4TVs
Quthqst060beeGEb/eosO2Lahn7PJCSJ7medtqcxgKaYAg0GqzZeoAeFK2iEJOUKI3ww7e571Jb4
wzuZHWNW6OisO8oRHka8ivV7E0Xtm9B1/zNJB/PBwyx7pqjefmSUlW7AXPYX2pdrD0OO4i3T2F1v
AAq/6dHpb43KMraWFl9Ood6wdzAZUW5RH4fU6Vc5Edk7jHxARlUzMZ6O4v5pNnoSSUOYb706BCLE
IaFXB+H0brrDsUi8NC+0fosjvBwbc+qTCv9P3Y6rLAXHi4htbV3ZqW1StIN4GErE5UzE4gK/F7ry
aJLXHCrrXrvm69wGrwLfSyNAlzZSKIrZIf5zXZRx3ewHKs/2IrK8Fzf0nyCYfgkmPVA0ZF7h3PHF
wc0HpjwxbZirIuAkTWjDOkSsOVf+hWglQdndtnVyJrmrj6MJZpYvswOqqY9abd208HcjugDGJlr3
TfWqEqPqrw12Kl5SS/NeH94PDEURi7OKoLo9bNrBG4FGB0y47PiYZfNQP1iz5asDJDHFLkuA8ZzZ
1FtQfluBOh1pVLhpXTvcSruMj7EKzW1ddZpaAMOgBcDzX5yGhs9VN58LIel56Np4n/k5QrtnGTu6
WAZMJpPeEQ2AFzbm2ffRZe6t0lqfgaAQCe3QqMPJ7Om6gpSVEbZ4APi7gLAZuXo6VkT/M2ed1qo+
pZk9b8q+r/aD04JTYAR4owdX8w5QwPFU58I9up3PXE50xjcdbeI+P/ciizaKQhlMw4vcPRo27u/q
jFfzuxWO+MlIHB8hn85bxnDVmRxNeWPmdo0/0wHTTGyothiIk8GVx4zJHCtVUz/YQWM/Qf3hWOJR
rxK7JhVlUzVP+9AgI7AO8ix7ndOgh7MhNTU2mLpYIN7yzMfYO/Scr2EtNTu8dOZqnIfbfI6mn2SQ
Bv5fKXcxRhJwv0nVUzPf/nBIjOBuoElkFXtLN7sl+mOIk3VdlmGDB6t/Y2PxdsBchkNBlIinNKQp
fdVVWntrpZLuh1Ww22y5ELYX7KjBbojMx0h6/sE2lDgnQlbrpmAKmEucu/HM9Qjf68pkg91CX4a2
WxjDwWoKcRQTsmgI2/bocVnC5eeLs9dpIGBl4+/aSliXHorUeSxksh2t/Bp6jDBkG2FYA4Pkr8Im
+dkn+CLILPgOKgRrrzYBK6PR1Mc6MMl5pDSPbMRo3zdmuTbK0Zqw3DjTTVxFyS21I8yf84pdds6C
DS4r80Q2lfrMvj7j8am3Ysax7ZYN03VV6S1H7erS2XDV596Jj80cfFAWqY6R23zSvtdv+0x/KEVj
hTAnc9v3bDdmEx9R56JDr3N7o0L/diAlRVedfWsDEl9Ka9wH7SRq1xhMDaf02ovWeNBxej/yvp5C
ouM8jfltJEnhjV5GUGNM4CmtvKH1di7Bw42TBfi63KHv4KGN0zNOuGmle97Xa90nkXea027qbyam
V+XWYufkNpuMNuEbEh8RKQhd0t7hUeoMlyIMqvlRJSIwvuvWGieqsSXFtYlL+5MYsgL0yJiZee5s
JXe76VCb0WOWoQBu5gHuzKrNcud2INLE14rjOyjydCmxMRv1RdJ0dFec4+s7q7SMeEPwYn6xq358
WSxGJ9ml5rmvC5A2k6HJISg5QrmdsuEkKFJl6YeATzVg3B24GTJoVayYfmZ471PqY9GhLuc04E2h
8MKS6urTmndSQoGQtl0E6UDvJsuPPmurJ0Xfafe+nfx6p/3a3NkM8YuVorRvQaXzBmVTNu5iEUXf
nCnEP5rCKWyqxUwUKNs5LKLHsBEzZiKN2VKv2N1mjW+/ss8NqOx426FGLYUwU09Gj51L7NyWvW1F
JamfrlsJWGrO8vg0tWYREattB2SMeOrP8OaNo1HXHgc/SoWZMnLvvjNxfDL87+Y6IQENEKME29Zs
YrhKm4xr1WvrprG5IauTPvhxU1/TgDAnePiJQOnCESATPu4a2JaH2YzHAW7+COIdsrUE59pM3Qu5
GyDXbWBeVOorF6fcOH1nbg1nunUZ4Ic9dsUZ4MDKp0uLv5+E67a0B/pRDWbDRtJGW5uYwK0zeWm0
nICI4CtmSUcnccQLWiU+wgoz+jrqbT8D4+8UGGyob8Fg13XfWbznrc2bdC4D88PBCsqD7Qo42py3
aq60YhpXAcDqre56IihN71rrDtcX8QgvVndMZ33aXygl33ZufFO5eOMCvHEX3Uv36MU+kmvB9Omh
zSkKRTIt8j1VOQ2R/Mo++aQEh01O7/jnGPrxW8CZ+5m+OHkOkfvxAE6DvLSCo9mGUpoouKGYy15b
k/xO7Rlxy5Drsxe5zi435mhtjUTLGmtilkOFsfdqVw5lEq1fNYeEyRx7iRXc5Cl94BYdu1yGE/Od
9TSh/MYwt7gZve9oAO20znDvhDujTmLascVsraJONbup6Oxrb5b2llJW/KyTzLaZkyCbjapfRl3D
eZaDvp3aSF9buRQUFHqkkwkzQ0mB+vuEnFivrLKkqTYpO29VmVWzra2hW6tyTFY2eMut4cXejoCC
/LQKa7xUbTLf0h1ZPVbaZCTOep7+LDuzfQoKkX+PTJGDBJ/S4FRO1AYnzLlOoiIihRGgPos68h7s
udNrLaryaM2CH0Akn8u8U22nQpqc/UEc0Frer0vZgZvJclXstFe5+zQ3iiMZQIJiQa6fyE7bOwPz
VlfV6V0SNTFkMTXcplJaZxaJYcMDyMMiB4sDCyufnTWI4EZdbTOVetvJMVWJmj7Vq1IRH80aJz1j
2w23uRI1B6gux+3huYusE+ttggL/c+hK/empMfbXVR6MN9gF8Unrxin/qgb/z/3/39z/AfGYiMf/
/f3/+Pkel79XDH77G/812DaBY8OshlrNrcxjjP33wbYpGV/bjL65vfvyd7f+AJ72Mua0uKa7Dgrb
3279jvmXIABkw1h70TOZhv8nt37/z8UzwDUhdvOyGHAjnVJR/EedPDPDundl6N2SuDGOUViM9bkg
vQkXwCdOLqG0I+ba2KhF4OWPc1K5wQf8468Ymtsjq6HtrnngnzzPHF8yaSRnzpIjyRvLJwpYFZ6v
uBO3QbkxcDN2V4KPEfD7SOv6WRR1aKyou85tdc6CpN3jTU3TWwnQGzMwI4Id4eriqMIJ8TPt67Wa
zGhTqJwiAvTeHQwa5uIcRB+yiq7dVSp0eMkxQl7anrbwyRvqkxU0+hPo/ZujOjyLQStec13KvaiS
6q1RmeCeqzzi1O273aRIc0AssM9Kq4nP8xSPB5YFZ8cHZdwWjJ8JaMuBDdhn/rJuAmZszVpWvakG
9tEcA4tF1d6dEcfWy0C3LFjyagMnlWrGJBbXCSjmteMosYG19ZK7SfA8uuPEiH5cCpCDl3H0ve0g
pnVoD+qBeXd9cPrGum2UYtKLzX4t0iS5qKHUR9o3kpvAyN+Drma/h+W0dblanGtFL1xeGsNHm8nw
OIWuvcsKM/9SNLVv59Q3v5bBVY302JSHwEq++t5iu9HJ+N01fRbuKGGjrKl4X9cq998si33JlSmq
iV++qES91AY/uqgryE2x5r7dUcvGoK3cQvaUa7ei82AldYFhlqY110T7CdSjnEdQeSRMq+PyjXyu
l4MiSV3UGLIV2QGPPheTWEpQ5LSGbjiSDzhVGTVPAJBG3a+8zIyuTmZm99PUznehjsU6nh0qV2yL
unYOzi4/xS4Jf0hn76Q54zJl2Mmj9tr84oIJusTYAm/AzUIpjUN9r5u62RVtO/7ofCenwUbY3brP
jOpnAMaHcjbtmHslU33BfJgcRrdoL13oE1YZPR19xgTj13lFYhoId0GtSl/Js8mEu1wlnRRUd08c
iJtgRmcoLFGsa28IkHna/ps9TrBAyRBasDeyGhcUdaMbK4qHHeILvA5DGdRVKis4D0phVO8qB7wA
XsWG4wOtxTUvStZedWrnqX2OcHyp1UAH3M+SVMrW9/OA2rXMuzSu8enNHMztOEarYV8nZt0Y2uJq
xrjchrqxk6kIXohaUIDTyHMVEudRPoHSnAP9x0Ct3Y5LiPcjq8OZIZEauBkOsbdHsHZXGMT196B0
bNwioYQB6Ie7nr7AaF1kejqX2nC6tU+C6uRzWK64axjxdgJAdS9d+vtm+oO4Z8Lk7EYbro6VNVcu
u7Qu5rr/BsejhBRUQAZLQ8RwGUTJ2agIhLsqoADED/iVvBLRgTlpgIgiNbiNZpi25jykGAfDaZto
f34expoGUWay3D4Fd1qqWFdgJ8Kb2C+ae48bqBn6zRNOEO8a2P2hKez5TuOFW5ejPLk9jzWZKWs8
JqHCtqq98h6QmAFcyERj8St/eszavLpR7YAhxKIInAh+jc8HTanXjaaTJonDYyEC+TimtbWmkWON
DChucFRiDi/1Q+TUzWVKq3TN4ilu256PmwBLTA1PYrMo1MEmsrU4zrX5SYrMu62cujgCNrOOqkUE
TMxWrcmQWziHwmjfQMDehEn1ZMhqgqVl2d0j9uHpS4mKIl5DTocpxSoqp1phATLJRzBRitdm4mZ7
2Y/VhpM58Cpr7s5J3I/PRS6cXV0VESOhwbuhdsggssRCFMCg3YTAGF7tUsSHCf7W2hhztCOnmwyS
AK73yiY4H5wgML7MtDZWo45tOmec/mcaGiW99kl5RSszwTKoFTMO8R7NKtrWXOg2Fr3okNlbg8kp
w7pXxordhY4WGpDK/hQHXrG2m6Y6g2fo7ucCf6se/flemElw18YNfTWYUeatE3nNXjl4pJFf/U2b
+ZzHZOx8RUtmQcvxR09GhBYjSYIlzDSNMETdL7GBw7/k1P5SAfpaO2Y1XyG3BwRvSu8VOCTPhu1V
YJx8ACNJNt4UcW+wYEXQGdzEectytF9f0rhohkWxn0VpvmvaqEgQzc8YY8O1pSfr4A5exZ3CCN3H
JDHHTUXTxZHB8nUW5pHTA3PBBtF+y3WDD7iw3GAjk+FBV1n0YowujMgeGY0an/g+zVuEaqOO9DcR
efUpsGt5ivy48llBw+DAugn8oBOXVhr2dZ77+56unRUaE5ISb9ja5buHK8FSC2xpxSPB2DIwqXGd
GQ8EvnHNyEXhAm9KCjFtLgrgz/xDMnr9Dgk734I3UmvhhxcCy9m+hMnCJC71CTuAy0AIdY48UPGu
V8xDIy5NK2vMAXn5oWLe1rB861C/x4mo9gZ9Mud5aOUPU+b5R9NWxq3bNg+trdxHcG3PYnLApwdh
jaUXEavpjHnv97Lf1q4cnlsV9yfXU+8pUsMxTmFbcj9c+Pmkv/o5l96Kjvf2lOBQJrIYOdc2Ksr7
eYEjAZRyBw7wD6BBrFdALvoCqACjBqGl4cVMEuOQz4N7UVWSnqzE3ZV2WjN/g3PhOd9GA/FcwD9D
cLXDlaSD8ynwo2rfd359B3rBXI9tBQirDr984m9rsknxnuQGbmI89YcWQP0ldhx9rtws+j4E9FXJ
dig31QyHw+ES8BNk3lOsioJC5lQ+ZiEvoTMzUojQglZeat+giRbbKjbfwhZDLG2pgJSqkrE3/ptx
0cVD03nOayrm6tR2tg4a3h5ifrBLxix8a/pp3Dtj0rzhv8WcHfRc7gdrOEqd9rvca980ojEaqDJ3
ERftbPFD5338bvQuebyJMgDpp/MpoFlMZlF+HruzROYlNVFyKXJyCK5QjOFLCJk/p4ZXPHKoys5F
7bPVuyYD0USjKN6VXOb24O2rW/grO+XZ1d7HTnQDGwmU4Oga+zh11E7EVnSRTGK3jZX2FG2lCRkU
EGD3RDXGY+zkBIr8vtkwsXDJleq3lrJXbmO4jvZam/NdRb5xnbmNeSrnpti5vh7fez/081Vbw08K
s9ZzV1ke0XTHbIV6wnIefxT0PL95sKMFx9x3FQXhhhfyU/Wq3qU48Mv1VBjNEZHLX6s0Q0im3Iq6
35or38p0suKmGi2ShhlltHpQmBGgqHzClLFgH8yaLc0j9u4GgmBilt5x7l13ich3GmDAToQVO6gO
zdPMOkCCh9NmjJXwENqG+OmDe111dI6v+o7AXul10Ra+Y7Pi6NFsYSc/uFDXkMZQMM5h2C6hVovU
PR/1G0zl6MBUH3286Kt2RcAOf1bbt2vSeO2m1jnpqlqG8nsdi6X8GzEDGUY8yIoNaUXGLr01dWf+
GCuZ3wGIZEEYrJxcY2btwmIGIvnoj2GfUrEw+HH5I+nVQK5XFXmgnuQYZ5lzCl0/yc7d6Aflk54G
3jUgFaNh4LApOCmv0gb2HLJnbsphXYAS2AB7y+RmiqNiY3Rh2gHQnsavCojYpw54hZwR3O/8nfLN
gGmG7jZQvzgxaViZA5R10ErJqR/8+qau+NNl65WvNk+enU3Njp8IeTPAmt8Tftgn0q2o16zGAh+N
MG/KZPSPHoQZnmAkv1vZe08zuLFVTZ7z08mrNqTueq7OtD/oLRm35tos/dippxpyk5V6EDqO4Skg
U6zKWPcHJ+/8ZTWYNpz6rE3pcISxdLt4TpLs4DWL1pm71lkULZQUgRM2gZWzJeo4blxvUjg6DH6e
yKqS6ovBeaGDnWq4NqmIXrWmQXWYyLO14J27YtTAJpt306t2w7sopZ5jJRAUHomHRpshjVDVun4W
N1MVWeu0a9tNY+eINa3rez1cjAoXHbsw8W5SewBUMM+smLSo06jS9Cny8+614+jJnakdbqdijh4V
IjGTTt7sUMXp3gg6bl+upeJbIxx0AxxkxJzUV+I4pW39GIZKdJuk5I/2REaPmNOKaxcFTINrs/7W
xA2uWMhU34sy+hZirrk4VKejZha0dNvW4touArIO/SDOMlDVI5S2ttiEYVXIG6AkzkMR1+9ybogt
VvOI/mzEYl770BuTdTJHDnwopst3WT7lL6kgoOmnOtzjwaSOeupNa89VqHsmmqA/BxiH6wpaz7lV
UbXhFRW7tCEWQZdhMZNT61yEwhrOFRJbbW3oKtEfjKug8pQGFeBNOU73tfRpwSuCPLk2aD8rUc9Y
xqB5WdvWR46zJKhYMuLJMZ7n9AInOzkqO5C3cGu4wI4eXyZhfOR+OT9TUL20vZkevxxxx3IrmLC+
ZCwVFt98LdZzKuc7g0a+TQ64f99ZQ36lupWy5pnvFapytzJrAULfygiZcfLFhxmUhyINTTBP8Ky5
fy4HWdNtLozBGEgVYqG3zCTxUfUkLBnIu/X3stO+ujOztLWBLHpcxmqTXQAEHvaodR97BLkYTnnz
pzEVQt+bAblHj7EZ/+BgTC9dMVbj06wNIs0ro+PC290zmcC+yFxDWrLCdtCM+sxb0vggH6M6Jkzd
miWC9f9RztDGDkHZ2zkaGWbJ+inP1fjtd/LPP/Fsmwug+feOM19g/nTpE+FUhrqzBCN+b/ys6lGn
uW3qWzqL3I0RWPHKpL6XfPbR8AmJR2+WsvdDap3szN0ZTrNzY3Pry/Cm6vHMlt2WX3VP2SrAwWT/
r1/cklP4h9eGpcV0PHwjOCP/+NqUOdSFCC19W1XNraw4K4aHZPh3zuN/8kNgZYATJ6kk5J/fADft
xv/H3pktR26c2/pVzgugA8hMIIETJ/ZFzVUsFuepbxBsUo15nvH05wPdckjasb3te11YtmSxSVah
Mv9hrW/R9DLojQSJQPzHMdIdc9m/R5L/Xswf7ey/lCQd0zTKYeX+eSr59UW/ppKu/oZhW6BrsOEu
MH3kz/tlt/GsbzZgEQwvv5KtGViy21zAKkrwf6E2csl20PwQyzSRq+yLueJ88xw2bqzsFxsOIqb/
ZC7pfOW1/OE5JVyMGEFsPdBeNBPDL1/EH8TTkRMxviFT8jRWcCNQTyCPsbFvX5WVZtQzjZaCShx7
D2VSIRRfMOzMxnrXxi3c0EAeaisjf8QtUtaMs1bM0NE8DKwWzfEOL3qm9lasJ+Mu8eL6pQLVZa97
6B7xevJTUM69aHoq5cxlw+PTrRASa85gRyDRn8kO1lxuQz0f0Yi2iGTiwtvSTch624OgDddyKOD5
Nn6JN9E10PnHk/74QhC0rgcEbjYleqAybZv15NpIYywGTeLsiTbcNF7mXA/YQlZZ3903wFt3uiFv
YkUhZ0oudit6KON4uhtDs73UgcjuF55GvtVjYcDcc8fAXuW2GdDtxeV9apfQJ4KhYiJSTIdgIIdT
lCRycuzusccS0hkWUbGzc6gTxJAvIZ5fgZ6jzY5ELSmf6ZL3Gck6fbAEqHAvVN8DmI83djF5G2DC
8rZbMkP7YlKb0BK34ZInCiZXb40JW+dYGuktorH0IvPh3japae2vUNJy1OEHCMRyrzRAbCZYyRW7
U5iHzljd9zWHOvnLUXBN2akuQ7gIZalBurM5sBMqiotf1tnPuHfY95OgtWts9JgMwpp74Xgfto8f
0/IhATpL3qqzJK/CgXvxYNqs6iWVtUztU7/ktOolsTWuG3kvlxRXWZLnGi3JrmUS/ohJ2Hu3C2fY
cGlcMZqaEExgL0BNrrjJSwMxzZg9pEtybJ6kzUUsabJLiuoiI7ir07i9GCNp4BGf2Cd8jD5WeDFe
piWbtmSNvrVsflJyboON2fvB4+wuIoXUZR+8jnNUW+s8jiEClKV1JcPKPCE5/SRle0D2pNI79OtQ
1SD2ePd6SdB1YVkxAltidWEhzBdFUvY6LrlREpiPe3REJPEKnmjtkM4rEqWuJuTrZS1ZuvHYXxdk
QL4xByTYAKFseFLLArdUCenKcskArpJk2FO4B+z/uitHes3JDJ3rvv8KD15yhIljjtduPFJ3fcUM
NzyDkLUnoGk+mBwUZM8GNwIO/HtiFcydr69UD10Nkzw+/y6+DckzNrBeWfhFNl6q7qk90m1O9nFT
akKQSUOevmKRRfM903W6gyhGZnIWCdQoTJ+AWlyl06exxCsXS9Dy3JkvqvNAXUyefyiH3rgeXM/b
+ktEc2yqNw7D5kYs8c3GEuScJoF9nECHPKuvmOdYo8XykbYb2M8dsqD1EgoNSO8NDmi17XRWoy2p
BIXvaSZJus2IlK5a0EdQYHKfFgJcFSIZVNTMcrPtMJTsy3+FUzf3ri/Tu3KJriYsB1o2XdmRmLLx
LlsirvOWsGsQpvV+TkbnWpGEPdVEYteT8pMNA8gBpUb7DMrCOBjVZF8YWoc5xOGiUYMJXQOdvbep
LPri2+krhRuKG1HH7g/E4vbWcWbvMaYq3JFWiQbHjfzbSbrRDU7u91yVTGtQKK1mdsFO2dvETNZm
+72p+ZXhPqOXLFNxFaQ5LbiweaTNIEUioVLquzC9nTh2V+HIeUc2LTRJnU/f584jx8PnfO47nsFo
Gqfv3oR8BIanWT1UNUgQEzFl4ObZTQH6Bs69R116G9g+VJKSnohtiaLYS23EAs0cF8cy6eHuRnlL
tl+Ze/dtrH+WBfPbQEDRG0I3ZajgWgAGECy4q9LJs8JfI3DpRhpnVHRsUCLH2Fkz3G1XtNluCgEd
crgzzhy75zBFEaEOE9L9U5abYcfdYlQfiQEqFbNlTHjDGNKU3yS1W8CMKkb3kHQMQM6jqp27kQv7
QdY++drJwKPHpKq3Xxsrqk/hnE0NOjNp/2h5+qO11eGTWFuGrxU86FLfV8QB0CTgHj8hjnJP1eQb
u9aL8+DgV+1ximSA2q5LHyA3S0RyPfkFYeKTT+7NQ/hWuqrZ9kJlCD6D8N2l6icB3cWnDemrVedA
1hbTJVUyDpsHMij7kk53kH3frzBy4nznaP+ZJ4rSnISi4brtm+YWD0hFCjhasxqFfV7CN7A7Oa7I
XupeTF9W71VtRm/cyYiAgO5dA2XIbvze9n6aY9iBtU99ieo/6V+MJJ0vmamPWJFYU2XS+bRzz0YL
j0OvW3V2j4GfhIKjXfRHhAAZkgVLTBucgst60edVZFAXus9dP9noOJv000BwAlagEwR9OGU03PmI
F565R7xtyd5j17HiNBj+6NInJhOX07GOxvEjoatRHEYB9I4k79E60fQgSQ2N2yh2GpIBZVa/AcFP
LjLFC8VT3Cq9Fl42Q3Wrkk+FFwSrBQHg9uyyneKxPLGwyoDJhHxYy6KtbuZKQl7ELuROK4H+JdtO
wjOvsfsMb/YwDb8h9Ki+40Luwbiyv1z5HnOl1Yj66IRtrL/Nbc4bAoFr40OZU3MzQVwl+Qqm8qHT
AMgP2hjK714wYhWaZr87lhb2yk0cxRWjE9w4L5UbKbVyC9nex4rtG/BZWUFSKdMjnzkYjShV0aVM
ig6fn9zbSl2bb77X+mqbR2YybqzesPddqqJ7lFnYAuWk1zkrC3hargK3IUMGvrbVs2FKhD5PQ1uh
722djVMqczP1XQOphQcO0ei8JiZObSsTWIsTi3ZLOIenVlZT3lld024aNuHn1Ojx/GtwBJtRx+Wx
0apGGZXm9RvKysX5iwjYwt/XFK/JBNps28L6rACKV/NvJJHIa99k+ySF80MFofekMcu+Fwh8dzIE
XYRCSfsZCfEJIAyiQzgRWcyax0ib+tqblf6O0DyFx1JCjxKBPUP7l5P8oQf2xK1vyWcPlEi0cjM5
MhirWX3mhSgOcCb5n8ncJe4BRu507yZ+1a9HTF/vvddDAc7t8jvdeXtne/Bh1vEozLdupoDcBubQ
8SyZDQpShCifXsVeaetnTmCcoCv4ryAV8ifc2E6zk7iarrqmm+grDSRsc92wLifF4YjW8NZEcvZa
5RohXw9kMOth6RpbUD4sl6bWu1OtZ146iBabwMtYQ9pA8W5gyRor10LYiIfLLld23asfpJIK9OZY
ZZ7RJGnWctnAcNkypIWKsolMQMlBcGlaMW8HLDlHEadYr5XdbuZSpmh0ze5ssQF0OpR3YSw6MnI6
RxM6w+h51QPf2iROWz8FqBJ+ONhcdn1hEkbBuzkvUBvVXYdiTLCdywQKk28z0sGcEStyNVT8WQI+
yVc0n2AqjDDlaJHDdcHa6CX1x/SRAVm4NyPboD/wu3PNTocpLFG8VyiavHVgUiNmQ3ByZ+JidjlG
v4MbeRX5OiJIXhtXI8Fjb8wWIIxsqE5lKZwtW9H5KjGs8jQg/zjzG6ZnoaLow5+jFi5h2xKsUPU7
FND5sUoDuRHJ/FJiw+3WlrDq94AFza2sKpZjZlQfvzr+v4U7/4twR0rKjT8MR/4bkuLxt5xUlOa3
3/7YJv/6qt/bZAtnDoYY5Sqp+cN+b5EBjFp0pXS6lpYuf/1niyydb45rQSBWwlQW4y6GP7+3yOob
KhuGLhoLiyvx+/wnLbLSi4X1Ty0y8dg4hkClSqCo3l/T1PFSSyMc7PzIHcoqY08lGsT9lmuf3X6b
IVFZ0caL4dyKidq4qaYNu2q514GvD1WmyGmw/SbbCltbyPGV8zgmZrIlgBTQVIC4cj3UcpsFzvia
jWNVbSZpSxASuXUUpZmuO6AC4OIDptC+/uzysj3CZgn2NtCwjQNgbg3dL1zPaDP3Uw/sCD6YKlZA
qcGih1WGYcGl24yn4lWVlfue1012pBpjrRE5sBY0YoIW0mYfR8ENchv3kE9RCm1B9lSPjWrxFAmn
eA2pl/aiN+ZT06deuAmwYf3ARVuiV8lgiq4yrBrXBVrSpyRu3fMYz+Y9O3mxyVN9B37RuzZjWbHw
C4LvadgAXIeJdph1R+JHVPmQdYinq7WfH4aI7OFaTndFWbBszEW+c2Bk0F70FjAq7xTkGJaKMbk1
XKRNmmkplMXB3aZcNKsuqewHTBUkAlXKXDNPUMwSxubYNbNx8AnSPakkNE5pg5QnERVwICOeN02M
ar9yQh1uK9dgtDvAabWiEpuPZetz4Gf2XpVWthMVYixzbmYKNvo4HRn+CmD9ozNm48eUdM62GRDx
+Dpp7mYyOtnSOJiTCKfeGOU43SuIoj86f+ROmr4DV2j2VinjA4h9sacO8Z97l0FBHPvOpxs5yXTd
TSK+hogNBdEtGXuMQDG37Dz7DbpQ94CuuMYsLqLNZFqCLBkk48t+eFXT1v1w63z4GQyTt5vNHMV7
RWbPls+NulPTgFwHJcRTCC/2CXr39A4whRiBHB3LtVEk/RU4fzSjSBnCVeSF5bZEVLO05Eg75gR5
uunkN0TaFNfpYD2Fo1G2tG6qOrhdkdyNRcUNmsv+RmS1d6UqBg7QZxUte2QZmT50Bgr+Xd3gI1l5
nYL+OnfjcAIvt4tzgYQHp7Tchap018KiWKfjFdlhotxf5+wmUBmrDrUPYUbZBkAues+4CnAAWygt
RjFnt4ZhHzy7otvq8uq6dsQ78QraP1fsVMKr0kpfnKjW91lhM6bGTHdsok75Yg8mIyZvvcd85X3g
GKiibeBP883cj80tojc3IyRb+vNZ5aw73LZ7Yvcpb2tuejiDaaIfMcfFW6/urC0tmwcORIulhG5S
RFahU96XSKXjYdEVB4cSfV/9JEgEo+AjgyVnPMVYp9CnnLVPY2wyIg/MGw5KXvesL+EBOPEiXS5g
lrzNYYVY3iyN4FJNOtMvzMxFxeLRnqw7spg7/5OkAoZB0Qyej5YktJShtmYHzxMZRLJyvQyJlIfL
DbNgn8KBN2l6fmjDp9F1894saAjYZq8Kt+vAw3c1Ymef3kJdQxH0nrOptN8T+AY8KSbKwSP1p9mv
8grPft5q9YlZqE32OGX68oAMRiPLM0AbrlrL971tbid8yzkNameVjeBkyeZjWITMB349tWS05+zj
O7aJvzBPPcQGmwzpHGkXzJOKG+1OonBYDQFcbK8SGH/mpgB2uAr0qIOtiXz7Zlx8S4ws+FucZfGq
tnmN1w4b/Md0cMVV7TCOgIleV6xoYBPvYyWda6pjKJgR6nkS/HzMcrgz16KTes8aKtwT1ObuC4Qc
t7lIz7BeLXpCyy7OY2iHV35Z6l0xtAobtXI1H6o+Ktlp5h2kvNgRJ1fXe9ugkOezGnN+BU60rYNC
GjsUauYDBXu8dUQzW4w5EUo7Rp5fdNgV926vnUvrVP2bTcYUvY30rhgkAHepamuTjCrYt3U7L0y1
LjVXGcK1j2qqfnBHgW+TCouP9lks9ZHproRZmQ/EKfq7EenIk62C5k4pw+dyyNNjGujmhuQoA107
XsKencYHhanNfMPaNNoJ8OzH/oFcBvM10Va0aZCLvfVWBY+/ZeJ4iO1qvCK5BHiBLfB2VyPN2TDF
30MhrZNdFSgUgnGHkRuIKAr3eN3K0CoXyona0v/Nt4TFxtsQqWWT5uUT6dY04k4Pv5UN397uM7ta
xdYwEAUAn2FIydXRAKbiTT0K9yqSHPEeGt8NczfaY77/A1QVeyWWMMcA6dYtjcaw7ucw2RICF+wd
foFdCcggXVmDCjkaZ/UqZVVzF1Kuv/fMLK4tPVu/9Z1gnMs8YYu61zo4TSVRCPH9hFcEG8wfwY5o
Dqx6zEouiTlUzwzzquuubutb27a8M1VuvgbQGp+BnUe0diEZ5AURGrZInUX08p0WLzqT8BK+MBA3
L75vefwhjUMlkKF17FywmUUmEbFh2m/XEZ/8WzvW494TTv3uYluvGnKpGC60d3Vjk2enMtdB7tR4
d4kTzldWnBQ/hiagfxszc5tMhXnE9fLi13geMAyaFA84WZECyG2EZNDFyWO8jrlvboewqK7H3Juu
pNEAvuL2rzY44yCnWsxpVqPVPhkCGc6ma4KmWSk9bj0DYl3Tj463rmxTr2cPuR50UtGigHWXNtVM
HAtwNJ97d5Z01V2NWZYkDftdjKCGRwXZdkWqCidBXSc4bfPemULNyCd2A668IGP08tg4Uxn9bcz/
t7ZgQF0c6u7/WZh/U/8WFPkfi/tfX/JPZb7zjakrp5/A4uqQ+vzPAh961jcbv727QN/Yc+Gt/+cO
zPkmnMVt79H5s95deoxfBf6XNp99FS2Bo8gfIEngv/7fx/h/g9+KX2vj5i9//8fAXGrVPxf4JH1L
G2u4sBexP5v4v2rzm25OBkalt3HiQTdE2GUyjqkDYqU8v1QUSk5FUFeRmiBcubGwU62GPnLWCYEd
A7AeSe4T2ivKjKaNErw5TEFJHXyx3d5A+O7Q867KPk/QJC279jatzE9KqoE5n24gXq9RhS7KWiw9
1DhFKNBM7gtPkbgaVvGJ3BrrpySGrlh5TeX+MBZtwAiw7KSTRTRZBEx2Wp3eo6Ty91ye80Z6Kfo4
JHjodaTTEe4l0OBzyZY1QS1SGU8ayYK7aBeyRcWQL3oGZ1E2RIvGYVzUDrq3u+9o0MRWARNDnJA7
4X39JZZoFt1E382+tyE7jzxSCbydIUY3t+62qdJy45lhCIYcMH4fYXBiHfYjWmQbGIjD+GKL0dig
j9E3YGwQfEzRCNAydSZ73eoQVKzvjR7mMLONpgdtt22+4Z2YXv2pQHDJ6IG0TdD4D1pJrPhNwZwQ
lStpbZHjYycYxvGVuYBl7x01mseACnTrOQnAU9OKkdHpltw+jLGyfCEkiRTwAEjukomUnYwGijqx
cm5JnJE/I7ZJBk3aDBm+3DNzBCEW0VQzb2JM5/XGARf8hieucm75TQBNiaTPRlYpSINAa8lts8iF
UJiHP1mfgB5eFEVQBrrdEIB2s8FJbTrSKO6qWY3EF4UYjcXUFpzOqJWmAqS6mVXWnbFomfI+c06+
YpvK2YfWCR8sjj8+NDg5FjlUODHDT5CQgYXYVblRnlVgxtO1mXcYc0+soAaoph7aetfd8kIoYpX6
MC9vFZDy4kikg4WWUpL0y9KUzoPYqKxR58HH1YBhILdcF8kO9hu1yWZevTsOdt6r2er1Q1bm0bDR
xuiVz2nd62plFw3zR2TDJFWZCEtQYY9sdxxBi3aKcRx7Z6cMwk+yxQE3xqmm3k7dKTPOvR0FzRq8
XHFpDDc6swoIrxw/H94RLbEzTpqhA7Sek/UxBlNoY0MUObHdqbOoolGP47aArkCZZU3oP4c5MNqD
iZNulwdRdAsjz6Llq4Ckr4raz/hk08Uy1y2nqN0Q+NQNCKDLvj/Pc9RVG+LW5LoIeTc3ZZ/1FkIu
o8ZbvLBnbh0yeqAsIUPU1+OcDaDFbXNfJ7rbhAEoBJ64hRsVawzeqaGjC8j0FOsBpSwoMgYcNWZA
d3gVUVPsW2+sgpMym/t5bOP5zuuMD2P2cj5ThlOMa5fNvH1pCwkpqq248YkgpqsfoRkxZIZR9ggH
SxR7xcI23/MPsZd4Rs5cjJNoelCVR0ATbvG2QoKWCmefIuYcjjoGByiLsv6Jh+DJ7hz3LPH7zg99
gm7vQBSLVRxrn4RntzTYjTaNCdUxFncqH/g8QiRi0xYzRQWebOZYZ6t4P4/SPcWGCxXDHYxxPI/W
UFxBJMix35d1ssep0GxTK1gKUd6rYheUCHHErOSdUU5mv5NdmG4o/sRV4SA2lW5seFsDTV24AWFg
PZazijamTBfwNJrY+EdN9vF7jG3/iRV6/9aYY19v60IpPmtq7Df0+IxZLMdojwwqSBgk2aLZOmET
1Ff8CwAhLIMVOtI4h5pw5TCbZCnbGEjlGNCjQjSZocD42oydE7LCd9hY2E4dLJV92bMRrHHE+C1j
zXZV2BndUZGXnctM2U8frSmQz8TivigeYYKWAUTx3uSmOCBy13cOePdNgIti04qwOsIH1uY2n1ux
TQ0b4Texf+M9+011STPR9RRbOrOuEYZDS2mJa9i7VSFfq3Z8hW9I39zSQlsYovzUXfe92TbI8eKx
u0b+aF3myWrQMhS04dgKxuDOGnu/FqtYpdM8HTKpW23Ha5oAfJzsZgf3AhPS+ltV9G/VU0B/XPQ8
/3M9dSyG9z9WU7++4Fc15ZnfmDb991Ep81AlEBYKoAiaDowi53c1kVzURBZkcKRGDiNWtGi/V1IM
WB294NpQJim9fNVfKqd/VUkpSbn2x1EpkcSSYsoBu+SZ6IrkX2iAU9a2PbwG92RW2XhlxA1BuolI
7kdpJ59Z3s9HIN3s8ZDTstNLvtZ7X4u+r52frxvjlj0InyvWP/0tUwP/OZnRf1xVy9IwbPHLHYuv
rZ6fd9JYE33HitFiiMDSQT9PdjvcQTKRKDunLCUmN3bTz75nWdlXnfscAttnifq1zWy/Npv5suRk
Z3cMl7VnvyxA469dKEcOe9F8WZG6y7IUNskxIErwEntj/9JGlbpn8ct2tetL/2e7rFwDo79OEOaz
sYJ6+jYvq1kFGPRlDBjCiqkJf5Kmw/7WC2xigepR35YOAUSbcZLNLdDj8RpGEywBJjEEtWaGcVfk
MYp/6pLg0hvCP5JZS48UsJVFqlVIdYYgnMR4FWeLveWAKWAug/yQOpytxG+Eb9YkyR2Rbubum0X/
Bb0Ad+lkkfXc2R1jna4IDtGQBpSNnnuy0bTszWIs5WbOMuchA3MT7WdSqPVqAv0GDMkSHToDKgIM
oqCOPieK5RJ1Va3ZwqY9QhWvZkjiJ9Wp85N4i0KZQGNRMKEhqdC7WkhzXwozcHleyckyFR5BW73u
7nud4b6G+3Ygy7T5ERq+2669CGDcWs1O+VClQ3uytMs+mfrxrvBSklAMKDM3FpNxkwDAGTu4MxXQ
+HGlvKYdwR9Op1oXEVaBNDacp3FEQ80AGQux35IrOsRbxsD1DWYihpJjxOIWlxHOj2Gk3OZub09t
nMlw5YRjcOu25U/ywqfuYC4kho1B9M9PgidTtWL8mA6rSM3tR15LhzkzhoZnYldjpvV5tYVFGi+B
3k7/XoJDuXWGmhUhW8mdZ8har5iMy51VeAjQxsgabua2CeLnyiQHqL8jWjEiO8GaEQrttdVH98Ok
w1tMi5OVfvLuAkFck6oe8doCOsQ5cAYJOhWkSjk68y9Bg6ktswpEyKrtkZ4PADgnSzwFLt+DEI1N
nM4PqhmD7ZCzklm3ltXnBz+3lowX9rUoo5x17wkNIYVodAIiMz7esl4DJyZgNaGRyVnZKQ+nYWOW
2bpitreLQ2b2huYWI0YHzlEgs02aWFei9dDxm4zLxkLdo209pINpn+dS+XD+ahQeZj4dEKfxunfj
iF+rh8Kxyd2aJ1DllXkx0MQ5m6bpYErVcGiieG5PDJnhLiEBPCIvG84dQcCbAZfuvrKRvzDFnqsr
pjTdCd9Kdj9ZucpXUeHQJcQ5jmmPaX3IBzOBawDv/8kycMKmbvLpUkRsYof86CKKm0ejE+kFpqVe
Nzkby2i0rYdaJZxaLq4KWjRkNKYTE6yAS5RYnYArWKDr7rvkFivNs6dgowTzwswo5CFug3sHNxkp
S1a89okvWceR2dsA0FIgqrODAYxmgFe7GB5hEIcbE23VURfQMhgT4dgTsbh3ymXPn84JcIPaPuL4
zLYOvvZxFaimu7a9xNxWY4wXCTfAC92MetUMlTdhgnxpJPr9pLtWP2ptd1fl4KSQNoKGMwW9IMqP
yPaND2A4BT1GEsw3DGl45UifvZ17zsYEU8KhYMvCPN+Lz4NleOM2aBjr+WLu1m1uZmtC2IM1zU91
yTqyvHSdLatg8W462JawxfW7kZEW/puq3eLtJPBJ8qLcEWSabP0ZeRvGrZRXW8iYD6preN5HRKPC
a86WCjDJ2I5r4KL5OUJNdRM3LuYAE1AuXfe8z1phbk0X/masdMe+wc1e0c65t2EboL4IePtfY3zu
wu6wvSVjfmP1HduUNDAf8TCnP5tJtW/aCtSDrsb8rmIbt53Qyu1SzMLXPV3vEXFbw34mMbBwuyLl
0A2j7iFSEj9u2Mh3Kt/pwBxxOKPnya9dq2wOo2FbN01jM3ZvycdpsmF6CKzMcekYrejS9l57Nj2/
Pzc28nEzpCjr4ybBoeJyZKZs6zxyeCOYqniCO+0S/eJqtEYy2JDwJATMznA+mWkZ7rIkzpCJp/5T
iNspBJdkN9+nSEQMBYw+Ogt2m4dGsCegnxt/ZG3HLkaW86PsJeIJP9Y1OSARu0BdNU9YHsV5ZkF/
RkABN4/Oi1m1XYX3ttNZD7j1BTmAcbkhgQa9IEkz4UtZlQ1JSw5Y/aYg2YeDqTpwo4/vIfnKjzIE
KrXqwBsg2pO4ZYSaaZu69kQc6R0tdhPfBLW0IMWYlbMoZSdnsBLzdSLCMT/gHq6jF2bMSzRZWzgd
N1Fi4mqbixCfVI5TcttZ2I8n2Y9kzZnj/Om2PZS6ZMrX5N5wBIewJQAf1oCvgnDq9oOZPTJKqPZR
wuKAh9Q/8lamjPDz9I5usUV8q09dYJSbigTV9VfR97ee4H/RE1gOWox/VR9fvefN+5819//4kt8r
ZGaKLuQB22SqqDxhUaX+EhRYpvjGuE8sugEX54RNgfp7lczU71dVjLbAQ3xvMQqUiAzQkvwnVbGl
/jpf9MDCY8fHNWwjYnCcv8wXK791wSuOzlUmShBFwtEW+ZMWCrRq3TWsTCswGMjHBnKiZeFfinzi
Cq5t00CVO7c8lQ8pVm0jQ+ru4LoBnDPWyj+4Pk/0upM9TiZgS3N5SUIgJ3qX1ehCh0tLAHA44kjX
VAc0svgSd22TZs65V1XzkQTDHYE/GmEesKa1Ch29S7GOI/Cu2F+IeXow3Bk279wSV7eGqJYj21mY
DvMeNQ3hqflopTaATRMBk67JlDykldtVt/A7koe68r23Jp0lBm8uXYsPWb8w8/I69Lco2l8NieyI
bzE58xZCJLhlNMfMD+SUZ1uyxdybpMqdt0prcjy8YviOtY4bx25Zq3VMCtEx4diMe4F7vpCh4WJo
N8iDmrP0GOMx/460onoVjRTFyioi76Pw3I90nC6uWYMS7BPmR/zFv+47R95EdmQeGEZb2zaW3nqU
LObJwPGquy7O4fKZ0wTddGCcuaIIZ/FA6cyRCFQP1ppl9weI+Nlth5DumV0Meqx6GvY4IqY7rxHT
iYuxgp4cUbgipjKiA5jr6JPnwb6LE/gb2x4i2g02Y8wCDBUOTFgtJm9t/hgyatvP7NNvuWL1uscx
Rz3stoKNWi9eDIJASKWqhLwpVNBtvJJyOdOot/vImglTsJGisdTutpbIuy0gclyj8FV2ciDNhF38
iHPWr+bvxpSVOzdKjT1WufmoAD1/mJnQxxDRy8NsTv6lM6riXJC+ne3VbEw3Yzc7vYXdt1etcCg9
f/03OmrVh9dMTnADspVC6kbeWO+pvD7FJVCq/JT5Dbu6jW79KvZ2uCPusdrhAcRJDPl7ZmuLDPfj
7xP13wkN4hSz/uWJellsR/9n/U4abpT/afbw60t/naza/sYNuliSUGuJfwwZfp2srvomBUelyTxz
mTFIljy/TlaOU9t1YR4xZpCCL+N8/P2kld/4Vy2XDSweJPYm/xFlSZvshP44f1BgnYVkVWEvijGy
FDje/+gI1MlYZXVKTTS2YBhWFnhJvZlZbw4b0ddUpW1fMt53TR06R1bngTqiLfJcrBINFBAxULbv
JOSVZEvsXVAdjLSwhnpZ3mTA8kLZgLe2XRz9oTqiMbYuxLSrY6vQA3DOxtVbWjpy+eSxn8ScyDQx
gaizymiuz17oF2/M3ss3mBM+FqaYDchqYKx+tkKh0GX11iXzMgMcSR44zqorhFvuBUnziDkSY/kS
8n9RRsQR8bpVyy5YEsyAaWvJ1G0bd7wPRhs9BlyL+xo/zZFIRoIfJAag+ibAdFCcCrgP7snxdPPZ
uGgtsBMwiMTGYLDuDUCel2oab6d0lN066Tx+jZJ+xVkJEdQHFHLWI3I8+12LcYkBNroDpAb5NA8u
Ug/CDQ+NNOFXO1ljXQJR8fuXyOCeY4facV1VEQ537cUNtgJUpp8xcYOga1UhHiOgLm/Sr8x+Ncqa
f02NVnGFLsd+nwK+jh6BH8C2Bn7aIeW7mTIQj7G/LBY6ySp75Xgjv7VK+J5uIsu3NDb53b3URlvU
Daa8OJgQrnLkXReJm+Ds9j7+JGBM17Ef9cy/veSYR3TLuLmX19MZfcbn2ZgRw8xzzT/5xxuamkFS
bygGvWfRLe8whLnxlre0aV6ZPQCjGhYa7WZMRJxtTOz/0Z2RCX6FYor5U8o+5K9uQ7eGP6vjdRli
Y0G2jgYkr2FShr3Whg4QBLQZ9wqRh6H5QvaOkjuS8Qxycof5Z+h3vBJmn3vPUzrco/awwQKGDmNt
n7ToWTQxjiX68RXmcWONbE085ooHEPPE8tRmPOgoRUgIwWjOnzQjoaO2/0c+w/IQtUtsdOgM/Ky6
7XkaRN0sZHLZaonVmMQs3IvMuFM4UhUjgIaHzxA4pPxe8NHTQ0kEINHGKG7a0rqEQ8WHUHsjb3AB
E1agOgoIAEpiRHCnPPZYaSYMdDIuQpvnjcvKOxesHdXhaz1hcM9DshkkP3eEynpeZUtCsjSD3CdL
KOOJ8bl7P8dxEfkQzcV71y/PyUSm0Fu3vEWubOUxs7vyzbWa/8/emS3JbWxZ9otwzR2zv8Y8ZOSc
SSZfYJmkiHkeHMDX90LoVjWVqqb6vtcLTTKJAQQCcPg5Z++1+bCuFiQ8OKbaejZBe9Mw4FmAO/OG
uz54vd7CseFxfdMWnvrysCfLTRq4w4iNv+eSaDOc7kc67vf5bJLEHSXEKJuurV6R8XHhurKy8KfT
Q2hA4IjynBVLgsv1kegzhE1uPHHxpqjnxxYsHDG+mTeagM0BlgaDDpd66Bk8a/CKzwJFU9UmdKXQ
uCHqRCiZgWSacESafrzPsLYPKx3nfB0R28c/Jww1r22eByG4wQyLhxxhC9cnQOv1PJgk9U5iZgVh
x0wgVFSqG11m6mZGBQkdNp64JUri0AiUMHzCWnuPtJP7pB7Q2BlNO7Ge0jbcUGB6B9dpxE5kZJGj
+DFQ4xFgRXsn5ftaAKb1bm4ZUKHFSXjCGEZzQgg8xsfcLHUEsG2sLmEC+iRGa7e36NM9QrW1cUmk
jH1ymfE5tgvRJqXG3SQdS4YQgXzGmQ6vDnL+iKKu5n8yqSbfUhHUB4UCZ08FbD57Fvc80VqQKPwI
5uxTC/vPPow9SySBD4p5d8odhYOcHwojqHwOSJSpTmHpOePWKnI4rTmck30iaIf2NrLy9aD5lbI4
sN9bqDbNFikZ91Tg29zg7Gj5WZs2c96FhisALUrK57qfJG6HSU8bBAGokXJRcr/IlohtGAzVm1YD
T0Tu1vI2hoH6nOeS80nyiijHQS13jkfW/HRCP8nHm2HQ/ghT0D5x5HB3Kw7Bjlq9NrEjk7Nd9c2h
l56od9d73qYFBTan4zuvzXq5/3vPlbd9PKhX1EiIc+AXcohBy7p7GCDzjEjAWta3pkXDk0XWcj+q
Jf8bEbF6BTPID/nnkkaPN8aQ5mluJVjlTX9M/Bb6VD3YuiFPz5D3Np3ubZbhAib6lsuL/nJ3feLy
wbdfQdyPgHpqp4l215W1LCMJ9yzy61eJhqt41WE4pV8cOgPoBGw20CtwCvHejjrnXWVEqyd9nT/I
qDfX+KB+4NLA+lUt4zy/RhS7moKQFZhwQXmrZ0bTsEwET7Bf+hXs7IjhdnRnTtF0YPmxco1RGOUS
CrGyKIHKlrM650WL19D0Aub01Doqe5iT7I9ExJnnr7POwKiRp82BxJmcn6igJ48oeGSt5ZkE1MsS
g65Am/RwEJO5P8oify1D2ZxUMPaMTicoOOxDrObZtP1jiXuIIABMns90uaoz7xj/XjIUJPe4Gaxd
U1vxqpayu4VEUp7bPguxmoTRS+zVZISRkfqtpu1qmGUNtVZRTXbeWngJzwBDfZkb+tB107GN+upM
eFuTB/ciIt5ZqY6Evn5XVW29Mxgd3Ve4XJPcewwQ/YgvCJnRmdIWzN3gKGWZs6pSS6EpdDezJXr8
k3R/Nyh75gJYd4dE163tZF0tul15lfDGi5rXsNMFlmgyqvQQ+4pF9QvAGAGw4WmI72ZRRdNucqHz
M8s3YjQabU830wRffqYinu98FC+nFsrxgxePNVCsRXqcI0Kmh1NejEWXTHKqf/IWrXImbTYl5AJt
aXgjZRawgFYIfPtzAwX54lkhomcmveN7ZpfJCyraFzuhpL7JGH8+1GlUYNFttc8cAgaPP1gDLUG0
1dGism4JsFpBDzO3tYOnx0d1vZuMRB3EAFJ4WrTa+VW2Ta5iuuqtNrn4RNhNF66X+yPp/GI39zrg
PR6LbRjrF6WSCqct8lAv0N8GhOJEJXofYY12PHKIp5ZZbe6s1APo1TlAugSqIVcV0HMXBTqKnWcD
lxX6xba9+HE0P+Qz9XLp9fmunAx7HyhgxhXpWduwbp9rZAYoYq/C9zavy0s3M4dO05z9iUbyHbJv
OJH9I08mTriDA1HvmKLWvimtmfQeB0v8kKK4H90SXGNd+1tDzekqYcWi7s7Te7tONh67TmNO5R0v
AfIh7KEAYWa4x2xR+SN6XVtETxygSzZ7oifYs06LlRlC0sEBWLxq48l4a4ORQUXVqAsRoQ99nJub
rijEY4r276acsu7FHE2DFvdiRjCuxgTN3vWju9oVAtOcTx2xhPsk7sqvELpoZqLboKCHMJg+m4vz
wdOWwcwEFTBvXm+T+vYO4NK0S8o0P2rhee9Gmn8djRpDhfSyfD00TbszPG4baNWUr7jE+r1Y/BjO
4sxg8Qfu7TBfCwjPPQ6F86NanBxmJ/VaLu4OVit5nJLGeg8aweApKFvES6W5ZXfdsBNcXCLT4hfp
apwjQc2Kwsq/DDpKhoBGbHoHsbhNcoyzGzoNEO51JvUNcDxPrio0DkxeWtdvuHadIx4HnWZo0h2Y
nUvXaB6Tx5iYdsQPCIKygze3Q/iDxT/cYRqrAZOT1BIYQ1EBpApmaEGhBbbGjQwWpiZ24a/3+tVI
W8S9E4wB2Ei9JB6r6qhAonrruU15iVuei9jq9Ct5D9lxRrHJkHNKd3hW5m0fCf418eKda2biRYej
zy1uwVEzTjHiNBoWaZ/Tv1EMx26Ypd5GQ9d+MSLVnzFXX9y0APHIbuAJG6ogDwU/xKqndulOMCum
+EvLdEQcCYVS3cmo5WxiNkPnt6Nt19dg/eXCLw8p3IK7oFM05fDhUobASvTfiHNnUQ+IWiZvztAT
7fiVI5sZew9c+9lZm5ltCEayhiBDInRQCb35ERjpnQmk3F37MYSnnacDJz/XjLbqXVqy5doIB0wu
dw+2063TsweNGkYr7GShbIP2t3k3xXWVTSch5/FxMrWEL6kAqi+ienJ+2J/90kP9tyzyVxkk9fnn
0tmhsDcpoJEQ2ItI89fSuY8ChP+04w8Bc1VESWVpjV9me+7brwQ4ziAqcsVupCycjHQtnfLy/f0J
SCKWPp8BPdKlhqdXyll8QuboyCXpy+zCgzNC8FsFRRsSRq9kYN5Ko2Xi0oEZ2MdWHIXnrgpmmHtu
y2yz6OSzL3p5a5eLj+T3Z/U/XBaFdB5pqEtfw1tyoX69LMwNAkhYdri099ikj7z9tyNZZoodWZCB
iDPZ+fQ5UqGNMYTV2++Pfg2D+tV7xsXg8IRZ+bCEuDifWscFZPce2QTXZMoohRJZT4SQIALNE36Q
aMIXMFvat56haRpHuWy/C5um3pkOL9ZSG2BeCjw47cLo0C0VdFWHRfKzDRxqmMJiof2HE/77j7iI
UxyYMqYQnvx8vQa4sYZl+NmhCAa809AGQNlFborsoWEeWa+LCvuRO7b1e05OxSNz4vGRcRodgHJs
HvOiXv/DGS09n79eQpc9kG1hbPBQ7l5vu18IN4ZTG3PPvuHQYNilrDfc8bGjJfXa0uJpV76xlL/a
NNsfNibEI7o/f4OurclwGPBKXrdttdRgXNnfn9hVDPP5xFzbUYQtE73tfA4C8wYBVqWpo0PlhuxQ
w5Laq18Rr9V44yJObYunKsp8+zjBqKSfYJWgAQfbHB57KB6EUA9avQoxUS3b132xJG13bxD/tQ1t
CBa7OGzZcxPhwh5+6fWAZePJNvKAbknqNcjBlmjhH38WpXGOwqyfly5AMVXjI7mx2G+GhEjNZR/3
Hhcp99bc+uQyOF5FBfT7y2Gigfr8O8ENsxEqQXB3lf1pAYokKQeELBh7K8KphGIE2QmxDEupU4yc
PQu/uplMfzCeCnOmeTLmEac1xf38NCqXqxVakurEmY0MOanNP3Kx+HP0sincXttDlgm+kfy/hC5N
r5noHcoFqLGOvWoAFzTUzWGeco7uwPrMN3jvMJX7FAQ/rl/2f2d7/zjbg2b1y33xN6/wGQld/z2d
/qJ/o5/MX/p3D9oHzO8p7ABqkauZ/9cs7Kt/YaBdBn6eArh5dQT/Vwda/Ys3mpLA/i1CgiWGgf/u
QONNgL9F+1kC27r6iP8DBZxc3lG/PtM+xDd6zw5CODzD5mcrAYtQ1PhzEJ5I+cFgRiiB96AlVluL
Encf1546DeIjMfR4rGob5XtCjssj243ugKJz2Fu1rPeo3oX4h8eLttXfTo1LwkyUN5mJY/rzC37E
Dkj+B+4fbwCoeadUKu782WXqyLgOF6Bc/IBXZ2BMTE0XWgpt1QAX9eog9ItCPrTS8TEWVtRH3pd5
MRzCbsF7SMa2fMsjqBMN+C/sichCDKquq2sxb68WRtvtDB8tcTBv7D8djvJPv2N5NT9Giw+SfPnF
E6mcrAbVs1gl0QSQc2ekOChpK8htaU7JdmzUM3PGxWmpePfdz9LtX1TJi1E3dY6TNANRTc83qT9y
goIeCUYvWcps+nrrOMKiSIPYAVYzBGaUneBLZynhhRNBqgnEsgeCZDYM/Ekca4JXXAbGvonn5lSH
idz3lG/fYxE1dyoHgeYm7Rkm46mCvfzsFfEIR3Gc9l7bd4Beo+E0GoNBgtLM7C8DZ3Zb29Z0U4TR
zohhNuNKleWjYRMDZyUtm3lI25s5zSJSxQIi+kTv6IsREpEI1wKokhdN7VbHw3gTevOT6MPsriGB
DsA8emHqUKxTOz817I+mzZOVqqKWXSxAcDrkWL0fhZ9WjwOcZJwNfn7vDLMHiNtqZHpBYNNaL8kS
pTKSY3/Hhm+L5Mrc1TRXnichRrwJUBXGJY6FLm2xq64ZLbJx+zU9f3cJTJaH0QqqLbhMY0VpCGla
EPWCIo5SZ4l/4arXZNGlzY4IO3EKpaVOShJyFcklOyZYYmSqjkCZcomWqbUkZSbtDYR/S/SMtYTQ
WANxNCHTmx0kj3qb13z7xiS2JpuGZmtes2y47vaO+DIMGxW143u6xN5YJile3RKFwzhIPxI9qW+h
Ng5nR7cYdpfwHLuOsi1c6wL4KyD4eQnZiZa4nf4avNPgtd5k1zwejVhmWs8UZF8dPmRtjJhfAl+R
vaO0fDfDJIJBvKT71GFwqQErbfxxbA4wnga97pZEICo1woECL8LkP7gJG2ttTZj4O7hNe2bBi88E
hwn+zDr3zDW6qAw5IlG6mywkKnLFztd4dsYWfJ1tZN1RjQ0Bl5UDZ2rkOh4HAKvtir5pdIOPqTjT
9ufq0e8nrHNYVJkDqQMT3Sjcy4H9HbiIpnTLdPM866q4UaRBcfnmOr04mExJu1bw0/14ebpoygEB
oQk37FF/WYDjKZoePIwQzt5LS/eYghVRkZ4/vGEet4Fu7SPBoUCjXHDmGCMB0bMS6rchQja6qnyX
8IYcaxTe1RhP35r5sJ6AajXetyLwVI9NpiGYoYTJPJCaBiiL4GWMhDg1aYHIoYvym4nMIJPt5jAc
y9AtHWA2GarbBBEm/DwiPDELh+Zdm9n6wW0GkrnYXgyII4o2u0PdXu21SW8YVe1QGijEJO2HCvXd
rctycM4jCnmgaln+yki+fox7qyu3Y2ZCu6l1fWPUXdluPKsWd7GflM8ew/xsI/vY3oiS/+5yj8LL
llN0IiStuWgziu5jU6cv6PELMgCxqYQTJnZi5tCPVSWLr9Om6fckxBmLqpTdF/37xr2nEZIZXwEo
zpp+aa0eTbb/MS1/SPfUsI3b7GyRqz+oUOvTlEv9BpAeTtgkh0fZDfUBEd9mNlya8yHGo4MwE8he
mEnsc6SGhEp1aJ4cq5wT5ilu9CAd0/xSDnn86E1jLg9t04b3IEkr0I1Tl2ZrdtbtN/LjSMWwoVM5
+wYHzjZw+/Q9qlUtqZbH4dL5RKmsQqmdCJ7PgqNI0YTdGWNnAHIYIIutSBUYfrK+q0eqW72rPcjn
rqE4RKgERnvW5h2pp8mxSc1xW2sHHBw4hWPipcFX6FaSP7jpWOd5yFMLlM1Efx2T7AyFH3q6ibDS
qb0bGTpkRnsTg4KVaCXY/lGj7BpQ4J07nz7m8rOREx+dc3QtCFAtvuQgvW0bud/JotUb7eOcSuvR
eo1h3h0TZCv3CtcyR82/01unHUiitHVHS/IGxy9LjpPdhJMffMesdVS04VauYxAqSB924wscw1Vl
J7eTQ1yOjYSFvzCP5h3jWH5THfv6lg4B1jKT9io1H7DGhj9iXxjfEp3WD41pjWfbqe1s3VZR8UbN
MXwfrKwlidPxNg0kLzbVYOgyIy2/c5c61hqmUMzSkWBh305REN20pD9EK16nzdny67FdOVZEYKls
gXpu+8mAOYnRTy0hvEYMX3nuxaub4Mzb1m6dfgCwDBGfAkVYJKcYq4mjMCayI7MuJ7cj8jSqLh/I
XpWSE7wGDt28ETqUvrKF4+eCZm8nw50h7PRxEu5TOgbEfiU5qHvLbrx5XTB5urSxxjuzCMju8KTZ
R7ZY5bepDLpd1xv5puwEvxcJCBOddispvllOnfOZ8fDDlEW6RfJtLy/RJr/4dStvWpYznqJ2mpHj
Qtxn4iVMWHc+AO0VrYD0HavFW2tIjHqTtIiXTFR1SiCOeMi9fQPRNy7EaN1ngaZBXNb5I0k53W25
UEMpdOKn8YoSXahYlL8MlnZ92z6GSvOydnznQuhKtBlLHrGbGG+HswHZ0rYw8xl5rJwc/ydGwmET
LFRTnYz1h6/qCoXibKiTZ7dEZ+DHIFIIL49Cj7ogUpuFlupfwalqYah2V5xqRbgnOTTGjC+PvtVw
QxfMQXtwBbE2Vygr25Pmi3lFtWK9B9sKQQou4hXmKrgHgq1aGK9D0vAmwFxZ1AdiauxxM+ogglkO
1g4QYmb5T+MIM7a84mOJKXbPfpOy0EZqyRMo3Sy5NBHhimuW9vw2KfzxlSZY/Sgt7X2rAz8hxyJE
15USEfPdlsGC4PLqYl+3DVYNI8zp1Edy5pVRA0PYx3kl70083/nJrwgiCXuPTKFC2IyJRCiOlZ9k
Yl0sOIjW6l2BeeuKiXD/hEb8b1n3/yMwksr0abv8vy1NN2Uft/H7X7VF//5b/1XX+f+iDQJqCenQ
1YlEZ+nf2iJlk+wG49rxfFdiH19aOP9V2Vn/opIxBWRlnE8Kg/l/V3YmH0gXgaAfE6ofW6P/SMVp
farspOQBx9dEa4tK0cMIQ3n1SxuJZrfuy1g2R4cblwl0YshHEdXzxQfrsSvrxCc9ovLER2t4wTNj
quY4kSd6MpoYRDHvf0xPnrwpGUztU3selndKlq+w1BrPfkVIqRdVkGBL0CtrGSXjHVG5/R9JY0pw
ImH2aiP42VY5Kc/c6wHuCUyQm8L0hg2zwGYtQ9HofZcb84F1yH0CMzL+A238k4yVK2DblI4Ol2FB
Wi8Os1+vQMJmjUK1qo5sNcd7LEZqz55Frc2uW74X5/3LLXL/Z9X8a0f6k5jrejyEs5ZtI9f15ILi
/vV4jOHFGBKfftRGY63GMPtYTBPrOOAa/P5In1pPy5E81Gsekl8w3Wje/nqkmVnPzNs9w51G7Wey
fLOTJO+EHLj4iTQNez9FSfD4+4P+D18P/YtHv4CbCQXG8t9/uaESYbaamXJ2xE1KIJixsI5bXHXk
t48OgWr/+dEcOhw013zbhR/+16OFytdxkSdEJwntpJcCAcZudHGb3fWZev79seTSlf6lC7JcTzR4
HMSz4IrLz608rK1ZROJffKyjMWO0F1HLb+o6LxmOStxjxP3d9ZTzNxo5ygGgd1cRF+62//F3doTw
iaATdIQ8FpW/fmew5t6U9+wY6x4NFU75Cft5GATPyoVY+w8H+/s9hIBx2Q0jc8Ri+bnz01AoW13j
JsdKzvND6TftpjN4giFZknE9tTFuG69Qqf8Px/37bQQoBX0nhTKqPVd8WpfSMNFEPFfJsdD1wKac
XxNxktarIibw6fc/7Kdjgc3h8wF5CBZVvOmLkfTXW9Ym6FcOkQISQT2/YRztwQMQzXQOEWa9/P5Y
y2f9cg9dj+VIk0tJuoP9t+44ecvUKOzdjvM0a8LK2S2cstga5Ob3x/ncFlu+k4PMf2nDL7er+dfv
1LtZ2+Ctj0nOcoaE3Qz1xMqeCswzg+U8RXFM8vPYdAR0zYswbEulFV1+fw6f7p3lu2L5Y6FbOIGu
+HzvUJzBv3M6zmFoF3LQUDMOmI3wElhTfipDn3LWtaZ/WM//Plyif8oSRPiHjy+BtIG/fvUhdNnd
BR65JnCxvzSJm58Yoky3FYL3fWNVBbRkoxzBJk1j6K0D3U/DUbvF+ANHbN18rzCvntKgCA7hYk5A
d8gfc2I8/P7q/E/n6fDDLEBHhbH4s38idaxAz55hHFD8uh/T1NvNeqgzyiwiBLTLaI4SbIW40oOE
X+r0IgaTZBSrCIJjn5b2GeBrcByZxN4qw229HaGKZQKfVXnD/vfn+ve7Fo2zb2EecdiR/M3qIVRB
IyDTMYglMRFhDJY2pXZpu+3vj/P3J9EXrDEsboTV8IB8Ws5jw+SigF3CS17CiYhnJlvIe50zZgDn
6ffH+rycc3siiPZ8k7ejQ698acb/+thPfuu09piwnJdNugn9gOTzDGF/xqOCxa8K19VIAqXsR+/N
yItwT0nT/cOFlcJZnsS/rgi+hY8GtRKbAk7n03fOmsoweTKCg9frZjp6GZicFcgMqzqGfTU/4CcR
Hw5zKyJzkKuspipKQv55oVa5xHWf23AITqrvp3ucdSaqiBoxybomTZasQuQuF6CUeMYJCnqcMyv4
OYx99upP2XzBMo6KW6HbWgyAKU5T3zkPjWDBbXNtPjp96j6hmRQHJovyJgLZ229IvjUY2uv5gTxs
q19lNJzucpju71kwiY+ZQdwF9w9FsgKo9TP3Dac6FXmNDRKgRHCY4aC3tEqjniw8D7kEflHY4HD1
EItH0Li/F31uvWg85fVqZNyKuhOQ+s9s6Gy9ybvRiratn0QXSDP5yXZYWmQzxB99xOJdtqHzk86y
bxJ7ybaRckyQQ6tjFfY7YgbsvbYFm6HCG9sfvgcEqEhq782vdeM/4lRdlILQslPkDIrDA803SEQg
a5yeSu+9zcQgoYBW4cVb/m5LoXsJEQ1Dn451qxlvZsazKq3pwnsme0Wmoe+ulzdwdbc1i0g8VFYd
pSTEeVl0DIDjWScTDP4lhZxM6uAcJXSar6sVPP4zuDtWKF+OxreChHOAGWKUwMsyOR/6uOLaTWSc
AWoRInombM/+0jeCTFkzFMX9As5erKF8jo7i6AKeO9wQshB/NAIA5CpomikkJwj14ApLmfOUhJb1
AhixMVeGybXNLTP+yMLc3Emswu+0mRi58tBkIMXjfH5wIKDgSkwbZOtDPd7FE/aYjWfL+FvmdixN
5CaTwQCzZmst92G+xJr4PdZhtMF+F2/mUbKBIbV83hUD3JKVl3fzJdQTivGA0mtC/T8g83IMBkcL
5n7TRy3O1oQvQBc40TMcdG6wrWij6j3SoWDW4nP3Oqk93jcBYIRDT/boreuUxrOLbZvfMbSnS2hk
ySn1s62aadThOhvvGCfXO6j/kowTAnBrtATrySibhxCb2FGAGz0zPLHX+PZjaD+wYqRVzKcegfPB
8pzgOey8bWnTH6zdIr2AbUrX4KW9O5hCe2S4OM2KYAQenaCk8XnsKjuHSTBh9U9B8AhjnGk6muZa
YiXbQbTJ1xDKyVfjqpqvKh5IhEdSnki1iyI89VARSqI5LaYtRg88KNdqRdxycspSv1kjOcygpHcE
SrfAljrHfmuYOV3gyN01uEhWeLPGzTD5COtxsewgNr24gQtKvq3Mc+Zka9GnzrrqCr0HRyfW6SwX
0IBwcWLZ8wJNfWyj6QPQ93vVG+02MXJrM7lYz016TkdD+F9rmvnFarCqbD2NPm+1vjK/5ZZ9QiAt
SciJbyMXuBLJhc/DEJzLwgu/dvjztpE9jacoy1mA7WWPlJvTrRtbFgq+tn6QcdaejIGIzXl2b1Kv
nvwK/h8RG4pg0xoO0x/gBarDJEtCGdBrBCRihFZykqVdylVghN5N72ScUJnZFs6syZxfHAA9u1Fn
5Hh2g4kWE1HnHRslO9podxmceSJ7aeDnvNCy1E9TiTyQVj4Z16tqmKdL6gHhAa3u7eyUnPAkj5vj
mLnkRtYq56Dsoi9NKB59R+tHpKDT1pr7fru8f7DEl5gn1lA08/u2oyno8aRlR2CmbAXMlJiJZmIv
kvoMq9LCbdeu8GKWokLTkgx4I3ih8g5VQumDHy7d5GzzdmoW9Lr0QEu3qcz8rhXdq5fN5BQzaLu1
6xnWbJgRtLLpXMDnO2aamPEBRO6KJHXuUa62O9frwy9dEuqz1Y+bLg70KdG96FYmAbbfsCwQSegU
ZhuvB9bJY6Ga6IQTnBwOU5MlMA85N2bC3oESITMesqnxtvnUkLCHKV3kEBt6u/B/dvYIT8EtpPls
5o73ZdSzmvfCiQ04iRqwRdmzHyNZ/lDNs7pFpegSi8OkyirLam10tXegglYHNUqzA+TVN39UJiiw
SifTqe6si5fb4qKChmQXZFo39JELtjAFuFMvUw9ZUAe0V63AovhPIps2RYMqLSYvWHaZOvGjqqfR
gYnCSxgyB7ni9vdxFu2D1xl0Deqi3fglKXy+yy0Ac6FaVNnOXntk1LiYsQHlx/ZLOrXlfdi11ioP
ZHIMktq8cAXjjZUP6xrTzn5wHG5sVVzQTYl1kCvzPqwz50B337pRYQj9pZqdp8Cp5Sb3dQnmaq52
GdqV935B/7PQ1OuhZci39rsSsGdKAOY+GqC4IsBjNBS2AWpuMVq3vfDLO9xabPsVOcQYMIyk2E6p
UdqrOBmyfZYW3puTujRxyjo84+j3S7IO7ew4GWr6o6Mcv+ks3eO0NUjStCo0/mvm2bzTMcc0S2fS
uaVix7eKaZMCQJanDGwZT1dXXXSSZ/eV63R3fjuOB6tuI7WOlX/Ix7k5ap9kaIQG/rlEmHZJesyj
djjkH2nB9GSbVqr+YsOa2blukv5UTk50V+UxkiWaiF5SkjWvXlt9y/nobVOXjA+UM5Md2gbz8C4Y
SWgWgdY4hhUxvrxcBZTOqCBtMJn7M36HeC1KpvFOH2/T3PyuDUWWNamGCISU1W4LJPsXxnflB5zT
4YTSlGmH4h1IA3beTw5EDwZv3b0UQ/uRNClrdp3x1mARADDcod4hvNV56URfeO13F8kidDq7GKOf
kTHVSO9aEGqh3RWUSZ3xE89KcRmdyryNtdO/kEk0fNhN7L+FvSLBoigUI7mRtGca386UZx6ynyIv
DoZrTyfmreSF5e7wBWIc1JQ0J1PcH2DIJfUyudQpFF4XDM9kTt4GgCNdDbMOFi7yaHFW3Xiwi0Rc
bB1nIE407wxGWRM2nb53yftKy2hR2NbjQQYLxKbJq37T2WbJcjaR0Yke1ZzWo2PC5FEjrxFJd4j7
kq48yvcZsW2mxE6lZBZWvBT2lqi6UwWe7ntFbbRMR7JNQZL9z7rx42+BudzKdJTEJfIqs8Be3owH
V1iIzB3TejfMyvhpIv24CfwpfHYKsLuy5GNHe1QvsogR4PdO8w34Zcx2UkBrbeMXNsbBtgtcAQSk
fnSt15CZLYJnltcgC7ip8lfhFNgkfePRG0YU4F4xYzrwd5iFF3wkJAgwKflqZHOy8eA8rmTRQPCg
xgbQsLgPxvgjzcyowAWAkriPupJX5ZKPa5i73tV/ANtVe2p5e10zNNilQK/WKVBEs80dAtUHucLr
svNDFa6BcBgbwPC8oJNRnicnJ85Uwkfig6Oy9/fmBK8zz6dsb3fx+FS7ZLKbvR9ekmL4aVSMGeo5
J4F4GMxTTGN329LNOsVoAnEk0B4wxwFWUNX0+yrqxEfagUuhxuetw0boZPelvW1VjPtGd9B4uhHK
rxz3KfnTK4sN15qi2sVQPt5pZEkkG43uwUENuBb54FOaVASEYkAx2Qrej7JlRpvhCvC79o+uMcpt
ZZTzXrp4SvJafWsmI981U+UijKV3MDP4SHT70FvGe+zauzKIABH26rbI21Nu1G86n+/6NDgBynip
muDCkkvDCLzH2W3mn/jLXqVSj55Z7Ct20+SiZe9KxPjZkdpjB1Qf0hHtem4Wv7khnRd8xQSnlebH
qCQbKyNkkY/MY+Y23Qah6C7BZjIyA8TF6X7PB0W+T05Xe+XAit+Guu+/zNb8fQQ/6uJeYPabxXo9
qSn8IrCLE+Ta+OkJ/Q7WqmmC2RNbezlvhzr+OgJkP5CciOvsRfhDjzCoRkzdxk+YOiL0/CpdN/XQ
fzXMxt+OIEgPAzXMTd9jZUBVsDzmgK0dK/a+YrEsGCjVLqn1kW6Oce3SHtXJUk54Khr3JWibLckh
qQ0kxZ1viJYyml2Uj4+4ptUPWEskBxlVRkNnlSr8tXtzMLV1ZvrdtgT2IDi4z8xm+TyzTpN3kGAu
zp8ErdgxBFKjGL+njH/patpkKguSGbGH4fdfpeyHDp7Ve8ZtB6gHzrZRJpgc0D0iBdGUnCnpuU1v
Bm9+mAYIfF0eQI7KiAFHFoWI6VNIbUy/pCwKue37TcnyQp9pmWlMZR+89RgySLWoqTFK0zkn8Qza
lnfcq18H08WwHarkmOzZDtqpuE0MJx62nZooO3qPZUm3ibUu5FKdyHgc/khmU98l7kRQi0znnQyb
9BSlOngLc4Mmd2h78lG2TrfFOUglwgRWfIAjdJ1LFw1Lyau6clpHTtUSGzmwdcgMV+wraTVH9vZ8
NEnmxjYqKdAZzyKxQ41MfcWE+JsLJHETN2z/VnZU3TvNvE7hWR2LitzJmVf+0UxbXqStFZxQm9IU
gFNxIc6eHsEyqbkeb6hsYzuhHDkGrsXMJiVfR3h2/vX6vyg/Nx+FS9lfeonae44zH0jKqd7bvKMG
GxuTLoFv6Ts9s+0xKDaZ9cyF+6RSLiboCgc7eVfvro3iKhsZo4wlqOyUvnGWx7Am4zhSe0Nxinmk
0xOWwgI4udN+KeOOLxAnfCLryIwqD3OrE2fya94LfvUiFZyzHpsjlPvxPh3Z785kLB/mtJ8vYzVN
3XoEPHq0Se58rhzKPlioVbl2pqTes1Wjtu/7zGs2QxrolLRxuiI0L1kMFpt7IKCSlPbggMYPRJ5z
/4vZuIF5Xr3T/Iv3Ik3oKPrzWTVNC3EsUx0tGSgopPsAJ951BLPZOKs6cYuf2zmXycyEbHZoXgVz
erred0Zc/B/2zmM5bibLwk+EDgAJuy2LKhZNiU7SBkFKFLxP2KefD+y/O6RiBSvU61n0RHSPyCSA
NDfPPWbadDFfQEwyxVE2nY6hRA9H7PXM4m5DXPcUmseAIlyzjmk7v5O0pcum8V/5VsNNYXe8NkDK
JaLe6VrPNTxRZygOqf90bZPQd4tlm0NWAAo0y2AGSGNWQLrd/AvT2LoPUPGu3RBCOKYa4Pk2Jq4D
IryvmcqPwECod3Y+/38LydvSrIEJqwl7vO74RWsIXq5JgruiEp1iGqQMS1zs0cJoX0KF8lqzwVmJ
KOLCT0a4/2vSDEClmNkkJn4psY7FC1BiTowRQrlHqeMI4mq9v+8wEnjxQxVxM1y3cqGELGEUI/Qm
e+nv/VIrXhK7gRSGElcsRuJaVFgDqa994XLAE+ZQROcs8SChAoa7sHXzSD9wb6mfpTu/3oy88n1b
8Jo6vHW/9IkkpWBesHqT4Ng7ZeULyWYMDbu/25Nm7u8Iv2FCto7SvExEdwUqiJys+Dm3Jluezfe1
NZtuGWoRVw9Z/shVx8Xcz3e2TVf7e1XydaT0WewDK9BvRxfEIne3su7kOigs5HJA4Ndl1vnf6h4u
63KyJu0qDXQSYYTl781U8JdLbj7mCh9ld6sKE/CDtqizMudZ0GO+czBLE0gB36BumTiQ+xa92zJL
7El9xSu5xI/MUQhPDEvWdFET+lBwO4UByP7oGrypgFAwXHZ9/5ftlzywK+c5WKsjM88s/T0kM0QV
jhgnT7FbZ2U7Ntc+B2/qN8finrzkgjF8bQix/z502PcvGgryGii1DNYhZQUnI0lqB63pcjTzsn2I
cML/WXaG/wuBBOxhE53XAjvt/taI+mozmjZetS7me7vOrfxvsWWa+aKpccVDcwfAvUJnXoz/hp//
n79+ib/uot/+DT3/wF+/Rgfx9gd5/d8/8Q/JwcJZSljEqgud/gDzj/7BPyQHW/sX3GzaMaZGUopj
g/j/w3EwyJA2HYB+G1NVlFEqVIv/+LdCfzBnpyvayFhaz/SHv2CvnzYV6CZwYeb30IuCvW6d9ING
YqOEHGcGgQ+Ta22O1/in/fY2Lvf06eVB8jDJ/5xt/TWYFH+2EmghzcWhO3mdL0jrcxakzy8ci1f6
X3LJ/zDK/KC/tdYxhBwGM2QUO//eKN+L4U2aFygDH9/Vnw9y0lu2o8Lg6s4Q7XS01eMYrarp9fOn
QHA+/5bfWx6OA6d1Vp3pzAysXE5eV5MqZfyuSiEnpv5R0P7t12wI+pq6dvJMP0lxwMjYPdOWI7pR
283QiGGNi422HYeu30ZlXT/p4SS0Jcc4oSjSPhIe25kratH+4NZWxO2gVldCDh2xxL5/DweO6svO
2vhhnKE0O7bjq8bqgNcLwAKnXMWOg3V3oXVei4U01OSQvF7606tEscPrtEQpmVRtsSBaqeBC0VIO
qKl9paI2oD9k59x2zDG8VivFYv9OYVKrAKOhYnZXMsjaYZEMpMtCeW8PLYGfjwT7pauwDHX8AKsf
lp7Z9BozsXYU9NWNPeFGpTcHI9Hl45CPxrHHF22rgFmtC2JBKHNwk0xbzdg0iQP/bSi1a4cb/joW
xkBM1NB9Ebbkl3AgHOwpHtcFLuojeGejXfs+LlkF4MAyKNrw6Mdd/8OV2XjsJoGyzfIH3Iw7lAFK
NL31ueV/DUuYHKuMZsEjzUlTrHqyYuoad5clbTT5S6mMOcIrTuWTq0dOCA1DGkdMuvlF8wuGxXFd
cE1HzS6zEu9E04IW7EvyVsE54ALDifQxHsR0tyGwyTVR9rdprNzEgfEmG1iJ/Sjbnwi3Ho1Jf3Mx
Mv426LhvGq0SfZUJhrTqCPC7qMNK2+a98TZXxKRC9dXkxRVM/5jm3sC1gfjoVuX34YGDQf9gJ/vM
NZunSCGCFFcZ+ypz2pATuffXwqwRR8BIxLFTj98TF1ZuXdYbWNXqFjo7gnDTsoKl64/+2iHxk0I8
JcHCBLT3uEwxgD5ZWATFcksafEJwUNzdJ8XU3qP15B/XbsPEcCLzmAbwO9XUT/a0tQ3o70WLGNM1
bh2X17mohOavMrDclc7eeSN78oN2MW2aDbJwfMiGCnemZVtTDUGHD2jORep9nLcJ0WR9ZN7qqRZv
wyBQt5pR+68+tsl4K+uKf6P3LhgzllIEQsB1JnwYoO92DEm4GwO0vphRG/uxrKtDhfb6i4bHyc5y
S+vORxK5hZor7mwtCw69YT75WUV9BHcaAqrZqXRfACB2VY2fQNsO2Idi3ee/SjqQ6Dj6Qi6E0irb
gnbQL1wEnF/AW3LZKE1/VWMI/hq6KqLutjK0BQGG6lpppAse7M7vw8eudYWK+CdmBrzJphtScijo
VWqNNnoZ5lwHokSNB+4O09ofHTwwhWJqW+KDCKhCGPDV0f0OKr4ZHgmjUL0OH1FrZbQDZb0ddQC1
oJw/tASv5ApB/Q3pxP1LLUR+nbeBewtZXzxwCaCnhKBBWQ+VZl69W+cIxKn4/tfOHaGk+QtRDv2x
HvGfGuJQ3gxNZR20gXIa92LzKim5hWmV2S1x3rTuS2jkKwk5xKPCdrolCl4GqLCnJm9L9+WxnlQ7
x5fBJ1cityxzRf+/QPPTq7+MyJLZIiQr6r7ClPCnOVmNR9Bus04U4iCYGjQvLdfclGPZbGVBytmq
KaNmxakCGVo1qqu0t+Csh0VF5gIVX7AIOpjOLJrQWsUunoq0FKc9f23woCNr3o+kIlzROxiXqelH
1TK2cAiB4xu7O4eKYQNn2KIjGLg7s3G5I3GXwKR01h6FSYT/soVhyhKUkGuuq8o1qs969+9bZVg5
4wYKrkIoVIsRja6m7pK4ZN7DUExYZnBLusvTunrtKynZxrrkmBYGgHesjkvJLvCdMOZpXXS27Unk
AG+YME4bHdbJ1fudqS+ilBQDSBYvTVJor0hUaDim1O6/GpcO+dgMNG81lQvvfMXSc8vEOJy7EayR
DDDKtOdbMIzGxgHX7pyEcpQ5PPF2MZYxtGDuzMxD0vsDWQGF6ZYkHlK7i3QG1hLZPNuDbFbUvvxT
oxbKOkJLcv1+ndebQP8CKkzpa4TFUxdl2Va6bb7lRu6vo0kjtUGZDYgrYEx1mIv9on1BESh3jm05
xKW0sbly/ET1INMnbJ51d+MCOnNbDTEQrjU3wmIADYOmSNKh6ZYNHvpvGPgOYMQO8j0GuEBP2R4b
HO4CdmHJdsbIJ08idgbNGazJcyOgAg29ztf3Tm1kzMjMO53TLJ18a/ezvc9UtgyL26y/HyZyFrWa
Cy3sZ+WByHQoXcrAp3cElpyFDQzSpiL8+X4jTObbalZb5pWPhTiXlAYaYxVA6K+INdxSjdY7USrJ
U+8idMrzChyispS1adQuPRCQheAdP5oPu8alA4J/yHDXW6A9hDu6y8KlHROCKd2JejRetKxK13nJ
BIdRn+wnZvQSEhfOzYaav8Wc4Tv6vs1Dk1jTExMpuMMvIriVceve5zFtHMuAPBrVZb51amF9lRSk
ctHio3RI+5zQlPebn+4rw52UyXScFLV763JfeczmHPFJylhb4R7yz3dK5OD/GlX+2MEQ/UY18BsD
D1EeAsx971CC0FkgInKNVUn0LW8b5+gW3bBRkNc9i3Y0nrtaMZ5jsxxvOKmsTViFymqMIoW4TgMM
0fdJ2QiU+guJzvlar7EnJe54uHl/69j9hLApHOdWTzDAyvOCg6+Jr/DZ04irxKszb9HqFEzEzWAW
6pVND2Wdu7HcZaMU67LKcD6qVYNFbLvjvuUefes7c4oiWo9k+T6XceGA5aMYDnWFY1xNTjTckBzl
r2ljBEsNT3fydsw8uVWrONtZIMtfXR99lvSh1i2ciMOQFFQ+/wRhGTszEAdkKgitXJHhbMqd3py0
GZaA8pCMww2bwkj4rJ/f2vU0raLCbANwhHJ8UuH2mOSD4ps/4ckM6IYsPHXHmNRVO74VSYjIQQB+
GW0GhtgjH9fsHlyxLofbym44ukkEx8S+KoAmhimzk5VO6CyOeBrx55xN3c6taVMSK9PQAJNpri1z
Oy8eiE/NNy0bDjUQDaErFL/ytgI2BPa0OljRADhjTzh0BYdkA91XGRdVkisPjapyw0aARMVsEA2R
dqCAatCwNHEPixEEztxMp6tA/DF63IJEpE8qUOs6K0GmhBtpr+9kCCOjwW30vfpKwhIACj4QYqEY
M2eIrvE6gh1Klwu+D/E/9t7qjXHtyLHGaZ8YHbQiHUSZzLUQQ8gOJs8ib8R0VC3aIchVMPZakqY6
PBhKRYCMC7JzaKWCJTz/9C4WCFgWxVT5XqPFxjZSxYTJlo9HFnZp8xPd2uGgE6hnhjcaMVXNEn+c
ewK8CQl1aFlOZahspVlI8uzNUf8+5qODfVBe3YtOQJZLIuWKjtldi7h3USCFROyivDkVZruakX8V
La2wlDzGA4+RrFK1YOc0g6beOE7drwtgmK2PjSIIny+vIP/U0MMq1V5TIYY0qkxSNkJMK8EiCPa0
sh92rvwA87sd9EZs9KHP5rqt2iEU0hf2FD30RTgta8wZPHarLS+iW0JIJTCZPj59MOerksN6x6oX
z6GoqXxShuZEEUHDQXUkPXaT3N7ULnleRGkGVRUGH+zYtAhL/7rMw2CZdAFOFFEKs7MQBEoSfBZ+
D9rO9BJ8jacFnoHdenCm4r6EF48HXgAhapHp4VUYW+VdniflV8wj8gWneoZMqKQZ19kwxDRoMiuS
epNd243TXifqdGukYespIbrjFb6ixp3h1NNdHFj1fYkr/hoGgE3/b6gxHZgsaz3Ytb/06zDcpu4U
b7oq4UquptEeEfIIwC6rV7eesiuN8Ahw3dR061WPNU9Pi6jFze6qyV8p77Vvg5U715rbSnVZ62Zx
7KoYs2a9aPs7fxqLnSShaxsrYbORDpQIPSOXjt6FQnOGjLG6XSHEejVCoyIjk+CLW0OT8TE3ZbFp
kUR8s2rqKyTDoX4zOq78hnbZ3hMelz/7I2Zli4qYlid1PiEtLSNXNnRCb8jz9iqMHOM6zBrsxqQw
8Wut+n1qBt1Vr4zJD2ng7InMh49btNK/6+wy+5k1RIx0lobjXhMXaOyQSO81rIYPuNuaGHtwwV6M
XW5w123wOx4VaTyK3M7W9Pc1cGwEbjeFMr4lne181Qs7p6k/OaS/pdMGsla8jLtsRDEdTrRSwoyO
basMOHWPNTtZnMZeXJIKWlq2yufltN2P3CqgkYoJB2hnFTQlIdJR9qCk9KVyWS0CdvkFwA2GIi59
q0Qrn2sRi1VigevSNbYrtK1UxmT9WdkDFlPFQU6pvqtrOrjU8xn8CKR6Sem0iieaXiH72NAt5W2U
KYyRnqQHjbSuJ6lUJLaRNbXlFtMvdCXyH0FD5YFDMb2jVIxfBk0Uj3GVVF/LFjvYbakgaVtEfhUl
yI1N31wkCSWNocj8iGNvnxOqBkaZ1Ba6uLbu432nt29B79DDA945YNGTXwkq2x95qRK+S3bPioju
m6noECo3Qkm3EsrRkq5QcUi6ksgBtGvyhi5+cBNTDM1pU8RvkQxJLnNgwU/DsfYL6/8neRGoLjnT
3EWLCI9uqZz2mI61dwliipWBuOBpqBvBwYVbNyGl/rEpRfEqlPK7ETf9d1hR91MLn2tjg7uuFCDX
bVxN7OylIpYstfQe/3h8C+CH1V9MNW2ypW9B4wlbdTN1hAtCZ5oloIWxDXFFP+iJBcia1C1m2Lgg
eXGsB69A0A09U+yETaGguw8G+4GrDucJDMXvfmarqzJwnw0MSa/UUtO3/BYd0nwl743I+GmnTn3b
FXJE1eITCJdAfuG9jfG16079tqtt3hgZFVt8BwbC7QhU5E3Yz3YXGg9RVyCibyMWbO2i2sypqcbQ
cjemYm6lCPU77iBPbMjJ7VBO1r6CYraQvbTWZZr7L1jdThiI9g6hZSK+wemWRr5J3BfGnFS3WEVU
y6Dr8y/4vQRUuMoxyzK5k6TzHf1Ise7sSiV6PrZwZgo78UsLSC0psMha120U7H3CdG5zcwgPqZmY
90YJtQkm40Re0rc4RykfJs02Y7tddyVxsZMc1KPvt0Te9rCKC5kUmLGK9F6y4y7aOVHXdTtC9dL2
ISBzcjHYqrUXQTFuZV9/D93c9mKCCJe0KYY9G6lChJnbHSjl7H1vQNrAADqh/i3yX62Mu2iVyvJV
QP791jiyhQUQwDR9LdQ4Vq+0svWviNGMV6AlPZOt0R9aXRnGJe6gpnsTpXWg489cVcNC1EVpbqp8
mLiahTXt9bFOH/LMxdrTHN1tGM1sfiCsB2iQb8MAyVDFMJ1+tKj36tT/sE1uDWZKvhxFFZekCkbB
pNE+w+1Mm5OTPAViyp71bxLXYj1lMGqWmPgGHlVhugLu+NHoJEgW6uhDc+B8HfveawfrxeYKMsTT
wazVIzWUBXIGTKS0jvbDcNP+ysDlcm1VAiAlIf0oIL+4cxX/V2gJ847gAf3YDO6vajCUp4Cl96jr
dh2uzKao6I/Vg79qHI1Y4Nwstqo7tDgvVPmKfIGOtDsQgM+B0I8oKAI+25w9gVxtTgH+E8610Nnn
HQa0Xm+A33UKYFxUFszJast9PLvANP+A7DrzaK4GiR+DGetU5GIP5kCdZNfeWAQ0aeFJL6IMe9Q0
KNPV5w92bijkZrbrmDo+HKeMdhVjOuBHjQcLneBhiA2OjLjTrlVJjtPnQ51KTByeStOR7WGQ4zLi
yTvUElMdU8FQeZ23hySViWdhg7T0mbyLKhiyLTku49+C5Ayqa0IT4HAY0pwOamIsqCtF1HgYCRO5
DRdtYdVAdtxJjQvPdyrjmZ+PBU0Lw0YuaFgn4oCEzX/C7rX2sjEU/iL1lZjNzYl3iQ6imQJ/3JWj
BoKYTuF1mw7DhfFnJP5PpJ7xhaB/Q5IePZoTpH4MjDJUk6DxnEwBgM95QKvqHz//iPNDnA6CM57q
zLo2JBn6nwsBR3Q5Slev8W4FurX7kCoisIV/k+rqhHMV6Vhdi8t9ga/Y5vOhz80foSNVVAmPxZXu
RAOCXfKgBbqoZ5BkhINmYp4Zz0AwZum4bcK1MRdjKP3158OeW/rCUKnN+bJI4Gl9/d7JEY1rFVih
1Z5dxeley7pHLIgnL7CYta7N/P18uHMLEqEw2hoiDBy0xn8OF9SVqsEHYjgszx4qvcKB1cdsgnS5
C7vMB1HNPGFxndINbuBsNOrpC8X68t/f0pra/kfzPjdHv/1JkNWwUJpUQy8B34UUUvUF403AJMJZ
/4dJK1zHsi1DoEH9sGhsISe0ADW8/MA4mviBXJcBW+zfv1Q+4dy+Uml8nqprDTQprZGx9bzvAl1M
nKnhjgNRdHF54fudW4UGxAFCJUDlESn++f2SAbPEERMbr+8rfGn64rvlFN8/f5xLY5zspJEpdYuD
uvYgUV9PVr01nOyS4m3++KcLnfmHARJT0bQ/TA43dvpal9g1UrteB62q7/Uip1GG5/XXUGGHgaKk
znlYuNRgXrxDwHdpR/u49PBMNWmhsP5coIuTHc3AWF0ohVt5gUZGnCyktey1pDqkSgzzp3Tz1d++
V8azHdeljkKLfbr2Kq5Vzojox8vygQLFGo+YI9kXSomPC1zQQ8ccDmhXhyh7ssDdQJNTnaT4RcsA
46qyiJZoCg52TC/j88c5MxIP4ZizoyG6JvtkmrhNFE3j6BQeWxusJaW5EqP9UNbx0+fjnPlMmm3o
KoK5uToy5o37t163VWaJcGu78Cbco+v0Be/NZZzkM+Fq//lIHx3kHOzqfhvq5IwFo7Jm5QZSoc4F
uM8N/JN7WyKPJZB9XXX59DgSPLjFus+vV5UBuq+SAvXN4sq6lli7rjESp0HQAKNltQAAz/Cp3JtO
XOLCNkA078Pp2k+5BxpVLiCL0i3iXiXXqS5jube7dLjpixYEe0S3uwRmw7CJpOMLD2oQjnOy/DjB
6eupLAAN7crJ3kwyhyLcvOWdNqF8drNcvdE658toWdFLNrX2vsXJfiZUfavRum/sZAQzGaydhS4o
MunMalWZQCZ+zHwuRpK06LzIvpS9Q2w2wFJWJBWBLj14Y0Qkq1/HAh5mj+dw3ZGwqcRKuxyMwvDo
bfcrKdHoMU68AsKzD4kBlyFOMGEZ2K9XbtAvJzsYVgZP6PK2dCxwyFZRX/EOzy8cWmfmmo6eHwYH
ZxYl/8lc87OuovoYeS8xCaOd5oodX33wgpjUdCSIovc+n3IfCx4hkCgbJgoeHDxOCx40CV3Xlxl5
7o7E9SsqsnWFOczBEqXc+k4gDyHQ6wPubcHV5yOfWb5Uc+rsFgln5cOdow7GTglbK0c9OI5fO6vX
vlf0ex4Qqsdvnw915iEheLAbgXXwn9PSkb4o982xzb2sq+mKIOiogWvJ80RqUu+sJomcZUODnZwx
HdD+88HPPCd1FZHN6ntW3qn03E4CvBGKPPcanySJqs8fglnr7cRj/ddlgDFvUiROzNcr89Q+BAyo
CRCOph6So+dxzIlkcrAdr1Mh/nqaUm5AmIIYxe3jg168xEWxDbo2hVfQ9qvJAngV8W3fm9YG4Onn
375AQxU8mK4ZODCYp8dWEKUljssVj2VmwkPOmxf0EOnpNKlILjlafFyADEZpQ2lg0tA+Pb4quCGh
1WY8mWI8hEJ5Rp72Mx7EA4TACzXIvJb/LEEYimupxaOx57+rsX87V4g8jsZcgYiBLHEtwEpdoq4W
dtpNOOeh5kn1S9Xo+RHx/4HGNi+60+PFKG0HQXLiVVq3T9zypRi1B1EnFWxfK8UrU7/gwPxx7hsq
hTeacqoORpzf9m+PaOK2gvrWTjylbfdj2nmGkZAfrV4Y5mPBOA/D1VDMBhP6KaDQOeoQRfxqjwjv
WRCOcVk5cCJ+Pg8/7iKMoqkUG1g5WB9E+ihkBkKatcSrBYgWSA+c0vaXnVvHuJI01J1pKcbiwi45
B3N+mCXzxgG/3cSZ4dSagcheFAAhYIJromPvUxcYLscc+npw6dJPOU3sZsSPdYFgjkwErEHJ+8K0
ciuHKtil9JE3JFk/EE9RfYGIi7tAWVIczGVBNYsQoMVZj66OyQOKQPPCX3/2w2D8wYzT0Aydfhgo
CWFKZyP1QKfzdTy68V4ZwDk//zBnZxm8SiAlrIk/lJyZUXGMBAWO6NLGIa3oPDXBsN6Wl6qWc5/C
taht2Ydw0T4pWkw7FXlZ5WxEQykgsvjhbrDUYfP505zbgSxKAOwXuJTz7v5cMxO2RUPQKgnkIRQt
nc0xhQAQTn2TvsLX//sqmjsjNFGOjNkj6fSGivbdwtWRJTom/s/53RE5ccxq//nzpzq3eGZjZBtK
LheD02k8NOTZTwWLJyXd7y4ZNVpsvvmTZkuxqQPT+dGnOOyAFjYXjqpzex5EUoO6GqTsw6UH6JRQ
QaNLvABzUpkrKCiCTRk/lfF0z0K8MNq5Cc+1R2eyc7P8AJJhhgCFFOmyVwZlss0s0z72OqrMz1/m
B78W/I9UXqKtcxwJaM4n+6rb6kNrArl7Drl7T1GoFhsFxvHCj0WX0puz+8dYc4plW8juthrz5MZM
bbENHTidEyI2GstER2sVGnP0GfAx2ja+dLvVzr55mxs2KxMvs9PCp/Yb1eyzjNNmMGgTyOpFky5R
qMJpdpHtPLcD6IRNMvohzUX0lPRds/Pd4nsIo2OyZvVlnxk7UCR3YY0K0VIhz/H5izyz1uhpU4La
c5wC9eGfay21+RuigXK7z6ef5aTJjVpCpvRT+Cvjy+djnXkd2jvH2JyBWqruP8fScZ9QCZWltPe1
nyqAwyoz1ZdmJFrbdvM53NuSFyqMM4tO0+jYUdFwYn0osbs6HQmGK3i82PwaRgFuHLB26GPU00Kg
znys6p7MGrTD3t8/Kx5lBKJR2ZBLerJTGmTxRrXTFB53tRs0fjWodHoEjQ9QtgZPo0Nq1ecjnvuS
lGzAALrG7ffUEI21ggjUqApPUQPS6rQOVkIu5LHH9MDLLC7Sn4935szhAamhBAcbxeLJCszI9wuj
glc7dAGdC6PuV2pVVCsBI/Z/GcpF/e4Q/grOf3IglLYRySzniqa5RX6H6TJqTVtaV1GraRe2r3Nz
VLCgZh3CjPSfzNEOSlw+gQx4TdY+4OrxZprVA2nB9SIKqqODqP2vL0dsYIgudIzIaJ+cLkBtoNem
N1PuTfoEx8/uv9RtvSrBAS4MdGZjBlLHh0yAPCPjmL/nb5VoOaHWU32ugGlgPpMnuXWm6uHClBD8
jpOC/o8xTuaEq8RJbBiMAaFfW+DgWu6xqDG/6K2FiUzaN7xFFWlUX5e4jcXBY0EQCWQherUtFq6A
fy1syDyi02sMMOCInsWwATV0JGS9nwwjPOpugK/riELLL9V8mzWQs7jdEknVBf4uNB2aFOqAWFGb
3YxwtdW+TG4G2SrX8NMoMsK/1I7Y8HfDsVuMW6kOi1kcji/4bTjY4ZbY8XGXIhi96USYXXdK3ZFA
5RIekzRL3nCyycCK6kUIUdCDnEhMdz+Va78NTcjCSX8oDEHgahS3m89f77m5ySlua8wT4pZP90+s
Tyo5WsxNaMIv1SBfyB++NYSyIccKUS1u5Z+Pd26FU3NT7AHf0xA6WQtmOOaVCMbcw7p7xpxuej3Z
9TK/ULx+bKvNjqc0tqhNgOnck2EwHAlFPbi5B4n8WJZzDl/v/KiSR5rQ1xBSlq2pfw/q/MKVSZwf
F5SWN8rl+rQgc0tssMreBBMpxulrOBAL79SGckTooqZrODPccSozw48g6apVSjgFze2cjbzSu50J
y9+Me2Un1FbZaNLIlz7EUCZcuaXfSQfbjV9NYgIX/QAVEEuaYOVK8iYjXPNXgebf6wk6fmcyqwXK
RyNBVYg8L+bvwfqhfEPzod3F72bWAxI8FF387xlZYGEj4zXZvfpTJcxLn+LcF7cwoMXlFphBaPMr
+22PiNTGzPKkyz0MxEa6S4uxV7eJJi8lXp3bi34b57Qw6souSwtsrzzHnJ2TwRuWRHusP5++5w5E
C7c++gr023Al/fNh1EoviwrbJo+mk7McZ8miis98ggN/2IwXRGdnBwOv5M7iom47vURYNZtRnrJW
lNAiTATjBNx+NjBA4VLL6MLCPLcRWMD+nBZI9j4Uv+k4CiuGRUXcVH3EEM1a4pTyXKT1m4zgLITW
hTepnZsXc8+bCywUAvu0TzM1Zcr7pU6LhxQ3kUnX9s5U9zsdLH5VCCX0jLJC8V264kuk+qFHnmiz
DYoov3YCJ9m4hTE+2kiCkGf4BEddeB9n/zw2RGAk8Fv3dGPsB79RkpAyp6/KN+EGT6He3acCHsnn
M+rsOLbDTZHr7yyZ+3NGNZ0yhiV8PI+baAmaI1/yUelXRVtfOEjPla2ztS0Qy/x/7JN1KAj0NX24
l55EMxI2UFz7/FgXJsbw2m1aVA9Z6l4AKs5N4N+GPC1Y48lI4eipmUdu0JbYhjfXSCG3W/u66C7c
OcS5+TsbcYNFY7cNlvTne5RzuME02BnbjD5+l2H5C09Aa4kVjrMEvg2Wsz8AoUBqvo6qWWugaDMz
s4b0h7XRswGo8uxXuFq1OooFVG3ojEJZ3xMUjf1vnhJh6DfOZrB758kx2TUxtGogTCnNQPTNDG0W
+i+115Gz4IcwlOr3uGhvoOKUa9z+3yKn6xfZKKJ1m436fQnpmsNeNy/MpnNvwZ2VukAczNvTBmya
lk2To0/wpnLaEVKpLaRqPCMevwIzfSYZu78w4LlPPCuzIMrYgK2nr72MtWCsKIa8qMJzoCvbuty8
uxOIAHOdRTNz0j9fMO/ciZOCEMaMzgOyXLhmnnzpQCFclzjOzLOyyV2GfWvdG6HWLXMxmldhkaZP
+KHhQ2DAnHyXCzghVgxZO2FOBaVvq/RY6114DWfeO8XGLIHGUp7rxMmV17VGBx8UkXpYRxrrsB6t
6zykbBzjonmOMY8mJit8vfAizoCYsBJAfeZd2/5w9w0Gcyr9jhXdTD5UVhEYGwipYtP4dbPFc1ks
mCkwJ01sEElIWo70ZFBeGJesiMWZPWzWhUPHwDObRpv+59pToUZYmYwydMsxNirvuoZIYH0Btzo3
r3gz9k7GsJGRWOFSlgIia0pGHxU/ke6uF726GUcfu4l3f3k5qV8pi/Nt2DOlUEwlG0h95hZK/tsI
GZstu1sbVhyu4Qobq1rJpRdalb0ewtZeOcGVXiTiPhH5cMuyRYRGtu30HDqtu09V+5uKKdiFi/m5
56cDhgbdnjv0p8ARcFucNlLw/Gky3GNTChfVGqLnSFPCzecf/dxQEK/hGqBG59g4KUBoOuFHPh9L
mJCGq7JyZjXfUCZ7N0yD58/Hev9upyttRn8Ft1eOwdPrf65YadtnEZeDDjOeBTFUI2KvydC2fll0
eKym2pVWqP6dHPT+RteV4KhLBd8SkZbbMsfO5f0P+n/7hgv2DdDyHHac/1oJnLFvwL7rJf/5u4PD
Pz/0j4ODbc5ZFHNjWOU6CTjARv4fBweXKEHu8PQ26SiRUPhfBwfh/osOLzPbNebS/XcHB2H/i1qC
6xVgq2FzGoq/cXA4PUXIubCAyQm9UKHRfOCu5iqC/CxMMD4INHPCwdzID/Rzx8eMECaEDuYlG4R5
mfw+sxnQxouZE4u//COijO1jSGKaNXrDQLmrKh3aPutiNPDpbZBRIOTP3FWTrfHD4Sjp1HWVGQ7e
KFE79fpQHZOiJgrCNsq1qvRkcTdAXOSMK1+a3h4ef5sDd/9+nD+CKNzTE2IuKlm4UKEcnW98eg3G
Mhq3m9GWHhE46YD/aThtUjtECg1R4jDoYb0fYOk3W3QQuJiWmGTOJpQRlVJDl/UeH08tWBS47XFp
DiPcrjQkSc7UJ5tRT/i3qL+ybClShQDjoUQcjJK4weMGyv34C2Qh+SJiByNX5EheaKCB9m2rwnHT
rL6iJh63s/tztCgDbQTxqNjbFgCuk6dWg/YAJ6+8qXEwfMDqAEUlkcb73mrKFyfLIhWdRzf+Chue
qMvT7iltCaBr4iE/+BqWBSjzHG3ZF3p+CH0V+Dsay2+EjfCD/RC5hwa7njUVuf+FTPlMrrqmVIsd
r4pU1YBMD23ps/mKrY73NmY8doN3BfK0h7EYMccZivDWRJkBLONCMkNFhr7GjupjkXZEJnWzSCOW
Nn54FsygSQwRQETWr8jlqPdJq1dH7Lb8PZScYWtVWrqroBmtNSG7pxgfvacqnqx7vo6+hhGDhbWO
X29rDdWPsSBJJLCpdqI+Hx8hrhbfiPnjy1Tst54122vYPb5EQubuwSIS0auqcPzVo497VGt+ZFTr
5tlCoHEgEtrYodnTHlo8Rp9j2eeHoSjcQ5ZRzKzcuDLihZGh3vk/9s5sSU4k67pPRBkz+G0Qc84p
KacbLJVSMoMzOOA8/b/I6jarUraV/u7r76bbalJEAO4cP2fvtTe+WkwkyKXc9ZL06KkeyXlv7eJe
+iluFyjXYBCa7s2N+cukQCAYJXARkiPsUMwmrmqJEGM5h8agD36mylMTcnN1ICeCjXIAb72DwJuk
K3JFJKZUOhfwfwPYowfDiov7BAkfrNW0vSY0wwNpnIw/C5MwpRqjLb0z02TTsJqXbG7HB8Ydy5Vo
R/4oJ9UHSWrkxpr5xWIy5HVcrIvdaL0bIzFHJJ38Ft/NxWYQaRWN2ImqzZjW40/CDfRBZ7Z7k7jc
iRjx2Matpd5W0P8q+ESK61pADwtK4UXESeWwdmcIYFir4vjeN+P2jeHzclVPqf5m8yI9AMbFhNi1
xR6U6vDDzH3rKyF505akHFBzBte2T7iPuVov9fqIljVIOk3U5X7B55TAduROuD4eEtfi+SeiSj6X
SRCfy754noxewYHvqpskfIebCD0rMyo/5YBc2ae0916ADbRrSKd6SGyeTSxXRXawcUVuXbd8ceNg
BP0aSKIUPB7KlWg1p9woDNXDPm5deSPhO9+IYfJulI6JZs56+aw8v3nBtMbTGmCP7+y4eXFwklzk
8Bi+zOHKbzZysFkh+dSvCWQpZH6ONnBkiGL78ePClEXQN71xP2tZD9s5y5crurT9o+QYfq+bwQJp
zZECZK+Fy7zMq8ifzOw4NKTCR8SbZwdc0mQ7lL7JbaoKFawM8vbJyjD6QgwI8I3YTns9+Bi77Uea
r1bhP49NPQ1vWafc5wxHVpEcR2epXWSWi1HvENpNhE23U+ydp8RR7j2ebNy57qy/WUABosZXab2x
vBnZYLv4e55DD+IlTXng0fPA1qTqa9WAecYZKM6uUdwOZm/cNWZ5b3jq2q1ktcc75t0tMO/Ipwbd
23kJCOD4Gt4l1HB6fMfEXtJTZRffegaXO1Lb1E65+nsWApR3R/WjSO3qZNTJGwkT6SldmAfVlpKX
DTFxu9IbZ8i4yfDDwm+6S7L+Yh7aeI/a2MKtX4itpTu4KIGXIGJIsmt3gZ8OEnfUUYeN2M/Ds1HI
dpuVbb1spIjbE7obVMrGDM7UxBtRZQU9yaos3xO5gB6nhwh6uXd1JNz6XtdBtrMrQ1zk0DuuaNFP
ONZYsFi+rYtMo1NXIkzIS+FG2tZonkwIzMcqwFgsByfcNZNhR9BjWZb1ijgxESraRmVeTF4mjiqx
vpAHL/Y0V/pLqxZOubO59m+9nCY/8jiWolwkVjXm4DGMR6y8BGlYE7z9GJxmD2i1tk2FhlNYdEmF
jz849tutjvs3p5nUIfES3nm8wMM9TtJxk9oIO/Pab+8Zz1pYWot+j2orJSquMMDGhfNLSCLLhmjz
+aKeV2tRWRTPuJSaIPJnXx9gvYMJZaIdbomwQF0yug4VosMsyLKhzirPCU70GW1zq9lEgCEU0u43
knV15Za9vACLD/fCNu0Tmol+66Qpq6rfwcVrNzUNlw0wYO8s/W7+tkxOHnUru4Ah1HEqt85oNHB8
/eVVlqZHt61avspcNtjxe3GcF0+cKhXr26xwlu0Yq/ZcVNKNfLvE7eUX46acCEzsXce9C3pazE28
qg6SDie0KcN9a4zMWNbEgclzyEEWTv4U+Ak2eVNPhN9qXJliNPZk1jYIZau70jJ4lwOHOmWZA5MY
5eQ2MRLxAGXHOpQZT7zvNOkpHGei/KbYvWro/MG+nox7siLCa6td9HnN+CoJORBwTlq/q366SXuN
/SC4FDO698idJoi9JboxRDppcSX7xTpJpi0tycp+d1EusfOs8kC7m8CbkOfaEzGUqQbKHuVWbv6U
OAlLYp1rf96auTmelrYVkayM7qCs0nueSpWRd1Bk+aU7JP1b5eQ+CQK9O64TuLDIvWd7JXtNeAix
0DY1KhRjrot9kHrj9ya3mmgop7UukO0dlrtyi1i/bnbwObILcnrR7eJMzgMevyo9oZ/vLkXbNy4K
WxqHxL96GQZlwqejPGu8G23H2XFJa/ndlqANQcTrYr03cPvWEinPHd5Da8hE7vX1pbDJQghrOfwI
YcBLZiUcofdm0fPCQf2r3zlHQ4vURnwvmTqwBkjPuAxiU8bbxFtpgWlWwdiW3s0CfuLeaKR8FmPm
pHtFHiIWYyZBUUWRl25df5bfZ6mYbqWILTD983ZGFk3q60fx1Wa29RWzeP9DAvAKt7aX8vusau0m
zVrbO8pQ/8tMhmOP9b5tAVuMbrHNU7s80bivL0vID0fX7IkSaSY24y5P8k0loV5vU6/n5S6qxriv
E6EeMttJbpKKSqP2fHmdLB/fQrRPDkGz2SZu23VTJpfifYAdRiZCQHki2ta6ZRusfzjS5xRsEEfE
W5uIFj9hI9pUHV9nZU4cUstQD2kGk3JjtUZYg0ju9CGpfH1hjsSApGqctsnqB20otp7RmVZRr9fy
F/fQczDMJTgSfgKNHYRX1azfMRpkh3mJG1JNMgGvdoJoo73YJOtAOiWmMdH+Ru1g/aczxJrvxHmJ
ufwnHVhnQ+9OEmM4JobdnmNauGs5HNRRm7cdRJ61vHfacDtyY1563WEan2outhq83x1orF972Ot5
Zv0m5G3AI/3kBlSN01RgJoejm1H5R1iQvJvAH+xdMsCe0S4FYSq4skNizrdBguw67z1AA0PzksQ1
D2ZNunDvjPqinmT7pJTr3kCFmr9NVNy/6dR86lOuX3b1YjHzR531yUVI96YIRsPpj0a2plD0QHS1
ZKGZVk6CsOKp41XEA2aNPPHAgnAd8J5agxCa11xSNwfAeH6T2PXRj/37wZfoXDxT65dCoP7rTCnB
NmyLDL9fVTnA4NEsrJ5Y1V4ukzEeuk6lW7bmZadpNBGaoKigcsnhNUjXZYri6z6f3PaMpQKEYOw1
P4hoDe5CP8HsPABii42uaTft4P1OnUUv9dOZHZ1ZuOpeoRytw+O/dxk9ZSDp1ZikZszfETnAMt+1
ldD7hvQRriXKbJE6wTshWuMRaFayNyz7FZPGI2weh2Ez5ZLhTclWocy/GjvbfR4lYI1scYoL06yc
Fxut54yVTNbjBQyLEIKyVWzJZIXxBH/4ULGVHBMBbM20Ukzjc0W9WlbikgIS+vTs6Av0KxPJlui3
m3WHsYHX3Y9J538xAJ6SlZSYGEpr1yVpvmePxRFK3Ts1pCkqNjAAudTsHJY5lyQF/9JCpGe96eBR
4XFfa/W5Xtq7Gt02ewo2+60Ln+tJgFfeuGZGIxyU886eY3ldILG5zBVU7JH0JGzx6fiQkM2Gy8Kz
y5fOIfrpPJRLQKhuPCVcpIxcD2Puh3nnJUVqRko6cQm/wckVyBLAfkbvbvlBtf3QxADb+tYBFRL4
S5mcCEfOtvGy/o2Ygj7emj3DmijOEHyO6OJC+4IJZw89wJklb2Nq+s5M85rIiZRfnNSCWHI2YRho
M6V8MIO/MjRFPsdpE1cjB5E+dPtHE/RIBGPCi3qP7J6oEhCS546DW5i68rvOVbHvsiE7qJHqyiwm
nkgA1MM2rX31MGTlS9BxfiSXSD6HU+lk206vcSnrtRMryuC8LFx8XjrGPVwH52Tx4rgrnDE7xOg5
64jI8/I0EJbxOhMe9Opqi9rQLm17w7It9s4QdrecRMNL3ZrAWyYO/X5Z94814UaPJAw7J3NmNxrW
s12dijJKiUmZIncpZyDx5aT21pJUJ0hMnFrqwNlQOwV3ldOpB9MikQqkcvPq9R24apcTlrQ4PW+7
euENMDRW/2jnNJTatpTX0NZBMcQuu8kQ1+HWCQdORrHrYqhvvIU10pNQYQFB4R8O5tK+NfXMVakW
MqA4HW68zF2OzNHbcytbunI2A7XNLNZXaFqxXXo6oAFU2e0TUujw0pposwALFJeJJbtzpoP60k+4
cMwc9aE2bS9qwnp8YBTK8X7S2SFcO0BMKuV1VdAfCjKOyQwll/eQVbrssnCRz4Vf3Y5zIL+Dj+e4
bXoJAbMuOJspZULt8ofWxlo4r996dtconhABWRc1zP0utTMRHLou1Xnd382imLaET8gXr51BjnZV
Ds6Dmd1OjRmdkfXwms0mB/h0dts7s+64M01OKfLxLpZ1UuPQTmxNPjlk5LXopa/jgKigscqvKwN9
sSQA3uaR7trHY4hLnkIiqaEPzsrQV25Cx8PpdXv30fGpHR4fvGhl5EORIt6JUzDgqOxYuhRUJXPO
SxX7CDTW9oCRGFwGZNlBRMORS7828pYMil4haQhNafrehUQVLSy3Opp1QjEyrfjOMKF7Zcq5uG8l
EijY8oVYcYseSlZwaa2CMAXbilucTGZJqhe/iLm9TRNnYQkiqqAFFxMTR2vHJDNKkeNA6jbtDBp3
066GFxnhxAdBWYDQo+AxOxpfDFWZ+dARBODVPi2OS6PMG6b2DVQAyWrmoL/VoG82sd2VJ2NtruBo
Y1vjRA/Yfu3UrAkHm5BSg7iZJeNPqmyaPe3CFudYfPxH/+bjJTkX9G7rJnXJpTJ+muaylsuBwe0r
K4qltkdg9eejSSLKXrq0hurGiu9Nq6wvZWMXWywq4WU49O1TY1Gmk15ATw35bn05YSm5GV1OWsDB
BzZ3w+5/4FlrXuaEYqczW3E5BeyzzZRyCVOPhEmzdrghRaEs/HIVrRyf8nwAkX65Ps9tt27DGJd6
Yg9LOpIiC6h5i47/nJeovsiQ03xN1643dcn6FuCA9mKFPBLuovofqoWjnlpxchOQH7i3uvX5AV4E
jYg+ZOnzc+K1+/VR3oaCDim0p+K+mka6SKRKbX3kYF8/3g3WQAtYhUl6E7Dl03eiiToannsTJIbH
q2IS4WUrKENaXdhfpw5cuKjgHPqkRZ5cjsNR6ufWV+nDJ8sUNxILPhFCpVlfwpmtLz2bIrZa70FK
efjcI3qU+25pKM4ni92M2J8HPVEmy4L+nNmU9leSGNls2ceeoNPJZyw0UPYZMEYfLcFxoGkZgng7
J3U6AZun/OzZTWTEMafYr7mV+7aZKU4GDjsVCxuujEMXtClZFNocmxfy7GlQT/SMnSzmqDBQODtA
D7Y2zeUdL3seno9tdg64GnSOiOlr3OSRU70m+smu1vMEiYXnuXPm246mzTcZULUby0TLYuxHLqbJ
9paOrKOCRKFH0x8lZzyHZ80w4/t5ol9ml3OVnWrXa8+TLGkirlslhi171xVOcQPJF/ivn3l0veB7
Oq3g/ZDSMmFNdnSnMWWsIUUWTqM2UD+DNXpu4KsTkFawcDPBIQT4v/wOLo6So+2X8pTXLLJMZukN
kM+XcfS4auSTOic7TFkqY8E1GEqT09A4tU9UJbm7UTOs/g20IEHdorzsmlgANtmJTJCHpompIPWo
t6PihusQ/0xh01L/+MuPhamrnFeMQWTXmzfxTpW8VE71Msy3kGn1vkrzjHSShgWdUVUmgccmw6wx
ucFUhcRi8bLlSvoLJ7Ip0ECii3flLo1PUAoH2I9GcUASlAvl9n5aqwA9txzJyJhTBxoJ/OKJvM0c
tkzoPhP7kgLtoZgdaKjslActf1MQqXMe4uFfOsf/G1X+dlQJi/AvY6r/MKrs+9e3VJH3M/R/n1d+
/Jf/Js6LP1BSkA+NQ8tBS/lX4rzzhweQAcF/yFiN4EoOCv9GztsfU0kQBLDlXcSEnBH+jZy3/rCd
VUfHIdZfQSD+fzOw/DyGX/2gGDAs3gt8u18UD8LRQMOkIY9hVr6nlPoHqFvxJgtRIv/l6vynId4v
px5Q6oGNhwG7BwOvTwLdssavvparx9AGLgnl7kXWzbyZ4lT9Rsz9n34Tn4GxBLk/IJH1n/9FqJkM
Rrx0kmDFYSoUSRbmTT9WOdLU5eG//kk0EqBqrFoJk8/6+weNyAZE0y0kOLKei7J4j43sPef//5eP
8UiORwP8efiJfR0bvDdLzqST2ImQ4SK5RWVUzNn/cOl4VhFIYBBmhP6rbyGRZuUCfpTEA1Td5Uy0
JhBrmxqwzn/zo/zPj0PoMz9Afurgv/pVgBqMpKEOYpLHdCLixlf6XifzA8zQBzkSvvLPV/DXdgvP
HpmGuPJwktPA+NX6TEJWw9ps5JFWI00+XiXHnFClTWNkr2ZItyoDaryxNEjvf/7g//AoYstYWSgf
Cq9fl5ffNZyG6V4eaT00XxTgsY0nwACD8HB+s75+VQJ8/EZaIuwKyOVY1X9/GBeVK40/X2KmbaEw
MSfd5bYZf/kfftBfPmXtbfxlba0Ki9FgqHc0xAyeupsfxmqqz3X3v126v3zSLzvTVFRpw0CcB6RU
euvP+etC8m30/7G8zM93CTNeGPJkBMIFq7A+q3/5UU1ceWHVyAp5kN1spTkaxBVL3u2LW+mdYOy+
tURn7aGge0ezm5ttXjqCWsatz+gicKNMnD+g6oM06RjEvX20kYM8dk5rCsdeBcW7BplzShZrvJIB
aaQEZPb+xhb0mBrJv6LTuNpxzLcZj4PjDOa2utOdsB+LwG5OXpzHL2NFgTJVs3eMA2j+jSacZ8p5
notgBuzfa8WAm6YbHcyW2nIY8NSqoqx3qNbqL5Bs3TO4zemtjdnlrcHnu8MEvdO521yQgjrmURqE
abPTbml+z+EI4xTk+xjoqV6rmB9dkIi5b0QibxjkNdsBSAW6VCeO842lSgHGzBlIB4Q0vG9NpmF5
S0fdIDU8qkx+3VKxcZF+O0T0x20EFGwuaZKBgIX7CGJ4tvaoXRtyJ3F4nN2KMhInWnNhmaQQhhXl
TijIyQ5KhOpJOnoXc2LlL0nYlA/+REep7R353PqV/Rjz2+UmmOiNyMpVC99pjDGwB1IMkeNo1vrs
u5xnDc5yD/0EaJ2iu7ojeWl4ibk0AGZbeeOr/N20uKcK0OJjFWbvcz/FXwZ/aU7TujWmfd9c6HKd
MXSUm8TpCVGmsPT9+R6gjXtiRx8ipCHZYUxKZ0MZkK1wfFUTUwT3Z+Mq5pSJIwU5bUn97hPicU0Y
MBdRlXgdbGOiW//x2Jc90Qaw9MNLoojrXZFxETDVkMvgEi1YtTL5Gi5wR8GRZcWLgIJMLuFEEqqX
5oz44R0vILA7vzxkTAnllUVfSWz9NB6f0lgaYsfAsg/BpBAAvfHpGFzCjVseQwiDX5nuVO92QIoz
v1HvAKvGGwRD7dElB+6hgRr21SGLJY+AHZJR1yGPKbBjpiOM2pmmYocfGsuHzS0Y4rkgRtiWSbMB
3WtgNvTFQ992LDuXFLNodHnFLeCdOe3IFQQKkjJ9wJibjAcV1vmrQJm8FzXrCBAOmp5MjCUJVvFM
3SzGp6VbigPkpAHnktHZ2T6XjrfsFsQ77abrk0ltCOazvuOD73/YC2vLNRj8bcvJ67+NwSCfk5wU
sECX7KE0wjxEoIZzRoyWMQScSPq1Cu6ElybFS5vY9XmOgRgzu7IjohnfOYAIdDtkpfNFyA6EILs1
dM95JEW+cA3knSFxUq7EX+6Qcnj1AXmieRZyAicxJ/6Sjx0Y4FTO6c9aCu9YFz79ND8l7dC11JPs
9XjA0gQ7WygehGUKaxibGYGDmG5aA8xwb5UHCN4/B9UF27SfvxA1jbxg/K5SnZ2r2qdNFJNUyasw
uEsVi5Jh87yjhTBejUMndknBOseLGm9sGRSPIeFtF0Am98T2lpzaZjlE1VT0BczqPNs4Q8lDza44
36YlopJa5eLGoahkTMeqL1TJsWqUMX1ikl2Wjt2NRM7xYK3vXenyu+0qf816I7wJMaK+ljN8eGcc
LDTnE90EN3bOs+KJAjYUvyiBdMIsdbMdccLtvH5hGVVETmLeVmDcjI6oRUDARpQSJ3Nn+V1LQ7l8
9Tw2yq5j/4CEH9wtGUEBdtfpbRyQdg5BVoV3gL47un8A/AAk8hgSW9sSXVypba5zNjFbNVt/4qM7
GnPHDHYpY35rekuxGsm6rMEN9wCSYaPsuqy8cSSQ5nRyQm5CJW/6dq2rG7u5KC3Jw8TJUxH0Zrn4
n7g6WSzoJfg0Wj52XURqz0MRWj/Nid1qXJ8Rz1ys6yIesuvcm5P9qPHqQHZfUyiNwSN9xtv3DFoi
0LR25DkLO+LQzNG4+M035ETiZgniejubQRe55JZApBjYuUuz62A7+PXXUSYxQWl1fY4XVd31ir3H
SNg9JsGiL8aKay4atXdybFlJPWbXTmyb34WlhgtaLdSjjboJi7489r45HvIUc0IlEuNq6LIbJ3PG
JyPP+xs9p8NVnC+PINQn5CvI0EIN+sZdLO+4iGyhndxWN6Ak49uyeA5akNwMYN+bZOXWDdk31vND
N5qk0kIrIUilIorYdDD7aTQQvBaTA5v7d8NriJQPeOmtSvaTkaXlAzDs+tzV7DhmFSJYMi1CFxdu
qfxzkyUVAdE/92DP2Yv0X59sId7bdQTTblZHXA5ud6DZvbFpxU6boRc5+btlyWaWc8hreURyUUWo
84pTPbUmebSI6XBPgoMk475duk0pnaxiENoOJvKMqV0zKOxvfWVX56l1qnMTDKakv4xcwSl7tVUW
LouSNtgMOeBCTzZhkrx8yo79rwqm+L6lm425uMjBy7vZWKXnKRcOiHtCUcbwjKymqTexr5zAiajF
kbRvFnBl773OU0JFxqL6KT2ENlaWBKeZHjZiQy26tVPjmTQcZ/Z1Ha6CaaJKhuG29gPI5LlLEACT
jCTHipB2LpNTZY1Mfa3+JSzMAkXRXH6ZcmdGT2j5NJoorhE7yECP57rMiy0Jm9/dUJEGnyMg0A7d
XA+Rue2zvtg4xjvPy40ry6kNxGhBBZLRtfWBdWo7myZnWqzKcDjaLeiLuY1fi9QrCOWyC+JXmCaR
2UEa52DP14p3NLOBhIit2rWVERFwv1yzXJO3pAxQfBRWb9CCngWlpWGcstkzw32QVOxvrs/27SZU
J5yW3Gkzge71tpIffCyYiDCr0d54+OcC+7NWfRXbhpTwwmPkCtTo78VovxBipHqzPNKZYr+xp/EK
VB5JqmFHnUBiUXatMZUheVuoKwpBxBcL3rtAto86xRK/O6h9coT8Kf5dyXNwjz7Rc4LETlgDfJ+u
sh6USQ+xYE+dguy1LtV9rHnN/fMV+HQyFKvh1OaTLOpxPAK/XAB39KqEViI5wRRhNZk6vKB4Hdd1
2lwYLsz8f/68zwa+9QMDb3X/AF74hCOoOwoc1y8At4REGa3I/Gab9fVI0FpXvQ4wGHdFj5vY98Lp
9uO1M5Em4h9Se7L26P2MiBw475VwiPEwk8Xzm4PdZ1cK3w8DPCqsVff+6VAuwa7B61XFMa0q96zG
vnpvHKjkm2mYeuK8E5diuyQwFQdFbg3Xo0+taRV8Y2lRaCOjfKWUqc+hjbpB25w8+0wiDy618i5c
0hEu6y7v6Oj3gtT7lnnBwET8mKxAMoe0rmbnBlX8BUyl++r4WFs2gv85hIYV3KGd5AUc6xkTeZbl
Lx9vxboGYhtNS2H/zp5krafYv479w/VaUFGis/c9RGW/PByJQp3K26s4DjjkQab3zYZk7ySaHPep
JRwZ0phEqIaKZu+R/hoBq/tvMT9QY7HlIXjllvCY/vINMJlPPq637Cg4bx88I2kupDv9bhv41LHg
U2hUQIYD+IgH+5cjqcrUGPt1kx19l+LZh/gD1skfohYVC1kOBcEnOufwwARsfPrn9WB/vsaUKKgr
wpXQ8Zmcqa3CHbtywrfaT0nMCA+NlBHH4qVSlMYklXv6RhieeKhd/VAI3b4b0pt2gx4JuRuaOs3W
/bYbNi0J6g6SFkk56RbdkfqbYTCSsR9tvEZuGzHIjz87Lv/Xr/5dv3rdIv5yoz/3qzPedKrL/taq
/vM/+lerOhR/8NIRNE2Bydg0Sf7lqxHeH0iU8CmGfw1FNf9gK1pdGdRCGGrWD/9Xh9rx/6DPa9Pn
tTAYOPRW/qsOtfPLWqA9DbWFJiurnSqF1+/fXwgdxMdWtUlKzpU5t7DEEaoNGxJKyIiUvjs+m0kV
XBue19xn4P+uF+x2mzasTKZLQuU7K8gIGCTHSu86ey5u0nDIaTkaNSLXoDvMInPOnB6sDS0H9MFe
OLOlNQjEUB0UU0BvxksvxnJqLs1EQN1v7PKSGqC4DRonPFSmSA9xEAfkV5Yu+W6VgRIJUcphydLu
VIBSuVK9jrcLXVwjIu8KPEY1ISShc+A/ZspuVBRQOUZzQIXrIKbjdGgPR1ST8T0mfQqPDN/xSa1R
bEvzGhQlHNPCIcC1m8Nhx7+Q7KbRn/dFPPs3UzyHCY4QATxgleGc1srrWBAi8TY1XfseyIzzWV6H
J/pe3c9ktuMW8Ya0bjMSTNYhY3fv9u50zgssRxtd5BpjTG7/zM3GjEiFRDtNFcupQyf+dWLWyQW5
K8Zb7bPXbqio7WtjaeuTztqnUcwtOivbPxRpOH5L5TB8EWJgdI/RpvuOTD956oyiEGAsXL0hnzJX
0A3FsuGsf6KlQvVsm1kHukQUQWQTVPXa6nlSke1OjzhKba50XX4vSSg9iiUb9hZclbfFVOVlZnY3
xpJ456Ib5LmD4H2B5QN3rReQmoWdw94Svqo5umpld9zUpHginA2xGFdJ8afhiN7bvVNeaIs4wa6p
fH7oLHK8wLG6tDLPQHRqpgfKz/JrU7vpYzFkKZyWWoKT1ThQdviDCEozYo9Mn5R0embLPICkTLrq
SrlQYhEumA7NRoJf9+lC+4ZsTbMntIVg8nJx6G94Yp7es9xWXSRnp+Y0UfbLQeZpfZv53rxxWx1c
Jl2zbJHCcOLpwupK0uy7tAHE6KioJubuEAYCvfEamTzQO7R9egeJ+72dJ5fBIeX/ISgJJaIRWa1+
6yTYjiQhblG5WNdL5Ym7JNakewADRmnMpFyPW7/ziOIQ4xvSnuKEFadd86qMdDv2CktHnc4XANbJ
dMnFUH8TTR4/YeBIjHMM1D3fiTqwfrST2atNijXhfmTkHO9GXVjPgyjjOkJpou4sVbcvnTbtSMjJ
ei06BwHYqAd9j8msDI+IxKDmdKGAJGXrHkGsMxNuMDCi36jYch6c0UwvWjN1v6PLBWFiuTy0EZFq
IAeTOnzJMQReEQmlzdMsoNgsY9EYkc6DeBWXlGNJgkzfYGyoq1cvScW3LuNkaU5y68vOoYnm65+e
7DQDGctq6l0cxvVTnqjeIt0F3xQ3q+6ehwDQxgbRswQT3gzYbkZVbQaAjperBn8rh+7O6umsgyNm
PdNEA1EVdu4uLOXCmTLgyDaunD9XZls3FYquz4C+srGCs2f2QbQ4aR5yHdz80CjFttaBuiYvBVjZ
iADn3uZ4fmgys5i3hhhil3quM59tqBC7xWVHHekI4nGoqyw/0AIrT4nGYFK48Rp+2jjDfRdmLhc2
qPJHej4tzhFrcCC7LrE6xQlybUQLk3wZA8JXj64BfIDDb0JbxdT9jdt3xlvjBbSsiE4bb3WreQwS
QZYj3GVBI8t1RwB15GByFJ9+tmU6PWu3tq6cPqODRJEb6g2haSRyidhpb1It4mKLdqLaWkY/nlUw
CDOyTPklKXq5xREzXXR+ByShLNqtXwdnl6RLGkY14DZE2NsxyeJTXrBtNpbbHmaz+prUnjrgYaQR
g2Zl3CBM68hXKXQdiWH0d605Lz8WztXVbrRwVTSOol/fpKNNB4WU7nltn6kLQLQ+FCy3m2T2iEgR
KogO3Lown0Jd+IW9STvHGgYEu7rPb+I5JgpM5P6NlU/xfrHK7t7HA3bvW0Fyy7Y4H9DeLqcxmR48
t67vW84w98rqY3tjZnn8MCFLQuPdhWpDRN90XnX+DyEdPjYp4AD3IXX+rUkT9pY5RLtHl41gJCvc
a8H5NmpGvHq515F2h6vMieZKZ9fKFmrfhsQ9IO+qquuctNMn5RdwfPoy5cIQic1SF9BnYUH5l63F
118Q7FyRfxjDHluG+Isbdv6JkKmJvCAjbDfpGKc/ncXQNzRyFfmgRtuQjaXja4HC/svCM35K+OFv
Mmtpb5D3dcDbg7ItbpeXAqQFbZqWXPTEKvU+d8nJmq0B4vmAg6gYPPYjlVnLhT0sBERlAAKrKb+l
+uw2Xms7N3FT9i6bbIG4YolPjZ/bV0xxEqIh0aWy1lRzmywBzlau59euma1LpEIEDLhGQHBVZ9wU
eO2cnW1PpB+LJf0RD6iUstnguNi1s+RzkIGd9RLoO7vopoPQQpxGS/UPXdwg/LO88ch68vWGwyUJ
gDIQFbcIqcwGSL25HXJEQJFyRHs3OWZFEFXuYDPDpo+5IEPP1JbuDaDo+GoJxHzqeTHSTMGrjhLm
zWwy8Wb1jk0SVo8hFVti+mJOcYERzZCH2kkN5DIjWw2PX8pL2i0dL1rDAPbZmBe32AynF5Q/07YA
wvRsNxlZmpqQzSFdN014K3Z2WMA3L7uus+3mS63FU2aTNLgbyZOTdJJbZUVmHdppxDhQPGdGXHzx
LNG3t37Xkz9DIE6L/Mv3C+wTudWal7aPyucghVWbLTYfRFURL36ufGMv+kvXJlsItkgCndQP9lL4
QZTWpHtHeTLdLZbd5BdDR24Y8igjffJo8mevts8Sj/Dzmt6um1DJ+GsLDzvblWXN80jKW8LcRJ15
ZO2uOAdj7RuwwuLlmdp3fiwKo37Lx9l+EIMKvlptIs9tm31t60DvEJlXp6DtQVIq+lxBM9/75fLM
BkiYcfqaD/5z8P/YO7PduJEuW7/KeQH+YHDmQaMvyJxTSktpybZ8Q0geOA/BMcinPx9Vf6HLcsE+
1ejLRt2UYUvM5BQ79l7rW8M0vJh1RwVh4X0LOnt4cqG+HZhKF3eYY7dkYWk3XBySa9EnHKu8l9/N
xR6roG/kGn0rTTLI0iGl2VLP/b1pT/kcIu5PZNC0fsyMxxnabQkN7z5ZqHfQGE52qf3RcPjfLdRv
t1DCZ5/9CzpB+gUM5nP14xbq9Yf+3EIZ/8IfT9sK+gBgErZR/7WL0v9lYbf2bQv9AbB3B5P9n2of
719gIvG3O/gBdLQ4fIr/UvuQcw28elV//LED+8//+KL+b/yt/rfmpnvz578a6d9CVxEHkAVlYR+C
g2GBi3zTVpBK471adOJcoR3tZTjGZaoOrc2sFf165WBeT2ZSELNcaBNTA1DZ+AUSXnCd39jPhI1X
hsDMB0iWgPrMWaDUQ1+3snNsSI1qIapoT8iqw4r/lzP9N/Kh9ZP9pfFj0GJEysOphWyLYurtJ/e6
YSqgPrVndPTqKpJKC22WoZt5dHW0fDPDxV8fkN7mT4cEmL+2PZFGOVzNN/IeLS2IbB7q+Ow4/k3d
u2TBFiNb4j0Yx1jiI5eaPIhWxyI2SV+qcLComw++Q+9mR7ko6mPkgiCgegPzH/D2YhRt9IQ4e1WK
jbeuBmZmq0S2MES/7K2oqs8Zu4sWd2tFm40Fq3UC2cpyCW2idZCFThXnWnNGdS0WunmGWOznvmrq
Lsikx6F8JrrxtnWjdW5jE/8VEGzNYNfhijCf6Lth2AEEm29nBwhAi1Ofwt2ke9madJNnS/PJPujJ
b249RsGhG6czm8vUp1ZiLq7uqKULPMJJbDwIFOFLkLod343sSPmkJSTHx87Ex1BG6qktqKbmyRgn
wg6d2pDJO5WUfCJ/ts0jfeNEPbZQJXiNSQ3nkJElooN5Q3/iAinS1XaOOzvNJwP9bXLq2477L+6K
BUUCuX3Xpa2MByJRDPWx8YTSPptGz5lLOxJBWFBqVR/bBsJCOJI3s5AviYmG8cvI3zZDzqcjaZ0m
qFqkPgYa2YPJ6ndAlFGTL429D9truga52M8ZXbAPw8zYaBxafhwZOTMpmTr3CXP6JdQ7yUlKZ4ur
4FioBT8lgAWag7XoZbnlPJpDaKcmpyXVCkbBysZg9H5eai7ruGbxnGFzFbQ31kvirifHJxWU60eo
5pl1k/F0WvQadT5hHLdJTMCx5un4dNEYqMNqqvNwSqQCCHg78xAWOMKZ0Tju5G7q0Si26z57U9is
e3gf1PyA0aynX+Iz3iozYp6Rpw742bPevp3Z1H/QRldcprEp7sjujp8N5ssHtDeWF7Lqu89VnI8f
G1PPFB4PbtlkwqQ2TmPvhUm2jkXKgtzvk6HYn25J8vM/aOA5+3sjXTRnY48ut83YupzeKS2d9p3e
KxvYkx1rFXCyQZqC7F/LSxaTwaulGV8QvXDtUpM+6/c5m4fmif8ts++NmtQ1pc/zkDkAksI65h7p
kDwPYVL74oFSgMtT5Jp0Ai2auLb4aAqUKG7dPHFmeLjcjHTwfd7U1N+drjXdpy6y1ZXKiwdBoyZU
bC3B2u1zpMNnGwN7E0SqY2Q6Zsg+6EGpO/Rf8jAQzqtuzGrg1Lv1wFHQGdArETxt/hY6C+fF9Vdf
5UAy+blKcqN9yJdF0z5og7vIm95otfZuVliDdwUTnulxKZnEPaaWXubXaMzwi5VaK9GTmOZxGdc+
/DKXnEvGcpxLpU907n0/5kSwkW8PUeGBSrF4qxAALaG7hK83cq40LlyNtbndOOP6UPQtWvFATbik
eJnXxkM6aIAv0NQlzidVeIPxLovQ8+O/EHn9xTUncUkcj/67V5QcU8vjTJHSHrfZ51a0eLAC4sr7
r2bk9fnHljeESCAbLHb7ri4p4jzaw1rkb92CTPetkQO1CzDLZadOulzzvmjFJesXU330hkjm32y3
MgzG+LOk4iz10TDelaw/i0TIjY3qGFWGV2IcrR1dP9JmYcxKCgoSKQ2gLiSNhbZLGnuXCu7VJ3sc
ojUM/r0LmXkKRVkPj7BQNPYRXbLhxuho0cXJ0Sz8CMwJCa5BmYK8E3RT7E3ilvaB4bmzgmwzqaUo
kZjW7SyaKOy762aOKl4y9bFpPP1DZzdGaJb6Z41pedBX6PHZUBKfnkzKO5CcHL8UXeR+UzGJiZVo
q3ckhd4MUyvnbV606p7svfizbY7VtmSR2tA5N6/oFqvPwkrKnVHpTOxdOjSB3rvtnR8TV+82OQMe
g0jq27SJi0cj69zA17t+t2g9U9RRQQgm331Lod68G4ulvLEZEm8HOir3vNabz5k/JO9Hq7ibXF1l
+1aS4ytn4lZ1Wvf7Ma3T93HnFI/g17t41/YVvmsWsA2b7eVUaH6+A+OTBiNZNqu3hxZeOpr1A4tO
86myyybZZEtX7bxUrz8mjrOe2hJDFhl9QxU67qAujaPMIGaYTdq4231nJ95uCiyuB2Ol80+Y1C5E
n7vWJtHtisDomXJg07XGyE6krPdeIedVKGjWxzWTfRfb4j6L6mavA1bbEB/bfMKjwgAfLIhzrBhh
jdu5dIeL7K3ovd8kzl7rlnxna3AXCYNaPKhujnPRkl6eeWHPB3Cm83HShA+aMJ+2c9cShY6jMJTD
nGFB6pyHMR2Xr7peZGff85dzW7X+79JL30xmKYng0vPf65iUNvubvrisS9PLChwkqqftklerMmZi
AxJYdAQ2ePvrc8RTfvh1XfRGZ/p61JXZBt2KPFNSE37sxlvRkrjJZPsniSvjCegLL4amN6gxfn2c
N6LM1+PgkSbjgmpvFY7/eJwxqZ2ho4l0spAa8U7VW97Zq7HPVhEvjH9+sFU1y+kUiOvfAuIEz7AW
UwSevALhT70asF4l1lo6+NtfH+rnQpYxM95AanEd2uFbLbKMfbfR1Bqg7MziUq3GHpstNmKKvj53
K3PzHx9PsA8R3Ca6Aw3rjS5YeDWPbVHap0Ul0Yc/lqCKqNQ0tKtVmNalxEL+5nS+mdhw7fhysDRZ
VCwu3ttifS5jq/fb3jrRT6G6IqKU4ocXKitwpRCmoKzgp0KtHPl/HVmQ+sc3KVpKm/OsMzsybP3N
l6YbT8OuwBg8DOkaRok3SInpd+k7Pz8KHAVSok/ciw2A7c0DWETGVEVp55xi3GeHOcXv5Xq/JZP+
3VHYUHokdjER/mnk7fSmIW2N7/IqXndSRHh4+P4btwmjP1MnMZGLB1Hux8ctlwhsG4gbJyPCkQjP
kptinGG5bVHFi0vfqHH5zZbu5/cX73TeYXwthmAc9sdDVukYzVPhWCetjpxPAvceCteRUmSAf72t
ME0agdMt3CK/fiJ+frOAncR1QDQZsR4/PRGkGaX60tgGADOe7qjmPdk7eA6WDJvqrw/1N1+RmwN3
CDU4iNe3L0sXOBGHKg0sdqupqxT1eekQmRbWqiFad3BqvWt+fdC/+34Qp711ZopKwnzzhh4x/pqJ
74hT4eAEqEqE5/Sokz0bnd8+6a9ChB/35T7dCZvUBNd3vZ+ftFW5qvM+QfDa4crLRGmTYeDqxbUZ
l/ZSw0RDfzZTJquJug755NxdRgkEZ4eOw2JzUaP5xKb9FZazSdW5VEiovdxpfhe+8/OLF2e+6a6W
E0wg4q1bp0rtKYX8wh1eogIK0wgfZ6Y01ktyk7jVMp+y/tdXQvz87K7BSdSVqDmwCr11FsQF/ZKI
Ne6keRq1Ll129g8EDAOoaRn5hEkTrfd7loqLHAr5hJdxERsz9dVVdoYs9jIeFrmjSsLsh0U/+ceL
A/oqzGdYfRis669SkL84H3QJdnD0eOrLxaPo1u3ss4jRO5Odx6gRCePv2jg/3ZsO6hmeBlo53KKI
BH585mXarUX/vJxGK7KeOzAIWTDLittUrZKkX5/+vzsYfSMSCMlj+zniGUG8T9yLP59UjDo5qwCo
gXNgl8M8ll3Srw/206Xmm3kkLwndXFe8t4EQZa6Jpov0+eRENhvLOO25s3gQ2SX++kDGG34IbkJe
l2vxgCWMJf1tZVSQDKicxp2oINqku9PZww0hQ7eeVAjg+t25yUY6IVaMEzyZErSTReOaLXKcdRms
pbomaU6fQJvYLCHZhE6wuKiAdc2hlUXXy9zpZCeyPZc5m+MJAeBdX0GrKv/pi/g1WQzdCusa/rm3
pVBaAdRzy6470fL3NhOjkTM4hHQf6/M/rro4FPeAhZqKlt5PGj84OkY/KjziLY5MfNcZ359AHn9L
bF99tir12/7hunr95cVosazhNltRyp7Aw/n2KlVLaQrZ2tbJkcr6RsjUeGqtyP/w2hBxXALHN3Ip
7MdaKeM3CwC6h7cH5/HC72Zy5FU3aJs/PmZWgUwct0J2EmADywXSl+eQIzMDGjKNkEwA7wUiTG5t
xroTHeNABO2V2cbpwehn9PCGkc1XfSjpIi7MmhaakO66sUBfRPzkarVuS6fLQIaJ9M7tZ63iN02p
ffBxdSD2zT2zvrezDqX2ensxM6R6QPgimtPYzk0XYFFXd/akaI11ERLcc07jiOGrHFEfeDFC3ltb
1/J2o4u8vJ/oNlxap9f2ykqdO3IptWVfuxUS3bEH5qe7MOYYKGZ6FXauPfhBYrXNTZ9boPhcpuhQ
bKC7s4Fe0hNwFBFCTrCZbg8ikSAOB0mqOL1vfYTraC7ZakwtiEpdYMeIQnydWi+nKa5lPC++atZm
KJPW5G5EixITOCJxBDk1LUqMFz4JD2TmsSuq5MLfLtL9d/E55hGdF79Y6xrZ8KwlVWFDl606KHq5
iFd34NwiRDjGnqaujVrK5A6vR1Hf5LEc+/sOC0W5wZTB012Lssmv9aKzXrRDL+QOUa265jpuzdhx
6vyKlLv7qlASL3R4M3v5ZjrVYN22UqytqKngMsMI4Qf56vazDetqed/gDUXtamTWzbjS4ehoAPEj
tbXP1c5pANls6IPQueqXhEa4V86OucUCxm8cMBPhq5nM6ihVNmjvVZ1yaJkvrFq+jviaOXBhdsa7
ahrt/ipSLek2ObdLcsd+FdSJmF2YbZiwrOM4tp2bb2AfaOHSVLBGHINXuL3E3EFVNbKRMNwpdW+s
MRLTMYEOErGuCkwJdVvQ0/KaAZmMKtjDBihc6TKioVbtg6jstgDYYnODAbZ3ECulLWvDax1Az567
D/IJrYbEQch4guIFCymiEcIUe5lr9d3vl+gOrhHmwNcWnF0MfBgzUeLBygz7OY2SJNp2Q4e19Y/H
ylmNT/r6zEwuEOHnipC1lub8LB6EEglCUlZFGRo98vSwdWzuIumtGIeksDmvRrf2zM2sG17wd07j
TmEvu/tjNEMc+XNkm2shEVvUdl7t4tUT2dqJbWnPBw1BawcYRHTgX5c/1xloMib0rtwb22UeEeR6
qrId8DO9O+PW4DEtG41JQzFbnFgLgrWJhseI0/uuknwQodM72TWF0V2rRUj1eVCuqUFTdO08v3o1
iYq3tirEg5NllRUO8Ivnb57GJGOL5daw7mfR0AVOZmpjEsbF5Jasx4wBkjpIaFdwryDSiTDXWb3p
fqQwz3tUUG0PFy4o0rEBTRlFSN9DXuF2dirajm79XNCUBCBSLR4tCTxDp1LXFa02OuS9R4NsGcZs
+mPF/9856W/npDw1f6lZ/kZqWlXfurp//nFQ+vpTfw5KYbV7K/6Ocejq//4Lxt13XwEHuuO9zkJf
Z6h/Dkr9fwE5R5ps0RNi6+ay6P45KDWBv/vEh7KrA1PHb/4nolOBlvvHJVRHyUlWgEsPgw9I1POb
StVEWV2SXKWfK12rEzkAaXK0DZCpCKiuUM0WZSe0jdkcm3anENvB5W1685tSBTipckkr5kxzdwt3
xPJrvLFYntRSWNYH4VNdbaZOvMSeET+WChBSGjv2xxGm1S0k2v5ulbBGu7TO0BHUGNZu44m/DBF5
+s1eyxJShpGMnN0MQAyO4Pui7c0XbQJLemYapQAHO0Z/M2Zwax/NPBrcm26RCyi0wpnQnlmlOXzN
Xoe3RqeYjdV6AG5wt8zQJpe8mzdmq5v4gc3hCU/exKwJ1YN2m5spaB8cWW6zy7m27wEZl05oGvhG
t00RpY8iQQwXM/9awjbNaK8C5Ac71dbyvWMNxrFz+2RvqOxrQV2+TZGxAGiXKUm2tPX3mZE+zFBj
7hwkeNmBf2LeopuLSnjUsG96IhvbAH+pue2F9qxySwWenpUTmDGXhQJm7lay9cf0BghmQ6NS2ijc
tO4q9MK+HX3mUeiGXHEcfF+y61/86MNSeu77xrWjh7afDe+Ik93UNlnX2AVUI4s3s9tG2acRLMtW
Mw03zLFpcA6aMZCDqk6OXxfnvnEZhA/lhF7VYRdAn3+ezv3Qx16oxU2ydVNnucoqtlJ9H8VMZ3IB
oLdv6RYZ/US8yrRUG5pHYxJakcx23hxFB6sujU/NYgIqWzptefALt7CCPp7cFJWd7hUfUqRf1WNM
VqOrbwfWWKVtJ+C/XbdnNoKU9JjEdlViuy7sVDzHHaoYrlwhAtsu/G3ZWaEBS+uy4EXbKj3CjI23
9kjv+uolkbP1GfeGeV5PWZgiFAusWpZh4vg9tlhAj0GxaCZiJduAz7xEIxBXj3xpzX3IFYBa2zjG
Q3trz14WLNMSuGl9seQiUfvmewBe0cnNq11FZfqIdPRe4UEKWg6zixGUocaen4Q+LTtGCNEuGuf3
dNM7xLOEoQE4zW5kqenHxrbyXR9J4+STnxLklLPbTsMaWVoqPVm0knaTV4OeLeblqEseTcMpjEd/
Nj5XvQf4WcRukCW9hrcwG3d15fb9iQyJ7EhV9tJSTZwQfcZnyWQCwWOpb0HQ7hmfhZ3VDDtraTg/
GlTpUkO1KjWk5w1czDBOkm/2Ij9ha0dmzvQB/ogOFstqIfGCfIHxOMzxTWUrotdg+u8Bu73vU60L
RJ0KJJl2hIwwE3d8+uyc2bPWMnjsmyMCj+EbCux54yUmJ4eH7SCbEQoAC2QVL2QkSIn90H4vzeKa
e+nNIiLq0gHxtrE8pA46KL3zT248XTsfchPquw1Q420MlBfNVBJ6o/XYSbn3ZnWbQccGtDioXdsU
/XaMGKbFkfXBwV8aTFXZbURZfCssvQU1NTmAEZLhfaoRbSaFQDoJOQqGJi/B1Lu1GiSgWamYJHm+
CIiLs+51uOPbUrUVw9Fx4t5qSFriejh76p4u1FC7Hry2+IKyDpmAofsnh9flaWiZmKnIzC6J32dQ
kciQ4akQ93Ei78es22oeX2qpq4tCFftcrG+zfIjcBmtQp52bxrCuqSGdU930ScgFo6QhoA23afJJ
R1OKSV99T/pSHGK3Y4uSyiKAAEmQJoPLE8Yfc9vxWr9HBQtMbnH8Y56518hp7xmD6zteE965zrTJ
Dbvc6T/yXhk2xuhGY9CYfXZBzj2Gss/7vc6F2um1HJho2cnVVMpHmqijbtD6jZWVTxAMjZCRHL7Z
cleRgRCQi+wiku+unYPwdnUCgrjJdpCQTT5ebT0nVgo1M2F1kFGI2d3fp1n/UOAk3xnlEr2f8um2
0WQbIqLMHpG1PNqwQJHkj8/d4n9yYnDcoPC5j4eGSIICILgx7SCercrJvW9kEWdRWhdDxHI/ee2X
yp7trd0u3UHvjYcmcnNu4JxJRomG+myj874kwrwOfnNTdMkHdLBAGGGz6ujSA960W8AHny1/YvRq
2WG+vksbzbvzOnPfpZm6Ki4dRtmR6F5eo97nPIrFp8L2nE1rujxqmsWO1R1vMZduR4myzzP6nT1K
Axkwwmg5IisNUTkmYT4X3h4v73JM6v7QN9lpTKN8DywsDWNfaxhVajsWsyJcIh/LJY5PtoXWYH2x
NK4XejvNu8yLbt0n5cqzc1t5CzAbzfg01lvCBpKXRjlWOBnDjUola8JUPAprPFQgz/1xYWHNfGAL
bf9+pA+KY638Mqrq4Hvzpwxjx3bk+yAcqPOQnLL0PM6QO9tS7CywtUYY2/ZyUdAFQZFGstkM7MLO
dmrHu1kz56AbYvMpqofmSvcorwKN4Wyz9dA1Iss0q7tYG3G11i3EyZ51rSF64zDXdrbB6NPsqqEZ
bgzQkKg8DDYvgw452tQeE21al2d4s7XjB5pnXyZYSB8Qa1Tv9LgZ1caaCwvv6bxkw7XKNO/od/ly
UqP5aCm9eSEjVosPUYk2Yme7k9kFZiEIDbasGngn66yxHXv/C7L4O5G4+Iytqb92dnU3VZrGBlK7
L+dkeAfu6GOHBQCohFOfkHV+9Dpi+FSanwwN8QuNy3FjgJT9zOvVOkz4Xp6zRbRbdFDt0VQaYud6
TPYONLrA85o8LJHkhmk3PiGt7LaV7mm3MWqlD2BCpoAwPe+7Q476ZmCMH9iJWTzXnju/dycNIcng
PZm53YREjLgfoOal2DwcPQSTkT3A19TRU9A89V3CwUwTeIqy1oeIC5YF0OFh+zH/5rnm48XsYLZl
9rVp85dZ19yr71fjR7MbtzqT+AsuGBvzOEs2BgKB5zhtrYRNcWsFjd4WZwzDNbzDwaJGqOJbYRSH
Po/yEE4vbLjBr6+IIyTUXS8Z7oli8A6L68iP2uIf6n5WDyNkkZ3A+ZKGPtj3G4JIvsrc+8LbuYB4
4/gb9nDDY5qJs1OZPpJdqAk2Iq8tEAkWCDbXm94AE5nYBu0Xrc4MlBaE/NaGLW8y0S1B0XfzTQnZ
4zDVQgFZl1+KuBThoIpU3DXNKN7zguwQjA1m4QVOPyUFHpIYXUVp5SxenVY9SUaX59iZ7V1BLfhh
5SLMGOULb7WGz+b7MjHFCw0V58VKK6IGlh6DQYRyVqNtvqXvle8MoCRoneAaQJc5ucOiIbbFF24a
7yI2KibPbdUSzgPOdlNSeYDlSMc4CctI0Jc8t2gkdnk5xu99jUJU3FJohSUk2NZfjhi1vzLGcvad
kC80UUDdMDODtBGvApXaCBZl+wEL5Z4rd7Izqw98drOboq4zgK/D57HHPGYsDVJ+4os2dgEuoo0k
a2BeEzlUQWyMmj5A61YcTMQGaLkzvPT6tI1a85IlmYlUyGn3ReN45zQpkRL2zJxy10dqluyKUbZX
UuqsvS5e0CBTNKGJ2GZl9EjnCUOWNDaRZpkwYRryp+0WNkAWMcCdq60rSYWsuPdKQCcBwzUR1lrV
QM0aN2iMJK+U1A4QUWIPkLhvlzz5PPn9jUORv9M9TjN440csyPUWGB3qoLQ8T3ivNpnwENIpykP0
bfDYY7dhXSzqY11bVx+ByR4U/ZeiGh5R1pBz4yz3fclexUDzTwgU/YW2wT9j4eIyG7u91Vo1QuXU
jA8M3rqgL8ryUfUdTRQwnJBkNYsBFU4ns0YfkjBUDYysprtWLo8gdFBFodUK0zpKv+at2AjlLpBC
uNNV4QSzTpi1o7zo0RXFDfAO69Ja8IQGWX2nAIaQmXRbkS11mGgYPZQ1InfsEkIkh/KxtbJ0U4D7
2cGM8rcWhiAKb88OZi0rbsneWdOE83Ln4/25OF70ondtvPFzhct8ytU9Ji+oN50jwrlwqXwEKAC9
yS6VmocLxIOwrOUULl279k30+QKH4qQJT4duUZuhO44M4X13umHy+7Vmz0FYxZPhLc9xg/dLdMMN
W92Zk5GjrlmOkZePW5Rp+yL5jn1jCITT6Teiy5qDzNs7mZrnSiW8IhPphQgY9F3TsMVFUGfuiX7a
G7Ut6FhlZ6jyLKKZDjjIewRTSZBjujwrd/gSDfFLXefcP7V5P/S3bh094kfp4XRW8WdNg5M9AGDF
I7CEseneLL73yWtAr/h+vc9ZIAPSb8hAgq8aaJUubiyruc8mKjSty/SwHxbSKXIo5RBT6okSTbvD
AjZ6QV6qhWUhi/i6rAYS+UGT7GbP644td/DnucWpkuPrMKNpDhLT6NpgsgAoAcQtn4o6I048TUV5
Ydkiq1fVZkGRV4PaMZK2up+QVh5GTcmVbJTvs1SLMe4ZMMLDGqzOkzEJpHo0QNnoNPJxGryCZmcy
Hqmsc2hhSbW3/MraNfMSn4FMObu2Gh7mdkFVXfvvfG/I7qpUE9/ttBvOS5I6p8b02oNRzPlpIMNk
Z09W+2BVYDS81nhmH5/d5pXFJj/W38GWwEDX1fGNSdcuHFCx39I2JmpkUWpv1rDDspEd0+ha2q5n
srFp05gioEL3VZnWJkY7CFeKmV3a9fGG/obGiEsnV2pAYtxkWGSSInrnIBUmQnJ+IdjHD0rDRbhb
cMYobG+rAU9Um81Hux2RLk7jBQkepUWXIEbN/c/QKNIN/iO0nyV2I5zlFaVQu2ymnF/f+bhkeHZi
R1HysfPfEVlJ+LcyAI7Qx0wIJDpSOx7dskKtXZTjbo2g3PJGn7n0drUtIIVloBHYUHnXIdOsPdth
ui6myp7G3Peppi09v2W5ZiWa2DFc5s4/k5DrBU2ewY2PXDvAiRNqtL2DWhgSWFSnY9Ev0kOXWyJs
2yYjtrzTz30u+1NXm9/lQvoSUqxg3V8YS3oRvN23CkD6XdZyGescfrefk5xWFFOIq0gETp32mxxN
93mysrvUQOCY1+Vt7Lgfas/v9tTYkkzp1eml1K4S+j6e6HkUvc1+hnT6NbCEX4V4E/Fj/22pG9SE
/e1MDz9oVzcySQJ0GthrGWYVlsCKg6lP+HrgkIEgh+iLeSvbenRIyM7ewqq2KVzm08STGg5riIk+
9LwjbdEStzS+jG72QgrE0bPknUJ9fUy7GXeulGde0R+Id6121qC2bLe4k+n0h/3YQVQRqX5ZxGDs
PTXRSllYeOn7otwWV5hLRy/D7Dg6eSglkCo2O0v1UVoarZNpmrydQZ+Zd+fVmOOZbzT229yZ2H15
E+AHtoS9phPzCf+arsBGRCkOOXJBArx0L1Vf+/dZrHEhPXsvJ5lsUB0uj6gq7tzFJ7mrEQYWOH3X
d7aLo6fNiKatiYNwwKOTMOhmDyWuNk/IS7cY59xznjHJ0xl/7kW5H3rvezvODVvdFHqSWLKwK/2N
zKpQZE22gRXyHd9nHhZa/jmRWrKVa/t/BVflRl3TWPHolyyZH2+qin5AIhZKFwBYWZ3dtQkv6LAb
Wkch9bXcd+ChjZNGXd8grS3Q/I9szEc5t/wjVnJE76TF6I3cVp2q2k2CM3WSzrkhtwq3aehkivmN
yothRycHFU4x2EG+CFeyQs9ygAW3tHsLvJIfYJNoj2khGYLwVusD5oetXVIeS3BCq9mqf9Dg5nS7
0kPxucPdPbWhyZitPjvsE2ZeH8YAls3yhSRrgHNkRw19B6Dy+s2ADealy5Wb91DU/I6uxR8j5//p
nv3+W315Lr91/7H+4i8UF7znkv4/f/wjzpt/H3ftgP/wByB4aT/fD9/a+fqtGwp+9A/Tzvov/3//
8v98e/0tv+3GM+P9dTe+62A/pE3zlv2w/tyf/XgsSDqyDPrgNgakH4xL4l8MvKATG+gr/t2IN/nf
fzfeTf1fOJNQF2L59A3Htb1/0ninyf9j3x25p+3DHfGQOJg+CiY+419hnLSEpZ03XX4sM9IP3Zgs
A0D1PBtLiejN7hP90EsbZzyeGRYiAdDdCsY1H7NmP/mIIw+iHU4AgkZ4rcLq98XMcDGPkCDRySOM
cdYQPDR5uxjYLNNhOUepOw88G42xxZ1L5KJLVgefkpfcnFgqv7zGKBLixLRapoSotInp47hBpnHF
nuGSSwa13JsmhoJr9sJrWqOLwuVU24opnFOB3+djkoASQQd4Nv1q2aESBVAOXPA4IxrmhZ9Y1NSH
Ym7omb4XMNi0k0eVJagRUVp+HWMzdnaT71Ld6mMUp9tyiFXLUpNo9lOi+0DUVs59n5zr3mQAH0zU
tNOdNFxSwt3Ym+LL4muJt6vzWcTXKdYddB55Ka0gjUugV0ZH72qjJbppH4W1/suYMAf3k2rzptrT
vkTVQnQLgfEz9IswEh22EjF5i+lBRXREnJIB4URwQXCAxS/lMsfvsITX25ocA7rE7iybgJ6R92kZ
VK/xVpzUlrEzGXvOsun50zqBB7CeyfHiUjZ2Ya7H5qFA50AdDpp1iuBVtri4Pb/Yl22pE0zmMc71
d007elk4ong7t1QF0pLNncRjwQ3TuIRnDWkdavjG70dnVo8sZvknPZnzwC2qJDSxv6y+aPubVqns
ipIGlinoik3la/4uIcfi2BPl85TZtE+IpwAP5bbVMfWr/mRFcKOEKK4JVLP7USGHR+8auyEAOCI/
J4cCoIIuMD8Q/zC2geb73Yu9ZjaU5LBsFDvlYx47mMmnvjyjm+u2HeaWEFtUQUVMWITURLKPVe1/
ccjFK9gUttndiKXmOcZXTGZkM+sXf/ZYIPpMaCeSTvipWa/0+7ajVz2R6PjBNIqHTGuMJxgbTQw+
I/+SGo744Hg8VBb0pB1LunWM2d7SqFYEt5jTtyjqvOeFDuLWb2p9Jk007p9p822zhbGySCYLesR0
Hq3EflcA/tuZ4wLIzYEcdWgZSB8x4Ti3xAWKJ2UM3kXgUadsm/qjn+UkV1gz4A9cUw8dLrt35mTX
h9wszfOEkeyCe4XZVtzY9wDXxAVeafZJVkn2xBUt9koN5nmoATkMVdVc8sUqvjT/j70z2ZEbSbf0
qxR6T8GMMxe9cfoc7jGP2hChCImDcZ7Jp++Pkam8KeVt5U2gNw3kogoFqDw8wp00mp3/nO+ELQHh
oA6dY1wb83VltT0HG0yWpFRkvwpK12FX0TJw1jSkc40627M71caNNwsbnBa3xD4da0L5pRvHR4gm
xlWHMHHqayN+wkpBdYExDeJcqj4+t5Gq7jvVDXdUu5dHklL5RqOS9wVVM3mse7u9aK2C5ncE6+Qo
ZsAbW5lF2TW+5eBQgmjdtbMI8eZ47raueuub1QOcxFg0PY0J3RcIkmSEy4yanuBM/IiSoS4S5LGX
MVYeHnSvvJhALCBtGmxOze69ywesAipP9wLH2yq3ODFJ2dCHFefOVo/ESIOxXX2hvau7ENUQb1MT
sJ+dm8NNUnD0jJQ77Yu6M26w5k7PHQzYN1KE/Q0fSHA14gZ5QomXQC6HbM190q6LbEyoYwQ9UZqJ
jerRFeqhjDFZ8LVzt2hDtfUcVb5TRdfuZjdDQRgDYWxGG1ZHldXtNS3AYMp6vCRMKPqIphRL/zbT
MqitBJlJLmUOM4gO9zS/9GdAydcleuGlDrLlmdLvdDdbXrWltAobAn0V4mzHSpy9VnmXGhO0m2ns
Ox4UzUSKs1jgqOl4lVZdSRsfNyoW8RB+IUJv5gdDy8YVK86xLDhWkAgAZ9sZ+bmrkGscg6UG1ZP8
JcYDvTLlnT0x5PJFqwV+U9nTG/m3kfOi5tYQSJok2TfAX78wMWS4lqgjzxIMx1Whf044Nh/SxsLh
CbHmXtZJcxs6rXOJ/wpBi7orzEmTqh6avPOQfJ353LM5fC2LjlGtlMNtGheoetw9zikfhumdFqcE
3ktYwYzNreGohVm/CxrZX/ZtbRz1VF8yN1X1OMBCvR4tzgATpY47Ix6jG55s5YvtdcUXt82dbxOG
HwYebUPY0QvfUSCSpU8EPQ0y7ACd8mIaG2vtSNEi+PF7+p7WsFuXKhlWokn71xLAZkq6kWwp7XYa
Po3IrB6DLm83hUM+yrWyOPAtO1HfchMPUuP11ZMb5ra9MYsw+2KEobvLqzE4dzJwL3o3B9I4zpCA
PBdpWkH6nHSebyhqbXrZmsK7StysOSs5tZvObRCICw3OaIvXJDEVmnXqcJrs8+7JBVsN2RZ9lxEe
vc6rxhi6G0Av7mnWvOmrMLq0W+i6PK7hc4cX6dBq91Fk2S+w8Fh6FEMW9r1aQs/z0JbQWeYg2LTC
LSifyY3LmDkqyxK0buWmk1wlgeXunBaRjGtiiOFwehpZXAmnAqqn+6qwiG9FbLySQinOGiiSOxdB
GqvNaJyG1jNZBicdbgoDfNr/zssXSPrGkLu57eDh5PHSca2fAbomh1AHDVdHOfHxUDceHLftN6Oj
IeVWhbXT7AQhEYfuBj+gTmQrbtZaYZTEcUVz49AQ+9ZGdQoQpC3ndTf03p20MAbkVaNvBZ6ie1Dk
kcl5sTSvVVBRqaL3o3eThjTlYt0s/EEYJzeoB772zBS4GZBJTXs8eq3ubvB8VV/B3uot9Cjk4KCt
nD0DqNJv0mby82Bqrss5La/VVFZ7IH76fjQQAKhP0fxhAHmwC2TtPLEX0O9Hw0vAgFo05bmZ1r1k
lLxvA1U+W1XqbLTEuzF06sf4+0TLvgPEObjQAT0jaRMoqWWtHexcbwg5I5sGPLSr+S0u6wyYD+Wh
R70b11bB421CRuLSNDnSJMq6DtibbmXMwxoqipkwXa4dWCnVzP4DR0J3aYRdxcG3fswFBdbkYs3S
DxgZ7Xje5dsekCOndI5GWiydvU6dz5UjnZGnghO/sEGzUXwTRO1qCvZdmQRMkhW9y46spTpYaSh9
rmzCeUWJV6A2x8QiG1Wwfe0bUoMct27tuo5Ww2wMB1tMZAqpw+E+wSzMxeE5SJtzhAKp9J0SLCsY
YNhMj+xUwVDoYrjrRRo+CFWkD6bOHtDENGD6jJuqq1K13sWsbHYroRUchFPiJQmBAeB3AJqF8tsH
B8iFqDVEGpNj0mKzYKQm444tJpQmzn5h89UAAt94ZCFxtGMXoHPzFPS0SOLUqo9WygSXyLpxRiSd
Lr0KIdZTMWDBsBqPUT7Mm5CN//OMyp2Y9n1og7/t9PgSf7/krzSPmXLk5xgjMDpHmvpVgKVh5WQk
TOZeP0yak6/6ITLWVUcfUWnMr3VEB7Wj3bglgp5H2xHoLUmvVcWEpmjzYScMDUozhOORI8JFnMps
kybhA1+Lse2Ao/qcVLu1kbK50dKYjq3YODeW+SIbBpOAR6gVVipdK+WiBWYpHwyQFBrnkAfwSJUr
XHv5kcm1wQzO3UZhPh0ZPMA5MvVHoyY26rtjkfnCzuutJO/kz9pIol11xnqGE8KAMiN4BHh0jhPj
ZdL0EeERY0IGRt0LLOdqtOGSlXaO55HL71VrnA0Z+uAeHoC9LwGgHxGwxTnK0hg40mD6s1vzmGui
+BCXDvHHpp193O2WP5ndsCqLNrzMybJvPehwV5bgj0vcdBPPbcY5oaxbxECcFn86tf43BIifDdVg
M3SMF8zu4Fe4nA9/PBhGAfJB3LnxIckajnUauLxjPbus0ha0vTtT5NVbyV4q55FN99Ov3/ynKAGn
UluHdagv+SiDhpSf3hw3F5OQuYwPcizqtzmpqcCK0wjetaduf/1WPwUJlrei0pL/LKffvwYEY9xQ
NqAE3qrUaQXmHpnIZU9h8fXX77N49n5wqC9vhCHe49APmMT+uUJVFdOEG8UJD12JbkyQxzzYHXWO
aR6311UNf+rUexGT8cnMXssFBMyqQsOaFkTL4ZrZWr759a/01694cdtBOnGYTWBa+uns34nWjVpO
GTiI8/kslpZhI1l4Embq4ZcXYVS/wYLne5Z18BvX9f+1MnSO3+qiKb61P2pBH/rOfwlF/x/pR4th
8k/f0l/MnKCOAbS/tf8pvv2H6scu+xL/4Ov87fW/y0iO/YmCItI2jEqQWT8ko98poo7zieQF4ATy
McSvPhyf39Uk9xMRQBJSOC1J0Dg2d9d3dcn9hBACBm4J8LC08U/fpbTfl4xf8m/+cskLQRaDWISO
oIXA9JOpc5K5wqE4ir0CKZaF3wgjXWHQPNCKvabteZ/F4tgI+tmD7lkqDUBd8zcLycdK8edcCAMM
3trGpsXfrHsf1dB/ilwVRPZKl8EUxyzO7Z17FzN8x5/clCu9EjQBavStEuA4l2UIjk83882gv5g9
q360zkstPItlbl24DGjUqnRIjkU2iVoLXgzCssbAeiXKt6UfMy6iFewUAA2fE5ozl/85wfGjyuKh
mYtdnDWrRttMlofTsMVZFCp4bqInUj/TudLhH2kMA7Z8509G/kgt3qrmatiPtrvKDM4eOgN5ZuKr
OJlvzJY/gGk81WEaKLiEFszWQMtQJ1PrboKUmnQVwqcEQHhjey/S0DZN6LzODb8BRLBlT+qbUL6y
ylsJHH5dAacPWZo2jNtRC+6TaqjBcIPfa8vPnaeLXZx211AALhKZf5lpaQHq6lf2kO4o8mV003KC
YXD1lo3M3FUCQnASw1sO1zIkWH7Km8EC3VfyWGx4MwpTlUGFOijpj5vl32Xlb2Vp7vVfrSvnIm9f
8x+WEkLqy2t+X0vQoz+RXrIZ0C3RfCJif7C0gCx9EiZ3ErgsScBS5z7/L4u4EIJ/Il+IZ4ONwh9r
iWl+Ak8OlwucAGFq+AX/ZC1h1fjx+Um4Fho7mwHDgIbAirc8yP90J5eM7fQAMuqVw/gb4qeWMR0l
U2f5VmWrae9A/smZw4WUQy70mnOow4pPmTS8NwHmRETZTKfvU0TVeIjmihEcp3n7ba51rLl57HKr
ZuV0Khi6p0/xbFanopnFe2KEo7eSnRq7lYB0Mi1E0d7YxZpdPGBfdbBZV17fH/HJ1MO5ZuO3iQjw
IAoyJsaabKtzye7Dl13QrhiEnkQ3lfEKXFLIdCqf9TWjo899p0NnYaB7MPsRlWlKqCMhZclsaAI6
tPVc9gEbBG0mjqYdxeeUCNiBs7Oz1+quPvRFljDZifPxpq+0nZ50+rrQvaeBfvFdpKUtfpKwWH4r
jGNPowVbD/8PpjY4OpEnURgX95aUTH6Bha9ZEBK0I4KMFsfTnB0IZ6e6YS8cMKpa8c3zKYu5g2Os
x9aRJpTmuimHxL4YpGO98YlQd0xjR1Dfz3Y5H6DeNJp54dThqDZJLVfQheyx3NVuGaUbfdSHM72h
aWymyygb0nW+xXuY9fRjmFHUGvsE4YQwJQ7Psu+cCzRtGB+zL0HB6ujakeoSBtheWIMZOcgMH2aP
lODRDkUsBT6z+5HzcpxyXeocFnpDl7dNA0IL14w2voPILZNvHgaqb1MgEFIu9byxMsA12JG20BOX
QB5RMOe5HICjIKV5/WngoHG0cfLxQdUqiLCLdMkhxlJgbOpU3UCprTcixocbRGq4aiachAu3n8sS
T8V6KlUIXkvKo5uoYhOGYt7Ocax2qoiuZFyOt63dmRSka6m+jj1kBj+t2vDouq1j+qbBp+3riRvs
EZ8ZxqbGZB2yUdRbTu7Na6GX6ZveVtLg3NDYWCCqRbN2AxfnDxXL2JcbTx4bA/edaYQpxyRcZ3sz
7z5Hidm3/lyY1rXGJ2hx5CnDz2Ftigv6mrItGQht1xsmHnre7szEoNzJWY43edHKxULjJlemDBym
j+5A54cu1MViX2UCzdQDZKydH/pBwDSmEwfzTpuaJzKH8xGkKSPkRKDldGAeawNrvsCP2aXhpR2B
+V53pn2CQgH0a1TBZwCb3hawVw+i2TA3qlL5sZNO+UAW8tLKHetmubKvmJ2INTsl/PaVPM8JE2UI
mK3vGqWFSodhhE+gFN8KOYmrwlLhc1jGUGQqE/BQT1VFkzLrnWI73CVJr3ZQKIIVjlA6rWhm2pV2
7d2FpsaoBuzdyVXO46yLq9xISDPgUzypubc4wFQgrJNmeLIqOp9XiRoHXKuG/pJZE/JxB6KMLX8q
jFsbuA2ac2N80+iIy/yWT2Or5qQ90LT1RtLbI+7BtGCtdRMPcNXb5l1pDGOEIbIv3kx3Cu/xvIWC
mVxtfcHERc01KQV+RqkdkPrhJAHbW1Uddc+DwN+paMDzXcphNqCvxq2Rh+5+tNjoDGWOjaejEHDb
WqHkQu/a+EJ6UXePdMVAnc/nvhmrGy5rvI/6dPIo7PUtFXh7jaZcSm+Myjm6tQZ0yDNT93208+ja
S92Y1ssif3di4a1TATxsVZIiszdTYQo2D/IQ2Mltm9XugdDPuFZc3XdSozcQcWnSUSWNwB9aLAQi
gZE4WgQLHKeirgkKwArd1vhcpCG9bFFHjmiQZrIGA2O90CrirQ1Ktm4LUPS+6dTDE14yjrVGUpz1
tAQb3jvjmzbm2Jt1o/0W4k9Cj6jmTZFGDZlY3XjW8fFfzRK2ez+68/WUW8VWpkSJdPwoF/RZiTsk
pFmhU9eq2hZFE26aohKvJCXrtTl2xS3FGrTvTWgjcNw6bWWis3zDpCL2eZ87LwZ4XW09c2ltZpYc
P6LwwV5RuT2s84KV3x1w1jlub5/1ag597kgD8UjqD0Twywt3sKJj4dXldSXxqbTsM/lkvWj6Gk91
e2dh7k78Sg+idSOmlKioxLYXjJDbpES2metp6nwypF+zDPM9p3APJLRenHHDJ75mVPUJFN1wkzra
Bj3aO1ckKOIVqYEooBRbU+dIyGqNXSf5nDY9reFNWp6d0iVVMsgGyd2OvFvTG3FvuQwBijGIEXkD
kzppiuCv6r5UTxly8FPo5vU1LqbgsVRBfNGNkLEihqAPsjanTSSKZDfhatgEU1sxv8ihipn8tWi9
qGvtIU/nnsiA0z3A52SmFptNvtbQmn3bMml4F5G4rhisGhsHWPgxHzRsoZkapgsLEL+izYVmbbcw
DT7Hdng2R+xIVk9egnwAgiCW//koY2m/6fx8zS+CPL4GTzNg8hDe0zRbmPTNmQe9m0PJXzVhE2+Z
l9gnBwPBfeD0dbjSABgoYh5Qv9fuMJ66qqi3TCXhc/27Of4feTZgOPxyc3z59Uv92qgfd8e/vej3
3TGlHJRD4ctY9CLBRpef9/tJ+2PjbLFntl3ykEsS8o/NsUEzB3QK13awbLg/gGbFP9kMk835aTPM
1IS9pmks53uuVPOnzXBqdJqgYb0/Gdns9REFFaCiuYoMs0qm/AT00ZwYZcL8iZgA4CqlPRA+uLWQ
wpuFGZ5mLvjwnF//XC9McbR7+zR+gMbbhTmuf+DHdaMmoDHH3bO50Mlr1wFU3i/Mcq9140sdwgor
44I0hzigb0qgMj7pFOOyXdjnBLmrrejdDLi6yK/bhZHufeDSwZyqR9J4w3GBp3WrEXLVMxNSwJ8i
0sjrk2y+TSM3u631lqk5VPYG6ijmWUjtdmXNt2Khty8kvy1zCZDoQTtutMFoj6pkVziCE/V7W44b
MzKRRmMm+fcd4ZZXx8kqygSLgAP1TLK74il+DVIoeqoy1U0+C0q5NsJe33qRw+7PqqJba7STTS/M
nntV5OOpDgee8lXzgIBLWpoNKBEakx2lL4xyvs/bTvlCjl/UOGKLNnrFIqD18amKc5pQ8tJqPgOc
ZQtQ8R0+pCrJLt2hj7ZaG83HOkNAXEXs+ddp7zpLkBwHfULX9bXuNcleS8MrzJnJljSqInRpYXUD
+bQXQ8F2Isq7U65Jmopkhm7QwrS8Y2XstgrQgd8yhbpycZXvJ7TOs4MAcmJBnPbolcYrBpviSEai
vaOQKR1ZBjW1yfWSIE4dEdXMWJLOhNDFtpKOtgaAl9/QgGnctZPZvhAgTr9N6Nr3et/Fa5sD0FXW
WNqlETswAUX7zGdF7wFao8eS62bPRh33W0YS+TpnrcaaoqCfCEsj91mP1FU0zRVzMUAQYzv6ntHH
1SrhwmFIiqvjjcwgJR1VLVFStNmAZTpis9+Y7C5u8qYXVM54VQtOK5tXmShwpgLfwU1vvvZ67158
kODIPpeXZi1Dv8sF1kR9BmXahON2lBQub3o2v6dyBk+QhqW75xGafk3yMLkWJTOOWIXzlWJcV1JH
GGhvWKvdbBWEjfRW1WCT40Jt7i7y2HY43EfRMeZcuQJJmiA6pdYzrmbxVI/JeLI9JTaR2XTn2Ckp
GSnKqr+ptXB+qVIOK0w5yvGitOLw3mO2euViIeLYFO763qGWBNjkLXN8faMso2VC18/YD6XMHRpI
KpADEbzXtd20jgKBn2vU27g2D+kkCbA0yPpgTTycVwQIGcewA+CUy3wue2QZKdnX4ArJw0ps6NCw
NrFWirMTSYY0GESAs9OgsWGeU11lYRZe1ZGpr+3KNj6nlJVACyEg8NQEERWGo9tNd/DojdCnDFCj
IVZGe/aX2bGbwcivMo12Rb/XKqvf5jhsQKBCFCNVQxnupcZI8NGROfNnxy6C0jerKmAliRmazlnx
nkohlj1qNp6N2cl4yisrVtBse+0x7Bt61hKocgGSQThCe5IJ/QYJNa3bEQclSTe3HG/0VMinugny
zsfiWpfVNrULCpDOkgDLiNXKCDPU+i07kzDz/HCYbHp/RkF34F2A93ayH0InK9vbdqkUIhQK4C0/
zqVOkthvXXKY5RpVUQ13dTKG7psZcl7MyXynYrAeMnAJlbNxS0ISW63r2uR9QuaQCrOVrGseXGDU
/xXJ/k4kM/DS/Uoku/zav77/uAv47SXfNTKJRmaYPHYFO4rfRPXvu4CFrfVdFNN57kMKdTinWajw
ks3Cd4Hd4p8s2+WCREb72BL8I4H9Z2wC1STL2zDGAfTFEPGnQVnUmmOf16VxdoLGeZwG0+K0JAkv
W3Mq1lNECTjW6uLIjK2Sq0JWxNxm0ncgftJdpzfVyQpEpz/DBVeXBb1EFPiQJCSnXlYsGx2bbGp9
zP65VZSqtuHEelKCl/O93uVxWLYJ1m07yqmLHiZ52xlN8ZL3QX81Q+YZ6anJl/P/XDtwDLApbGMS
ZnunTjBA14rCaYeqmJ0N5KdYlREPND8MoaWsaSgF9DxNjr2NRqyUe6Zqc7cG8UxXeod5YUUAQ71X
uAiu4tDqM9xk2XgVBJyzVnCL+duzMsNwCLNbOYdiqk2kFdkhOHGv8q9GQ8rwCANxwrdoVdMBGjbJ
zCybRnyg/IJQqoKZhndu5My40QnD3HhmEt7OieqvqpSpbEKQYQ3vi8190BS0iA21s8+8NK/8xCzm
cA8LBQ+s2ylOHGZNmPxsKP2Ber7WmUvMlYIpwD6QVtztskAndrNjuqrCrVMDTBRrGNZ1LnyVu+Ol
AXY4lz5HQO1gNrKgDb0MGUT4iW26ea42sZtqKYttmZpAi3sFq6lGS2VGYMVBP16qqjc9cM5pXHsM
lImgbVn23HDVGdhqQ5LMURKgk0zallO5pK/YaiBh8mF2vdOeGvYv0ZrnAC3ge9EMMrjQa7In68ps
+uXCceb9jDcCl9+Y0LKtMiYD/bFtu64Ul3LKktYAJdE0/cCCqwZ9aORziKCpzy8srlNev7dD1WY4
24F0p8HNvwve/+jgs/DQfr3gDf/Zv2Yl1oKaefZvDvjD+//+Xx8ktT9mA85H+yCbQMaIiy39+4xR
/2QtU0KGxwvDFODtfy2BnJeQ63Ftg/jl2LSo+b8vgab+iY4N/u/waHh4MuP/J0ehn8f3jK35QUhe
y5Lqcgb7cSpAOGXE4szlR3UA1uIZyUq3w8c/fSj/jReCP/GH0f3HmzASxSzP3/kXrmhb9FrJyHTe
44SrVqPTzKDJe8fHBdpufv1WPBr+8lYmH4tjmcJhdPnTTL7I2IIloTHvxz4GXZ7GKKc60Se5CF8p
mMN9RqRyN86WuSLGXvzN2//l41yGyCZjYyklX9rPzxMwAa412DpusHy41zPnycWy9uu/cHkk/Xki
6y5vYTFlgmTKQcL+aShc19rUiUBWe0sO96NlPKJCF37HtIp5QvX1128G9POvb2diuODIbhJn8QQX
4p/HRnR/44dD+9xju66OOK4lhd+elh2Vxe4zBb5hfhSDm2HVUhJuEDkE3ehBtc9UzTOPoyLClh6y
q6f2TR2YwFI63he9RyDso4ycDSbF5HolYZxn1JXXnKIPpOWML3oy7NiAtpgul7aQuhX6I/k2qGuT
12VrSAHGZVR16JGRMtadmMbHiYnJCaF5CFcGx0rUrMrL7m2caE/x5BSU7tW4hcPCurLaXN3aFkOw
3iRRTAVAiG07lyv2p8F66TQHvGlV276b5wM76DPxu35rZNk300lvi9h8Y8By09K0yIjFzY6lGD+H
OI15i8TeIErBsYGitFblXO1UZeHNzeXaapLhK6p7dXCS6KqcgDTFHlMOU8+6DUdQ+3Ikb49B1Q6O
PNMeHU0GxySK6dJtnAX40APG07z7EQzfepJJQkqiCu9bG/JN53Ju9vqQXoAQJ9cQ9Hts+cEmgSR/
ZhrjdxE5uADm84VFnEJtkEDbadmLhx6RgQRsSkz/xX3lgBeO2Hz5ugu0rqRtBK5UKRnk5GNd2w9m
7mhPkerrq7wADLRxgULeF1IxMarjbs8uEsmgrmEUwoKOLoKsqs9FSs+Vnldqi5uMSySrkuuqKCY/
GXK56Wm13PZxKh7NQlH73DOp0qJY7166WAC98cUkTxRchPdxhJCcx7SkB1g211FlLykHXAmHWauD
UxBE9U05I3pmdXMKQDK94HVs700S9XuCa/IsR8PeZznXAvGveNu1+bjLM+MlQupn3BiTek4cY9yb
TezdCDo+d5Q01+c51IrrLp3WOpWRZwIOZUXPYyq29UCZTGFbHKwx1iNnjFa8qz2zu8CXqVYA6O3r
2Gm2QWCAJA1aB/eADLFUqwhCifU09uHRzIJlnznclJN6YIaGUNIn2s4krn+B6U3RwdAjq3e0idEM
Ine6QcuaBAu7n4hCH6yyqS6mQizkvtAqrrKJ5wZXNENnmkRCcWME1fTaYC1d6kWQt8JEu2hDW6cw
2yNJmHJOJMAKRw+TrLOuRMW7hcog2eeRPYCNAP84KCPQtJobvLiqzf3ADb1dGATDxcjYg4qxDtGW
wM4O7SDg3qfnSzcFKlHQIYVYCgHcTocjRnl5GulK2waJ7T0W8AQQSuJ8bTvRKyWxT56k+DZsW3Eb
j5PY673xGaLVSXPT8E4Vgh4/h0+aYPaxNami7QNVr2YT/Eww9IooLuUd9pyctaYiYU3X6RpQ5Dt9
GuCfwMhPKzcI+0NAr99GauKGQPq2pVtvn2iY7guKO3ez4seGgV091FJz6L1rBm1dVnWxpfvWeG16
ejGKqLQ3zbitytC4t6zS83OpyNjkTt9cd1ppvLJuu4c4GwwABhHayiIwRBFJ1JVllvNlkKqW7ENQ
Tg+FdNMTC9KMWc9jX6xbL3UxAH7yXG01oKr7lCaQTRXRCTF/F/EAADbFwHIVhjBI00zml03mHtJe
f1AZiQs9kESOMaeatcsEhInzOlCaew4D9TWgEZZywmbjdLr52gmz5Dxg9Fcl+qS3slLuPZYE+yqe
0FWAcqcHO9PrPUVval0M8/BcIA0y/KsXEj6G5slPbW4gQu3jMv3V0ic5VAJhfjZvIJPa2EzxGsg0
S5pVYaUG1a1Ru7Fx/3Kf2OM7BwbqCqscab/JfYU3+dGKLDgvHt511Kl0AdmNJicCVo/UBTHdzY55
So14qIAozD0amavt8efZhG6dN0caiKm9x/deBVZCItd17tNmlDs4ltmm1s0JvsAEOFaZ5JdtL9qT
tSouirGz9lZrWVd2LKmu18Lws2ttMgqldukU8fH30fggWbnW5ApdpMYpvTdomPEtIYlmaK3S78zK
3tiAYZ9a0nOfx96OLu3anp+a3FhTTwVtLSnr+rKTZQuYI+HKgxa3p4e5XgG609Y8PL/lqtEZjdZq
Sy6pOaQho6o+MVgzKtz39gVpXQ5gaz1tut/2Ff+qGn+rashll/h/79G7/Dr85/x1jN+KH3f4Hy/7
rmyIZVYBHdDwFn43+/w/dvlSUFSOh4686u8te3/s8g2HF7GN91x2Z7SjLGOI70KH/GQgHzIToS9F
6BDI/8ku3/ppXyo8YPLsii3TYopCqd9Pm8YKa8g8hHlyqokzT68m1gRw36bTmhtBcilndR54kE37
mEaWTDsUegShxOccku8hJYsdHvfpvSYsgMwrSssfUQfnizG3na/cpc4aldau52qf81jBLbFS6TCZ
d3iyZ7ejmqGD0dS8p4QKeURNEACtDQfVJIILEmutc9MXXQ+SsrRbeHV3Rg7W0LcHAp4voFLTGIsf
zVrwZiEm5NkR097gj67DI6Zn+E93UjhbaoxOVGpWpXsX6c68QAAFvR/c5WT02Y4SJcnI7uHUlhsX
rT4VT3HltHO3y8ve1TO/ERn8zBgENSl+Ub1FWlNvnaqcri09zekzm4aEl9qTNn8uc/IP54+r6t8b
8O9vwKX58dc34PFr3XydfroBl5f9fgM6BlZe8twe6uL3MeL3Y7bFMZsdhaNzIvwhF25yky0KIB2N
nKd+vP8w+fLjEBsxZ5pS0CTxD4RG7umfjlEeTl7C5lDdXWqIeB79eIzSK2r6jM6q916vkanKa4PZ
ChxzdUEFonWBDajq70KrIYQt4qg79HHe3kSl1me4QSWRtbrugXMRriEBFHQGFD3C1Ho5hkh+gRnf
EBATYDZyqqg8vAnzqA2XIfZhYw1ZLLgf9dx65rn7mlKzHvKj7nsekHetKuabpvbuKVuHQJJzIl8V
dho0SycZZeUcYM4dqmgOF8fF8AWfh/bXVjx79KBRU6fF+m2eD+rY1DioiswlnlnywsHG2QATbrzM
xgKYhSblbTDrmGdhFn1r9BosUlkYhED6jJhc2CPWrcgbkjbvgaPNQ+P5s9kkIBf4oD6qR2on+sL3
H4Pcbnj1IHtmL6SD3B0HZq/wk6w7zDBPfDCwvLCxhkYHsLYQROzMy7ynPpmr0M9TVzw7Gbl5u+w9
39I9crvUZe/bocEFqHW8uyQcvwINN22buPXo/aM/mzmQV4ONimOcNkODwlAnLodQvQy1l64zSMG1
tOat7M6Qp9ptPLEbLJk+TioFTNOHnXyus+UUq0Yie2zbovHKLVPt2xwNnj8aVXBU0Ri9a+xWLkuG
JruP369Zfiuu7Br0IP990EGm5Kscy5bv2ASUt6Lu8l3XTT10sRJfcMGHTAN5u6GSc0nSt7HOvlHC
O191rVLDCcB3FFG3J9W8Z6xVG9vIot1wZ8zLfj9BtQWJWqjjbBaHvjbZpkIaZa8Sh/pzSbbf3spy
cgGDKRNBp824FqDTHZOuada8O1y2prHijekA3MValj7W1F7eUco6PVdl1JxcsGz3CT0eW3BFtb3m
JGgc6TMPL4LKjJ6SCTAo+QnrAs0o9l0ylzxNWo7PPfw9P5kZcFqz3uQ7gskkuq0K/x2IV3shTVJx
nA/TzjUbb5emuvFtsEFeErLOsoLiNjql1qFO0/fWS0QbXaq04Gd5XVpu7QIkmo4pkDgUbXB14SSb
loL22yDzpnM8D8o32MOt51YE58ymh5Y22sHdydaT2zqNjMeU4/cuc0GzrxTunJSAWJy5OyVFc9cW
5rPVpoCrLPGEID0lPkfcxcQG1Y1yO+rvsjCYW78h+LKN3RmaqoPZlmQQUauAWQjoN7eGiJQW1409
ZzeNZoBXmCby2bEpj13IIxy7ULjJQJ4szLx2o3vmfCTHqlIchIPhD6llPGDlRKXJJiJ7/4e9M1mO
G0mz7qv0CyAN87ANIObgFKQoUhsYNWGeHIM78PR9QJWqS8r+M7vs39YizSqzRAUZRLh/w73nktbK
B1WxYLCJLAtrk4gjSPtxsauHicDRZoBxpsc5sQKy1/Zda/U3I2qBO1QLxZlNqHOPpA0aYjohXte9
Xsc5RphmvvG1gBodUPwYSaV7L9OiZTexYSRfZpHnTFEJO5351S/tCpUgGkICOmtgDc451P9Q52ve
FjJqaUZyAW8yaarusQtAiG3lZKC2Tyc4vlpRLx9wButsQ7v0dqJLJ5GpbcjvdOa92VFWbXFZN9B/
k1YH4ECIa7uZygEsEqF34PtqPHiSg8LYjKXUo8l157OMWVWkpDB+DPj5LZjyDOaPbdV4feQuiTiN
WEoZQLkrjV7SCm+qFZG/0bsR6EfqNUQ41K0IRWmmTy5oDtQUJUI/U1T5eUL1PxPxmmF6yE3Ajpbb
9qEIJrVP9aQO5Vy9EZLQbUU2m8eGZvy2mUftCT8eh/9opssukCqHkVaXAxHk/iLYkCCi9VAZ0qBx
mBMrzqnUu2P8+n6ydMUQfw9UVZzKhk8oEbwGJMf1U9S6HFpq4YwSsvIjV9M5VqcVM4YQjRtGNG69
VwnHMytn0+bjIM0r0fC8ENJFFeFG5Tspp2K5kTr5q+jKtKC+Ze8834J2a+aoaRZSXkfMUcI3nPN/
yqX/21LCcBnC/nW59Erl8FuxtH7Rz2LJ+IPpnekz0P0Z0/3PnUTwh4dz0GYZ+sORwID951qW3eva
Q6DUoo1GlEXX9HMnof//4Oz/tC54d/phnmS+ytbg9wm3MYG+0/WE64ckhowNXuLcWUK2t0sp/80g
OdvntdAAYN9DugLH57f9B0WTRq6ZUR89Ihlul2kmV4pD7nnmHbiAIvm7ZJ/fPYO8HuE6Jh4RfCAU
pb/VgdyFJjJOnder1thjqbdMUuDik1mnSD6rhxi3u6V84wnkpPn0L8/B/7KH+b0I5cWpQl0GFPz2
QIP99sN2mt5TjTGnWgTY1KqsaNRKY/Ivs7HALY6X4Dk29b/7kf+0sOBVebcsQGxrJPz62PzrBmHo
EctL3wPSUhnqvmAA9JUoa5J5gjXLJNH/3fQkzHwGDykvh8yQWfPvS5hc1yDNUdQyxombs8eelk3+
gEnFt8jdjif39a/f1rXt+HUl4znvuxjWdby5mGt+/Qnn3kAUEKvpMDaqK1DSxOTGLAui4Y0vbYLC
5jEzbv2yto/eXBhX6Cn1c922noROXyw1Atveu8LzN8eNmJwR7vZaKTEPVC/AuP/mKXC8/+X7RVTH
Z5/NDl3T7+rHGqd1klfDeHA8rDFPWgW+/dwnJXLDpFkBNF1iyBM38lwSlj44xhOfwfm6hjAfTB1g
zymjjz7iCHfeEqsX7iZ1S56lPjbJxFp841ZlaZWeJt0kWRqQkHFbQdutoCOvgXHoJkBhaSID/Tab
5NUi2jJuNeGROTdCBzi32qyuxoC8MM4Y5W0WMTXOZ58bfo6YMqhp6xedmZ+F5ah7l1PCjTIfHOKB
DCDtI1D3IL52ghuXeIS8s/DT97OWAOEEQG184ylVcBUMFPcK2kMw2Q+qnuWl1lNi1oCl0JTQZhKx
tx4EAhkz+quJACgN3sp9UHTCJx+6a1/H3ATNJXTr+CNBSU1T++oT9nyv9z1roaCDUByCUlkFVMJ5
84Wurj8Cf6opJhYcadlVA5j05AyjH2VLRrAR+bLMkedAvbrNwMgDXxjOmfeY79EW/KTU3ezJyp7I
JiRc8TMYVIKnRhTrb+XI+/ie9hML23gaiVi+Ln4XPMtucd5cdr3XLEHO1QEvsnYQuEjeCZRGyF8/
xcSIvz+rKetTZHxMWNHTFYqpTd6snmaHH9acp7bf95Ig5pBcvCI9BV6cVcei07pq2LjMrMftAIjh
YzrJ4NlvOU8j3Bfkcla4t93NVLv2W9P7pEklLR9+bECXYBbBc8uImGVBnfFk0AaSb8CK5SwQeCId
axt1T4tDrtLkmrylfLrbV4XAowqThuaQHd170j3Y9uOIfa3FdrH+rNIOUOataWHv77+tBgfTlm9v
08LzIubryG27OtBv3//MEMegJYnl4txY0oPGz/qQesMUySQIdmPX8wBjoaJSIkW5PfR9HsdncEW4
MqdejuAvlR/AMse4QJPM6GkE6Yu74nZgR9U6G78qTPWIvU1HtB4j2Z92JVadlVq+momAS+tHaQze
pCijNeKc+p6Ehf2sj7mMuoSYoWvb1k65SRtWDps6HYf4Yi7BDAoHnPM0a90USpw72X0+1QV6xRKE
8LDpSaDa95S8EBcAZcBEn1DaE6mLcn5yeKP7p9aK063KABPHdTDvAjA4XYrNj5UvcFc/t24df122
TPLASk2xO2rUkws86T0Skt+7Nt/aTuESZ5YaL71udhHbIncDHciAg5wOV5l2bLUGZh2fBrvAzZda
PT0JJH91njxtOtg+IJ3NqGOT2+jNcuuLMfna9ZybNFveqc5S97bV64BE+sWeL2goK5SsilkAhqcE
f067DF8DtoNkBGtjkkU83QG8s0HVZDRNPe2R58XPVt0PNfMI+wNoTw1/QvdWGx4ZB6wn7UMnLc5s
w1uz5YW+5o/OBYEwqcG/bDiY1ZV7jofZJKU+O7hazDW9EEALcYKkZ3rB55X9nq/8OlKcnGlS1/cc
4xWMd9vaRvs6w4ssiRuQb6pBlZk7LidmYxbgzvT8Yy4WPlk0v9Yx1nuCbT3LOvptoKeQjeI64h5t
WGZXW9AZZIjzYyQ78sh9BxDJgmFi6VvjUyU0bTkuqT36R6sSkFVCo2VZZQlDYLczLQsD8uS4W1HT
FARtfJFam9wDn0mPiR88eWnaPZeDeJsrtR7/mfHMcmiMcsBgt+yPOOid1shOQdOan0YtZvFXpitm
LJDeIyvHgmnwJI8OGvspsmRHsEZqeOjBGuHvAtrMOzWaatwt8EKq1G+jRvVoZ6cKa46NsNpDsLv6
wysrrm/ZNNufS8Piz7dcWeKDkwZm/DnwZUZEZNfGzW4hMKUEsFyMYE/6Qrug0hp56ypInQsd6svs
+c0hs2vQNamlE5YzkHxsALAPZzPuX+EIU4y0g+NfLAm5pzAmfq1dEIhtRqQOp4VdJgLxfj8jDsz9
W03N3AsVSodIK93+K0EvATrANUezcBceGlpBde0T3V8RxOujRHvO5CFtjFuG/hymnWtyqOcBf89k
8t24QxpcesmvBgpwwEFYEbIKUXWNZ84glSUM/tZoamUlAZzyNiNr3iw48MUkDnM6cRBOZMxD8Ec7
eWEtrYW53/DKObdJFSLKUfetxcu7jmSH5s1c5I3gha14sd8W2u4xfD8DPVaUYgsRcH30pU627SBr
n8jBVtoXOY6MGEtnmZBiaP3X2iq4OgxL8ESYS+e8oehT933mcFBX77Fxc4fla6X8epQMCCvd/Y9v
y3jPtevSnFIi1tbgRE9w3HcluZ5IAdT9MFH8VljNtsZSAphhNoM3CY9fZSMpJvPDCnURNK/SZKZ0
ZzprgmhWtfysclp4yZoG2rvaXVtCTGKrQDbRpkyTdRYifX3yvDBRNnnbRY/HEITn/EgWqfPqpgYn
6yy0/AJxSTGsw5BKzsdoJE+SnQIIf710L/Zi+T3nomc8lo2mn9ox1b4Pogv26SgDteF7pszJNC94
NpXksfBL9i5hFwzGkyVIrt4kjDWKnfBsou4Sla3vaAe9DoQxboNwbH2geQgYhvoxXn+jOe7Mt2Vc
Ay7Lnl+jZnS0DYO56EJHUtICfS99lKjPhjbjweF9orZ8dK1MGx8nV+G+DDOZJql/ZcMbuNxVuDxA
+fhJN2e7uYD7bXzIfcrlZK/kAKPJcNQViB+add0mnoHgrCwaJIhR6c7mvmLAI1H1EKRc2CK9taph
CjMtnbf8g5IBW/upzJcW1UfaXRufk6WYUu1FaUF20gbUKVOfcvXMfnVApQA0VEGML0f5vuR1o1oH
1aV7wdme+zjsUJAmPke6BXh3Z+gJGZKLUW2EUt2xmbCQJENpXGubIwZhCaFbOSMWYj0pSQa3Kr6T
0YhPdWriQ7A0VbYZuqmJ+ARKMgHq77XovpO3dBcoWx55rqkMxk6/C4ZWv2NSNkUT3ga3n6sDS+Ju
S3EcPyp3nHc5l2jE6IksKtu+s/XBvgEcWT/w2+ZirlV54uarUHGA5iBQEb9s5W6ToLwZCxtfC2/V
nQ4/9QMJgyM7f9O6bSYwsqGV6FSQqtuXqGEjd7q3KuNK6VdvTYyR35H9Oyfrx6CyMplkMg/2CFPz
D1q+fMPMzy/EHvkI75DjyTSqRr1sqLS1CeEUN3C/mcH5cYKkq2CE+4rTcECwO3YmjDEL7OlNX5Q8
pFXKaZO5gidymVaGdoxFpL+fC5kzjaXujv66j1rbpF+Vbez9PIuQepMp5J+UbfCu8oAbrz20uA2o
+vHxQ8WKeRL/+nX+1P4QfLzGqYMbRUZO5/Zru0bk6TDmzQC9tnY5jEfPM566XpCxaytjBT+vvcv7
cfjXr/un3p/XXTdKLlG3tk2r+Ovr0pOXeGRVe1B56b4NGrlqVa9KtZNeyvnVVPV8dd10xfbidPi7
xOc/KSN59XWXBaHC5Zt4j0b/F/7D3OeMTwy3ORAwg0MKZpb5hJeJ4A2P8S85bbjpQbEI+pK19DZt
n8P9/Q34z4bz7zac4LhwHvy/R3b33+p6pRe81b/SiswfX/hzbGej/AVTxGQOyQAQDyZ6/9hx+vof
jgFIk52lyX6fLef/jO3MP/hPq2XCREuwLkf/ObazGPYBF2Kc5xt0vSsT5N9Ycv74gP7yAfbW7atn
MFJAAOv+PgcpK6sHe63PzBXqYo7GNRuOaJgVBhFjgd4SxmVYIZZo5PNycLHeM6YRR0p/Q98tHQKE
MC11Qk26fiidKKWa0TY8nGMkgi/tNMR3ch3RV7OhR3ZGs7shDpEZfqX1UH6NGTAqaXntRrMojbfe
MpNAY5Lza25Fni57zTCbZ9HP4jSvCwPiaHVKnWX5EJtrLqBdeulWvG8Z0nXhkBTr7kF/30MY7yuJ
9+1E8b6paN63Fvq6wMDXFEcEwx0ycpW+selMvsh14aH4mhdnbvIxwnFnX9L33QhrVRpDDyI3yNR1
fdKsixQGMuV5WpcrUJCGm2lduBjr6iXWY7YwzbqQ8dfVTO4l+YS5gIWNWlc32rrEITiGqoNKnvn9
uuTxBW8z4jWqHXYG+ooGhri4LobMdUVkBrzz9ro2glFZ3Q/rKmlYl0qAr5v7fF00kd/FAAQXYH1C
wd5STbKSKmQKlpczZgiFX93UnpHoWzwm7LFgbpMZULPdossaLiP7rt5JhkcDWRcLWkFUbmRqecKl
sq7JajFaz6oszB0zFp8M3yRnnwaX9Ab5J7pWSyfuivhr0ExTf8W05udb9/3aWy/Afr0Kbe5Eb7pf
DSNRL21IxNya9riSs/v1KjW0fnw11utVVJa6m/rcCQPuX633h9B5v5LXy9lar2nmWjFVc14/4LO0
b5CGfWR24EboDYuITc8MUZRLf16vf1dzqoOkItAbYyBMMc+vMNz1O/CMXhSvJUTikvmSW/6WDCkG
fKPeRPF72RGsFUgO4nCH1674Hkj5xYgDbde8Fy7pWsPwkNNyrXVNv1Y4S0lGqIGkHHyDaUdu7Tw0
PG0hU/0zcs90U/mdCwO9f1kqMCPLWkWlaz1FiCXf5VpjJSPVljHSr5VrBWZ7EPTatSpzyra9oVoM
CKDriU5YqzdhqCks3yu6qeO5eS/z1FrxtTPaYZBcWZS/F4QtWWNbljrqOq/14pRkgHD3rl3NVJJ+
XKpshy5dUmM6xmJTceY/6k+gNWs1OmtMih5Nehj56PSrY3zjdEVqPBuQUvKt7uTZ2RW69wBiL04/
KnuhlhvJOAc6GazjKFLRZl6fBG1U/ObHgBmRvikZ85DqGVspgmqj0ZwXlKZ1fpSrnGlTNgujPZXr
i13vRUPO2+OUZbZEBJGNlP1JojHoKJgA5K9FMQgiThecQFivUqc3w7kl8COaelNxso1ZkrxWRpas
yUwGTE8ouxVVmWxYRyoWjUnKgFGtJbac4c6Xee37WwrZoUgO8+Dbr2NTy+GLVwSw6BkdsIUmxnEc
mlM21Iw1N3VcDJZC2VxphyRIsozAaZ2Jz1NdjC4+684yodcMwoz5YGHU/s9N/X9bruE5/Kub+pa2
OP2v6K34PS/aev/Cf9zUgfsHSw8eW3zfDlP21cH4j5v6HXewFmG6iUvlV9MPQkGWa0j1qH5XvRAF
5M8Fm/MHtEEdqaBu+gDB8AP9Gze17f1aDK4GlRVLyq7JZKNnvysZ/3Unw4ao7V3lmZeFj16y7LM+
mQdcD6a+qeb+RmMsvm0r+vnN5BNwsIFyurxqZuniCciMQz+12gXX3ridO63aJfT5KMCX/qZJ6kMq
rPHkd9KL4GC652astceOuIqwqRNk55m/wqsq93HCN0zTGQyMF0gf3Rtt12yqtSF3AUtt+PuMndlh
AybcMLb2eYcFme8bfomTHIosvXGZbp1QObB57uIHuXR3qm8iDFX6SiIzDl2PlMRnIBV6pXsybHTQ
YxFEjAG+jo4Bhzdn+V5NIg+FVc83oPiTrSRTQk064j+2810J7i/Oc2M368uyxw+ekFlr7vE61h+D
ecq3fbtqQkp7C4j/ThSzvaXvInXAHKxd6VV+2Dot8umKOYdRQf/hnbKjofaDw9yP2ZU43CaqDGM5
tIWJ0KiZV2JQOx0ATN2JOdCphIqFlpNMndEM3I2ttxbUFseKkgxekqT2IE2k7E9F5t2kBtNRxoHX
QK/kdoi9fVCNh9ZeXQjw1DczRhMULolObpK+16BVhUQvPZM7gCYBhtQWeM8QDYCBonIek1A4mstc
Yfxc9VhslMLjQrjEuWW2Qoi22jaLt9MyxDPO0tURVFtAjyyjNp3jHoI4OA1YEkK/oCDLllh7ni3O
MKbiDiQfuEbWSBKUaRN7iMhtPproP57IjIRUYfhT5HmQ+NFtO+R8aHPUK90m3wIUuuMzohhdCGIw
1LaBkX9qVWufO1K05jomO8+xumjshSS2M9nTTHlIp9suKnHNF3n31PTus6+WS26CgkwgP+20OtO3
bPDSvddWb4uTf8q7wd7nTSwYp0uw6QjbT50ZfLNBw0fDFDgRz8QqK9+4kkfCF8lD0OQYBBLUHSb2
2bBIhnDyjSW0+1IHT+4c2VcZn2Z7MVC592elFZ+X2VZbxQB0m2cob506qcJlIbkLXBm5fnXeRV7S
2od0gWZlwwENGTR2UWGIF60fsD951J1MxchWauZuj43A3jaE1OxcxHQ70oY/CKx8N6y1qp3lf06C
Xj+pxOtCp3W1p9I2SCxGFmZHXpll12oi6bnmKgaslc77Fl7aE7AOP6LWKK4LUoKo75cbBGPlDtya
ZAaeurulQGzimLq3rRVc7sHU9HsmBoTlQlHYEneShqRnm2Q4WdgrvNw9GqYgxTTxJ2rRhKyIyTz3
mj5GGlf0B/DovIs+gZKmnXuhmwSS8E4Y57rTEL3u5PoH8ukJSNEMl09ut+yGtPXCYASpBy2qfiwI
loV5PuonY1iRmQH9dBZKrUi3cEwlmiwC4Ml0K1AGAUbnWx0vHjYy/qB2qZkj70nhudXs4nOGfB94
iE/gXQeAYWRpEnkL72e79M7BIz8FSKL+XcWpDx6rcU4rwWWTu8MjGVpHePruyV88ugrhXF22kFup
Ww3JbqrbLLJ0I5ttFPao4AtIsmsGRy82xvuSxAGUQZmxnzPtW2Uv864UgNQG75JJ/nzv1XsGcDPS
7breeYkmQqaEbTSvU53Us/yNYWdvXQO3K/GXRwphdfDWNUZZIJaW/jiEjETmrYlQLxIEFoR64oqb
2fR2Y2W+Bd1asEDlJt6idx5jM03Cygu2a3Cezkdtr+zu29Tj3qa3iknIy7G3lPD3YOLRmpTmtAWF
z3xpKDBoB5V/YN5+15TmJ9ftL3liE1PuqGdf9rDGMncIy9lyj6Oe1U9BMH0scbhHbMW/uSmF8xRj
epNJ+WQa49mzB3Hb+uYpa/DVOU1T3pSeC39H3JcpixFKPj8E+v5dCCJSswCSubOMzd62YanEIDq2
nRzKy0zQ5t5WwseoCGCNqow4hfQTcTTB02yTJVLWxnlxsWZM5tztBr+cIuXzivWyPGEBz+4JyL7k
BpcQg32FAAx3CwEc5U6MjrPRK+exxYPDhrDLznPXHxMBdAPapcaIkmw7tA96BFTAfS0L9SLjcTx4
MxmXo0lgY1Kmu9Ec5F7VStuRbOyEXjUFd0PJQjnxwN3Y9vqNE4fdMRUdWMiS9XptCPGER5DtVJex
ucYIeDRS7SPx1TlhPOqrBZ+Ps3Acj/60CM6aTEB1id0D5292ImIVj6XGKSd9DYcgjR3TahM852I5
u8STFrF1rRUquzX2iZd/lFPmYLXzn+ahP/cswzdAfr9bWuudyrqMd5pXLhu7dY2d03hkKNiVfvJb
BnkNQbes6pp4J1xBOJI/Q535zP6kHj7YgAyx8SW+1gX1QcHQJoVADWCM5DMTy4qY6Zwlal5uOp6+
yicAVwTEBHipWawfMlYxTm8dOrMB3x96LRrXD9Yoawvr3DyLHtSI0zec3gWmv1ZmUITM2LlaNmpJ
8dqQab3UJ2FNvReEecMUz0H+WzLQBmXeikWI/0j9f3jf/24Qtmqe/qq8vivKN4Yrb79o13580c/S
2v4Dti0M1J/TLMr1f5bWqwnHdRkim++WGf6vf2jX3p02TF09qnITvdlPl431B1ohh+x102YMhqv+
3ymr8dL8OsHG6kOFDv3b4DswVjr4rxNewR1aK9foTvaggcohknpAHItpePAfnLROm6MTQMrYDPhi
cMAIdySwfHBynDHvG0GlCbyrTMiCLN5rpK2JJwiV5RmvZZbfDyQqfGKz4b06i1ufUs6d8yBzk/ES
G7QOMmp1wqmJdawIYBZOeX3J206DKJK2zQ17tXbZMzsjehP1eLKkZrurJimC14ndnH+A7Juw2Otm
92WSavTvZ9Px8BJnKcUSYuCthb2mDoOEdKW3adDSl1GUfcUisYG60UIXdS+Do6dDstPKSrdX9XKW
qk0lM9+St0TqMNfc4eFb2lukqCxAU9ULDy3rnNvxYehduFVbooF13OU1ViZAqyAWA9OBZso299Y3
icuT1LK8nwR1zNUouzB2AjDk4zR5+AyZ9elfpCx7cjeKNHMkUR8Yn3H/1Bw8zJRG4pbnjTvWiIJq
3yRPU5FYw7Ih9RcSkiJwVPYSFu6UEBiNbNhMkVHgjGZ08HWJ57l3oICRb+Og6McCzgrMnpK9WahY
3GIq0I66xHqsA5XdEI5CqB3e8k3ep/Ux1bRpn0BNoUZxR5S/vc7OGxnDg1FKZ+cG7fwGQhdTdjmW
4VzMKWr6HmkLspEL9E9r3/R2RdT0MO6LeiLhqasb5HtTuR7sKiQ2D2t1VTeR5abJnWMGNSzIUkUu
qKTIHhyL4iRpDv1CrJyoZPUxrjWSZooY/PjCbuiuzN0PhLYmD3j++3uZTt4DDcH0CqJFke6FD120
qXrgeWh289RkzxTA8X1pNjMA0FYzQ/bDE9A6JhIEpXq3QVDEz2mrQLCnrnanqXitYAQZdZMnrEvs
xuVey7VsocSkdXpuOxKmvbh0P3SuUT/CFi4Y7cZpokJaUEuFWSU8FTYzfvya0tbdBAOE9ZGa6SgJ
W9rLskieGQRZ52ABnQpg3pFPdmDQTPotSjBaFFF+N5jsoSnyFoYsSVPX28Jsls2MeY/AxcU7CumA
b/eiPh9ta2MTPXxZx4gE8WSsolHNj9PdmCTm2VCqObDnQeaTz/yu4eqIh7R0a2bMigji2Gs/S6RQ
RsdQCiWQf+I3XW3xN9jh3Lf+zTKX6iF2+/RE4rF4SjAovIzWUhGsLZX5JW+EftaW2uMe7yzvJEsV
7Oy8/QY6IT4YDjJxIL6o0Al3fQwKf3whFq78OBdL9tGSQ7aCvf3iY4e7Dyg1nzBXG8QeeZK5DTw5
7LLWPcsGBjKunXIPLHi+q4PaOUlFbjERHgU8bL5WuzNwTBBEj11vw8wju6/jXOEEb5UIG1ziPMWI
tlLHR9iSsT+NbK2bt40c21DGzIZ5XwbQsmUaJppOQ9xLPE5BHQGkNZ9tFqN3gyY+ZIt4zFvN+6oc
QOWUmyuCzpGW58BSWmgNRW6fK/RgF0a07cbN+zjysuQY2L13M0vBJrgZ+0dg+mXkCL354o5AzVq5
NPeUesvnTpL5szGg/ABokC0g5sT+kKQ2ebId6nZa6Y5Q3iVIbhjnjK8D0bk1AFxyaypyyQt69DBX
qP+zNnmjZsy+lZKVfj91F3OM5dZxpYrSaQRtm8bZwdI8k4BZKeeLqdbMQpJ+SXinP+ITZ6cwfTpq
PNEYGsoeorgeirzvu7AdjGD7ruKb+qzG3B1nqD7SSubqYK5qwUbavU93Ka1H1iH+50JWrC3HbEQQ
4YPr3sI/mK+2FvuAl2vnbXREcw5crB4U5Qbn3KhDhkqMGm3M6Ke4zCWxVx6bpaeZifmtlwTjvElG
S0aG5WBM7jMoBZU/ZZuWaJfLukK5Jb8VB410SKHU1ZeOO+9q0JUcEy3uQ/5SLGk53mVyUYP90Nnq
og2rLchvwbY1wvneaPbXrO3Mi4FdHoRvB3IO1cu2E5C9mXcWN6CY/ZvAKooLhFqyDvPlS4qoDOAj
m2xbqQ+NLh6BzzFeMERKEhdqiIxedpeBZdnr2RI8dIZotpprgge2MVEdEi29LYspIdc5i+l9hIH9
06HNTxx9x+f9S07rfe1MRAFpVzZPiYdZxEhFe5I5raxgD13eOA0oCqevJ+IC9OSgSTWTl1q5wx5t
efPAk1uhXQjkfTY34mun6Gzx6BklZY/tPydubJ/4DmFIgIUOG4fhEJ2ZU91XsebsSnNujgYsx1Dv
iT6cez27aAIss1vXzX4Y1RjZJJG+mgRmRaXfEAzlFZ+G3vicd22BGcRcLhOqOACEvUzvbb+jb+kb
kqqqlPG1pfrvBjDN7WjM42Ouu86W2p+1c+IXO1ZwPvIKLX6kgO5vXd0b9jJgkjL38L/hRVgGMZoB
wkVAJT7az1Q7yvEsMjsNnVp+FrpdfupYSO0wRRVfK6QxW0La+L36/qfUL78JstuOCB29UPcKOA0O
/4usp2Azo98+wOrRj3pe2tGUkUqNJMq4LK2Wfwly3+HsTLU9tjcYz31cPuRDSUAgWbg78GndEZVr
ux1Bzhws4gV3nqLy0mjI94WZTuesahAulIoJ0GBoWqTPuKzApU1by+vrL4Mjs5Dv/QnshxGOc+oe
5GQhCXJuFhuRZ414g6V4YO4aw/nS6e3DOCKHqpnOhDD79xzRGvkC2osBMHaTprRhWbFQYZSQuAu9
ufVa8eDpCLP6br8wrqNHLGSkp/XVhxlwIjQ42QGg8zfYm8yNm9XmBl7/qV/KZMfm78aqNO0a9Eru
S3ck+WTOk4jU0gfMT/fEQKc7DHjksTQaROZyxgU6GhGo2nKPIrGJhgU6qJ00tI3pCANhspAbaZ51
pw2KOOtA855Q62YHorobzN7GN+LHsNfNMHyyirQ0M2sdLrIi5T6wxgfJoPtLVs0da1MeP0IFDy78
vAdXg3EeDODxJ2c0YNC041FVCPChfdL5Zot/qsifLjPnkx17H/6zqvg/rSoIHvrLVcU1bb5++69j
X77VX3/pp3584U9RgfEHgVoIbixEAuaPfcRP4zQ2IYTuTHa81bhB2/TTCQSg0TTwj7j/wzT7uajg
r7NhXrxrEJx/p5uy9NUL84ucAMWKpduMLFlYsPv4zTjSofYSVUAQn8ZHdZPPaUOZw9mwRaVabTPT
eZHVNN2AW4asMbYvZeKsBTippM1ICl21pEXUUjTzqahqZmv6MxK5hJus7HKWrniJFlqsozC8Eima
5u3yGUOy33u3La62jamM+xz53ltgVTfw+G4sTe6JFI2jQThEAUskvuU0+htasu+jPma3zMrAkHgt
C426YWip+ctGOSYaTn05N4F+7xo9o0Yh3xpFfDTu5S1TJ1CDQ/a9J5A5Iqdo3nqNf+tZai+h2YZt
Un8PClI0jekaKydlbz/ubLO4Ie7g3s7nM5MhOpVc26g0e0Pw0EQNyZAOZ0s5GV9Ahrx0c7/jECxD
UaXWR0y2h0z4LtYjnABNv1KsNcKOB+ulmMo3T2froifyqoviZn0HBhb2lC/l97yttbBnMbGzShJu
rYq1wriOpciMfEoseV1b39Bn5HwUZfAFsUKwN1L7kCQkmYDOOS4l9gpN9rwxuh7aTnYy09EkhRIp
OUWLbO2X1CpOiSrfRJfjg3Ru0etSubh2v7X5gaSdfW+G+d4u+V3N1rDrgrbbMKzFqzwCvBpSLjyT
WtRseKPMlJhM5kRE4eJZ2WZFMIQokpvz0LI6TrT1vUyrN25DQmBXhsTA+gW7BSmLRE5tyde8l71+
P5hyP6bL2fAZz2uTfm69RgunIv1uwaXYOkZ2UxTqjMDFOfgNK5o84yds7PkZpjY3z+CWzCMtLSp6
XmjK/Bxdi71cBKG8tDLPwu5iimf1VOlOpOZahnUqoBk12VuNh2Jbmgo08nKezCRj1ywyWJTeS6b0
z35n3QWQr0JXsqAyh8PijOLQqelpIVU3y1p2OcI6JEzP4G77LCUGoEEjCfJuM6dbCcwYLLRh4eHg
SVDLQEtpVmQz9/pznRhfApqITaUE4wrSTajVnjoxPtmq/F7pZPcSe0HMTaWerJj4ySIja5dekLSF
/2bvTJbjRtJs/Sptd480zEOb3U0AiImM4ChS1AYmUSIGx+CYHXj6+0FZdS1LlZVpve/aVFWmSRwC
cP+Hc77jallo4K4Jf/7ejdqlE7Q/N21d7Mk7wttue9xa/Dl+TkYAjHFny/1MRvnCbcLjyDb7KimU
vwDtDkIwaUtEYTI9WC6PXanShIqRsn0JhunYestEdq4znXp43Sc1aeCEsC3FjPmqu1qTCzmwkDQr
7AehqZXW+2D0X5apc28NX8gNk9bkrOQ6OtgiCrCiR55Y56+J14BZov8vkSzbbf0i6uSlUnTu0Wr3
JKBVVLQqS652Lb7QOU0hsn6WOWzmVyuP5LB0MZVvhlIVNSCrAtWRO9MMsAi89lpq2X3dkJ9AXMJL
o1FT9oyPYUQ7X3Eide91jRGs1oosJiEeDDYIA7kG7r7iUo6oEpN7Nkrwn2oe/7Uw3xvohgSAVixC
Jz10lWnsLY8Lmu9is0vwGLYMRiKFpg+ZqjcelMlDtwjvs6e519Fs51MydR/a3N3Yrvg9qfBd/Xf6
g1jeEkpF/V/1WN03ICn6//t//s3+tyViYeO0efWZsP2qOyQe0sbAImiVJw3A/tgOsMPUNXfay5oY
7u8Sw//41biUfrkzmL9xoVkwbmzD/9U7iix5rN0Fak3Kqx5B5TqbpZURLMOB/ofB5J/8XP+u5tzE
dBSyJso6GD2/ODlnz1NWgVn8aA7ia7Ch3rbjuDBmlqMYtijl50Xf//XX/Ne1PWDJjfoJQATPKiQR
/puf/g8aztSqg8wHso2ExMkYaU/PmBfKULPs46yR+Lr9vGXJwqjndPvrL239gkr+/WsHm4EUzSDW
wV9mm6hD57VY/PrYV50VFTSF90sCVYLj4qZoCnHUA/U+92rai5k0r2LqeW9JcgJ+T9I4XNG0Xm/G
FNUwm4VjEFR4FEYiu/z5ZsatzqKefQZjil3bFJfa7faVMz2qKn3RnayKXGWTPoivQTVNcHCIOn5L
6RxCVKpL9Nc/6Z88QoR6Is/AZ6075gam/uMv2SzzAEeOjZDB7Pd2gxY7WO+hlLR/8xvdEuF+fVb5
QkA8AcOAyv91WhzMhq/4lzyrQWmfUH3dL7QRsY6Ocle7QRH1vrgMqVE9lNNy7w169cCSiMydNf1o
J87lrVQBKCAgP6ibVCNUKZjHZy1wr1Y3HTKf497BKwIhhsSVVpnqc+qYy6FKTbm5vYiD0bv+sRbq
RSGoZ/mU22f0GRXrpAGAc51/JDkr91qUfIrKbw5KKz6SZn3x0eGvA6IoJa1jtjjHLKvzMK3WBLOe
umHZWIbmuN57S2vtgBQbxK9pXzqH9bhnUGP99Qf2JycMk/0NuoqNG1XNLx/YSjPS2ppVH9fZ+FlO
KE42Jq3waWbr+Ndfiwr73z4zR+eeYgnk4cXc/v0f3sDOXHKvJBn76IjpEUTkuQKV8jdf4k9OFs/F
n8u2wkBO+auMFg8befa6DnkrmCQIGgWXJFmJ8TXf2coth4E0WWHax0Azr3MSZDE0iDPj1de+KL75
DOl3JqoW1niFdQSMzyUbcDrJpbqgTf1Y3Zm0niQXR0K2VxxC1sxUaO1vy9yN0eR88tGCMkLw05O9
oPTAkjLvkNNDIEVIsTc7M9tZQWseoIGzrDbzD4dZ4a7NxWVSAixsumzUFgpUA7WdAy62RjYYTvrw
2NQmWd7W+jsJ4j+e+fafvLF8FgEMY85h23bMf/1QalPCcFyq+miUNApTVuVhTogI8Z2CnznjN5BT
biFq8a+Vg/ow6Tti0ozqbih4lhNRMyiqx/2crDOGEaNBzat/ngtpRT6Z41s+2DUZPYQDiXPFflYw
YOQkkvA2Iq9YXoi7e197fZd7+ZOyqA6Dlh+409RBZPrLQiG2k0kmD0RuHyBMPqaOO+4KJtjsSTn4
encCGquBba+SMjiYzvoSyG76feX4H39Jf/KScGds/0HqTff2y+9oTlvUXPNUH2e/jihx1M6b+XZs
xMiJTP/mE4F2/O/vic8tzLGG09z/t3eyta0FxepYHztQPbHhIszyk+KccFMFBp8PfDZmygsNEnEi
w64oqADT8uIKCsCxSdxdU8P5zdF4xAHSZEjODJHrxf/WC+OWccNdGSBfyYLNLlw3VmTJ/r0q1kdV
og/3tsuYxyy1xNdk3qpU0D7Fql/aEc6pasyQcjUGxuLvBz7Sn+3laisrYmNkhsHmkmRkGRZynvYy
GYdduQ7ZSWGi+9kEJbVifw0661yP83M+0Ej6iNTDtaXVc9b5uRtSIthsAtus6dkUxn2r5Th2qNYM
b4zyTRu//Q+t4p+AI+CBlCNRLnbXx9tr1CsHJPz87KZbA+EIjfcJR3TZUi3B47nAGPAjBkt93CFx
bQuHV2xI2tvAUe+AHaJ55BfM+vqSE7qBwZtS3C7tz0U2Pc4wEwAZOUcIDGcYs+eVhAP4OLzAJNCe
aYoPVcLNkqcTDyZvhzsPl9JwvmRkn5yF4VwnAgjhNi3h1hixdckPM2zUG5/KHrLOZxNx2N/cx+6f
vN7UOjDcsM7wROm/VB6IRIrWtJFd997yjt7psde59ybarITo3mirv3622s0Ai2kIqPR+vvN1NuyX
uZ93RDq912hvI7i1RRwgAfSnzvLwJaZtCJ69jgM1LsfS6DUaNIHcKLXzGChp+t5qZXCRHZDcFUtv
zIgrQCZUUuV7mBo0zphiWF4mi3JL7ywZsh4ZQ5US+VP6VNYpjSH3YWahXipSymyvGJ+HiRMUheBj
h/YR7VJ5mcbx0XbwYTWlq+K8A2bdzusNhtjnIgHNUxnaiuhleXf7Ve47OTx6dAdoIN3rxCVCkzk+
W9AStmp+8P55v/6vbedv1AoW6H2exf9s23n+ob72fxyt/eNP/FOqYP0Gg8y0AiMgwczD8/UHqYL7
G/JbMDA+V/zm5fn/wzXLhaVDJIlnusze0D5gX/vHcM10fiMjjTbABtb/u3b4f6ACNuyfNPw/TNg4
mh2bmR9bakPn1TK3fuMP1Yw+sJQGwg13oDW710mzvV1fLu++MsvramgsGDVEq4oa59Gb/Uvfy+mz
OxXtk2zQ9FI8nseFFmALEMC5MWqnJbHc5DA1RXY/1q32FW8dDGm30VsM/gmDCMcx0/6eZNHFerDt
XJgVO8bS8E6E5/rmlcmI3nzqy9bERa+JtbHgzBH5cWGBq3sQPQnAIOsTfcNQ2bskgfe3X8l89ECm
zF3Xfir9emCx69VVaZxR27mEoaEhGGIv0+1+n5W2Kc+DneYlYj2iwXR9p8wFBE3O7WGcvWZhJ7mk
PRiXlbaa5YOdKBwspkc4LOYSB7i1oAYsnpNF08YNFiCmNgLJ0Hwt6sT/nrpF6kUA6lQPxgte6cRQ
rCelE9RWRzbawLfQHwh0N2983Vo3CWYAIr0w0GTMg+f0+wne+hSvDc1W5DfFkdhhaBd1Dk69rK0B
VLXyURP6ztsy4ZvwrTQjkS1/SssS7Z0ai0tr1s0RgetL0aAbKNCI7IwqQDQ9p2R4tVWaveYqn9N4
mfIT3vBLY3c3Gev71z6tavSRPZZThRqkngLka6n7PqhkxsY+v62FwyClDZh3WKdUiRc1od9eEAcS
q2t/S9HnxVYixqfVHyHMEgFzGPmVUp03O8cDrw0hAhGIWR+Q0TxOa/7iluZHQxDczdo31EEiva5Z
S7L6OLw1VX+upqY+iiGXbHutSK2VueuxYtxIqQPeY0iXpbD9hCleYLzlJO5oTSyq6QerFBdQ35rc
zwE6CTZq2i4Yt3ILebNYRnGwJ9vYKRDSJr6uaJoQUaSsSEN7nrLbZCy7iz/MZuwxaTihgsmB36/O
DmNtFq59639j6TodqsnJv/mwMs6KzM9Yto72mMrFRnCS/kispLlzNPJCh1w91dVSHuA95ayPZH6s
BQoG6PbuzmoWB+iiA2QRgu+JcyHbd50Z7NPKsUMn04LD5M4/CNatTkPGhBeNBaiBdMzBsKv8W8Pi
C/9/XRGBzIYO9XcPes0CXV6D93dWDdW0PpUAz/t855vq2XBqfUfA8otWJickx/BkekoRZ9BeHdKb
d5ZQxTlrGXJrzEI/LLbIX+Buh4VBpSZmmyS0qUWCPS66uEU4PN64EAxAtHR+i+pp1RjTunT+Ez5c
wo89X0+jrphWUrmZocHe1sfHxZhm76m0hbzHDUGYOPlG+SbxdPfcln6ckBXdQw4fi+ferQZWzcaa
HgjJNam6yN9hoTnw1XiwkEBQ5L2PZQsUIJmme6ZNBqwSHos0mEpjRzzB8r2VHKpx6tnLeRzymqnN
vMzsp3m0iBpYXF2FcMAc2O79PHwYbTvnuxQY4N5V45h9EPIW8K7NMH0Q4bdyvlL19m+9w9NC3KAN
mc+YKv0mq4OKyb0v2SJr5gGcCT+Z4OJfCvfgZQ2nhKLGbPSUPZs1jfTL62a7ba0YlUJ5wGeW70x/
/awMO3gh5VRdy0KDjC9ezTXXwcSQdF21w3nQWvta6KaIIA0W4Bjz70nvd1Fuyvyl6goW5a508gul
2oSMZlytiI6HUrRKPiF4ECzsAiu4lXbZnI0AjZpnTbcT8oZHFjLaEw5176sJxSFKBUkdaxWAmx3T
jNcYbQpB6k2t9ku56Bc3IUVlSIY+SodhuJZ91jDJzOs9ZITl0G1vLVMd9wFkqbVPWsAGWluitUfV
iiQsj/OlP86GnoE93zaIrb/6OwZL9cNsLW/1SK1qT1XwTh/x4CmbTWQvrAki/fDZ/bmn1EE7mtZ0
skvDRyhmWMB3DDkwpwDdUWiDdoNvL9v722a01ld8LQ1ghwWgAAtWg/PAX645S+u7VdOny5IHQGeX
EYZJzYpU9fjxJ8/8STXCThDYaqfPJtikohh30ugOgKVota3hAjQARrSFOJsJJU8i4JnTIGxCrefO
2QHUehx9FOLCb0TcbGtlfraAcb06aIRQnzp9SsIGn+nOc4PqfdlW1PoGDRi3tbVEaUtCw7bLZi7Y
PyMHxJLh00i0mGwiYFAnPKbI9zT5oVrvE8icJl6ZBu31XiKAXwj11GwmzlmtUBkztj9rov2+sRvL
IRnRMpUY7menDUvTq++YTegIV/hga30p9vO2nl+3Rb22rexbSTwWUkDorCkWU83nZx4F4lyzEpx3
rftl3Vb/9SYCyMTwxWyEuHFkgjmFQER4R/PCNKIwbnkGoEltGoJZiI/RLYO9kusXnOggS3+qDYrF
SS5JYySYUQuOfhGk37D2zFghhu4+EWYSZptggQSWicsdq4mrp2/s6j9k0P6wh7zclw4Fw6Ts16ob
M7ImeuA2Pn/V2iHNkwgqPrrRptnr2b8BOq523qaeIKygeAjMRp70n7oKwd5rRm4xVokecZjiZEFr
/EqCEBfGYD3lOeDSKSX9sVAs10Y3L7+Zm5aj2lQdI36nfTF5S8jOvd7TWFW3tOiYdJbVDidr+dZn
yUIr7Hq7OeB7mDMh8J20/gswpfVeWFg8uE03A0zmjQpSqJB8+9MgijdeezFcNk7Lc+s5/FlLX566
MTmRoTmHNDDpw4hq+t4hLP4NC8YTgII5RNt0tc2mPwLEStF3Z4VkoJzwi87yzP4UOALEuuN26Ib8
2F4T19wSaNItIHNGKLVpdnJ3Qv6eNuZ3p1a1Ey18zpvcpbmbjHU46thRj55y/C+z6PW3Ea1QIZPh
btUtjTxYsLHHQg4WjA13AvNSqHqzNw0TWoWF3dEUQKNyHJ4IvXps/cB5ZJ7e6yGnpkaJYUozdHDX
fPSd5dvbi5rymTKmb3aL17kHKQ2HV6Zmknns+oBkUjRSbrSk1hP7vzFknHpLIFbxuceQ942MznM5
Z8nKYBvTQ5ta31GmO081EMZ35G0IRXGxBmKnYTs/yZ9aslxkWLsV4fPv+qY6kz/1Z5sSLeHwvOC2
LQ9B7d6j1b1JGm/wAImYjTrSzBU8zu7kfU9SD6aY2XvQRpz8Fa+YfTHG3IkQaJaxk9NRykauZdS1
XhU3g9U8dpbd5eHCr+KqhOnTdyYNsslBjghDOh9f0KR6lHybpi81umKfbFo/Y1P9Sb4vhoeudigc
+soDE6H8ldNMvHLFjZ9LWL1PohiSo154+Ul3ZirepHXPbT2RkpQzX0ZNzyL8JTUxLN1M2lLtgjXr
zgwieSEyfRaxzMvgDO18CrNKGWKn7FqCMMEovurII4dVDa+6v47fgQRNR79vMDIXxXBnp1n3qbGc
TvD+NaQiWhibReUg46S6YiJGmlBT0D70M0JJTtiQPonkpzWQFnO0Ui5TnBe8DzeBb1dVjAXZ/TQn
/up+TsWmMZ18MtJ3/mgHvIikCUL5IfostoXtXl1ARm+TN2Nga7zxqVxrsHWIdrVLWav8Lamcet8l
PnFD1arKE4pTKFJ+kfo72yZZZddvclo9UckDcQT4FyqOV5QLT3NFbdzX7fit3oS5WuaxAh3W9Kb7
Kd39qeIdqql6Zl7BUFX3zMO8yX2LTfhLsk8WNWlbhlJbS4DsnXT28yYYho7VdZGzJhWgm1zEU2FA
lq5XQM5mUR+h7aX3Jki35dH3iq65U2mmnChIld66IvSRmlMsVDILFkJxxtE0iWag3My3pAbhtbP9
1PwjxWFcGsIc+2MRZMTDzD8zH0playFeDCNGyF13kdVnnKOsoQjeRcJ9HDLXeSU4ilUlkRPSO8IG
kMY3FCZJpGtFkt7m05ZFzCPcFax/0jlyTeJwQ0GGLacPiVq3qMvlccRA/qjagV7AaLXD6rhZNA0L
Vry5k6eOZzIaByu/lQVw8MQcvY+qa+x3vQZMvuvybsCvVMnnXgRJ/oaaZQwrO5gvA+8jm5N13VJ9
ff8H2PT06BLPq+HTy7SwzTvvBae4Hucup3MMqEHse7Nfv+oU1jcz0MtdSX/ceFI/NPy159Vshwcp
c/k5U3b1OM+Gc15lPodmZcvIyQxcVUZWWXEqGGLi26c6aEV/UAKzSkdW5tW22yrC9WB/6qki40Ep
8Pe1UcQpdx3FOXpaZXZDPJbeSZP1FDU07o9Dmgf7TujmV8dW9pG8NbkjDqnF6Y6gzIMkcchTa4q6
ZkOb5ZXLx9tn87cyQIqO5vXOUlnwXa8R+PGdoELRzVCa5nJsjRKf4Timt6y9fXhWrFVjnpt2LwPl
xC3xNqynSUjdIQ1GSZBUWcwKK6Mb0cSXnpp+1wReddTyxEKLx01Szy7GRr8ceuJDtAXtnGXtm8RG
sBF42t1grcujnAnjUaDQlRjr0ElrIi/TWStjAniyH1K69iVJ8pyDtk2PSUO+gOg5+EcJTL0kY2nt
gI12iBy4dOblAatVcJ1UKuKCDOmjcHPyx0pIenrf4LLXjXvfryZyh3pFfN6m6vXqAs0v5jUKu9a/
Cq3tQlXpIjbKxN4VsBjekMF7O2veUJBVnlVvmuzf0GYLFu/+wQZjqpM+PX3XwewefVQ/p6Ui8cSg
8QQqD+WTYTXIgAWaww6ShwtRvPxKdkUWT3xaO5hRn4ED32QpxNq1/Y4H6XNfTNvzBkUiJqoMfKOy
rBjaC2Yy2Khn1CbOV4EQf1cR6RZSM4P33tKYSsKOuPNSW7W3SGhrnpbeOxi68ECR2/ltmabinvmD
rkejjdsjnqQ+XfuBehuKqhm12/hH+b08BW1bksgwrce08PUfc02LVpAJcCRXBcC71ppIMjFOCdm9
D5kazl6VFzsdDuCZuVaUZYs8+dIFa8Y+5mx61fSwiizdp3n7jX6NUmypGRrba1Gd6lFOhNiyO35F
39zvmPdcLDK/XyilnnOtbUMPM+RN5lozSegrhWOTnRKs35hJRq2L6mn8EhgtcqmFmKrCfKk1jrxi
ssFYunBb4Z76r5kCrWGRyBEhvZ5YVCbO89oIgI2rMG/qJbvNtfptkF6PSzt76lzjg3QR6r+F6qhO
Zf2UNSb0VtKxrKm2v/cIpSM9ZSsutepFeb71IWWlrXj4fBfpOyL0ECTxmO1Wt3okm4FYtCYtIKNK
P/ky6aOA7DdNCE6CZX5skZo3jI+ThLHTMM97p2cPR/FfGfQ4Cl3raAWPCDJQgEjLaQixxWow4kLO
Bo03oYpdXeCLJ8B8XvNU0eokER+V9C6CVcHd5NoMCQyAFUD7BMZy18TXwOaP+Xc86pm8Ihb0T/wP
/hXpuR9maj7aRcPh4ecAX6UuzovD5WpY83si5Ei6oSbI8nZH/DAeiDqnVOc19wSvuvHScSWFpYHT
ZDS3WaCsU6Q7uLI9w92YmgNVXo5om7WXHaa9yZHgqg7QaNFgjpzaLxhZz6zJia7LpX4SqXZJgp5a
pwTGgm77LA0cVrMlvNgTbnmWDuM/xLR9SJQWXme6uDCx29sunR5gV37Xq5wnPlkchv71Q2sjkGUw
451qG9eBpw3Zgd6FAeJaaXezab/mht3fDImGobVz2XGXFhlsukzjvKkMSF40Z50z9pC7U53JxdDs
dOF8l+xlH0aI+sciQWGcNcsXkRpMzobF2nsCOl0xWN8SZzKeZt8RyBuwMKCHaOYfTu9NT5x9qIFd
pws9vR3PXcswSjeK0Eg0+1J2+CQjiySSuNOFOAZufbGHsg+T1bIRCOVzMMYeugFvV+iZOG/Zkwbk
u73IF/mV+OPmbRMkbAGa6/qOTDpRIREz2tfGrbo7Ty+1Y8GF12GS8dTRF0V368HECVH5FFkEO/nc
AR6NrWpZvlFn8WqlGOfBCfh3zWwlF5Zl47uWux9ph3NmF2Raf24ZQz+syk5CJ/fmOpS5Pn/ylTPe
m2Zmr9dNXgC216uaA1PQClfEYMnNj0HcCBQpL3JFriJp5nUX5oCdcK+wRbH1RLsaLHdBInEZHMlq
fl5S5xMVgvPUEvO5T9tlOPIeLLHb9aQ9BP7L7OMKlVltPqV6KcM+s+58o0++VgpBXFElPngd08yj
cgP33cwmRc0tyTj9rh2m7IYaYlB7XNMNqsvcHc92zfmzcwfSKchDZK/KkKjMdjOzMGqaChhPTXND
eTc3Ekev23QvnbTbm7b1fbwdDcgP9u/M+BZZIG3jXID8DLfmOueO/jzxF7iR347r64gqgPAd0n92
FgPqDEENqA5rlFjYNwNMqMsZ1X5b52jnpewiLqxgNwAfpWKC0oNKZICi0w1bJcQp81YJ1/sC7Mfn
1R6L4Sj9DH6iplqKVp9c7F2qlRMKG0s9OaMk3bXWhUSttwA2RaAXvJSAvL87GVaaqE6TVEXM1JbH
RaADCC1etHhtN4OE19N4K5MrmhK0ktFkyQ/YRHXMiuCBgI5it8IdOEvhDpEjR/zIedI+qHQyX4uC
CjxyYBXQrzvGfd82BvCfdvIfe6SdVLxd2tyX+NdeNZSxZytrmctUa+BfukUbXiFJ61doGOSBSNbj
NK+99dCj6noMtIT2pQPAdKNpmfltISr4PPT+BJVo29RCcuQtbWqO1V3l+Ojy/T7Dk0eAKy/ljEQ0
IrK9gOPYsYS+MuGHKwwz1irRgJmLA1FrdvikqyJOhi4tCF/v74mOt5EALpJkEsZQzzqJpufC5qis
y2z5KGVlvCVGT6G2ugN7PwZMCA4CaOVpkbevo+s0+1nj1k0bm8uMRyqi2cljPe2Lg9RAm0IWrW66
RHmnadaHGMqLuJUG9Dkqe0O/bdi7fxqKegBdoWBAZtpsh24HGsXCuvUgRSuv6D38Y4W7NO6nVR4Q
wdqhJQVPidaxDfaRJ31meqtxic3yWae+u+2adiZJleqfcabHlEbLHpcMUJkfpDjo2WWEqeyryzgE
79pkGDGHE360zBkiDVjSBZ0LZO4CdUjeWqcmM/x7xMTwpxdnYhfvocvALYiLka5jpGIMmTd35z4L
xguWEnHru8E3YnXIkU3Q3BX+8jVdqiw0bSiKiV8wVjSSillZt7zgpEz2XkeKjDRXK9Z40A8ZVPNw
6ohcET3Q9bAR9WIyaCOm2lJGhEzM2w0OKgNNX7u3HP1PSKuwHpdOIZXxjH68972GObARlASOOuZU
PioHVtaScdkUjmiIdIcldat5bTQ7rG+YsRpUGk22NwQaiADgtSNW/rmePPSWWu7moWYOPImXoDc/
WymHtaPVcY6qIWJS8jWo0UVjJc6jGa4WxOtSj0AlN3vTEGgBbaijaQH7XdIqkAnIlhm3aZqudzjX
iFcq2lfZE8ALF+6YaOaRwmo4TKs9fdEUaxATQwv4TH2vr1TICvXCQU5c1Mofv1ZB0T7MY/swNma5
7PTG52o3tkYwK7U73woWmHVmdmpr3bxF8vnd1rzx0pg1+fWc/yhhV/QFNorgYXa2wCB1O0mp0Iy3
rz93sf+7tv67tbXBNvev1tZPzQjDKvzasVar/8Vqz8J7+6P/tIb4v3Gy6thFXFiprsku/J+4Ses3
MK3o4NDd/cNR/0+jvfMb6CqgUrCqXRuDOIvtf2yvLVwjSLQclByY7s1tHf4/2F6Tw/eLxCjwyIfR
bZSofB/gXH+R/Y0EsdVcwQ1R754xxwEZ4DSadQ6FmRTIvVujPwprepaHILcgLFM75Ff4c000lZnv
Rx1YZ/QVufWKBXe5b1yzfpp6N/lCUAy47NXC/+XNq3OUHR0IazUijPJNVeyJulHhrIRbRfj8uQMy
sADWLfJUMsXgzqH+sB3rPK5t2cYtxzfziGVBnCjwKCqockX90VfsWnZesNh7ofX2XWYUhKNkiR1q
jWLCqbeade6SZRtIuw6dqWZlvFYM99jINot7MYm7lqhwEus0VpYFy5FIDsQ+eh0rLsg3veKbilj3
DD/4KgaEabtmXJuMNR4UX7ZkUHlYxuKftHmVoLjF9z6wnMgBUh5zHdlAbK169ZHzgR/Bm6t7+IMs
jY01T76vroNwSBhz/ypXzePv5Tt7tXH3vtazLh4DoYO0IQbkbh6T+ln2fnM39N203KhWpQ5ORkwZ
uySDPbgr2dUnoW60IPzWTPoPDAGWuEXzhLzGSBhz6VYObcUulPew5qv8YqS+f5+UCPBY4Ha6ESUA
z7h+y7nZe37FsAwjt5KVvBNGG9w7PTPt28IOnCNrebmfmja4hSCIJS/L5ttsxN+nflLUc6dungy6
/wcN+Svi2gwB1eI7x8pASoU0ynhOGmGfcgzfZ63M7ZMaveaOocukPa3QD2PXK4yz3QOwaUuI9BQM
ptMf2YMP/MyGtbdq2t4Z2dVbxwn6KvXFtsJgbdEyOylZA4ZW+TEMugFqOGubByXTjFmZHTwhrUof
lLUytQwUNvrQIRsb30nfM1jRHBNpgTZ/9Vc4TqI3WO1Jy0v37GjJF1fMQI6J1w4r08sFDXCejNqt
mWjTHM605LGlK7/OWI4HxXDKHLiMzF7k+Ojh9MKFS074vfQ1w9oZGBo+1bBWLxnu1jkNrdLG5eoX
WBnxUhvkDRxSkrtBkWlFMctlx7pPQKl38sZ/A7w9EZYcAG7IpGslfD7aPHEd4AvYRky+v6dpWE2u
JQwYbDldWE6nsgVT/sqYMhjO0DwccA48Pp+9JNWeqHxpq0Ry8aoKu+c09K9ZW12TwEpvS4RwwXvh
aAV3s2lVja2d00r36shjEvTJsXTsmiupF/o6rHHSLWKvu/zfwdLLU7um80uOcznSgqy5kI7Qxr0c
HovRoAwsN3mxV5iGvxM8Qy/QSVOQOm6mPdeplWAM7aBOjI5VyRANkIzyglAMVyjgGMPPsrnmezgu
es7KaBrNMVqY+t1obCROzYgVaAnqx2b1bweM7qeCHRcG6kad57ygt1N5iSMqY1va4BPTbO07CLa4
BaAUtsl6ID6qgCBlwlWXg3eFpPA0rPTMXjozUiicF6Pb8iQZ+iPBHJs76sZH9qYsJToU3FqP3C21
AZtNZcL4XbpsSus+hKBa3+g0Qj+Kxbvqq5m8kVM9g+tpSxYlaDKLqekZbjF+tct+ujfGxNq3DQb1
OQcpZrvrNW/95VDaEGSzrC/3iwHigcREFv3I2Enj6BoZURC9NQm+/6X07lbZsdoSCYPJDJON1XSH
Nqm7fUFc3QVT9nzn9gAs8r75FnDaHurc8OM8WZI9IEeItAlylYZgxOPaoMErp0k7F1Vu3LC6niB/
p1+a3GRzbSDYFd5SR2YwMnwZmu51Ltr5qFfp8AmbwsCDMWuHtFMfY+eWB4rbJR662XieDDP5YglH
q3awwOyTW9gV0iXEsafRReQK/M92bmqg/3u6A8ilEnDIQYKAP/sJMnmlad7DyDAe4hJXU1ER+zE4
Nk7hyV2969K3NZJmmA5F7Lf5gBe4TV6ClgwQy6kSUHpjdqXdab/VzVZmrioXn6VXVntjRAOe5Ka/
r/ohODTrJN8YS+ivuLi1eJiYsTZzvV7BoDSwqmZg5FblP6BJqC+9q7Q7FOAvHgk9OsODFmN3v7pX
cKOG2o1qEMbZUUV6G4jKD+hEt83xkI9eKEwWowRcsHKxZ5aEzrCJU0zDulqwCQA2Z6rbMcMGOt8w
4fKkJ8643P8fe+exHTeSqOlXmTN71EEEAghgMZt0TDKT3kjkBoclSvDe4+nnQ6ocWdXSrbvu04tW
q5UEEwiE+S0UV4lzvSL05ong/YZ0EoiTTdQR1WBa9RKhVtziUTOvrDjJN27Lne5ShoGiAnWUzXpc
vIaScDmqBZRB8ZOOv1qYP792WY19JLSyeQ2kONisg850kWtW7HU8VbAAdiQei7Dr70JSNN7Y5AZb
2GPq33z5YnjdtyjKg8+OdKi5n3Jz3Sj7MVe2AZPQ0Otogd71VKLyKlX+Y1CrM3xBL77TfXFlZZ/N
BRU8s4+6y4qmz1M/eZs2JX1N6/q1ylKIdAtUiyCPbS1k+TXwkbIlsUE/gWvF+54+gWItZ4IlZ8cX
N7Rs1dukGZLbXDhXedDmR5wp3TZrJYy7DDDSr4ewHsptI7L5agn1JMezeevi8AH3HFsp9heYCEBC
rD7daxHPG0yxRCt4y+Sa2AuQalUusrcaLRmrHIoBP3qVSfJgSAfb51CZL6HU0R6Rjv5Kpcxd14tv
PqJZt46opDL0M3o+E4c/9SJjYuoLb/LnY2ku6KBVPRcBElbSbi+GPEFKF5blltLuZOMGvbWPxykD
Uy3P7QmAO3bEYzRMyTFlzCOaIlNMQOWeybgN16UZn9V9Wl4U7Xiv5rDZiTnMMeQSYhbG81vL/nPd
Wl1xD4NBOQWOemIwM2vCBpD3W3p3oADzJtuNHd0gteF+8QP5WaC/eTYr27q2PFzBpIsTJNEyruwv
mQSAjeYOf2gYlQdYmFNlwledDRTMijdY+CokiAhISeTNsHdLmlAbVSrOtFSb9q4TnrFj0Xd0dAQc
loZ4h/5yvAao9W9qvwBUw7ub1mcR8SDh1KD80gSvgaoFnCNH8vpETH9MGT+OoDCYgcPurAQjIkwc
ud9dF9LGFKNg1r3Dt6PtTLGkH42qcTY0xj61cXS2bDYrkV9DRgfI3DzEycU3OwoITsuIQDLMa39o
rucUhCWEqamJ6YvL7AU7L8ltzfgwcNAtRUteS37Jbo1ERgdNFwKSEUK6oyWkJzV0innNyW4K+41t
RTYOS63sYx677tHJqnwdoimQk6Z/HnfGfCPrPPlvM+j/KF0N7b7E9vGf9cqP7Wv4Tq78/QO/HfdI
L/uFAxWme/P389nv5z2Yx19MB5sjjRlkA3Po+kOurDjVEccm3CUf4PeTniaHzTQtDoJLphoq439z
0jv5nf6iUqajA9ejaanluCk9ggreq5QLRhoAujtdeuhJZxhsdpXTLnMG7ynLlHWejMQgIb4JygN6
PLbQ08TUEyGIn6q83tdE/ywjHfdG19ECGYnxLpwm+wZ4rTGtVUFYue9iTR3MDpIryxzlD3eGnsYc
zsrryUh4BCL3MijpTALfBUMP+mqmvnHtZYjTLoo6Zl5aSzJg3G9Wqaeo2w8cn8f+PNBEr/vnPrEk
MUZrl5b3sucm3xt5oZFkqJBm3SAeSPnkXiqg6IS3yeSy4Lsl4tAgk8FiSJgnDAOZysgdSKMrP8tC
9BsgWOshdwgFz2gbntvC2vOlcEkTbPDrgA/qwY0VyHCZhfHtWNiUjCJPmXnld2Hhd69+VH6tpEDX
EsFJ4F4g+tMrejZe2EZm5pWLmCXFJv90TpD94Rk3++ogIUdysYSjjldhkPTGOQGoiIKSxAime2MS
3YxGKkjiRWFX2lKfyWiZrXrfLNpqT4GPL2jsyhBOJ+MdUSlRfVkS3ZzzEDIMmVl//l8k6H8SEWI5
pw6O/zwhfIqaL0VOlNS7WeH7p36bFVznF+YDzLCcU3/zHPw+K3jyFwS8lDp6ConVAgT9OSswA5BT
rlyKX5XUeB/+mByYMHiftYlWTUlQBF73fwEDvbe1kQvigSdZplQL2rSEmLyfGyTC0QR5p3PwAmoe
Tw2ztuClnydy0NYtRmgAsD9u0D/Yvv/pgsir6ZYXzJWO+GAATfjWpSwz+2DZknDkfojO2M2AjaRu
tQ+ogr368fXem5++f0GtHO4XelyMIh9QLi925gaDvTroInReY48LWEv6dGP30dmPL7X4qP6cZ0+X
4lHzrAHoTI2R8v29rBEhBV0i1CHJKBPF41Dv7XYGpXJkQD8xZNyTTtiD1GBBdz++9D98S0aSzWiA
xsTI++ExDlXST6ZRq0MjY3WeuyUNRYadQ4GQxJitf3yxD+bE0xdlBKISA4gkw+a04PzF9jISmJ5x
hlbE3+HAhaBHfIu6ycRb3beatr3cisvwIhtHwtamOuybz9RJUCs3kgm7NmXuHX/8G/3961PJtDRd
u5T7aLW4gf7qw4kJruzSwFeH7xWs5FBEZybd1+jH/1fXYsGmI4ghzMD5MKCI8qLWD0DpYDWUUnbK
aN40cRx3pzbbH3+tZcC8H1AAx7iVbFubNsjvB88pkSC0lhWdOvR++A1GmSRpie3/xxf5p3vHJIS3
lYsxS30YtbR1KN3KVB1myJtD7PaLZHDxS4oZ4d/qxxdb0PC/fSVqE4RkL8It/OjZJ5pc9DM42CGW
OAU3Vs81IeVpQEwJ4n52aTh+5XzJSxp5dKOQe36OldL6vqD9RzPvP4xgh2CkpSWCV5U68Q8Dxpeg
Dr6TqMPotvLCSnJhYKDw3GNpNIzQykMCmSSyJvZvxohNEBgvr12CLTCD1Psf35R/egIUP3mQNjxp
JLbvR29Cy8OYoUc+nFqE2RgOqwFx+0FhnNz++0vRnkapE9tKS34cUWPp1kWtK+sQ2dxez1viEIh0
ZKp3sRj/xMX8fqpn+kbl7tEySNczl/vb8C2x2oA8lsYFpGJMLg3hvM+5ldL5PGAF7mHf3Z+MZfF+
Cl4uiTpImyzcjGbM0x/mwTKhFNUhjuvCxA1zBgcPeNbUDbukwaDQuGHfB+4zjzehGyOICnilspGs
BjLsKd10Iwega9nznmaQFiEeYeyzpFjSp9OYSkq0Hz+5SfZpif3zLSetxwEqWUgdMrpoQfkYucIu
MFZjZqkLqg4yKEOsMEXkkGAumqRD7phNY0CtKUpUDA5xOTlbwQ+7rSncIw01Xkxr5DfyIH0ao95m
wn3fRkk2MsIRdAEriQc33KAVhcKwxUCYvQg89VqFLg2VTlWjVuZjNYcHTDZ8juBWaZ0PMq6e217j
TA4URErMDSTxJp5usP7RM+5QxPqE38SgcszzK7EXRPtSvaQBTzaZRy37Oq2RL5KFGVnOWZpXXMPl
Tp+4oqpajIMYyNCgQOOIK0wvjJBSifJ54nRN15iPdOVioHT10LRBVm+mWlDpnHCwfsMqUT2TEoYT
kQqh6U648E2GbI1+NROzEr2IyVvaX2fiyxNS+wf/iURKxl6bOK8JtBe1ErG0XyfhNW+NQHi6cvre
fs2mRH4pZ1/u+0pXd7VDv5U9aDRzUaDgvxoPKeHg4XFA7iPEg2FVvKQjB3MqPo21NSruqE+l+KRk
dOZbFrLgBhmCUUjx0M6S++MNvr5rmmB+kj1kRekpntPpJCbGunlLiBZBt2S1xEA1PiVk7kS3d1ei
tV6ht4Cf8nN+ShZPgtMK9011JiKt0yqHVo4m+MYhawTuvo73SBcRvEwa/dxGhQ75ihQkzvoCFXVN
1aUmx3SpDzdjOd4lMGLjlu44CtJt8KerKsJkRGuWSSst0iECfmPMBuu+cCd8GqZPIW25zJdGrys8
KKqnFleCI1ZrCn2WvE+CbN+cAg0/IziYgm02u+IqNDKkfpNNnvfaL9xq2OhJsd60iU+2qshJIcCn
gjKmMX1+rNuSnTYaFmyicFmL2lYni2uKdXnVIhOw1qUVzJczkfnBWkSZ/QozRVH7QkihG68pTbMn
Ud8H1iz3M2pqvZGBo17yvs8fXERNlxB96aZCwSpWsYEBaicis76I0oKTZ0qmMXbeEaoynxFimo3v
PJAOFJF35rhYeLQdT1euieA0UyHqqyzx6B2xG9wgtkFGcT5PDwmm/G1XANNdJCZanpwxCYprNvlt
C6lHLJ/fZVgT6/abq2byzaXurkgRAl2expijbJcwM61nKuq2g1kiqWmNqfzsQAk1u8aenC+cMxHb
t3l+LBqzDnYmWkt8oF0ZbURckKNcdMWVBwMCuTs34UtgUXyjqe+8xHrsnFX55B/E1OrqzG0G55m8
G2z/tIG/cE4vLixFWjdBvGp+ydMq2eI/nteN6HmMLvI7CtyG/CUuY92iHQ2bTWLW+mzZjDYrPVYN
qFudGSTThoC8bF52mSsJlAuhSXKE3Hdd0hjnOaqZ87gGgpzsbvqK7GzAOB0ZtxTuZJ+jpFdrMEfU
mnkEoUmn+QoF4KtuIf5onjY2vkSrAlovdllZ8INc44roMJPpH/8o3tYaqelmKQ8tKJyrPBpUV7Wj
KShdnnw5HNnpunvi8kklz6N+WClk0gRgpJ4P5RiE5yjrGlC6hhCDYsIslxXdI2Ir5Gl93uy6JZUn
D80vKcaLz14ayVXkiXHXGIi3u5Tfw/Pb7JZViYy8men96KhqgMYweaI6kPERCVt+Y7ZdCTzdMqgN
hx3Z6+S3FBXLmFeiaTgxbIuyxahIxBsbbGnR7rC0xbdvQW0yIRWzRwQx4YNEP7c99dq6g+d0u9E2
t0uKPGFmBMNTCk5A+EzJD6n2vlDjTYo6ZX3qs24bj/XY7WxsHojbi0NRp8tPE2OJ3zpqmYJOFdiL
8OrGGDlHNVi+oAb6GRanVLz6XWjjUx/hmfe2SKBLSobtutDQWjRB5+mzpAGK/RwtzythFUtVvQgb
EFI7Dt3y21T2CmesBnNPddts81gNXymxrsgMTgz7EznM+PxCr9mnxQSrm49B1K1SEYe/Nn37Gpe2
tbUVzXJr+Kuq+YysrTPu4buBdVwZuldUVQHSIFTbUpBSYQR35h2JXOUjsdWIPeHAh8ferrM7Jyi/
yRQTKcb/66QlG5B5FTxbenAFqivlW9CGwdscRcN90GmeHG88AcxUxdAMGaB6IEUnSqalAUtfQJAQ
3zIOyNNAfJnH0TE0wbBvvdE8qKqYLunrtO4cuCdjVWd4MFcOT4GEXDIMnoyceo3tKFqE/XWtriHw
0+sK38RdFrnVmgzs5gs6oRR702z9SoJif4D1neXK9mWEcdu1oOZCVHhDNw/eKqtSpgtKFKHKXHUx
Df2vPsq3+6ENklvRdbCCUWC/JINDRWadhh5rJa1Vq2qyAuIFpuiyHtFmGN5AVmPYB80retmSzBjL
2+ag6QfhmIa/UkTL18jlqcemHKVDxCakJGSa/NoRo2FuPTjYWohRsWb8ZCGp5FM337bEVdNWFgzP
XdpW3dZsGhVdjNE42mu3MDFiuz5W0ytnNIfyzAu7BkdlbhxjusUfgcGwNRlJhxlaGtpMgBvd4Wpg
hf8m+qq57MqyPxtZCA953GT4ILwQiTzmSOs8ZHI7w2YraDtnZ2Egodf9bSD7gSix2CdnumHKe07G
liSvKbWPYySZRnEKEkFSlX0+bCT+SH+d5oW8bPWE033yKrhUN9WKCVHgP5fEtO08gjF3QRmoc0wr
yBhTZ943nY7uGlw6j52Ymic3ha7qR5BapGp0qGus4soMw8VtH+uNVQ4aQbI/h4ixsTSsWpP8RKQI
WDsUt+qmnzmn5Oms67Vd+NG1NPX4aNaDcWlHrRXQu1RZO5dyDE07S27v8CXaGBpl5DVnHWP3m5+G
46cSU+4Xuo71G2lm5DKbVFZCYhNmQ2djkWrIUdcqvsH8V9GmDiHC97jovtkh7qkmzggNnKOmvbDI
Ii9WRQEZGY5RNa2UrlHKsDpfG3A4W2k6fou5ij17ME9YTU0kvRAgnWpdck9h5UjV6D+TDFlgOgzm
+NrE2W4SupSn1zl6QWKN5GjchobFU0sBkHDylGT9d09jWI0YT04nqP+q4n6miuPgAjTwB9S3eW1f
/893WuXqNfv6//7vU1QHKMDe6+G+f+h3PRzaNuXwV6SmLJEtS4bWn4I4Il7QonkchFwcOxzsflfE
eb9wLEZHByECuAbL8gcUStQLP80iRIzlWkrpOP8GCtXCegdOLLkwLP6Arc5yHANQ+gCFuL1TFKws
Yu+yy6Wli93uugaIxUs2VTSIWdsx91+m3LUpAnCD8NHE97RWFJMdIqC/K6ug9NCr8enb2hf+tia4
8Cac4FVqJ08fipyGPRrG3PPKbx/8nmCU9dRVrybq4Jp3iBv82NRG/iRbuJcyG9gT98jU3mw/ZzkO
aZNX02i/5iYdMAjCwWatEl3visQLDmNOYXxNRl51VB7Z+NXTnqfji6hRwxWv1LYm78sNxvhgxknp
njk9sjLirAgkRqfekQ7Zwr9sZFgYD4ayyVyDDu63JTbNlUansmqyJehVs/O4EvWYboYKjsRJ8V9y
Qutdbksh5Z50woDWHIF1ih0SLA9yhq3vDlS0iMokcqZJflXZnB+CgWOX7c5qY9cq+VzHxJzZwlcb
A6B8nWJyf5Iynu6ywhYk6dH2eFYgSLsh5cHUZyepCPyQ8dw2KaklhD8+hiY7tCQiBZ+SKk5wT8A1
fYtjYDQ4TtUo4yiv9c1q559gDz2rVl5XSBurnQHQ+VBXrnrtYJRwI6RD+awCBeXqcdAbcWVwlxPB
vQgLNlpeYsOvTxL9ShC17G7ScnHatlbKFqsu2Lg1yIEWk3TD9s1iqsJRi1kFEXzosVsz6ipPdieQ
R9S0hXHCAO9hJ8Nz9TFaOSuS1vh3U5jxGdsiavZY5mP5LD3qTdZ2i6MrVi7qbLtz0Dj1itNRGgZA
FMFoe09kJFhoN1vfexKdQSVy7S7CMa9W4kEKm6+RdcDfgy461E6tZ51b1Ci9lggfmzMmXo4Z9djM
Bw8jL98zExCAgeDcHKuZL6SXm4JJWcWHNpnT8IIIA36BgVKOAOMM0WmUC/rlM3UtCD8Dv2ebaE+1
FW/ckfTHDWJvR175fTr4u6YlU/y8LXvOmAHG5TeEcLRYINhBBYWAIuKOV3V6luJyrtbk9BOgtkK8
xP8BvMOPZ0Hnz+5MFuGKMzZ3sB5G/mautHWunAyJIYcBoIGmLZ8RbBtrZZR8CR8J3I0b9fTRLVd0
dMfZsjeAQYZUMDarXnJ/4yHwnwZcke4aQJMDpBpkP5/VtVCv5rQgWCoYQTVMsC2YQGSyJHTU+yCK
bXUbxPCliVXRWxVZEXlzqFosa11JwqVXgZXytaYM+CDEbP0Jcf5kPJ1+Sxf+MdizCyCgxhLAjsSQ
Oowyg0PKlVdTv0jtRUMFU+MMPGfieqr5HpVXkRBUvjxSSagH9yTmGHbVcoqiwgR0b6oL/rc3RYT+
YSwAGzKKOTpLCorFKXUBM9dDygylY1AhlZli2kVVmX7D6suIRDG2jCmxWNUD23Czs4IoA6AzkY0d
asRkXI86aYdN60m2NMRk3pknnC+eymfilDtcu0WH3i8N80ysQEPLY+t2a1w9LjInaVSYScFYtuzf
CFSYUE8sPRr+IfYm74mHiX3ZgpW4I9C6nb/Dxa3qGtwIIBj3PaP4LMb+vUOdQwVIH9i3XdQ2X2ID
8TN+QF6L1EvHe9cxsrWWqIVWsh5qvgw34AiaaPDtCOCwCK6ykeu1Q51aG9vLOdhwy2C2R7g0olY8
/aXiwEuxeF641hayG5BDNqhagwDyBYEq93ci3JpDmGYG6aqi54LZcI2xWW0pvJLB1miJDSVFGk9N
Vqvy3BqXhqrUDcM1eb8B8qQyv0v7Aq91n6RxwZE3lI/4HKiMHerpq9KZdeETfL+Pe1e8pbY+pcqO
ekdpWHys8Np9tapxeOhsezovM8KNgAoBECPjsY6N+gnevNkgHMJwl3pudEZ9DcHvo5EexUigUYq7
b2e6CHLzwJy/RlOALNaiGexAm7pGjhOD3GAU8q1nUEEcfgBbqJdA/s+7meh7eGh7Yw8DVklqq6ja
jvxZH+2guqqdOvtKWGGIJMtFgYRKqkJP1o7uVToYdyIzqMZFGWGxS3T7RhxTrB/V7aws1NsmiUO9
M+7Iwuk3hIyVl+RVc8Q3Ov8m72tmk4lNbWSgvMW0g/FjIBy89Rqij8jUsY5lgq3i0ecg+zSEaX2f
DuomtPvqDuQzWA1BI+58yJ/7XGPXoEioda8rRF97QmtLXEKh+TmQw3hQvvswB9L51DV0uxdULtVn
9pAXHu9HmXKsqcflxUfbWXooDkp5A+ZHoBChATYoW2geh2LGx+xXrXkL9llgT9fmFoxXkBpJjRsn
K5pZt+lgEpVAg/vw4pdjlq459tnonjISaPYU26Xd2hAq3fYgkWt3NNsHSSbbcyQ9Eygmojy0ixV+
LtMoz3vHYlQPaOtGlvcDNWndFaq3lwGj3WXZoI9YiWEsHfrk/PaIMine9MqT9xPRqgewKHGbCKf9
1lO19TLBFlevY2um/S0dsH5woO49ATJLcCZW9Wc5zf4tBxaSwkgkJY9J4FJpwTPThi2NduiBaizj
uq5bZ9tIShuAKbOv5KuOx2pRavr2hCk6avtnIHl/E2Shc+OVnn09doB4dNLRAbrCKVFeacNPLgEL
Zb4JO9O4VUlhb7Tqhi23S6965YwXZZPlL1HXoggryke/K02wuPqpZUnc4nG2QbzNZ0GbbjzEzdGY
bPV5GLAM8c5NNQetRmx9IwwPTaCCa8stustO13u3wxKYaOCs0ESpC6RWjuo4hK3iG7r0fIfKSjdB
KTtceZNxxbmTPCt09NngEnqeik8+zNsqSB3kc7JQePzbxciKA0ogcWEuRPoWjg7qUMsjWAVFMVHS
eM0Ig1bIzVfkTli3oPPOjUu6x31RA1atamR1fJ8QpGseKRNtqVqqsWYTb/LomBWmKTS0dFON5Rr7
o73z2iy7JxWM0OOY7cdOctYn6D6NkektkW9di1FhhY07vKHKwNqBCE8PZl33h6mxzE9GzQd71HKX
zED9PhqbqNm0mXdrtWZ/VuYdkGArVXlAPlrdhXaGIRLV4AAkmmOgCIdCXHQq7m7J/zE3te+co6+m
eysJpkezSX2S17LuKezCzwSu4H21Bc2AwdgHjz0SU5yRI3k3VWNdOGU27keTDBtFxPvO6RyeQ1vH
A/B6RgD52tUdmehTEtq8CVmbrMvRrnZ4HlkdQTmCFQkxKYJAeqYIaSDItBzre0Szmhbtyo+3LIdo
EuMm2lCVBAwZEKVOjMFdSNRWs6pjeqBncg8PNFdQe2eGU3cYa4XdUMoRFTfzKQp7arnWmvnmLa46
5xsav4FeDcee96HXpl9Krau9V3vAX8vWCt1pjR5zoqMA/2axTrPYwVxS0Xed92RHdW53OUD0b/wp
pQWsr3oqrbU8JHHWX82NW1qPrG8koOephfY788bsJm4ja90kNnrHbAycO6IsqDSyDW/JQorZFuSD
+jUhsj/Y4YrGAt+b7AUTRyTXAYts0KfjEV94s0Wu6I3oJV38dmwDLim5LZl5AYk+E1BAWMts4evx
lfccdKK4m/2BNjyCE3dV0k1Hu7HtqyoPab/1qsrYkFKG97RI28MoqunMzaPxRtht8xAOGebb6lC6
87ipPFldZxRffnGYLc/6tqovRG/7Z3XgPrFRG3a6qTe9rtVtjAYrXdl9ktCrTAh+itlxpuYj8mba
pQZVE3pBWTHW2Uw6811nmeWvY5Kl9HN5MiUMk/zLlZWTCpBbqG8TYhHJFMOic2N403xthAT3Ei4C
3vUr/r2HspvyRBOa0ilfnmUGk9u5PwKuY2y6K0T6qbTSMTwAMmn/aOXmazt45eVos5Gj0KTqzpMB
yy5dFFOyxS8eYq8lsNf8FGX8qR5WNTkiN6DQ1c5G+AXxtyb+59McIg1XVu0G+iaQZXXD6nfeZqyg
w08Y6g9MroKZtLEeUsnqKKHoGX3PUFMjjuklYF8LdqPOB4uTqB2F8mGedPPm1eJnShr7PSVuc0FK
al3ECJC5iq3CB+UD4tcJ/V9T7HNqsI64ecrnhon5NTFa6qHpJ/oSpghwroLe7azzusYKM0FLGGF2
STZTyszHi711qlzV11ndi6sMrLe8qJFBPPUh9Fqf4GpYqTn32bZlDrkGgWl5HOhVO99LQFr6R0Zs
N1HXlc8tETmvhd0P7T3GICJG51bg3FrnUO3qZeY8gXbXHTmwBb5tsdcPOIvQeygegEXL5wFU6o0h
k39z5z6/tyhco8uwWkJQHGmWOM2o5DsGnI2MZe40OWAJw7+djaZrdl7MweEMsgILEP+wvlZFKZyz
OhQQdo1wi+fTWThzqp8pp96rT5ZnoJGYgdQQmmkCznx46Ak7ZMo1iWCwp0UmYEfks646kXJc+wtO
9A+SsOUH/ZUAP13IQ3/mgn1Y8uPocmtOcFXKhUih4RGXLlxXm1c8H9499dpELmfroBg5hMysss//
9uoulBjqFxe1goWq7v3YLtFbahIrSDmLS/ngDKSRR9XCKudpvS9oFKZAqdUcAowh49j244uLjznv
HvTgScaHRMLy/vbdB8xVfuHX9MqeeOh+CDp1qZNKPoBRc2xWwuHL92qid4lcP6Iu67xbQrECnS4M
r3g4/UL/hTd/Cm+6imfzn+HNT6+YHDGEFO+1ngR98LHfFeDC+YVJ0iZYhKIZQEtk3r8BnEKqXxZg
cUE9mex+L4JDMW5KdZpfedUQRP2BbSob8zCnHBqkEJkx64p/g22+n08Vh1uHeAaBBJygaslr9n6Q
z8UMWtd0pIj2KUYe1tfutoZtdKB2q+blLzfmp+/z6WK0JCyVPp5C//dx8g7sUaUwkwpMnqN/rgpJ
2T2c5HcS8TTlkTitXr0eIcL/4tJYmVHhO7T8fHyZIyMRyHmEup090LIcwxhT/TToccv2TzxYZBzA
6Zs1kBvNbWAkP778+3Vy+eZaKiBqdJioTfF8v7/N0oqC3ItT6zalhZUtmsEeZQ2zy9ITFcvlxgXu
+fE15fsp5LeLMlQULgJY5FNI+V/UmFA4fheUnry1Zc60YWFjlgQ3VzuN8vipbAkvU5HFxTvRsZSE
bde+OYuULTUc7kPlLH46ULtx32Ak87fzzKTruIuWA4bfFIe+9JHARXOxiKlKwQI8QuBZP9Fu8W78
ZRX4/jVOwPsill7cCu/vnTu4VjfqUEJCIgBJOip9xnTB5NyGWY6uuOIwJmhmfnz3IA/+flWP1wOB
Ghf2PjwxgEQdj3YtbpFHiQdC2SJsAXn4zYxHslXEPN7ZCp0Nsa3AwlMICv3j6//9xdRsdJBkoIhm
3Hx8V3rPQ/2QjIIOUAeB2vLCkO6ENKf/6Xr+Ya053WFEq7xZy4IH9fBhEvAn3eam2YlbtWgrDSJ8
kh19sUDbJ63SmCj12psOzVCmCcpc6oGX5SQUwsf9b2WnvCoW5ZTMlouW9m+jViqj8CrTN2+7tuIl
UegSiiMBO2a/ivLkZwLhf3pJNNMe7yX/0X9TuYoyNiPD6uXtSZFFRhk48Qm57bRZHMh7BrhbtKhV
FTHKvXRmy9h7CO/I2TVQK8RzcTCcfrwLwHcDqmklsHvSe1vRwtWEYY+WKZ9i3jKybsbhwgtN7JU/
HisnFfefG6XTA9SQtQpRsI1/zv3wisRInDuXrPhb34/hMSB46/1p3IxtVj4vSpt1irnnmT4h7wj3
7W3pjmXr1kBF7+kvYvsQJQql1jzMCHiEbzZvbm3+TIz+D7PgUtbAfop9I8eUD7+mMcqup6pZ3JIi
wA053WZRApAL0xcPVVr/bKe6rKDv3mIHrOdUsGYupgKowvdzR9YiozGTqbk9CQahR+xX34Mpw8UO
tN2ZKMhqywHwRp3Hzh7NM1ZHysW9+6hL2NRZ+dS+WUWPxclkBkBoUD5HFvSPWsbE6RY1rBrOSkQU
mCBRAUzHuXE0DBIMJGk4V4sP/CfK0O877L8+bxZrDh1QkkJJZKIf+cjZTTzNVjS4LfjU2iunud7E
2oivKysllgvBFfEDse6Je0XRkwKy9pkf7rwQ+mFFA5ZlIiIrMVbFst+iFdC7fg6Mdh86TSeAKgNC
/gzfBlyiSQEIxAwH45EMvqDdmLooagDRKbTXsKbAOIipeTPiZui2LAEOPexLRrpyy/y2y9vw4DZZ
fKTcurjqY7BgqhdqupFogKTcedLJtSim9ItJssKGsgLkKGCEc8nv14dvE90szkU7hfkmalm/L+Bc
M2tV4SK4qdADZMQrI/5ZKRRuG1uHbgXEpo3yqcvTeNhYvtb3HqVR5qqKg8QBTgMMwQoV1EQDOR4g
ntNK91eEsEQY5ti5k/2MF5pqi65T9bkkHYHzOqeToww6tttl71+YjucRjtDDZGog+/qWLjRBiqWN
8JAkZ5mQhR0GZXmjAzSN69FTob9xYzx1AfLDpzJhjGhQkmDlFNRjVJTRBFu2Bt5WixaaCF7TfiUT
n21C7jLbsAVc6N6SVaCJJj7G0RoFpm8hRqGyEFJzBJ/TR2Ihk46VWRDyVEJMd6YuL6yARtFLxyqq
ozF6rtgFU5GFpLRFo3tOWUd41VPf+gXRogPfIdGkmVFcbyjmDbCkq3pXU8mJT5CzqmnOn0XjRheS
xN8NmlKivdqi4PgHNag96e8wzRUvmdfYn4tFSkjOSPjGQBm/Bp0fL7RxkG/MjsezDv02B5wpbRp4
dL9mYGUm+hP6n0Yy6g1jWlHp+aYqgjdHPHXlg2G7UXLocxc25SLP6ah60L1fmB4DgNJcvcl05pJq
0k5Io0ihU7bnS/5byEHS4pSoyKBLlXCRiWgZNxFe+dkIAb75dZOYiCWYhszdGeay+Zkx4RC4zZ3O
CaWhB9hlM8QMjjTaHWB3iPzGlJ4Ffvo4Gg1P7CTII7MPFqzX3kKZLexZNDEqV6ErWExVXvEziDgt
n7264ck6YuahAq/iKTBrdzN4A8MrD2Dum6Rnyo5UcNtpyMv1PDnq1Ycxoe/bZL/apmjk48VIRKer
9wSMiFYZxAfbPoyvoZiHtMqQr9dUswJehlCRGaqbcoUnn18ORKc4sK3znzqiJWjsyIpDkifyoTIX
qprcdXCVtmd+ZjojWj5VXhZshGj5m4AkBYS4izD7O5M464VbdFG1vtaSlXpFhTz/AhAiviKEjimG
c7V7POmJPV2MdziHWNRJ+0EquMyR7OHco2+ziJ7IRbS/zVvlLbfyxEk3TccfT78t1Ab0mVWhTSzY
dkoyQKLppjrtRZKU7M1rSDoI1gBQh2pWQYMTO8NpoeJJTfe2J9FAF3HcsFIk/rEvWZ5bZJ6badk9
TpJ7L7KFV+aV5EpJ2Ddv9NKM8Ir8qa8nwBkobHVuJmjC3ZRVFHstWu2U1bbyguoZ1SO73zFqprvT
RmFOENFeEBnrvMpFDR43eByoVqEUWLrxGzQA1FjEdui8qJY4vZBX2il886qhQ6Q4Mox4dkDubN6L
ioWnAetZFJ93ZmyyCS9I20EagZ4SkxOrOSp1BPi+RMRPn9X/Z+/MdttGsjD8KkHfS+C+XEwD491Z
HHfspKf7RlBsNUVJJCUuIqWnn6+qKEeknXSnK0ATg+FFgFh2qap46tRZ/vMfMuBkCeHI3xQ5M6f5
DRZURjkpqZRRTohJGjiVMFWWe9LryvmxRdJ6twhhG6U/oQMHP+0MFlRyeYQfandHTjpxnenct0WO
ep8zwbXVENUKRimgLXj2Jp9ha+LLU3mEzIm7IHtOdSxmEDdPeZbXvwROXTyuRMUdHkSAccd/Q1rE
5OfQP6DbMuGqwBAUX5o7AAWoAfva403fwLDkX7Oc7A1c9d4H6ObpkDCar5gtWbz8irQi9XRCPCVW
3YBfnoYH9LDOz2kS0Nw6ZL6rd+s6Gs0h4qMLMg30UqSWPtQkbAl4MZmJiwCrCo/SBGbZbGP/frEM
4OotN0Z8SX0DMiIjUvOEst0T6JBYv1QC9POkNilO2ZXVMg7fejuiftQMceA88fVJDVxAogpWpbn+
bSGqRmR9Jeb+5mozsXmrsVUEZ7RcEftQY4KGKYUDo/muuW12kTeVtRJLWpkm55SfgMqPXE58nhfM
REoilEQmbNoxKsA1AfOfKyCJE22i4jZsJlYNblm8oMXGQTVZ2WRzleSEP+Ny30BriTtawIlRYhRZ
gaDSsuoouaNQB1CRqI+0yPDD3bTADaHEwQQqRNj5xLYEExZ6PqSyIA4FoGLNQd+QObyVK+QmwkYu
aOIEDoYSHOnw7usRRT9El++pRqTsBtVtnNS4tPfVhh+Cf+a1lMJK21OssVIWo7w2d3sDiVqvRiBU
AonicNd0kLOCEfQ7VnKWVxWejNi1fL1twrNFba72Z7mYztxjFct44kzXVcl5TQV+igQlx2q/o4eR
b+/tCxo7gEhwiwh1FC85XJTkoh3nRe7Cf4zI00eagvIP83ji2ec1xQ5Xu9gFzePSd8790OQ1fKrk
TIDGjHJqJVrESgzwJm2I/5Khda6XcPhk52EY1CvaMXn89aqaW5s7k8aXWOyTJRtNs3PzBm4iofsa
azG6zCITJY8pEgmXHHraPR0BqJ/Ziw1Qukg47tuFhV4QijWPfG4cKbtQiXKtNeU6v2r8ePcZRqjJ
L1I+HciaL2Fgopg83TjLd34VICKBQeNzx11uX8+jXR60AgEpf/DH2ofb/JQQuigZSWmnDn37NPKI
pUip8JqlCHXDakN+E04ac5OaN7RE5eiA7I+zU5JIJthzV6KZKCg89TcWQQjaiYLvodQAr0qGVeGg
XZ3mTs1nOwyh/Azf07wxHZaAyJn3lChn9Zm5ijhZ/mTDDQMSDQr0NUJTLTK0vR2b710q+n9RZU/G
yASABYgjv5Ia0FmWhFPhRWKzoSMW13e5YJdsSPMJBnEB0YYrsnf16XpLZQYE0/l2crEZkVs9Tysx
20VFb8BzGyC0DYB313xIdqJ6B9R5+ClswKhELoSSJ9VuC41obTnl6AzygAZieGyh/d3WDOLmqqy2
6fy9ScY5u05Roze5AWgcp7EU+KcYHtAzA2hvfl+6FUZINFqGn8A6g+ddN2K9fljfOpXl31VBk7y3
bPdhPpqMTpdQM1+5qw3db3I0O1Veiz8imp7AbQL1i00zryW1OzYHuAFTt4jX3Ei7GF7tkpBniIWy
8z5R3MU+x2teaObWe/rqVAv7wkgDmJ6iDXQv822TXMfr9eKd7RSmecqtmVzj2TdXAq0Ckcl6ndJs
BlBw2KywFzwLMDK17EhYXli0QaEeuDReb4Tyf00jAwKRISCBm6RyMjwYCgSuZakUBKW8Oti46tFd
tLB4PXmy5t9NaLJJsnxPFkkGNqRLNmiWFWAtbJxEmHSyrm0ZQZ4jSxugRePMCEd5SYbhTW2HHNVw
viGVYeRMD1QKwSYrEzVSk5qZNvIymczR23so15azDBuT2wX4wTmgH/sanMzk04RmrBGMPULZGfSR
p2v4Yo3KK9FpmdeAWiKeRroMtODbOATsXa9D80Zi88xRWTxae5rT0TaD5BPiZF+knsX9SXkC0ppE
aKs9jVPut3zzqdSb4WKJcgQ2a59LTg7gAyh1WYGV5PSKOJsAGbivG2f925KuNSdZid7LAaTdlCuE
J57AHD/K3AtPtNc72e9pkHGKbze/sqBZnTlbzyjoMFRx4soRyEaXMpm3I2VhbKDpEai4BC5z59r3
gV9e47A11ETg39ARpMovs7KoLlaizhZfBSChsaQmBO4DQnZuiFYizsOW+FR2EWuaWHgSMl/lkeW7
nxOxPpNgvbXbcB72EZeRMpld2BM98s4nRMkS4yJaJn5w7u1K64Jvnt/P86r52My9/ds5dQkfgTgs
zwpOCNoZb2d/AbJS8KR7CX0Zds56dCuqqRtYvsM0OLdzu7myALI9VGvbfVyE1X4Gp/+WXnpNgbld
kwvGrrLemOvCeGtilF2uCK78B6Cyl0OADkb+ZLNJF9DGZc3mtQuA6yb218FZtPDiX5N1Gd152PgU
cCUrqD0K17iEB3F3E9rrycf5yF8+ZJsdI7mpERdYymkY3e7TER4rCTaoLumvQ8ewPNx6Kt/1/wzP
n2V4PNBnRwG3ZwD2X/GJyfB0qTzk3xzSOwYsPi7V6x6hYkHa8wW/bpomHwk7xYaQA/j4lxSPC78P
KOeAoi2HIK9Atrc0P44xhpQC2mioPgwDTJD1PSmeXrqWPKJLXJAEJqkmMkq2iJEdpQEmVW3CFrWp
b6rkMSpWMGR9PtqNF9I63QA9cbXeF/RC5Xljr5J1wxcECyp/guSkCqfx9iYOMUz+JCovw95fIl8i
hkfWmcyXbUMq+jyEuDMLc+VS50k2nx55AjoC9hVuSdG9bblxfy8WTRQ8wMETlMQy1lYx2oPncLHJ
XxP12kTJI9GMwI/ek06dG6F/OckjcQDTahZTsRknb6vcKQC2Ee7eX6+KcDHJ4foxdm/IRWeT+92m
vIChwH1dQJl9u9hkC1reLSabtDwlyYLmt3PaR1hbb1QXJ/XWDsF4rZLNfHkHSCXaEnByUqKEZ0wC
yvgYPUIzz8p6nZPl/bgjr/FmNdnA9rcHp1JfJJTu2Mkbv6Qbswsl9k1gQiD6+yiDvwhOoAQob2nl
p+TrIThyRv56/2ZR0hbgrgbm66Tn9jaahMRb6GZGo1FaA+ZxofIU/zNao12IONTnktrnl2qW7z7M
CgrFigM/jvj0NovT8p7Ge2Vc7r73l749UFsO8yd6CHIqwtOdRLOck5zLt4ZYTZly9UipjeeMQeE4
PiFX0ZAe/qCfXq2ylFID+fEIFo+xhTKCXQctwFcd7c7X1v/tpamN/PbvfGvuM7nd14//+sl+QQ1/
7/odSyhOz4JmTS4/RKd21m/4Y5eEqFAc6hf+oV14yKq0FGKI5d7BDaCi/5oM9Eb4IgN2OHaJ4UEM
gx4+XnwIpoCMInZIuznq0huQCADuJg2rdQJsf0wRmUf1TYipz0NS/HgTTDMckwsHbu5AbCOef0gC
po/YFGcUOubxQ3lsWoATY856m+CMgRmQzP3KMYBfDHsAMhC4g+QzOGUg8lu6m2CNfQ/sGKaVWiQD
HkuC4F+jAs+2YF9Uz9AkwUdTa26CY46hcTNd20bjiad3HHw2yZYVl4MTAZsKzr+oC3tn6UgXou5N
ahpgklTL78mAH4y9kFobiIjU54PbBRDVhvYuWGPP4SUHAtcjHhR/5yTYY4wGG/hAqw7U0RvQxQCj
mnozisjryVz7DtPIdsZ0hybQQHvvlzZBOGqoC4A+EH+JRynhAW0CsDVudL2LIcA+CihhPsh7Tx1g
GgAuhCnLG5wIBIHAQOqtXoAqAVQR/FQiwN1/fA58dwyC3RMAc/X58LQBMQRdHwH8KHzGSPphF3ra
wAvH8H2CCKXmXj5K/QzoIJigAImwaMmCRQueEFfAsntCEGAbBaCUYIFXV8LgToJpS0JYreVLK5iz
AHNC9wxgFI6hkhL6QV2Zg1ODpiP5GbSW7zhjkP0GmNzWCej7idBye5BNUGOiBG1A0g+OOFQyqXEZ
8pLxBOHcUDLeNwtD7CYVe4QLQj7yuA1pF2xPwFi1pMBmF4DRC5pjtcieJvTDMaVGBGjhj5WPun4H
tAsAVw1tF8EYExgmIOS2u9A7CwG74ARA5gGxD1MW4I3R3gUbT0B2VcNdkE9PFgKDsAFoZJqRDfVa
ENQ5uicipEwF/yBsRUFER44tJHxmDGgA8WGrOAZnG+DnWrq7wO1AxJzyFBc9e7x8vGWIhmCQpeRR
PsMzEGkigeRqqUWCqNh+HsDpl53m0OZyMETBUPv58NQixUXal0OAHejgMQveZfEw4LEshAEmBPFU
Qq1PCoNtH9LlgNOv6ywQTsUatGHn6t8KUHYFbA02hFr+4DQBLPSBtp1EIlZUDWAF9N6+SYTVhFos
aDXl4JZPMlo7fEb00LMCmtO0/nA/neITXSQfa4iwiXzUfg/oDFg0RtXVh5gGoTgEbu8y9L2xb2Au
CH72ga4eAiPdy5C4GYWLotKkNYJ7JwFUy5j6NAyjYHCuIoxlgkpQ6zbk7dseNXFUpKl7gAE79wDx
AskMeDgkg7sN6WXg6CpCbAKSZoSI/TYq0rsN0QSUWpFNaU/bkFQAKT/1Tv6+v4xFGLB2KutejhcE
LmkU0CKiulk+wxMC8p26R8HxiBxSKw6SSR2FnhCEoA8AOhGcU980ICF4qYPb94ILSKzbHAHix63z
09MEMoPgt3SjQukMaP0WPrIyUTQOgU+ayLPR863307sP0Y/Ez0WOpT0EfD6wXaAIVPcQ2GRMCTf4
T9GQ3i4QLiE8i91htSnFAaoC2ME1b0WHNmTklOFyeNlHFC0PsQplN5/BSYEVeNrrx/IFQyK0wctW
QTjGbxD51qEiLEBFCiSonm2ERhRMQE8B1J6TaJoeh4EIKu3F5TYNz0IUt7bmLjj22AvgAQZZq2Sh
ZyELL0ncGgTVnmRlYHrRBrOsuwuEkXECQsC5T6s8tpN9MiooTeDRykIS0MTB7YKnBFTjjgSACFuT
I2BF8unLgotHbQDNO6AQhnc7OGgGfVmgiaOLsdjGznq7QI6VtotkFIZrKTi8It1dsJEF6uCBbbQi
3/UcgfYARg1MyhuHdhQgLBAN+vQuB5YPSQXBg1Yh9IXAIIQG5Aizeag+E3Yck9baBUo5AjiECBS/
vAu+P4bkJxBRZrULKp03INdByIKalIZaJIhEwtbhHlSr5LY5vhyE64DawblsY5ZDWj8boG0omXhG
NOxF2NW1wIk/Xj/QbIr5RK6hzT4OTwroiam9Cy6IWxYIB9uLJgLZRduh9yR0i0+fD8tE4Mp6Rgb4
vWEEXCcHne/6wVfOgrwWRO6mjTgO73Z4ofv1d+8C5iBhBDC+h1Rz90TgRpN2AqEVfj8M6y8oj6fK
n9N5vHqUNT/xrHip6udrv3AoeXn+eVvuImpaRDVH5xdFCZD6blX4Iv7/cwe+LKNGRx8eokjye9o/
bxf4/Ks733VY1eGHV/Esn+YPc5j5RYlTO03Vo+ffq+nnaTLt1CFICP6Xmfzrp848j+7FPxm4WPbG
FRBG7XFzaAXT7sASJKw/8HKaFtPiMEXxGlVJhu7Ip9NV/EeW9zohqZoX7bFp35FPH7PjWSu8sP7I
aTp7KOOHquwMLmsTdAc/m62m9TSfHY+sgL7aI7eVNa+yP15R4Fkln7sNqGBj/QFSeMGux49dKVTg
VN35X84yumZ1RxaYzMNOvVhL+GSpfutEXrHjcXwYR4q3ApTqTvn6cTrvCGCL1NQeF+6iNIu7J1IB
37SHTh/jaU+LKBiV9shZ3X15CpijO+yb57pJYV20B2aA6mG568iFApDoDv02q+Li2TYrdIbu2O+m
cdrRHiSgfsT18m5Ks8Zp+ni8HS2WQH/KRTF9oAPlrCw7Mt3mabXHjx/mcTTtVpWqHKj+0NwFRVZ2
JBvSaJFZ1B+7oAVIAUtMRzeRwhcpmx8xelbl/aF/yMSztOzpENHVPtSf9M3scw7dX3e3VfJCdz9u
Zttp995q8wH6A9evrqbJupjH3Wud8UWk/UeM/3qWF7OOpqK9mQhg/4jB382a+KFzjTG4QNH8iMF/
o6XOYSTpH9A3wzz84O9f6TdZXs5fnU7zjJuyKy4KJq89d/kFZ9Nl/+yrtLLu8O/ncXfHVQxae9jl
Couk69W01RPaQ+ezqF+4LyPGugPfztK02K22056bAC+miEXqDv9hnj3OXl0Xz+42hRbUHf4uq74i
iG1E+cd8wXNBbIOUusPfs/uzoph1TArYyEXoS3/sputV2iqwqDvux3I6P8xO6JQW6qI77KdZnnCz
dUZW2HrtkeOv9wOWkYm/rwi/3YtDd/BZUb56sZmxqj/R3Zdf4+IhS4u4Y7nR2Viwe2uP/XUKq2/u
ykuRpidg0/P404EN5qU/6wbXxG88rGbT/Of/AgAA//8=</cx:binary>
              </cx:geoCache>
            </cx:geography>
          </cx:layoutPr>
          <cx:valueColors>
            <cx:minColor>
              <a:schemeClr val="accent1">
                <a:lumMod val="40000"/>
                <a:lumOff val="60000"/>
              </a:schemeClr>
            </cx:minColor>
            <cx:maxColor>
              <a:schemeClr val="accent1">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3.xml"/><Relationship Id="rId1" Type="http://schemas.openxmlformats.org/officeDocument/2006/relationships/image" Target="../media/image2.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2</xdr:col>
      <xdr:colOff>2152650</xdr:colOff>
      <xdr:row>4</xdr:row>
      <xdr:rowOff>95250</xdr:rowOff>
    </xdr:from>
    <xdr:ext cx="3048000" cy="88582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5</xdr:col>
      <xdr:colOff>1138392</xdr:colOff>
      <xdr:row>8</xdr:row>
      <xdr:rowOff>1418</xdr:rowOff>
    </xdr:from>
    <xdr:to>
      <xdr:col>18</xdr:col>
      <xdr:colOff>561044</xdr:colOff>
      <xdr:row>23</xdr:row>
      <xdr:rowOff>1417</xdr:rowOff>
    </xdr:to>
    <xdr:graphicFrame macro="">
      <xdr:nvGraphicFramePr>
        <xdr:cNvPr id="2" name="Chart 1">
          <a:extLst>
            <a:ext uri="{FF2B5EF4-FFF2-40B4-BE49-F238E27FC236}">
              <a16:creationId xmlns:a16="http://schemas.microsoft.com/office/drawing/2014/main" id="{975B6F9B-7E06-2AEE-0A94-065970001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1049965</xdr:colOff>
      <xdr:row>29</xdr:row>
      <xdr:rowOff>72656</xdr:rowOff>
    </xdr:from>
    <xdr:to>
      <xdr:col>23</xdr:col>
      <xdr:colOff>137337</xdr:colOff>
      <xdr:row>44</xdr:row>
      <xdr:rowOff>24809</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96DA08F-F780-ECE7-CEEA-6C1F769EE0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6411885" y="5376176"/>
              <a:ext cx="4619492" cy="269535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199361</xdr:colOff>
      <xdr:row>19</xdr:row>
      <xdr:rowOff>77086</xdr:rowOff>
    </xdr:from>
    <xdr:to>
      <xdr:col>12</xdr:col>
      <xdr:colOff>57593</xdr:colOff>
      <xdr:row>34</xdr:row>
      <xdr:rowOff>29240</xdr:rowOff>
    </xdr:to>
    <xdr:graphicFrame macro="">
      <xdr:nvGraphicFramePr>
        <xdr:cNvPr id="4" name="Chart 3">
          <a:extLst>
            <a:ext uri="{FF2B5EF4-FFF2-40B4-BE49-F238E27FC236}">
              <a16:creationId xmlns:a16="http://schemas.microsoft.com/office/drawing/2014/main" id="{856F8F27-226C-0463-E70B-B3FEC9CACA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364148</xdr:colOff>
      <xdr:row>0</xdr:row>
      <xdr:rowOff>166763</xdr:rowOff>
    </xdr:from>
    <xdr:to>
      <xdr:col>3</xdr:col>
      <xdr:colOff>35093</xdr:colOff>
      <xdr:row>3</xdr:row>
      <xdr:rowOff>85378</xdr:rowOff>
    </xdr:to>
    <xdr:pic>
      <xdr:nvPicPr>
        <xdr:cNvPr id="3" name="Picture 2">
          <a:extLst>
            <a:ext uri="{FF2B5EF4-FFF2-40B4-BE49-F238E27FC236}">
              <a16:creationId xmlns:a16="http://schemas.microsoft.com/office/drawing/2014/main" id="{DE3DF89D-65A7-5624-F75A-E3C7BCFF512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8369" t="31095" r="30024" b="31315"/>
        <a:stretch/>
      </xdr:blipFill>
      <xdr:spPr>
        <a:xfrm>
          <a:off x="364148" y="166763"/>
          <a:ext cx="1506672" cy="634433"/>
        </a:xfrm>
        <a:prstGeom prst="rect">
          <a:avLst/>
        </a:prstGeom>
        <a:solidFill>
          <a:srgbClr val="FFFFFF">
            <a:shade val="85000"/>
          </a:srgbClr>
        </a:solidFill>
        <a:ln w="190500" cap="sq">
          <a:solidFill>
            <a:srgbClr val="FFFFFF"/>
          </a:solidFill>
          <a:miter lim="800000"/>
        </a:ln>
        <a:effectLst>
          <a:outerShdw blurRad="65000" dist="50800" dir="12900000" kx="195000" ky="145000" algn="tl" rotWithShape="0">
            <a:srgbClr val="000000">
              <a:alpha val="30000"/>
            </a:srgbClr>
          </a:outerShdw>
        </a:effectLst>
        <a:scene3d>
          <a:camera prst="orthographicFront">
            <a:rot lat="0" lon="0" rev="360000"/>
          </a:camera>
          <a:lightRig rig="twoPt" dir="t">
            <a:rot lat="0" lon="0" rev="7200000"/>
          </a:lightRig>
        </a:scene3d>
        <a:sp3d contourW="12700">
          <a:bevelT w="25400" h="19050"/>
          <a:contourClr>
            <a:srgbClr val="969696"/>
          </a:contourClr>
        </a:sp3d>
      </xdr:spPr>
    </xdr:pic>
    <xdr:clientData/>
  </xdr:twoCellAnchor>
  <xdr:twoCellAnchor>
    <xdr:from>
      <xdr:col>9</xdr:col>
      <xdr:colOff>11124</xdr:colOff>
      <xdr:row>25</xdr:row>
      <xdr:rowOff>56926</xdr:rowOff>
    </xdr:from>
    <xdr:to>
      <xdr:col>19</xdr:col>
      <xdr:colOff>43962</xdr:colOff>
      <xdr:row>38</xdr:row>
      <xdr:rowOff>34637</xdr:rowOff>
    </xdr:to>
    <xdr:graphicFrame macro="">
      <xdr:nvGraphicFramePr>
        <xdr:cNvPr id="5" name="Chart 4">
          <a:extLst>
            <a:ext uri="{FF2B5EF4-FFF2-40B4-BE49-F238E27FC236}">
              <a16:creationId xmlns:a16="http://schemas.microsoft.com/office/drawing/2014/main" id="{92F24F68-7E44-4CEE-8958-3FB0A502CE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14477</xdr:colOff>
      <xdr:row>5</xdr:row>
      <xdr:rowOff>62983</xdr:rowOff>
    </xdr:from>
    <xdr:to>
      <xdr:col>19</xdr:col>
      <xdr:colOff>62834</xdr:colOff>
      <xdr:row>24</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C25EA25-E954-4BB5-AA03-23A5BF177F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253477" y="1148256"/>
              <a:ext cx="7980084" cy="35801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270709</xdr:colOff>
      <xdr:row>5</xdr:row>
      <xdr:rowOff>66744</xdr:rowOff>
    </xdr:from>
    <xdr:to>
      <xdr:col>8</xdr:col>
      <xdr:colOff>952500</xdr:colOff>
      <xdr:row>24</xdr:row>
      <xdr:rowOff>129540</xdr:rowOff>
    </xdr:to>
    <xdr:graphicFrame macro="">
      <xdr:nvGraphicFramePr>
        <xdr:cNvPr id="9" name="Chart 8">
          <a:extLst>
            <a:ext uri="{FF2B5EF4-FFF2-40B4-BE49-F238E27FC236}">
              <a16:creationId xmlns:a16="http://schemas.microsoft.com/office/drawing/2014/main" id="{239AD6E4-23D1-4130-92D6-A1E22B3352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261949</xdr:colOff>
      <xdr:row>25</xdr:row>
      <xdr:rowOff>46693</xdr:rowOff>
    </xdr:from>
    <xdr:to>
      <xdr:col>8</xdr:col>
      <xdr:colOff>951109</xdr:colOff>
      <xdr:row>31</xdr:row>
      <xdr:rowOff>7505</xdr:rowOff>
    </xdr:to>
    <mc:AlternateContent xmlns:mc="http://schemas.openxmlformats.org/markup-compatibility/2006">
      <mc:Choice xmlns:tsle="http://schemas.microsoft.com/office/drawing/2012/timeslicer" Requires="tsle">
        <xdr:graphicFrame macro="">
          <xdr:nvGraphicFramePr>
            <xdr:cNvPr id="10" name="Invoice Date">
              <a:extLst>
                <a:ext uri="{FF2B5EF4-FFF2-40B4-BE49-F238E27FC236}">
                  <a16:creationId xmlns:a16="http://schemas.microsoft.com/office/drawing/2014/main" id="{0ED10AD1-087E-F42D-73B3-B93255785E1E}"/>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261949" y="4826511"/>
              <a:ext cx="6900615" cy="106917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5</xdr:col>
      <xdr:colOff>211360</xdr:colOff>
      <xdr:row>31</xdr:row>
      <xdr:rowOff>143975</xdr:rowOff>
    </xdr:from>
    <xdr:to>
      <xdr:col>8</xdr:col>
      <xdr:colOff>950667</xdr:colOff>
      <xdr:row>38</xdr:row>
      <xdr:rowOff>14278</xdr:rowOff>
    </xdr:to>
    <mc:AlternateContent xmlns:mc="http://schemas.openxmlformats.org/markup-compatibility/2006">
      <mc:Choice xmlns:a14="http://schemas.microsoft.com/office/drawing/2010/main" Requires="a14">
        <xdr:graphicFrame macro="">
          <xdr:nvGraphicFramePr>
            <xdr:cNvPr id="11" name="Beverage Brand">
              <a:extLst>
                <a:ext uri="{FF2B5EF4-FFF2-40B4-BE49-F238E27FC236}">
                  <a16:creationId xmlns:a16="http://schemas.microsoft.com/office/drawing/2014/main" id="{2C376E20-F136-DF52-A73F-543AFB8F51B6}"/>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dr:sp macro="" textlink="">
          <xdr:nvSpPr>
            <xdr:cNvPr id="0" name=""/>
            <xdr:cNvSpPr>
              <a:spLocks noTextEdit="1"/>
            </xdr:cNvSpPr>
          </xdr:nvSpPr>
          <xdr:spPr>
            <a:xfrm>
              <a:off x="3767360" y="6032157"/>
              <a:ext cx="3394762" cy="11633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259540</xdr:colOff>
      <xdr:row>31</xdr:row>
      <xdr:rowOff>144192</xdr:rowOff>
    </xdr:from>
    <xdr:to>
      <xdr:col>5</xdr:col>
      <xdr:colOff>94556</xdr:colOff>
      <xdr:row>38</xdr:row>
      <xdr:rowOff>5140</xdr:rowOff>
    </xdr:to>
    <mc:AlternateContent xmlns:mc="http://schemas.openxmlformats.org/markup-compatibility/2006">
      <mc:Choice xmlns:a14="http://schemas.microsoft.com/office/drawing/2010/main" Requires="a14">
        <xdr:graphicFrame macro="">
          <xdr:nvGraphicFramePr>
            <xdr:cNvPr id="12" name="State">
              <a:extLst>
                <a:ext uri="{FF2B5EF4-FFF2-40B4-BE49-F238E27FC236}">
                  <a16:creationId xmlns:a16="http://schemas.microsoft.com/office/drawing/2014/main" id="{F55D825A-B37E-AFEA-5724-FF442EB8E35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59540" y="6032374"/>
              <a:ext cx="3391016" cy="1154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qlain Satvilkar" refreshedDate="45489.069432638891" createdVersion="8" refreshedVersion="8" minRefreshableVersion="3" recordCount="3888" xr:uid="{7ED04EA5-4723-4536-BF96-3A8CF6815E62}">
  <cacheSource type="worksheet">
    <worksheetSource name="Master_Table"/>
  </cacheSource>
  <cacheFields count="12">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1-01-02T00:00:00" maxDate="2021-12-26T00:00:00"/>
    </cacheField>
    <cacheField name="Region" numFmtId="0">
      <sharedItems/>
    </cacheField>
    <cacheField name="State" numFmtId="0">
      <sharedItems/>
    </cacheField>
    <cacheField name="City" numFmtId="0">
      <sharedItems/>
    </cacheField>
    <cacheField name="Beverage Brand" numFmtId="0">
      <sharedItems/>
    </cacheField>
    <cacheField name="Price per Unit" numFmtId="164">
      <sharedItems containsSemiMixedTypes="0" containsString="0" containsNumber="1" minValue="9.9999999999999964E-2" maxValue="1.1000000000000001"/>
    </cacheField>
    <cacheField name="Units Sold" numFmtId="3">
      <sharedItems containsSemiMixedTypes="0" containsString="0" containsNumber="1" containsInteger="1" minValue="0" maxValue="12750"/>
    </cacheField>
    <cacheField name="Total Sales" numFmtId="165">
      <sharedItems containsSemiMixedTypes="0" containsString="0" containsNumber="1" minValue="0" maxValue="8250"/>
    </cacheField>
    <cacheField name="Operating Profit" numFmtId="165">
      <sharedItems containsSemiMixedTypes="0" containsString="0" containsNumber="1" minValue="0" maxValue="3900"/>
    </cacheField>
    <cacheField name="Operating Margin" numFmtId="9">
      <sharedItems containsSemiMixedTypes="0" containsString="0" containsNumber="1" minValue="0.1" maxValue="0.6500000000000001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lain Satvilkar" refreshedDate="45489.080103472224" backgroundQuery="1" createdVersion="8" refreshedVersion="8" minRefreshableVersion="3" recordCount="0" supportSubquery="1" supportAdvancedDrill="1" xr:uid="{40B3458E-2439-4C00-AE85-FED232A00AA5}">
  <cacheSource type="external" connectionId="5"/>
  <cacheFields count="4">
    <cacheField name="[Master_Table].[Invoice Date (Month)].[Invoice Date (Month)]" caption="Invoice Date (Month)" numFmtId="0" hierarchy="12" level="1">
      <sharedItems count="12">
        <s v="Jan"/>
        <s v="Feb"/>
        <s v="Mar"/>
        <s v="Apr"/>
        <s v="May"/>
        <s v="Jun"/>
        <s v="Jul"/>
        <s v="Aug"/>
        <s v="Sep"/>
        <s v="Oct"/>
        <s v="Nov"/>
        <s v="Dec"/>
      </sharedItems>
    </cacheField>
    <cacheField name="[Measures].[Sum of Total Sales]" caption="Sum of Total Sales" numFmtId="0" hierarchy="20" level="32767"/>
    <cacheField name="[Master_Table].[Invoice Date].[Invoice Date]" caption="Invoice Date" numFmtId="0" hierarchy="2" level="1">
      <sharedItems containsSemiMixedTypes="0" containsNonDate="0" containsString="0"/>
    </cacheField>
    <cacheField name="[Master_Table].[Beverage Brand].[Beverage Brand]" caption="Beverage Brand" numFmtId="0" hierarchy="6" level="1">
      <sharedItems containsSemiMixedTypes="0" containsNonDate="0" containsString="0"/>
    </cacheField>
  </cacheFields>
  <cacheHierarchies count="25">
    <cacheHierarchy uniqueName="[Master_Table].[Retailer]" caption="Retailer" attribute="1" defaultMemberUniqueName="[Master_Table].[Retailer].[All]" allUniqueName="[Master_Table].[Retailer].[All]" dimensionUniqueName="[Master_Table]" displayFolder="" count="0" memberValueDatatype="130" unbalanced="0"/>
    <cacheHierarchy uniqueName="[Master_Table].[Retailer ID]" caption="Retailer ID" attribute="1" defaultMemberUniqueName="[Master_Table].[Retailer ID].[All]" allUniqueName="[Master_Table].[Retailer ID].[All]" dimensionUniqueName="[Master_Table]" displayFolder="" count="0" memberValueDatatype="20" unbalanced="0"/>
    <cacheHierarchy uniqueName="[Master_Table].[Invoice Date]" caption="Invoice Date" attribute="1" time="1" defaultMemberUniqueName="[Master_Table].[Invoice Date].[All]" allUniqueName="[Master_Table].[Invoice Date].[All]" dimensionUniqueName="[Master_Table]" displayFolder="" count="2" memberValueDatatype="7" unbalanced="0">
      <fieldsUsage count="2">
        <fieldUsage x="-1"/>
        <fieldUsage x="2"/>
      </fieldsUsage>
    </cacheHierarchy>
    <cacheHierarchy uniqueName="[Master_Table].[Region]" caption="Region" attribute="1" defaultMemberUniqueName="[Master_Table].[Region].[All]" allUniqueName="[Master_Table].[Region].[All]" dimensionUniqueName="[Master_Table]" displayFolder="" count="0" memberValueDatatype="130" unbalanced="0"/>
    <cacheHierarchy uniqueName="[Master_Table].[State]" caption="State" attribute="1" defaultMemberUniqueName="[Master_Table].[State].[All]" allUniqueName="[Master_Table].[State].[All]" dimensionUniqueName="[Master_Table]" displayFolder="" count="2" memberValueDatatype="130" unbalanced="0"/>
    <cacheHierarchy uniqueName="[Master_Table].[City]" caption="City" attribute="1" defaultMemberUniqueName="[Master_Table].[City].[All]" allUniqueName="[Master_Table].[City].[All]" dimensionUniqueName="[Master_Table]" displayFolder="" count="0" memberValueDatatype="130" unbalanced="0"/>
    <cacheHierarchy uniqueName="[Master_Table].[Beverage Brand]" caption="Beverage Brand" attribute="1" defaultMemberUniqueName="[Master_Table].[Beverage Brand].[All]" allUniqueName="[Master_Table].[Beverage Brand].[All]" dimensionUniqueName="[Master_Table]" displayFolder="" count="2" memberValueDatatype="130" unbalanced="0">
      <fieldsUsage count="2">
        <fieldUsage x="-1"/>
        <fieldUsage x="3"/>
      </fieldsUsage>
    </cacheHierarchy>
    <cacheHierarchy uniqueName="[Master_Table].[Price per Unit]" caption="Price per Unit" attribute="1" defaultMemberUniqueName="[Master_Table].[Price per Unit].[All]" allUniqueName="[Master_Table].[Price per Unit].[All]" dimensionUniqueName="[Master_Table]" displayFolder="" count="0" memberValueDatatype="5" unbalanced="0"/>
    <cacheHierarchy uniqueName="[Master_Table].[Units Sold]" caption="Units Sold" attribute="1" defaultMemberUniqueName="[Master_Table].[Units Sold].[All]" allUniqueName="[Master_Table].[Units Sold].[All]" dimensionUniqueName="[Master_Table]" displayFolder="" count="0" memberValueDatatype="20" unbalanced="0"/>
    <cacheHierarchy uniqueName="[Master_Table].[Total Sales]" caption="Total Sales" attribute="1" defaultMemberUniqueName="[Master_Table].[Total Sales].[All]" allUniqueName="[Master_Table].[Total Sales].[All]" dimensionUniqueName="[Master_Table]" displayFolder="" count="0" memberValueDatatype="5" unbalanced="0"/>
    <cacheHierarchy uniqueName="[Master_Table].[Operating Profit]" caption="Operating Profit" attribute="1" defaultMemberUniqueName="[Master_Table].[Operating Profit].[All]" allUniqueName="[Master_Table].[Operating Profit].[All]" dimensionUniqueName="[Master_Table]" displayFolder="" count="0" memberValueDatatype="5" unbalanced="0"/>
    <cacheHierarchy uniqueName="[Master_Table].[Operating Margin]" caption="Operating Margin" attribute="1" defaultMemberUniqueName="[Master_Table].[Operating Margin].[All]" allUniqueName="[Master_Table].[Operating Margin].[All]" dimensionUniqueName="[Master_Table]" displayFolder="" count="0" memberValueDatatype="5" unbalanced="0"/>
    <cacheHierarchy uniqueName="[Master_Table].[Invoice Date (Month)]" caption="Invoice Date (Month)" attribute="1" defaultMemberUniqueName="[Master_Table].[Invoice Date (Month)].[All]" allUniqueName="[Master_Table].[Invoice Date (Month)].[All]" dimensionUniqueName="[Master_Table]" displayFolder="" count="2" memberValueDatatype="130" unbalanced="0">
      <fieldsUsage count="2">
        <fieldUsage x="-1"/>
        <fieldUsage x="0"/>
      </fieldsUsage>
    </cacheHierarchy>
    <cacheHierarchy uniqueName="[Range].[Alabama]" caption="Alabama" attribute="1" defaultMemberUniqueName="[Range].[Alabama].[All]" allUniqueName="[Range].[Alabama].[All]" dimensionUniqueName="[Range]" displayFolder="" count="0" memberValueDatatype="130" unbalanced="0"/>
    <cacheHierarchy uniqueName="[Range].[408,500]" caption="408,500" attribute="1" defaultMemberUniqueName="[Range].[408,500].[All]" allUniqueName="[Range].[408,500].[All]" dimensionUniqueName="[Range]" displayFolder="" count="0" memberValueDatatype="20" unbalanced="0"/>
    <cacheHierarchy uniqueName="[Master_Table].[Invoice Date (Month Index)]" caption="Invoice Date (Month Index)" attribute="1" defaultMemberUniqueName="[Master_Table].[Invoice Date (Month Index)].[All]" allUniqueName="[Master_Table].[Invoice Date (Month Index)].[All]" dimensionUniqueName="[Master_Table]" displayFolder="" count="0" memberValueDatatype="20" unbalanced="0" hidden="1"/>
    <cacheHierarchy uniqueName="[Measures].[__XL_Count Master_Table]" caption="__XL_Count Master_Table" measure="1" displayFolder="" measureGroup="Master_Tabl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Sold]" caption="Sum of Units Sold" measure="1" displayFolder="" measureGroup="Master_Table" count="0" hidden="1">
      <extLst>
        <ext xmlns:x15="http://schemas.microsoft.com/office/spreadsheetml/2010/11/main" uri="{B97F6D7D-B522-45F9-BDA1-12C45D357490}">
          <x15:cacheHierarchy aggregatedColumn="8"/>
        </ext>
      </extLst>
    </cacheHierarchy>
    <cacheHierarchy uniqueName="[Measures].[Sum of Total Sales]" caption="Sum of Total Sales" measure="1" displayFolder="" measureGroup="Master_Table"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State]" caption="Count of State" measure="1" displayFolder="" measureGroup="Master_Table" count="0" hidden="1">
      <extLst>
        <ext xmlns:x15="http://schemas.microsoft.com/office/spreadsheetml/2010/11/main" uri="{B97F6D7D-B522-45F9-BDA1-12C45D357490}">
          <x15:cacheHierarchy aggregatedColumn="4"/>
        </ext>
      </extLst>
    </cacheHierarchy>
    <cacheHierarchy uniqueName="[Measures].[Sum of Operating Profit]" caption="Sum of Operating Profit" measure="1" displayFolder="" measureGroup="Master_Tabl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Master_Table"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Master_Table" count="0" hidden="1">
      <extLst>
        <ext xmlns:x15="http://schemas.microsoft.com/office/spreadsheetml/2010/11/main" uri="{B97F6D7D-B522-45F9-BDA1-12C45D357490}">
          <x15:cacheHierarchy aggregatedColumn="11"/>
        </ext>
      </extLst>
    </cacheHierarchy>
  </cacheHierarchies>
  <kpis count="0"/>
  <dimensions count="3">
    <dimension name="Master_Table" uniqueName="[Master_Table]" caption="Master_Table"/>
    <dimension measure="1" name="Measures" uniqueName="[Measures]" caption="Measures"/>
    <dimension name="Range" uniqueName="[Range]" caption="Range"/>
  </dimensions>
  <measureGroups count="2">
    <measureGroup name="Master_Table" caption="Master_Table"/>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lain Satvilkar" refreshedDate="45489.080103935186" backgroundQuery="1" createdVersion="8" refreshedVersion="8" minRefreshableVersion="3" recordCount="0" supportSubquery="1" supportAdvancedDrill="1" xr:uid="{77626FF2-444E-4277-8339-F3CEBEC761AF}">
  <cacheSource type="external" connectionId="5"/>
  <cacheFields count="5">
    <cacheField name="[Measures].[Sum of Units Sold]" caption="Sum of Units Sold" numFmtId="0" hierarchy="19" level="32767"/>
    <cacheField name="[Master_Table].[Invoice Date].[Invoice Date]" caption="Invoice Date" numFmtId="0" hierarchy="2" level="1">
      <sharedItems containsSemiMixedTypes="0" containsNonDate="0" containsString="0"/>
    </cacheField>
    <cacheField name="[Measures].[Sum of Total Sales]" caption="Sum of Total Sales" numFmtId="0" hierarchy="20" level="32767"/>
    <cacheField name="[Measures].[Sum of Operating Profit]" caption="Sum of Operating Profit" numFmtId="0" hierarchy="22" level="32767"/>
    <cacheField name="[Master_Table].[Beverage Brand].[Beverage Brand]" caption="Beverage Brand" numFmtId="0" hierarchy="6" level="1">
      <sharedItems containsSemiMixedTypes="0" containsNonDate="0" containsString="0"/>
    </cacheField>
  </cacheFields>
  <cacheHierarchies count="25">
    <cacheHierarchy uniqueName="[Master_Table].[Retailer]" caption="Retailer" attribute="1" defaultMemberUniqueName="[Master_Table].[Retailer].[All]" allUniqueName="[Master_Table].[Retailer].[All]" dimensionUniqueName="[Master_Table]" displayFolder="" count="0" memberValueDatatype="130" unbalanced="0"/>
    <cacheHierarchy uniqueName="[Master_Table].[Retailer ID]" caption="Retailer ID" attribute="1" defaultMemberUniqueName="[Master_Table].[Retailer ID].[All]" allUniqueName="[Master_Table].[Retailer ID].[All]" dimensionUniqueName="[Master_Table]" displayFolder="" count="0" memberValueDatatype="20" unbalanced="0"/>
    <cacheHierarchy uniqueName="[Master_Table].[Invoice Date]" caption="Invoice Date" attribute="1" time="1" defaultMemberUniqueName="[Master_Table].[Invoice Date].[All]" allUniqueName="[Master_Table].[Invoice Date].[All]" dimensionUniqueName="[Master_Table]" displayFolder="" count="2" memberValueDatatype="7" unbalanced="0">
      <fieldsUsage count="2">
        <fieldUsage x="-1"/>
        <fieldUsage x="1"/>
      </fieldsUsage>
    </cacheHierarchy>
    <cacheHierarchy uniqueName="[Master_Table].[Region]" caption="Region" attribute="1" defaultMemberUniqueName="[Master_Table].[Region].[All]" allUniqueName="[Master_Table].[Region].[All]" dimensionUniqueName="[Master_Table]" displayFolder="" count="0" memberValueDatatype="130" unbalanced="0"/>
    <cacheHierarchy uniqueName="[Master_Table].[State]" caption="State" attribute="1" defaultMemberUniqueName="[Master_Table].[State].[All]" allUniqueName="[Master_Table].[State].[All]" dimensionUniqueName="[Master_Table]" displayFolder="" count="2" memberValueDatatype="130" unbalanced="0"/>
    <cacheHierarchy uniqueName="[Master_Table].[City]" caption="City" attribute="1" defaultMemberUniqueName="[Master_Table].[City].[All]" allUniqueName="[Master_Table].[City].[All]" dimensionUniqueName="[Master_Table]" displayFolder="" count="0" memberValueDatatype="130" unbalanced="0"/>
    <cacheHierarchy uniqueName="[Master_Table].[Beverage Brand]" caption="Beverage Brand" attribute="1" defaultMemberUniqueName="[Master_Table].[Beverage Brand].[All]" allUniqueName="[Master_Table].[Beverage Brand].[All]" dimensionUniqueName="[Master_Table]" displayFolder="" count="2" memberValueDatatype="130" unbalanced="0">
      <fieldsUsage count="2">
        <fieldUsage x="-1"/>
        <fieldUsage x="4"/>
      </fieldsUsage>
    </cacheHierarchy>
    <cacheHierarchy uniqueName="[Master_Table].[Price per Unit]" caption="Price per Unit" attribute="1" defaultMemberUniqueName="[Master_Table].[Price per Unit].[All]" allUniqueName="[Master_Table].[Price per Unit].[All]" dimensionUniqueName="[Master_Table]" displayFolder="" count="0" memberValueDatatype="5" unbalanced="0"/>
    <cacheHierarchy uniqueName="[Master_Table].[Units Sold]" caption="Units Sold" attribute="1" defaultMemberUniqueName="[Master_Table].[Units Sold].[All]" allUniqueName="[Master_Table].[Units Sold].[All]" dimensionUniqueName="[Master_Table]" displayFolder="" count="0" memberValueDatatype="20" unbalanced="0"/>
    <cacheHierarchy uniqueName="[Master_Table].[Total Sales]" caption="Total Sales" attribute="1" defaultMemberUniqueName="[Master_Table].[Total Sales].[All]" allUniqueName="[Master_Table].[Total Sales].[All]" dimensionUniqueName="[Master_Table]" displayFolder="" count="0" memberValueDatatype="5" unbalanced="0"/>
    <cacheHierarchy uniqueName="[Master_Table].[Operating Profit]" caption="Operating Profit" attribute="1" defaultMemberUniqueName="[Master_Table].[Operating Profit].[All]" allUniqueName="[Master_Table].[Operating Profit].[All]" dimensionUniqueName="[Master_Table]" displayFolder="" count="0" memberValueDatatype="5" unbalanced="0"/>
    <cacheHierarchy uniqueName="[Master_Table].[Operating Margin]" caption="Operating Margin" attribute="1" defaultMemberUniqueName="[Master_Table].[Operating Margin].[All]" allUniqueName="[Master_Table].[Operating Margin].[All]" dimensionUniqueName="[Master_Table]" displayFolder="" count="0" memberValueDatatype="5" unbalanced="0"/>
    <cacheHierarchy uniqueName="[Master_Table].[Invoice Date (Month)]" caption="Invoice Date (Month)" attribute="1" defaultMemberUniqueName="[Master_Table].[Invoice Date (Month)].[All]" allUniqueName="[Master_Table].[Invoice Date (Month)].[All]" dimensionUniqueName="[Master_Table]" displayFolder="" count="0" memberValueDatatype="130" unbalanced="0"/>
    <cacheHierarchy uniqueName="[Range].[Alabama]" caption="Alabama" attribute="1" defaultMemberUniqueName="[Range].[Alabama].[All]" allUniqueName="[Range].[Alabama].[All]" dimensionUniqueName="[Range]" displayFolder="" count="0" memberValueDatatype="130" unbalanced="0"/>
    <cacheHierarchy uniqueName="[Range].[408,500]" caption="408,500" attribute="1" defaultMemberUniqueName="[Range].[408,500].[All]" allUniqueName="[Range].[408,500].[All]" dimensionUniqueName="[Range]" displayFolder="" count="0" memberValueDatatype="20" unbalanced="0"/>
    <cacheHierarchy uniqueName="[Master_Table].[Invoice Date (Month Index)]" caption="Invoice Date (Month Index)" attribute="1" defaultMemberUniqueName="[Master_Table].[Invoice Date (Month Index)].[All]" allUniqueName="[Master_Table].[Invoice Date (Month Index)].[All]" dimensionUniqueName="[Master_Table]" displayFolder="" count="0" memberValueDatatype="20" unbalanced="0" hidden="1"/>
    <cacheHierarchy uniqueName="[Measures].[__XL_Count Master_Table]" caption="__XL_Count Master_Table" measure="1" displayFolder="" measureGroup="Master_Tabl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Sold]" caption="Sum of Units Sold" measure="1" displayFolder="" measureGroup="Master_Table"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Total Sales]" caption="Sum of Total Sales" measure="1" displayFolder="" measureGroup="Master_Table"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State]" caption="Count of State" measure="1" displayFolder="" measureGroup="Master_Table" count="0" hidden="1">
      <extLst>
        <ext xmlns:x15="http://schemas.microsoft.com/office/spreadsheetml/2010/11/main" uri="{B97F6D7D-B522-45F9-BDA1-12C45D357490}">
          <x15:cacheHierarchy aggregatedColumn="4"/>
        </ext>
      </extLst>
    </cacheHierarchy>
    <cacheHierarchy uniqueName="[Measures].[Sum of Operating Profit]" caption="Sum of Operating Profit" measure="1" displayFolder="" measureGroup="Master_Table"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Master_Table"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Master_Table" count="0" hidden="1">
      <extLst>
        <ext xmlns:x15="http://schemas.microsoft.com/office/spreadsheetml/2010/11/main" uri="{B97F6D7D-B522-45F9-BDA1-12C45D357490}">
          <x15:cacheHierarchy aggregatedColumn="11"/>
        </ext>
      </extLst>
    </cacheHierarchy>
  </cacheHierarchies>
  <kpis count="0"/>
  <dimensions count="3">
    <dimension name="Master_Table" uniqueName="[Master_Table]" caption="Master_Table"/>
    <dimension measure="1" name="Measures" uniqueName="[Measures]" caption="Measures"/>
    <dimension name="Range" uniqueName="[Range]" caption="Range"/>
  </dimensions>
  <measureGroups count="2">
    <measureGroup name="Master_Table" caption="Master_Table"/>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lain Satvilkar" refreshedDate="45489.080104398148" backgroundQuery="1" createdVersion="8" refreshedVersion="8" minRefreshableVersion="3" recordCount="0" supportSubquery="1" supportAdvancedDrill="1" xr:uid="{DABC058C-EF4D-4639-ADC7-CDE4AB761373}">
  <cacheSource type="external" connectionId="5"/>
  <cacheFields count="4">
    <cacheField name="[Master_Table].[Retailer].[Retailer]" caption="Retailer" numFmtId="0" level="1">
      <sharedItems count="4">
        <s v="BevCo"/>
        <s v="DreamCo"/>
        <s v="FizzySip"/>
        <s v="Sodapop"/>
      </sharedItems>
    </cacheField>
    <cacheField name="[Measures].[Sum of Total Sales]" caption="Sum of Total Sales" numFmtId="0" hierarchy="20" level="32767"/>
    <cacheField name="[Master_Table].[Invoice Date].[Invoice Date]" caption="Invoice Date" numFmtId="0" hierarchy="2" level="1">
      <sharedItems containsSemiMixedTypes="0" containsNonDate="0" containsString="0"/>
    </cacheField>
    <cacheField name="[Master_Table].[Beverage Brand].[Beverage Brand]" caption="Beverage Brand" numFmtId="0" hierarchy="6" level="1">
      <sharedItems containsSemiMixedTypes="0" containsNonDate="0" containsString="0"/>
    </cacheField>
  </cacheFields>
  <cacheHierarchies count="25">
    <cacheHierarchy uniqueName="[Master_Table].[Retailer]" caption="Retailer" attribute="1" defaultMemberUniqueName="[Master_Table].[Retailer].[All]" allUniqueName="[Master_Table].[Retailer].[All]" dimensionUniqueName="[Master_Table]" displayFolder="" count="2" memberValueDatatype="130" unbalanced="0">
      <fieldsUsage count="2">
        <fieldUsage x="-1"/>
        <fieldUsage x="0"/>
      </fieldsUsage>
    </cacheHierarchy>
    <cacheHierarchy uniqueName="[Master_Table].[Retailer ID]" caption="Retailer ID" attribute="1" defaultMemberUniqueName="[Master_Table].[Retailer ID].[All]" allUniqueName="[Master_Table].[Retailer ID].[All]" dimensionUniqueName="[Master_Table]" displayFolder="" count="0" memberValueDatatype="20" unbalanced="0"/>
    <cacheHierarchy uniqueName="[Master_Table].[Invoice Date]" caption="Invoice Date" attribute="1" time="1" defaultMemberUniqueName="[Master_Table].[Invoice Date].[All]" allUniqueName="[Master_Table].[Invoice Date].[All]" dimensionUniqueName="[Master_Table]" displayFolder="" count="2" memberValueDatatype="7" unbalanced="0">
      <fieldsUsage count="2">
        <fieldUsage x="-1"/>
        <fieldUsage x="2"/>
      </fieldsUsage>
    </cacheHierarchy>
    <cacheHierarchy uniqueName="[Master_Table].[Region]" caption="Region" attribute="1" defaultMemberUniqueName="[Master_Table].[Region].[All]" allUniqueName="[Master_Table].[Region].[All]" dimensionUniqueName="[Master_Table]" displayFolder="" count="0" memberValueDatatype="130" unbalanced="0"/>
    <cacheHierarchy uniqueName="[Master_Table].[State]" caption="State" attribute="1" defaultMemberUniqueName="[Master_Table].[State].[All]" allUniqueName="[Master_Table].[State].[All]" dimensionUniqueName="[Master_Table]" displayFolder="" count="2" memberValueDatatype="130" unbalanced="0"/>
    <cacheHierarchy uniqueName="[Master_Table].[City]" caption="City" attribute="1" defaultMemberUniqueName="[Master_Table].[City].[All]" allUniqueName="[Master_Table].[City].[All]" dimensionUniqueName="[Master_Table]" displayFolder="" count="0" memberValueDatatype="130" unbalanced="0"/>
    <cacheHierarchy uniqueName="[Master_Table].[Beverage Brand]" caption="Beverage Brand" attribute="1" defaultMemberUniqueName="[Master_Table].[Beverage Brand].[All]" allUniqueName="[Master_Table].[Beverage Brand].[All]" dimensionUniqueName="[Master_Table]" displayFolder="" count="2" memberValueDatatype="130" unbalanced="0">
      <fieldsUsage count="2">
        <fieldUsage x="-1"/>
        <fieldUsage x="3"/>
      </fieldsUsage>
    </cacheHierarchy>
    <cacheHierarchy uniqueName="[Master_Table].[Price per Unit]" caption="Price per Unit" attribute="1" defaultMemberUniqueName="[Master_Table].[Price per Unit].[All]" allUniqueName="[Master_Table].[Price per Unit].[All]" dimensionUniqueName="[Master_Table]" displayFolder="" count="0" memberValueDatatype="5" unbalanced="0"/>
    <cacheHierarchy uniqueName="[Master_Table].[Units Sold]" caption="Units Sold" attribute="1" defaultMemberUniqueName="[Master_Table].[Units Sold].[All]" allUniqueName="[Master_Table].[Units Sold].[All]" dimensionUniqueName="[Master_Table]" displayFolder="" count="0" memberValueDatatype="20" unbalanced="0"/>
    <cacheHierarchy uniqueName="[Master_Table].[Total Sales]" caption="Total Sales" attribute="1" defaultMemberUniqueName="[Master_Table].[Total Sales].[All]" allUniqueName="[Master_Table].[Total Sales].[All]" dimensionUniqueName="[Master_Table]" displayFolder="" count="0" memberValueDatatype="5" unbalanced="0"/>
    <cacheHierarchy uniqueName="[Master_Table].[Operating Profit]" caption="Operating Profit" attribute="1" defaultMemberUniqueName="[Master_Table].[Operating Profit].[All]" allUniqueName="[Master_Table].[Operating Profit].[All]" dimensionUniqueName="[Master_Table]" displayFolder="" count="0" memberValueDatatype="5" unbalanced="0"/>
    <cacheHierarchy uniqueName="[Master_Table].[Operating Margin]" caption="Operating Margin" attribute="1" defaultMemberUniqueName="[Master_Table].[Operating Margin].[All]" allUniqueName="[Master_Table].[Operating Margin].[All]" dimensionUniqueName="[Master_Table]" displayFolder="" count="0" memberValueDatatype="5" unbalanced="0"/>
    <cacheHierarchy uniqueName="[Master_Table].[Invoice Date (Month)]" caption="Invoice Date (Month)" attribute="1" defaultMemberUniqueName="[Master_Table].[Invoice Date (Month)].[All]" allUniqueName="[Master_Table].[Invoice Date (Month)].[All]" dimensionUniqueName="[Master_Table]" displayFolder="" count="0" memberValueDatatype="130" unbalanced="0"/>
    <cacheHierarchy uniqueName="[Range].[Alabama]" caption="Alabama" attribute="1" defaultMemberUniqueName="[Range].[Alabama].[All]" allUniqueName="[Range].[Alabama].[All]" dimensionUniqueName="[Range]" displayFolder="" count="0" memberValueDatatype="130" unbalanced="0"/>
    <cacheHierarchy uniqueName="[Range].[408,500]" caption="408,500" attribute="1" defaultMemberUniqueName="[Range].[408,500].[All]" allUniqueName="[Range].[408,500].[All]" dimensionUniqueName="[Range]" displayFolder="" count="0" memberValueDatatype="20" unbalanced="0"/>
    <cacheHierarchy uniqueName="[Master_Table].[Invoice Date (Month Index)]" caption="Invoice Date (Month Index)" attribute="1" defaultMemberUniqueName="[Master_Table].[Invoice Date (Month Index)].[All]" allUniqueName="[Master_Table].[Invoice Date (Month Index)].[All]" dimensionUniqueName="[Master_Table]" displayFolder="" count="0" memberValueDatatype="20" unbalanced="0" hidden="1"/>
    <cacheHierarchy uniqueName="[Measures].[__XL_Count Master_Table]" caption="__XL_Count Master_Table" measure="1" displayFolder="" measureGroup="Master_Tabl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Sold]" caption="Sum of Units Sold" measure="1" displayFolder="" measureGroup="Master_Table" count="0" hidden="1">
      <extLst>
        <ext xmlns:x15="http://schemas.microsoft.com/office/spreadsheetml/2010/11/main" uri="{B97F6D7D-B522-45F9-BDA1-12C45D357490}">
          <x15:cacheHierarchy aggregatedColumn="8"/>
        </ext>
      </extLst>
    </cacheHierarchy>
    <cacheHierarchy uniqueName="[Measures].[Sum of Total Sales]" caption="Sum of Total Sales" measure="1" displayFolder="" measureGroup="Master_Table"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State]" caption="Count of State" measure="1" displayFolder="" measureGroup="Master_Table" count="0" hidden="1">
      <extLst>
        <ext xmlns:x15="http://schemas.microsoft.com/office/spreadsheetml/2010/11/main" uri="{B97F6D7D-B522-45F9-BDA1-12C45D357490}">
          <x15:cacheHierarchy aggregatedColumn="4"/>
        </ext>
      </extLst>
    </cacheHierarchy>
    <cacheHierarchy uniqueName="[Measures].[Sum of Operating Profit]" caption="Sum of Operating Profit" measure="1" displayFolder="" measureGroup="Master_Tabl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Master_Table"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Master_Table" count="0" hidden="1">
      <extLst>
        <ext xmlns:x15="http://schemas.microsoft.com/office/spreadsheetml/2010/11/main" uri="{B97F6D7D-B522-45F9-BDA1-12C45D357490}">
          <x15:cacheHierarchy aggregatedColumn="11"/>
        </ext>
      </extLst>
    </cacheHierarchy>
  </cacheHierarchies>
  <kpis count="0"/>
  <dimensions count="3">
    <dimension name="Master_Table" uniqueName="[Master_Table]" caption="Master_Table"/>
    <dimension measure="1" name="Measures" uniqueName="[Measures]" caption="Measures"/>
    <dimension name="Range" uniqueName="[Range]" caption="Range"/>
  </dimensions>
  <measureGroups count="2">
    <measureGroup name="Master_Table" caption="Master_Table"/>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lain Satvilkar" refreshedDate="45489.08010486111" backgroundQuery="1" createdVersion="8" refreshedVersion="8" minRefreshableVersion="3" recordCount="0" supportSubquery="1" supportAdvancedDrill="1" xr:uid="{0FFF7A9F-2E22-4DD7-BC4C-F67432075977}">
  <cacheSource type="external" connectionId="5"/>
  <cacheFields count="4">
    <cacheField name="[Measures].[Sum of Units Sold]" caption="Sum of Units Sold" numFmtId="0" hierarchy="19" level="32767"/>
    <cacheField name="[Master_Table].[State].[State]" caption="State" numFmtId="0" hierarchy="4"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aster_Table].[Invoice Date].[Invoice Date]" caption="Invoice Date" numFmtId="0" hierarchy="2" level="1">
      <sharedItems containsSemiMixedTypes="0" containsNonDate="0" containsString="0"/>
    </cacheField>
    <cacheField name="[Master_Table].[Beverage Brand].[Beverage Brand]" caption="Beverage Brand" numFmtId="0" hierarchy="6" level="1">
      <sharedItems containsSemiMixedTypes="0" containsNonDate="0" containsString="0"/>
    </cacheField>
  </cacheFields>
  <cacheHierarchies count="25">
    <cacheHierarchy uniqueName="[Master_Table].[Retailer]" caption="Retailer" attribute="1" defaultMemberUniqueName="[Master_Table].[Retailer].[All]" allUniqueName="[Master_Table].[Retailer].[All]" dimensionUniqueName="[Master_Table]" displayFolder="" count="0" memberValueDatatype="130" unbalanced="0"/>
    <cacheHierarchy uniqueName="[Master_Table].[Retailer ID]" caption="Retailer ID" attribute="1" defaultMemberUniqueName="[Master_Table].[Retailer ID].[All]" allUniqueName="[Master_Table].[Retailer ID].[All]" dimensionUniqueName="[Master_Table]" displayFolder="" count="0" memberValueDatatype="20" unbalanced="0"/>
    <cacheHierarchy uniqueName="[Master_Table].[Invoice Date]" caption="Invoice Date" attribute="1" time="1" defaultMemberUniqueName="[Master_Table].[Invoice Date].[All]" allUniqueName="[Master_Table].[Invoice Date].[All]" dimensionUniqueName="[Master_Table]" displayFolder="" count="2" memberValueDatatype="7" unbalanced="0">
      <fieldsUsage count="2">
        <fieldUsage x="-1"/>
        <fieldUsage x="2"/>
      </fieldsUsage>
    </cacheHierarchy>
    <cacheHierarchy uniqueName="[Master_Table].[Region]" caption="Region" attribute="1" defaultMemberUniqueName="[Master_Table].[Region].[All]" allUniqueName="[Master_Table].[Region].[All]" dimensionUniqueName="[Master_Table]" displayFolder="" count="0" memberValueDatatype="130" unbalanced="0"/>
    <cacheHierarchy uniqueName="[Master_Table].[State]" caption="State" attribute="1" defaultMemberUniqueName="[Master_Table].[State].[All]" allUniqueName="[Master_Table].[State].[All]" dimensionUniqueName="[Master_Table]" displayFolder="" count="2" memberValueDatatype="130" unbalanced="0">
      <fieldsUsage count="2">
        <fieldUsage x="-1"/>
        <fieldUsage x="1"/>
      </fieldsUsage>
    </cacheHierarchy>
    <cacheHierarchy uniqueName="[Master_Table].[City]" caption="City" attribute="1" defaultMemberUniqueName="[Master_Table].[City].[All]" allUniqueName="[Master_Table].[City].[All]" dimensionUniqueName="[Master_Table]" displayFolder="" count="0" memberValueDatatype="130" unbalanced="0"/>
    <cacheHierarchy uniqueName="[Master_Table].[Beverage Brand]" caption="Beverage Brand" attribute="1" defaultMemberUniqueName="[Master_Table].[Beverage Brand].[All]" allUniqueName="[Master_Table].[Beverage Brand].[All]" dimensionUniqueName="[Master_Table]" displayFolder="" count="2" memberValueDatatype="130" unbalanced="0">
      <fieldsUsage count="2">
        <fieldUsage x="-1"/>
        <fieldUsage x="3"/>
      </fieldsUsage>
    </cacheHierarchy>
    <cacheHierarchy uniqueName="[Master_Table].[Price per Unit]" caption="Price per Unit" attribute="1" defaultMemberUniqueName="[Master_Table].[Price per Unit].[All]" allUniqueName="[Master_Table].[Price per Unit].[All]" dimensionUniqueName="[Master_Table]" displayFolder="" count="0" memberValueDatatype="5" unbalanced="0"/>
    <cacheHierarchy uniqueName="[Master_Table].[Units Sold]" caption="Units Sold" attribute="1" defaultMemberUniqueName="[Master_Table].[Units Sold].[All]" allUniqueName="[Master_Table].[Units Sold].[All]" dimensionUniqueName="[Master_Table]" displayFolder="" count="0" memberValueDatatype="20" unbalanced="0"/>
    <cacheHierarchy uniqueName="[Master_Table].[Total Sales]" caption="Total Sales" attribute="1" defaultMemberUniqueName="[Master_Table].[Total Sales].[All]" allUniqueName="[Master_Table].[Total Sales].[All]" dimensionUniqueName="[Master_Table]" displayFolder="" count="0" memberValueDatatype="5" unbalanced="0"/>
    <cacheHierarchy uniqueName="[Master_Table].[Operating Profit]" caption="Operating Profit" attribute="1" defaultMemberUniqueName="[Master_Table].[Operating Profit].[All]" allUniqueName="[Master_Table].[Operating Profit].[All]" dimensionUniqueName="[Master_Table]" displayFolder="" count="0" memberValueDatatype="5" unbalanced="0"/>
    <cacheHierarchy uniqueName="[Master_Table].[Operating Margin]" caption="Operating Margin" attribute="1" defaultMemberUniqueName="[Master_Table].[Operating Margin].[All]" allUniqueName="[Master_Table].[Operating Margin].[All]" dimensionUniqueName="[Master_Table]" displayFolder="" count="0" memberValueDatatype="5" unbalanced="0"/>
    <cacheHierarchy uniqueName="[Master_Table].[Invoice Date (Month)]" caption="Invoice Date (Month)" attribute="1" defaultMemberUniqueName="[Master_Table].[Invoice Date (Month)].[All]" allUniqueName="[Master_Table].[Invoice Date (Month)].[All]" dimensionUniqueName="[Master_Table]" displayFolder="" count="0" memberValueDatatype="130" unbalanced="0"/>
    <cacheHierarchy uniqueName="[Range].[Alabama]" caption="Alabama" attribute="1" defaultMemberUniqueName="[Range].[Alabama].[All]" allUniqueName="[Range].[Alabama].[All]" dimensionUniqueName="[Range]" displayFolder="" count="0" memberValueDatatype="130" unbalanced="0"/>
    <cacheHierarchy uniqueName="[Range].[408,500]" caption="408,500" attribute="1" defaultMemberUniqueName="[Range].[408,500].[All]" allUniqueName="[Range].[408,500].[All]" dimensionUniqueName="[Range]" displayFolder="" count="0" memberValueDatatype="20" unbalanced="0"/>
    <cacheHierarchy uniqueName="[Master_Table].[Invoice Date (Month Index)]" caption="Invoice Date (Month Index)" attribute="1" defaultMemberUniqueName="[Master_Table].[Invoice Date (Month Index)].[All]" allUniqueName="[Master_Table].[Invoice Date (Month Index)].[All]" dimensionUniqueName="[Master_Table]" displayFolder="" count="0" memberValueDatatype="20" unbalanced="0" hidden="1"/>
    <cacheHierarchy uniqueName="[Measures].[__XL_Count Master_Table]" caption="__XL_Count Master_Table" measure="1" displayFolder="" measureGroup="Master_Tabl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Sold]" caption="Sum of Units Sold" measure="1" displayFolder="" measureGroup="Master_Table"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Total Sales]" caption="Sum of Total Sales" measure="1" displayFolder="" measureGroup="Master_Table" count="0" hidden="1">
      <extLst>
        <ext xmlns:x15="http://schemas.microsoft.com/office/spreadsheetml/2010/11/main" uri="{B97F6D7D-B522-45F9-BDA1-12C45D357490}">
          <x15:cacheHierarchy aggregatedColumn="9"/>
        </ext>
      </extLst>
    </cacheHierarchy>
    <cacheHierarchy uniqueName="[Measures].[Count of State]" caption="Count of State" measure="1" displayFolder="" measureGroup="Master_Table" count="0" hidden="1">
      <extLst>
        <ext xmlns:x15="http://schemas.microsoft.com/office/spreadsheetml/2010/11/main" uri="{B97F6D7D-B522-45F9-BDA1-12C45D357490}">
          <x15:cacheHierarchy aggregatedColumn="4"/>
        </ext>
      </extLst>
    </cacheHierarchy>
    <cacheHierarchy uniqueName="[Measures].[Sum of Operating Profit]" caption="Sum of Operating Profit" measure="1" displayFolder="" measureGroup="Master_Tabl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Master_Table"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Master_Table" count="0" hidden="1">
      <extLst>
        <ext xmlns:x15="http://schemas.microsoft.com/office/spreadsheetml/2010/11/main" uri="{B97F6D7D-B522-45F9-BDA1-12C45D357490}">
          <x15:cacheHierarchy aggregatedColumn="11"/>
        </ext>
      </extLst>
    </cacheHierarchy>
  </cacheHierarchies>
  <kpis count="0"/>
  <dimensions count="3">
    <dimension name="Master_Table" uniqueName="[Master_Table]" caption="Master_Table"/>
    <dimension measure="1" name="Measures" uniqueName="[Measures]" caption="Measures"/>
    <dimension name="Range" uniqueName="[Range]" caption="Range"/>
  </dimensions>
  <measureGroups count="2">
    <measureGroup name="Master_Table" caption="Master_Table"/>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lain Satvilkar" refreshedDate="45489.080104976849" backgroundQuery="1" createdVersion="8" refreshedVersion="8" minRefreshableVersion="3" recordCount="0" supportSubquery="1" supportAdvancedDrill="1" xr:uid="{97EE7988-539D-4117-AF3A-143970C7D10A}">
  <cacheSource type="external" connectionId="5"/>
  <cacheFields count="3">
    <cacheField name="[Measures].[Average of Operating Margin]" caption="Average of Operating Margin" numFmtId="0" hierarchy="24" level="32767"/>
    <cacheField name="[Master_Table].[Invoice Date].[Invoice Date]" caption="Invoice Date" numFmtId="0" hierarchy="2" level="1">
      <sharedItems containsSemiMixedTypes="0" containsNonDate="0" containsString="0"/>
    </cacheField>
    <cacheField name="[Master_Table].[Beverage Brand].[Beverage Brand]" caption="Beverage Brand" numFmtId="0" hierarchy="6" level="1">
      <sharedItems containsSemiMixedTypes="0" containsNonDate="0" containsString="0"/>
    </cacheField>
  </cacheFields>
  <cacheHierarchies count="25">
    <cacheHierarchy uniqueName="[Master_Table].[Retailer]" caption="Retailer" attribute="1" defaultMemberUniqueName="[Master_Table].[Retailer].[All]" allUniqueName="[Master_Table].[Retailer].[All]" dimensionUniqueName="[Master_Table]" displayFolder="" count="0" memberValueDatatype="130" unbalanced="0"/>
    <cacheHierarchy uniqueName="[Master_Table].[Retailer ID]" caption="Retailer ID" attribute="1" defaultMemberUniqueName="[Master_Table].[Retailer ID].[All]" allUniqueName="[Master_Table].[Retailer ID].[All]" dimensionUniqueName="[Master_Table]" displayFolder="" count="0" memberValueDatatype="20" unbalanced="0"/>
    <cacheHierarchy uniqueName="[Master_Table].[Invoice Date]" caption="Invoice Date" attribute="1" time="1" defaultMemberUniqueName="[Master_Table].[Invoice Date].[All]" allUniqueName="[Master_Table].[Invoice Date].[All]" dimensionUniqueName="[Master_Table]" displayFolder="" count="2" memberValueDatatype="7" unbalanced="0">
      <fieldsUsage count="2">
        <fieldUsage x="-1"/>
        <fieldUsage x="1"/>
      </fieldsUsage>
    </cacheHierarchy>
    <cacheHierarchy uniqueName="[Master_Table].[Region]" caption="Region" attribute="1" defaultMemberUniqueName="[Master_Table].[Region].[All]" allUniqueName="[Master_Table].[Region].[All]" dimensionUniqueName="[Master_Table]" displayFolder="" count="0" memberValueDatatype="130" unbalanced="0"/>
    <cacheHierarchy uniqueName="[Master_Table].[State]" caption="State" attribute="1" defaultMemberUniqueName="[Master_Table].[State].[All]" allUniqueName="[Master_Table].[State].[All]" dimensionUniqueName="[Master_Table]" displayFolder="" count="2" memberValueDatatype="130" unbalanced="0"/>
    <cacheHierarchy uniqueName="[Master_Table].[City]" caption="City" attribute="1" defaultMemberUniqueName="[Master_Table].[City].[All]" allUniqueName="[Master_Table].[City].[All]" dimensionUniqueName="[Master_Table]" displayFolder="" count="0" memberValueDatatype="130" unbalanced="0"/>
    <cacheHierarchy uniqueName="[Master_Table].[Beverage Brand]" caption="Beverage Brand" attribute="1" defaultMemberUniqueName="[Master_Table].[Beverage Brand].[All]" allUniqueName="[Master_Table].[Beverage Brand].[All]" dimensionUniqueName="[Master_Table]" displayFolder="" count="2" memberValueDatatype="130" unbalanced="0">
      <fieldsUsage count="2">
        <fieldUsage x="-1"/>
        <fieldUsage x="2"/>
      </fieldsUsage>
    </cacheHierarchy>
    <cacheHierarchy uniqueName="[Master_Table].[Price per Unit]" caption="Price per Unit" attribute="1" defaultMemberUniqueName="[Master_Table].[Price per Unit].[All]" allUniqueName="[Master_Table].[Price per Unit].[All]" dimensionUniqueName="[Master_Table]" displayFolder="" count="0" memberValueDatatype="5" unbalanced="0"/>
    <cacheHierarchy uniqueName="[Master_Table].[Units Sold]" caption="Units Sold" attribute="1" defaultMemberUniqueName="[Master_Table].[Units Sold].[All]" allUniqueName="[Master_Table].[Units Sold].[All]" dimensionUniqueName="[Master_Table]" displayFolder="" count="0" memberValueDatatype="20" unbalanced="0"/>
    <cacheHierarchy uniqueName="[Master_Table].[Total Sales]" caption="Total Sales" attribute="1" defaultMemberUniqueName="[Master_Table].[Total Sales].[All]" allUniqueName="[Master_Table].[Total Sales].[All]" dimensionUniqueName="[Master_Table]" displayFolder="" count="0" memberValueDatatype="5" unbalanced="0"/>
    <cacheHierarchy uniqueName="[Master_Table].[Operating Profit]" caption="Operating Profit" attribute="1" defaultMemberUniqueName="[Master_Table].[Operating Profit].[All]" allUniqueName="[Master_Table].[Operating Profit].[All]" dimensionUniqueName="[Master_Table]" displayFolder="" count="0" memberValueDatatype="5" unbalanced="0"/>
    <cacheHierarchy uniqueName="[Master_Table].[Operating Margin]" caption="Operating Margin" attribute="1" defaultMemberUniqueName="[Master_Table].[Operating Margin].[All]" allUniqueName="[Master_Table].[Operating Margin].[All]" dimensionUniqueName="[Master_Table]" displayFolder="" count="0" memberValueDatatype="5" unbalanced="0"/>
    <cacheHierarchy uniqueName="[Master_Table].[Invoice Date (Month)]" caption="Invoice Date (Month)" attribute="1" defaultMemberUniqueName="[Master_Table].[Invoice Date (Month)].[All]" allUniqueName="[Master_Table].[Invoice Date (Month)].[All]" dimensionUniqueName="[Master_Table]" displayFolder="" count="0" memberValueDatatype="130" unbalanced="0"/>
    <cacheHierarchy uniqueName="[Range].[Alabama]" caption="Alabama" attribute="1" defaultMemberUniqueName="[Range].[Alabama].[All]" allUniqueName="[Range].[Alabama].[All]" dimensionUniqueName="[Range]" displayFolder="" count="0" memberValueDatatype="130" unbalanced="0"/>
    <cacheHierarchy uniqueName="[Range].[408,500]" caption="408,500" attribute="1" defaultMemberUniqueName="[Range].[408,500].[All]" allUniqueName="[Range].[408,500].[All]" dimensionUniqueName="[Range]" displayFolder="" count="0" memberValueDatatype="20" unbalanced="0"/>
    <cacheHierarchy uniqueName="[Master_Table].[Invoice Date (Month Index)]" caption="Invoice Date (Month Index)" attribute="1" defaultMemberUniqueName="[Master_Table].[Invoice Date (Month Index)].[All]" allUniqueName="[Master_Table].[Invoice Date (Month Index)].[All]" dimensionUniqueName="[Master_Table]" displayFolder="" count="0" memberValueDatatype="20" unbalanced="0" hidden="1"/>
    <cacheHierarchy uniqueName="[Measures].[__XL_Count Master_Table]" caption="__XL_Count Master_Table" measure="1" displayFolder="" measureGroup="Master_Tabl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Sold]" caption="Sum of Units Sold" measure="1" displayFolder="" measureGroup="Master_Table" count="0" hidden="1">
      <extLst>
        <ext xmlns:x15="http://schemas.microsoft.com/office/spreadsheetml/2010/11/main" uri="{B97F6D7D-B522-45F9-BDA1-12C45D357490}">
          <x15:cacheHierarchy aggregatedColumn="8"/>
        </ext>
      </extLst>
    </cacheHierarchy>
    <cacheHierarchy uniqueName="[Measures].[Sum of Total Sales]" caption="Sum of Total Sales" measure="1" displayFolder="" measureGroup="Master_Table" count="0" hidden="1">
      <extLst>
        <ext xmlns:x15="http://schemas.microsoft.com/office/spreadsheetml/2010/11/main" uri="{B97F6D7D-B522-45F9-BDA1-12C45D357490}">
          <x15:cacheHierarchy aggregatedColumn="9"/>
        </ext>
      </extLst>
    </cacheHierarchy>
    <cacheHierarchy uniqueName="[Measures].[Count of State]" caption="Count of State" measure="1" displayFolder="" measureGroup="Master_Table" count="0" hidden="1">
      <extLst>
        <ext xmlns:x15="http://schemas.microsoft.com/office/spreadsheetml/2010/11/main" uri="{B97F6D7D-B522-45F9-BDA1-12C45D357490}">
          <x15:cacheHierarchy aggregatedColumn="4"/>
        </ext>
      </extLst>
    </cacheHierarchy>
    <cacheHierarchy uniqueName="[Measures].[Sum of Operating Profit]" caption="Sum of Operating Profit" measure="1" displayFolder="" measureGroup="Master_Tabl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Master_Table"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Master_Table" count="0" oneField="1" hidden="1">
      <fieldsUsage count="1">
        <fieldUsage x="0"/>
      </fieldsUsage>
      <extLst>
        <ext xmlns:x15="http://schemas.microsoft.com/office/spreadsheetml/2010/11/main" uri="{B97F6D7D-B522-45F9-BDA1-12C45D357490}">
          <x15:cacheHierarchy aggregatedColumn="11"/>
        </ext>
      </extLst>
    </cacheHierarchy>
  </cacheHierarchies>
  <kpis count="0"/>
  <dimensions count="3">
    <dimension name="Master_Table" uniqueName="[Master_Table]" caption="Master_Table"/>
    <dimension measure="1" name="Measures" uniqueName="[Measures]" caption="Measures"/>
    <dimension name="Range" uniqueName="[Range]" caption="Range"/>
  </dimensions>
  <measureGroups count="2">
    <measureGroup name="Master_Table" caption="Master_Table"/>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lain Satvilkar" refreshedDate="45489.084537962961" backgroundQuery="1" createdVersion="8" refreshedVersion="8" minRefreshableVersion="3" recordCount="0" supportSubquery="1" supportAdvancedDrill="1" xr:uid="{A65CE1D4-CD4D-43A6-A8FF-F577DC21204C}">
  <cacheSource type="external" connectionId="5"/>
  <cacheFields count="3">
    <cacheField name="[Measures].[Sum of Total Sales]" caption="Sum of Total Sales" numFmtId="0" hierarchy="20" level="32767"/>
    <cacheField name="[Master_Table].[Beverage Brand].[Beverage Brand]" caption="Beverage Brand" numFmtId="0" hierarchy="6" level="1">
      <sharedItems count="6">
        <s v="Coca-Cola"/>
        <s v="Dasani Water"/>
        <s v="Diet Coke"/>
        <s v="Fanta" u="1"/>
        <s v="Powerade" u="1"/>
        <s v="Sprite" u="1"/>
      </sharedItems>
    </cacheField>
    <cacheField name="[Master_Table].[Invoice Date].[Invoice Date]" caption="Invoice Date" numFmtId="0" hierarchy="2" level="1">
      <sharedItems containsSemiMixedTypes="0" containsNonDate="0" containsString="0"/>
    </cacheField>
  </cacheFields>
  <cacheHierarchies count="25">
    <cacheHierarchy uniqueName="[Master_Table].[Retailer]" caption="Retailer" attribute="1" defaultMemberUniqueName="[Master_Table].[Retailer].[All]" allUniqueName="[Master_Table].[Retailer].[All]" dimensionUniqueName="[Master_Table]" displayFolder="" count="0" memberValueDatatype="130" unbalanced="0"/>
    <cacheHierarchy uniqueName="[Master_Table].[Retailer ID]" caption="Retailer ID" attribute="1" defaultMemberUniqueName="[Master_Table].[Retailer ID].[All]" allUniqueName="[Master_Table].[Retailer ID].[All]" dimensionUniqueName="[Master_Table]" displayFolder="" count="0" memberValueDatatype="20" unbalanced="0"/>
    <cacheHierarchy uniqueName="[Master_Table].[Invoice Date]" caption="Invoice Date" attribute="1" time="1" defaultMemberUniqueName="[Master_Table].[Invoice Date].[All]" allUniqueName="[Master_Table].[Invoice Date].[All]" dimensionUniqueName="[Master_Table]" displayFolder="" count="2" memberValueDatatype="7" unbalanced="0">
      <fieldsUsage count="2">
        <fieldUsage x="-1"/>
        <fieldUsage x="2"/>
      </fieldsUsage>
    </cacheHierarchy>
    <cacheHierarchy uniqueName="[Master_Table].[Region]" caption="Region" attribute="1" defaultMemberUniqueName="[Master_Table].[Region].[All]" allUniqueName="[Master_Table].[Region].[All]" dimensionUniqueName="[Master_Table]" displayFolder="" count="0" memberValueDatatype="130" unbalanced="0"/>
    <cacheHierarchy uniqueName="[Master_Table].[State]" caption="State" attribute="1" defaultMemberUniqueName="[Master_Table].[State].[All]" allUniqueName="[Master_Table].[State].[All]" dimensionUniqueName="[Master_Table]" displayFolder="" count="2" memberValueDatatype="130" unbalanced="0"/>
    <cacheHierarchy uniqueName="[Master_Table].[City]" caption="City" attribute="1" defaultMemberUniqueName="[Master_Table].[City].[All]" allUniqueName="[Master_Table].[City].[All]" dimensionUniqueName="[Master_Table]" displayFolder="" count="0" memberValueDatatype="130" unbalanced="0"/>
    <cacheHierarchy uniqueName="[Master_Table].[Beverage Brand]" caption="Beverage Brand" attribute="1" defaultMemberUniqueName="[Master_Table].[Beverage Brand].[All]" allUniqueName="[Master_Table].[Beverage Brand].[All]" dimensionUniqueName="[Master_Table]" displayFolder="" count="2" memberValueDatatype="130" unbalanced="0">
      <fieldsUsage count="2">
        <fieldUsage x="-1"/>
        <fieldUsage x="1"/>
      </fieldsUsage>
    </cacheHierarchy>
    <cacheHierarchy uniqueName="[Master_Table].[Price per Unit]" caption="Price per Unit" attribute="1" defaultMemberUniqueName="[Master_Table].[Price per Unit].[All]" allUniqueName="[Master_Table].[Price per Unit].[All]" dimensionUniqueName="[Master_Table]" displayFolder="" count="0" memberValueDatatype="5" unbalanced="0"/>
    <cacheHierarchy uniqueName="[Master_Table].[Units Sold]" caption="Units Sold" attribute="1" defaultMemberUniqueName="[Master_Table].[Units Sold].[All]" allUniqueName="[Master_Table].[Units Sold].[All]" dimensionUniqueName="[Master_Table]" displayFolder="" count="0" memberValueDatatype="20" unbalanced="0"/>
    <cacheHierarchy uniqueName="[Master_Table].[Total Sales]" caption="Total Sales" attribute="1" defaultMemberUniqueName="[Master_Table].[Total Sales].[All]" allUniqueName="[Master_Table].[Total Sales].[All]" dimensionUniqueName="[Master_Table]" displayFolder="" count="0" memberValueDatatype="5" unbalanced="0"/>
    <cacheHierarchy uniqueName="[Master_Table].[Operating Profit]" caption="Operating Profit" attribute="1" defaultMemberUniqueName="[Master_Table].[Operating Profit].[All]" allUniqueName="[Master_Table].[Operating Profit].[All]" dimensionUniqueName="[Master_Table]" displayFolder="" count="0" memberValueDatatype="5" unbalanced="0"/>
    <cacheHierarchy uniqueName="[Master_Table].[Operating Margin]" caption="Operating Margin" attribute="1" defaultMemberUniqueName="[Master_Table].[Operating Margin].[All]" allUniqueName="[Master_Table].[Operating Margin].[All]" dimensionUniqueName="[Master_Table]" displayFolder="" count="0" memberValueDatatype="5" unbalanced="0"/>
    <cacheHierarchy uniqueName="[Master_Table].[Invoice Date (Month)]" caption="Invoice Date (Month)" attribute="1" defaultMemberUniqueName="[Master_Table].[Invoice Date (Month)].[All]" allUniqueName="[Master_Table].[Invoice Date (Month)].[All]" dimensionUniqueName="[Master_Table]" displayFolder="" count="0" memberValueDatatype="130" unbalanced="0"/>
    <cacheHierarchy uniqueName="[Range].[Alabama]" caption="Alabama" attribute="1" defaultMemberUniqueName="[Range].[Alabama].[All]" allUniqueName="[Range].[Alabama].[All]" dimensionUniqueName="[Range]" displayFolder="" count="0" memberValueDatatype="130" unbalanced="0"/>
    <cacheHierarchy uniqueName="[Range].[408,500]" caption="408,500" attribute="1" defaultMemberUniqueName="[Range].[408,500].[All]" allUniqueName="[Range].[408,500].[All]" dimensionUniqueName="[Range]" displayFolder="" count="0" memberValueDatatype="20" unbalanced="0"/>
    <cacheHierarchy uniqueName="[Master_Table].[Invoice Date (Month Index)]" caption="Invoice Date (Month Index)" attribute="1" defaultMemberUniqueName="[Master_Table].[Invoice Date (Month Index)].[All]" allUniqueName="[Master_Table].[Invoice Date (Month Index)].[All]" dimensionUniqueName="[Master_Table]" displayFolder="" count="0" memberValueDatatype="20" unbalanced="0" hidden="1"/>
    <cacheHierarchy uniqueName="[Measures].[__XL_Count Master_Table]" caption="__XL_Count Master_Table" measure="1" displayFolder="" measureGroup="Master_Tabl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Sold]" caption="Sum of Units Sold" measure="1" displayFolder="" measureGroup="Master_Table" count="0" hidden="1">
      <extLst>
        <ext xmlns:x15="http://schemas.microsoft.com/office/spreadsheetml/2010/11/main" uri="{B97F6D7D-B522-45F9-BDA1-12C45D357490}">
          <x15:cacheHierarchy aggregatedColumn="8"/>
        </ext>
      </extLst>
    </cacheHierarchy>
    <cacheHierarchy uniqueName="[Measures].[Sum of Total Sales]" caption="Sum of Total Sales" measure="1" displayFolder="" measureGroup="Master_Table"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State]" caption="Count of State" measure="1" displayFolder="" measureGroup="Master_Table" count="0" hidden="1">
      <extLst>
        <ext xmlns:x15="http://schemas.microsoft.com/office/spreadsheetml/2010/11/main" uri="{B97F6D7D-B522-45F9-BDA1-12C45D357490}">
          <x15:cacheHierarchy aggregatedColumn="4"/>
        </ext>
      </extLst>
    </cacheHierarchy>
    <cacheHierarchy uniqueName="[Measures].[Sum of Operating Profit]" caption="Sum of Operating Profit" measure="1" displayFolder="" measureGroup="Master_Tabl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Master_Table"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Master_Table" count="0" hidden="1">
      <extLst>
        <ext xmlns:x15="http://schemas.microsoft.com/office/spreadsheetml/2010/11/main" uri="{B97F6D7D-B522-45F9-BDA1-12C45D357490}">
          <x15:cacheHierarchy aggregatedColumn="11"/>
        </ext>
      </extLst>
    </cacheHierarchy>
  </cacheHierarchies>
  <kpis count="0"/>
  <dimensions count="3">
    <dimension name="Master_Table" uniqueName="[Master_Table]" caption="Master_Table"/>
    <dimension measure="1" name="Measures" uniqueName="[Measures]" caption="Measures"/>
    <dimension name="Range" uniqueName="[Range]" caption="Range"/>
  </dimensions>
  <measureGroups count="2">
    <measureGroup name="Master_Table" caption="Master_Table"/>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lain Satvilkar" refreshedDate="45489.066862962965" backgroundQuery="1" createdVersion="3" refreshedVersion="8" minRefreshableVersion="3" recordCount="0" supportSubquery="1" supportAdvancedDrill="1" xr:uid="{4D2F9F52-4F4F-4207-B7EE-F5182320DDAC}">
  <cacheSource type="external" connectionId="5">
    <extLst>
      <ext xmlns:x14="http://schemas.microsoft.com/office/spreadsheetml/2009/9/main" uri="{F057638F-6D5F-4e77-A914-E7F072B9BCA8}">
        <x14:sourceConnection name="ThisWorkbookDataModel"/>
      </ext>
    </extLst>
  </cacheSource>
  <cacheFields count="0"/>
  <cacheHierarchies count="25">
    <cacheHierarchy uniqueName="[Master_Table].[Retailer]" caption="Retailer" attribute="1" defaultMemberUniqueName="[Master_Table].[Retailer].[All]" allUniqueName="[Master_Table].[Retailer].[All]" dimensionUniqueName="[Master_Table]" displayFolder="" count="0" memberValueDatatype="130" unbalanced="0"/>
    <cacheHierarchy uniqueName="[Master_Table].[Retailer ID]" caption="Retailer ID" attribute="1" defaultMemberUniqueName="[Master_Table].[Retailer ID].[All]" allUniqueName="[Master_Table].[Retailer ID].[All]" dimensionUniqueName="[Master_Table]" displayFolder="" count="0" memberValueDatatype="20" unbalanced="0"/>
    <cacheHierarchy uniqueName="[Master_Table].[Invoice Date]" caption="Invoice Date" attribute="1" time="1" defaultMemberUniqueName="[Master_Table].[Invoice Date].[All]" allUniqueName="[Master_Table].[Invoice Date].[All]" dimensionUniqueName="[Master_Table]" displayFolder="" count="0" memberValueDatatype="7" unbalanced="0"/>
    <cacheHierarchy uniqueName="[Master_Table].[Region]" caption="Region" attribute="1" defaultMemberUniqueName="[Master_Table].[Region].[All]" allUniqueName="[Master_Table].[Region].[All]" dimensionUniqueName="[Master_Table]" displayFolder="" count="0" memberValueDatatype="130" unbalanced="0"/>
    <cacheHierarchy uniqueName="[Master_Table].[State]" caption="State" attribute="1" defaultMemberUniqueName="[Master_Table].[State].[All]" allUniqueName="[Master_Table].[State].[All]" dimensionUniqueName="[Master_Table]" displayFolder="" count="0" memberValueDatatype="130" unbalanced="0"/>
    <cacheHierarchy uniqueName="[Master_Table].[City]" caption="City" attribute="1" defaultMemberUniqueName="[Master_Table].[City].[All]" allUniqueName="[Master_Table].[City].[All]" dimensionUniqueName="[Master_Table]" displayFolder="" count="0" memberValueDatatype="130" unbalanced="0"/>
    <cacheHierarchy uniqueName="[Master_Table].[Beverage Brand]" caption="Beverage Brand" attribute="1" defaultMemberUniqueName="[Master_Table].[Beverage Brand].[All]" allUniqueName="[Master_Table].[Beverage Brand].[All]" dimensionUniqueName="[Master_Table]" displayFolder="" count="0" memberValueDatatype="130" unbalanced="0"/>
    <cacheHierarchy uniqueName="[Master_Table].[Price per Unit]" caption="Price per Unit" attribute="1" defaultMemberUniqueName="[Master_Table].[Price per Unit].[All]" allUniqueName="[Master_Table].[Price per Unit].[All]" dimensionUniqueName="[Master_Table]" displayFolder="" count="0" memberValueDatatype="5" unbalanced="0"/>
    <cacheHierarchy uniqueName="[Master_Table].[Units Sold]" caption="Units Sold" attribute="1" defaultMemberUniqueName="[Master_Table].[Units Sold].[All]" allUniqueName="[Master_Table].[Units Sold].[All]" dimensionUniqueName="[Master_Table]" displayFolder="" count="0" memberValueDatatype="20" unbalanced="0"/>
    <cacheHierarchy uniqueName="[Master_Table].[Total Sales]" caption="Total Sales" attribute="1" defaultMemberUniqueName="[Master_Table].[Total Sales].[All]" allUniqueName="[Master_Table].[Total Sales].[All]" dimensionUniqueName="[Master_Table]" displayFolder="" count="0" memberValueDatatype="5" unbalanced="0"/>
    <cacheHierarchy uniqueName="[Master_Table].[Operating Profit]" caption="Operating Profit" attribute="1" defaultMemberUniqueName="[Master_Table].[Operating Profit].[All]" allUniqueName="[Master_Table].[Operating Profit].[All]" dimensionUniqueName="[Master_Table]" displayFolder="" count="0" memberValueDatatype="5" unbalanced="0"/>
    <cacheHierarchy uniqueName="[Master_Table].[Operating Margin]" caption="Operating Margin" attribute="1" defaultMemberUniqueName="[Master_Table].[Operating Margin].[All]" allUniqueName="[Master_Table].[Operating Margin].[All]" dimensionUniqueName="[Master_Table]" displayFolder="" count="0" memberValueDatatype="5" unbalanced="0"/>
    <cacheHierarchy uniqueName="[Master_Table].[Invoice Date (Month)]" caption="Invoice Date (Month)" attribute="1" defaultMemberUniqueName="[Master_Table].[Invoice Date (Month)].[All]" allUniqueName="[Master_Table].[Invoice Date (Month)].[All]" dimensionUniqueName="[Master_Table]" displayFolder="" count="0" memberValueDatatype="130" unbalanced="0"/>
    <cacheHierarchy uniqueName="[Range].[Alabama]" caption="Alabama" attribute="1" defaultMemberUniqueName="[Range].[Alabama].[All]" allUniqueName="[Range].[Alabama].[All]" dimensionUniqueName="[Range]" displayFolder="" count="0" memberValueDatatype="130" unbalanced="0"/>
    <cacheHierarchy uniqueName="[Range].[408,500]" caption="408,500" attribute="1" defaultMemberUniqueName="[Range].[408,500].[All]" allUniqueName="[Range].[408,500].[All]" dimensionUniqueName="[Range]" displayFolder="" count="0" memberValueDatatype="20" unbalanced="0"/>
    <cacheHierarchy uniqueName="[Master_Table].[Invoice Date (Month Index)]" caption="Invoice Date (Month Index)" attribute="1" defaultMemberUniqueName="[Master_Table].[Invoice Date (Month Index)].[All]" allUniqueName="[Master_Table].[Invoice Date (Month Index)].[All]" dimensionUniqueName="[Master_Table]" displayFolder="" count="0" memberValueDatatype="20" unbalanced="0" hidden="1"/>
    <cacheHierarchy uniqueName="[Measures].[__XL_Count Master_Table]" caption="__XL_Count Master_Table" measure="1" displayFolder="" measureGroup="Master_Tabl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Sold]" caption="Sum of Units Sold" measure="1" displayFolder="" measureGroup="Master_Table" count="0" hidden="1">
      <extLst>
        <ext xmlns:x15="http://schemas.microsoft.com/office/spreadsheetml/2010/11/main" uri="{B97F6D7D-B522-45F9-BDA1-12C45D357490}">
          <x15:cacheHierarchy aggregatedColumn="8"/>
        </ext>
      </extLst>
    </cacheHierarchy>
    <cacheHierarchy uniqueName="[Measures].[Sum of Total Sales]" caption="Sum of Total Sales" measure="1" displayFolder="" measureGroup="Master_Table" count="0" hidden="1">
      <extLst>
        <ext xmlns:x15="http://schemas.microsoft.com/office/spreadsheetml/2010/11/main" uri="{B97F6D7D-B522-45F9-BDA1-12C45D357490}">
          <x15:cacheHierarchy aggregatedColumn="9"/>
        </ext>
      </extLst>
    </cacheHierarchy>
    <cacheHierarchy uniqueName="[Measures].[Count of State]" caption="Count of State" measure="1" displayFolder="" measureGroup="Master_Table" count="0" hidden="1">
      <extLst>
        <ext xmlns:x15="http://schemas.microsoft.com/office/spreadsheetml/2010/11/main" uri="{B97F6D7D-B522-45F9-BDA1-12C45D357490}">
          <x15:cacheHierarchy aggregatedColumn="4"/>
        </ext>
      </extLst>
    </cacheHierarchy>
    <cacheHierarchy uniqueName="[Measures].[Sum of Operating Profit]" caption="Sum of Operating Profit" measure="1" displayFolder="" measureGroup="Master_Tabl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Master_Table"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Master_Table" count="0" hidden="1">
      <extLst>
        <ext xmlns:x15="http://schemas.microsoft.com/office/spreadsheetml/2010/11/main" uri="{B97F6D7D-B522-45F9-BDA1-12C45D357490}">
          <x15:cacheHierarchy aggregatedColumn="11"/>
        </ext>
      </extLst>
    </cacheHierarchy>
  </cacheHierarchies>
  <kpis count="0"/>
  <dimensions count="3">
    <dimension name="Master_Table" uniqueName="[Master_Table]" caption="Master_Table"/>
    <dimension measure="1" name="Measures" uniqueName="[Measures]" caption="Measures"/>
    <dimension name="Range" uniqueName="[Range]" caption="Range"/>
  </dimensions>
  <measureGroups count="2">
    <measureGroup name="Master_Table" caption="Master_Table"/>
    <measureGroup name="Range" caption="Range"/>
  </measureGroups>
  <maps count="2">
    <map measureGroup="0" dimension="0"/>
    <map measureGroup="1" dimension="2"/>
  </maps>
  <extLst>
    <ext xmlns:x14="http://schemas.microsoft.com/office/spreadsheetml/2009/9/main" uri="{725AE2AE-9491-48be-B2B4-4EB974FC3084}">
      <x14:pivotCacheDefinition slicerData="1" pivotCacheId="781741214"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qlain Satvilkar" refreshedDate="45489.066863194443" backgroundQuery="1" createdVersion="3" refreshedVersion="8" minRefreshableVersion="3" recordCount="0" supportSubquery="1" supportAdvancedDrill="1" xr:uid="{752D0FF6-AD7A-42F8-A089-D83F9E5ECB6F}">
  <cacheSource type="external" connectionId="5">
    <extLst>
      <ext xmlns:x14="http://schemas.microsoft.com/office/spreadsheetml/2009/9/main" uri="{F057638F-6D5F-4e77-A914-E7F072B9BCA8}">
        <x14:sourceConnection name="ThisWorkbookDataModel"/>
      </ext>
    </extLst>
  </cacheSource>
  <cacheFields count="0"/>
  <cacheHierarchies count="25">
    <cacheHierarchy uniqueName="[Master_Table].[Retailer]" caption="Retailer" attribute="1" defaultMemberUniqueName="[Master_Table].[Retailer].[All]" allUniqueName="[Master_Table].[Retailer].[All]" dimensionUniqueName="[Master_Table]" displayFolder="" count="0" memberValueDatatype="130" unbalanced="0"/>
    <cacheHierarchy uniqueName="[Master_Table].[Retailer ID]" caption="Retailer ID" attribute="1" defaultMemberUniqueName="[Master_Table].[Retailer ID].[All]" allUniqueName="[Master_Table].[Retailer ID].[All]" dimensionUniqueName="[Master_Table]" displayFolder="" count="0" memberValueDatatype="20" unbalanced="0"/>
    <cacheHierarchy uniqueName="[Master_Table].[Invoice Date]" caption="Invoice Date" attribute="1" time="1" defaultMemberUniqueName="[Master_Table].[Invoice Date].[All]" allUniqueName="[Master_Table].[Invoice Date].[All]" dimensionUniqueName="[Master_Table]" displayFolder="" count="0" memberValueDatatype="7" unbalanced="0"/>
    <cacheHierarchy uniqueName="[Master_Table].[Region]" caption="Region" attribute="1" defaultMemberUniqueName="[Master_Table].[Region].[All]" allUniqueName="[Master_Table].[Region].[All]" dimensionUniqueName="[Master_Table]" displayFolder="" count="0" memberValueDatatype="130" unbalanced="0"/>
    <cacheHierarchy uniqueName="[Master_Table].[State]" caption="State" attribute="1" defaultMemberUniqueName="[Master_Table].[State].[All]" allUniqueName="[Master_Table].[State].[All]" dimensionUniqueName="[Master_Table]" displayFolder="" count="0" memberValueDatatype="130" unbalanced="0"/>
    <cacheHierarchy uniqueName="[Master_Table].[City]" caption="City" attribute="1" defaultMemberUniqueName="[Master_Table].[City].[All]" allUniqueName="[Master_Table].[City].[All]" dimensionUniqueName="[Master_Table]" displayFolder="" count="0" memberValueDatatype="130" unbalanced="0"/>
    <cacheHierarchy uniqueName="[Master_Table].[Beverage Brand]" caption="Beverage Brand" attribute="1" defaultMemberUniqueName="[Master_Table].[Beverage Brand].[All]" allUniqueName="[Master_Table].[Beverage Brand].[All]" dimensionUniqueName="[Master_Table]" displayFolder="" count="0" memberValueDatatype="130" unbalanced="0"/>
    <cacheHierarchy uniqueName="[Master_Table].[Price per Unit]" caption="Price per Unit" attribute="1" defaultMemberUniqueName="[Master_Table].[Price per Unit].[All]" allUniqueName="[Master_Table].[Price per Unit].[All]" dimensionUniqueName="[Master_Table]" displayFolder="" count="0" memberValueDatatype="5" unbalanced="0"/>
    <cacheHierarchy uniqueName="[Master_Table].[Units Sold]" caption="Units Sold" attribute="1" defaultMemberUniqueName="[Master_Table].[Units Sold].[All]" allUniqueName="[Master_Table].[Units Sold].[All]" dimensionUniqueName="[Master_Table]" displayFolder="" count="0" memberValueDatatype="20" unbalanced="0"/>
    <cacheHierarchy uniqueName="[Master_Table].[Total Sales]" caption="Total Sales" attribute="1" defaultMemberUniqueName="[Master_Table].[Total Sales].[All]" allUniqueName="[Master_Table].[Total Sales].[All]" dimensionUniqueName="[Master_Table]" displayFolder="" count="0" memberValueDatatype="5" unbalanced="0"/>
    <cacheHierarchy uniqueName="[Master_Table].[Operating Profit]" caption="Operating Profit" attribute="1" defaultMemberUniqueName="[Master_Table].[Operating Profit].[All]" allUniqueName="[Master_Table].[Operating Profit].[All]" dimensionUniqueName="[Master_Table]" displayFolder="" count="0" memberValueDatatype="5" unbalanced="0"/>
    <cacheHierarchy uniqueName="[Master_Table].[Operating Margin]" caption="Operating Margin" attribute="1" defaultMemberUniqueName="[Master_Table].[Operating Margin].[All]" allUniqueName="[Master_Table].[Operating Margin].[All]" dimensionUniqueName="[Master_Table]" displayFolder="" count="0" memberValueDatatype="5" unbalanced="0"/>
    <cacheHierarchy uniqueName="[Master_Table].[Invoice Date (Month)]" caption="Invoice Date (Month)" attribute="1" defaultMemberUniqueName="[Master_Table].[Invoice Date (Month)].[All]" allUniqueName="[Master_Table].[Invoice Date (Month)].[All]" dimensionUniqueName="[Master_Table]" displayFolder="" count="0" memberValueDatatype="130" unbalanced="0"/>
    <cacheHierarchy uniqueName="[Range].[Alabama]" caption="Alabama" attribute="1" defaultMemberUniqueName="[Range].[Alabama].[All]" allUniqueName="[Range].[Alabama].[All]" dimensionUniqueName="[Range]" displayFolder="" count="0" memberValueDatatype="130" unbalanced="0"/>
    <cacheHierarchy uniqueName="[Range].[408,500]" caption="408,500" attribute="1" defaultMemberUniqueName="[Range].[408,500].[All]" allUniqueName="[Range].[408,500].[All]" dimensionUniqueName="[Range]" displayFolder="" count="0" memberValueDatatype="20" unbalanced="0"/>
    <cacheHierarchy uniqueName="[Master_Table].[Invoice Date (Month Index)]" caption="Invoice Date (Month Index)" attribute="1" defaultMemberUniqueName="[Master_Table].[Invoice Date (Month Index)].[All]" allUniqueName="[Master_Table].[Invoice Date (Month Index)].[All]" dimensionUniqueName="[Master_Table]" displayFolder="" count="0" memberValueDatatype="20" unbalanced="0" hidden="1"/>
    <cacheHierarchy uniqueName="[Measures].[__XL_Count Master_Table]" caption="__XL_Count Master_Table" measure="1" displayFolder="" measureGroup="Master_Tabl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Sold]" caption="Sum of Units Sold" measure="1" displayFolder="" measureGroup="Master_Table" count="0" hidden="1">
      <extLst>
        <ext xmlns:x15="http://schemas.microsoft.com/office/spreadsheetml/2010/11/main" uri="{B97F6D7D-B522-45F9-BDA1-12C45D357490}">
          <x15:cacheHierarchy aggregatedColumn="8"/>
        </ext>
      </extLst>
    </cacheHierarchy>
    <cacheHierarchy uniqueName="[Measures].[Sum of Total Sales]" caption="Sum of Total Sales" measure="1" displayFolder="" measureGroup="Master_Table" count="0" hidden="1">
      <extLst>
        <ext xmlns:x15="http://schemas.microsoft.com/office/spreadsheetml/2010/11/main" uri="{B97F6D7D-B522-45F9-BDA1-12C45D357490}">
          <x15:cacheHierarchy aggregatedColumn="9"/>
        </ext>
      </extLst>
    </cacheHierarchy>
    <cacheHierarchy uniqueName="[Measures].[Count of State]" caption="Count of State" measure="1" displayFolder="" measureGroup="Master_Table" count="0" hidden="1">
      <extLst>
        <ext xmlns:x15="http://schemas.microsoft.com/office/spreadsheetml/2010/11/main" uri="{B97F6D7D-B522-45F9-BDA1-12C45D357490}">
          <x15:cacheHierarchy aggregatedColumn="4"/>
        </ext>
      </extLst>
    </cacheHierarchy>
    <cacheHierarchy uniqueName="[Measures].[Sum of Operating Profit]" caption="Sum of Operating Profit" measure="1" displayFolder="" measureGroup="Master_Tabl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Master_Table"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Master_Table" count="0" hidden="1">
      <extLst>
        <ext xmlns:x15="http://schemas.microsoft.com/office/spreadsheetml/2010/11/main" uri="{B97F6D7D-B522-45F9-BDA1-12C45D357490}">
          <x15:cacheHierarchy aggregatedColumn="11"/>
        </ext>
      </extLst>
    </cacheHierarchy>
  </cacheHierarchies>
  <kpis count="0"/>
  <dimensions count="3">
    <dimension name="Master_Table" uniqueName="[Master_Table]" caption="Master_Table"/>
    <dimension measure="1" name="Measures" uniqueName="[Measures]" caption="Measures"/>
    <dimension name="Range" uniqueName="[Range]" caption="Range"/>
  </dimensions>
  <measureGroups count="2">
    <measureGroup name="Master_Table" caption="Master_Table"/>
    <measureGroup name="Range" caption="Range"/>
  </measureGroups>
  <maps count="2">
    <map measureGroup="0" dimension="0"/>
    <map measureGroup="1" dimension="2"/>
  </maps>
  <extLst>
    <ext xmlns:x14="http://schemas.microsoft.com/office/spreadsheetml/2009/9/main" uri="{725AE2AE-9491-48be-B2B4-4EB974FC3084}">
      <x14:pivotCacheDefinition pivotCacheId="161397481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8">
  <r>
    <s v="Sodapop"/>
    <n v="1185732"/>
    <d v="2021-01-14T00:00:00"/>
    <s v="Northeast"/>
    <s v="New York"/>
    <s v="New York"/>
    <s v="Coca-Cola"/>
    <n v="0.5"/>
    <n v="12000"/>
    <n v="6000"/>
    <n v="3000"/>
    <n v="0.5"/>
  </r>
  <r>
    <s v="Sodapop"/>
    <n v="1185732"/>
    <d v="2021-01-14T00:00:00"/>
    <s v="Northeast"/>
    <s v="New York"/>
    <s v="New York"/>
    <s v="Diet Coke"/>
    <n v="0.5"/>
    <n v="10000"/>
    <n v="5000"/>
    <n v="1500"/>
    <n v="0.3"/>
  </r>
  <r>
    <s v="Sodapop"/>
    <n v="1185732"/>
    <d v="2021-01-14T00:00:00"/>
    <s v="Northeast"/>
    <s v="New York"/>
    <s v="New York"/>
    <s v="Sprite"/>
    <n v="0.4"/>
    <n v="10000"/>
    <n v="4000"/>
    <n v="1400"/>
    <n v="0.35"/>
  </r>
  <r>
    <s v="Sodapop"/>
    <n v="1185732"/>
    <d v="2021-01-14T00:00:00"/>
    <s v="Northeast"/>
    <s v="New York"/>
    <s v="New York"/>
    <s v="Fanta"/>
    <n v="0.45"/>
    <n v="8500"/>
    <n v="3825"/>
    <n v="1338.75"/>
    <n v="0.35"/>
  </r>
  <r>
    <s v="Sodapop"/>
    <n v="1185732"/>
    <d v="2021-01-14T00:00:00"/>
    <s v="Northeast"/>
    <s v="New York"/>
    <s v="New York"/>
    <s v="Powerade"/>
    <n v="0.6"/>
    <n v="9000"/>
    <n v="5400"/>
    <n v="1620"/>
    <n v="0.3"/>
  </r>
  <r>
    <s v="Sodapop"/>
    <n v="1185732"/>
    <d v="2021-01-14T00:00:00"/>
    <s v="Northeast"/>
    <s v="New York"/>
    <s v="New York"/>
    <s v="Dasani Water"/>
    <n v="0.5"/>
    <n v="10000"/>
    <n v="5000"/>
    <n v="1250"/>
    <n v="0.25"/>
  </r>
  <r>
    <s v="Sodapop"/>
    <n v="1185732"/>
    <d v="2021-02-12T00:00:00"/>
    <s v="Northeast"/>
    <s v="New York"/>
    <s v="New York"/>
    <s v="Coca-Cola"/>
    <n v="0.5"/>
    <n v="12500"/>
    <n v="6250"/>
    <n v="3125"/>
    <n v="0.5"/>
  </r>
  <r>
    <s v="Sodapop"/>
    <n v="1185732"/>
    <d v="2021-02-12T00:00:00"/>
    <s v="Northeast"/>
    <s v="New York"/>
    <s v="New York"/>
    <s v="Diet Coke"/>
    <n v="0.5"/>
    <n v="9000"/>
    <n v="4500"/>
    <n v="1350"/>
    <n v="0.3"/>
  </r>
  <r>
    <s v="Sodapop"/>
    <n v="1185732"/>
    <d v="2021-02-12T00:00:00"/>
    <s v="Northeast"/>
    <s v="New York"/>
    <s v="New York"/>
    <s v="Sprite"/>
    <n v="0.4"/>
    <n v="9500"/>
    <n v="3800"/>
    <n v="1330"/>
    <n v="0.35"/>
  </r>
  <r>
    <s v="Sodapop"/>
    <n v="1185732"/>
    <d v="2021-02-12T00:00:00"/>
    <s v="Northeast"/>
    <s v="New York"/>
    <s v="New York"/>
    <s v="Fanta"/>
    <n v="0.45"/>
    <n v="8250"/>
    <n v="3712.5"/>
    <n v="1299.375"/>
    <n v="0.35"/>
  </r>
  <r>
    <s v="Sodapop"/>
    <n v="1185732"/>
    <d v="2021-02-12T00:00:00"/>
    <s v="Northeast"/>
    <s v="New York"/>
    <s v="New York"/>
    <s v="Powerade"/>
    <n v="0.6"/>
    <n v="9000"/>
    <n v="5400"/>
    <n v="1620"/>
    <n v="0.3"/>
  </r>
  <r>
    <s v="Sodapop"/>
    <n v="1185732"/>
    <d v="2021-02-12T00:00:00"/>
    <s v="Northeast"/>
    <s v="New York"/>
    <s v="New York"/>
    <s v="Dasani Water"/>
    <n v="0.5"/>
    <n v="10000"/>
    <n v="5000"/>
    <n v="1250"/>
    <n v="0.25"/>
  </r>
  <r>
    <s v="Sodapop"/>
    <n v="1185732"/>
    <d v="2021-03-10T00:00:00"/>
    <s v="Northeast"/>
    <s v="New York"/>
    <s v="New York"/>
    <s v="Coca-Cola"/>
    <n v="0.5"/>
    <n v="12200"/>
    <n v="6100"/>
    <n v="3050"/>
    <n v="0.5"/>
  </r>
  <r>
    <s v="Sodapop"/>
    <n v="1185732"/>
    <d v="2021-03-10T00:00:00"/>
    <s v="Northeast"/>
    <s v="New York"/>
    <s v="New York"/>
    <s v="Diet Coke"/>
    <n v="0.5"/>
    <n v="9250"/>
    <n v="4625"/>
    <n v="1387.5"/>
    <n v="0.3"/>
  </r>
  <r>
    <s v="Sodapop"/>
    <n v="1185732"/>
    <d v="2021-03-10T00:00:00"/>
    <s v="Northeast"/>
    <s v="New York"/>
    <s v="New York"/>
    <s v="Sprite"/>
    <n v="0.4"/>
    <n v="9500"/>
    <n v="3800"/>
    <n v="1330"/>
    <n v="0.35"/>
  </r>
  <r>
    <s v="Sodapop"/>
    <n v="1185732"/>
    <d v="2021-03-10T00:00:00"/>
    <s v="Northeast"/>
    <s v="New York"/>
    <s v="New York"/>
    <s v="Fanta"/>
    <n v="0.45"/>
    <n v="8000"/>
    <n v="3600"/>
    <n v="1260"/>
    <n v="0.35"/>
  </r>
  <r>
    <s v="Sodapop"/>
    <n v="1185732"/>
    <d v="2021-03-10T00:00:00"/>
    <s v="Northeast"/>
    <s v="New York"/>
    <s v="New York"/>
    <s v="Powerade"/>
    <n v="0.6"/>
    <n v="8500"/>
    <n v="5100"/>
    <n v="1530"/>
    <n v="0.3"/>
  </r>
  <r>
    <s v="Sodapop"/>
    <n v="1185732"/>
    <d v="2021-03-10T00:00:00"/>
    <s v="Northeast"/>
    <s v="New York"/>
    <s v="New York"/>
    <s v="Dasani Water"/>
    <n v="0.5"/>
    <n v="9500"/>
    <n v="4750"/>
    <n v="1187.5"/>
    <n v="0.25"/>
  </r>
  <r>
    <s v="Sodapop"/>
    <n v="1185732"/>
    <d v="2021-04-11T00:00:00"/>
    <s v="Northeast"/>
    <s v="New York"/>
    <s v="New York"/>
    <s v="Coca-Cola"/>
    <n v="0.5"/>
    <n v="12000"/>
    <n v="6000"/>
    <n v="3000"/>
    <n v="0.5"/>
  </r>
  <r>
    <s v="Sodapop"/>
    <n v="1185732"/>
    <d v="2021-04-11T00:00:00"/>
    <s v="Northeast"/>
    <s v="New York"/>
    <s v="New York"/>
    <s v="Diet Coke"/>
    <n v="0.5"/>
    <n v="9000"/>
    <n v="4500"/>
    <n v="1350"/>
    <n v="0.3"/>
  </r>
  <r>
    <s v="Sodapop"/>
    <n v="1185732"/>
    <d v="2021-04-11T00:00:00"/>
    <s v="Northeast"/>
    <s v="New York"/>
    <s v="New York"/>
    <s v="Sprite"/>
    <n v="0.4"/>
    <n v="9000"/>
    <n v="3600"/>
    <n v="1260"/>
    <n v="0.35"/>
  </r>
  <r>
    <s v="Sodapop"/>
    <n v="1185732"/>
    <d v="2021-04-11T00:00:00"/>
    <s v="Northeast"/>
    <s v="New York"/>
    <s v="New York"/>
    <s v="Fanta"/>
    <n v="0.45"/>
    <n v="8250"/>
    <n v="3712.5"/>
    <n v="1299.375"/>
    <n v="0.35"/>
  </r>
  <r>
    <s v="Sodapop"/>
    <n v="1185732"/>
    <d v="2021-04-11T00:00:00"/>
    <s v="Northeast"/>
    <s v="New York"/>
    <s v="New York"/>
    <s v="Powerade"/>
    <n v="0.6"/>
    <n v="8250"/>
    <n v="4950"/>
    <n v="1485"/>
    <n v="0.3"/>
  </r>
  <r>
    <s v="Sodapop"/>
    <n v="1185732"/>
    <d v="2021-04-11T00:00:00"/>
    <s v="Northeast"/>
    <s v="New York"/>
    <s v="New York"/>
    <s v="Dasani Water"/>
    <n v="0.5"/>
    <n v="9500"/>
    <n v="4750"/>
    <n v="1187.5"/>
    <n v="0.25"/>
  </r>
  <r>
    <s v="Sodapop"/>
    <n v="1185732"/>
    <d v="2021-05-10T00:00:00"/>
    <s v="Northeast"/>
    <s v="New York"/>
    <s v="New York"/>
    <s v="Coca-Cola"/>
    <n v="0.6"/>
    <n v="12200"/>
    <n v="7320"/>
    <n v="3660"/>
    <n v="0.5"/>
  </r>
  <r>
    <s v="Sodapop"/>
    <n v="1185732"/>
    <d v="2021-05-10T00:00:00"/>
    <s v="Northeast"/>
    <s v="New York"/>
    <s v="New York"/>
    <s v="Diet Coke"/>
    <n v="0.55000000000000004"/>
    <n v="9250"/>
    <n v="5087.5"/>
    <n v="1526.25"/>
    <n v="0.3"/>
  </r>
  <r>
    <s v="Sodapop"/>
    <n v="1185732"/>
    <d v="2021-05-10T00:00:00"/>
    <s v="Northeast"/>
    <s v="New York"/>
    <s v="New York"/>
    <s v="Sprite"/>
    <n v="0.5"/>
    <n v="9000"/>
    <n v="4500"/>
    <n v="1575"/>
    <n v="0.35"/>
  </r>
  <r>
    <s v="Sodapop"/>
    <n v="1185732"/>
    <d v="2021-05-10T00:00:00"/>
    <s v="Northeast"/>
    <s v="New York"/>
    <s v="New York"/>
    <s v="Fanta"/>
    <n v="0.5"/>
    <n v="8500"/>
    <n v="4250"/>
    <n v="1487.5"/>
    <n v="0.35"/>
  </r>
  <r>
    <s v="Sodapop"/>
    <n v="1185732"/>
    <d v="2021-05-10T00:00:00"/>
    <s v="Northeast"/>
    <s v="New York"/>
    <s v="New York"/>
    <s v="Powerade"/>
    <n v="0.6"/>
    <n v="8750"/>
    <n v="5250"/>
    <n v="1575"/>
    <n v="0.3"/>
  </r>
  <r>
    <s v="Sodapop"/>
    <n v="1185732"/>
    <d v="2021-05-10T00:00:00"/>
    <s v="Northeast"/>
    <s v="New York"/>
    <s v="New York"/>
    <s v="Dasani Water"/>
    <n v="0.65"/>
    <n v="10000"/>
    <n v="6500"/>
    <n v="1625"/>
    <n v="0.25"/>
  </r>
  <r>
    <s v="Sodapop"/>
    <n v="1185732"/>
    <d v="2021-06-12T00:00:00"/>
    <s v="Northeast"/>
    <s v="New York"/>
    <s v="New York"/>
    <s v="Coca-Cola"/>
    <n v="0.6"/>
    <n v="12500"/>
    <n v="7500"/>
    <n v="3750"/>
    <n v="0.5"/>
  </r>
  <r>
    <s v="Sodapop"/>
    <n v="1185732"/>
    <d v="2021-06-12T00:00:00"/>
    <s v="Northeast"/>
    <s v="New York"/>
    <s v="New York"/>
    <s v="Diet Coke"/>
    <n v="0.55000000000000004"/>
    <n v="10000"/>
    <n v="5500"/>
    <n v="1650"/>
    <n v="0.3"/>
  </r>
  <r>
    <s v="Sodapop"/>
    <n v="1185732"/>
    <d v="2021-06-12T00:00:00"/>
    <s v="Northeast"/>
    <s v="New York"/>
    <s v="New York"/>
    <s v="Sprite"/>
    <n v="0.5"/>
    <n v="9250"/>
    <n v="4625"/>
    <n v="1618.75"/>
    <n v="0.35"/>
  </r>
  <r>
    <s v="Sodapop"/>
    <n v="1185732"/>
    <d v="2021-06-12T00:00:00"/>
    <s v="Northeast"/>
    <s v="New York"/>
    <s v="New York"/>
    <s v="Fanta"/>
    <n v="0.5"/>
    <n v="9000"/>
    <n v="4500"/>
    <n v="1575"/>
    <n v="0.35"/>
  </r>
  <r>
    <s v="Sodapop"/>
    <n v="1185732"/>
    <d v="2021-06-12T00:00:00"/>
    <s v="Northeast"/>
    <s v="New York"/>
    <s v="New York"/>
    <s v="Powerade"/>
    <n v="0.6"/>
    <n v="9000"/>
    <n v="5400"/>
    <n v="1620"/>
    <n v="0.3"/>
  </r>
  <r>
    <s v="Sodapop"/>
    <n v="1185732"/>
    <d v="2021-06-12T00:00:00"/>
    <s v="Northeast"/>
    <s v="New York"/>
    <s v="New York"/>
    <s v="Dasani Water"/>
    <n v="0.65"/>
    <n v="10500"/>
    <n v="6825"/>
    <n v="1706.25"/>
    <n v="0.25"/>
  </r>
  <r>
    <s v="Sodapop"/>
    <n v="1185732"/>
    <d v="2021-07-10T00:00:00"/>
    <s v="Northeast"/>
    <s v="New York"/>
    <s v="New York"/>
    <s v="Coca-Cola"/>
    <n v="0.6"/>
    <n v="12750"/>
    <n v="7650"/>
    <n v="3825"/>
    <n v="0.5"/>
  </r>
  <r>
    <s v="Sodapop"/>
    <n v="1185732"/>
    <d v="2021-07-10T00:00:00"/>
    <s v="Northeast"/>
    <s v="New York"/>
    <s v="New York"/>
    <s v="Diet Coke"/>
    <n v="0.55000000000000004"/>
    <n v="10250"/>
    <n v="5637.5000000000009"/>
    <n v="1691.2500000000002"/>
    <n v="0.3"/>
  </r>
  <r>
    <s v="Sodapop"/>
    <n v="1185732"/>
    <d v="2021-07-10T00:00:00"/>
    <s v="Northeast"/>
    <s v="New York"/>
    <s v="New York"/>
    <s v="Sprite"/>
    <n v="0.5"/>
    <n v="9500"/>
    <n v="4750"/>
    <n v="1662.5"/>
    <n v="0.35"/>
  </r>
  <r>
    <s v="Sodapop"/>
    <n v="1185732"/>
    <d v="2021-07-10T00:00:00"/>
    <s v="Northeast"/>
    <s v="New York"/>
    <s v="New York"/>
    <s v="Fanta"/>
    <n v="0.5"/>
    <n v="9000"/>
    <n v="4500"/>
    <n v="1575"/>
    <n v="0.35"/>
  </r>
  <r>
    <s v="Sodapop"/>
    <n v="1185732"/>
    <d v="2021-07-10T00:00:00"/>
    <s v="Northeast"/>
    <s v="New York"/>
    <s v="New York"/>
    <s v="Powerade"/>
    <n v="0.6"/>
    <n v="9250"/>
    <n v="5550"/>
    <n v="1665"/>
    <n v="0.3"/>
  </r>
  <r>
    <s v="Sodapop"/>
    <n v="1185732"/>
    <d v="2021-07-10T00:00:00"/>
    <s v="Northeast"/>
    <s v="New York"/>
    <s v="New York"/>
    <s v="Dasani Water"/>
    <n v="0.65"/>
    <n v="11000"/>
    <n v="7150"/>
    <n v="1787.5"/>
    <n v="0.25"/>
  </r>
  <r>
    <s v="Sodapop"/>
    <n v="1185732"/>
    <d v="2021-08-11T00:00:00"/>
    <s v="Northeast"/>
    <s v="New York"/>
    <s v="New York"/>
    <s v="Coca-Cola"/>
    <n v="0.6"/>
    <n v="12500"/>
    <n v="7500"/>
    <n v="3750"/>
    <n v="0.5"/>
  </r>
  <r>
    <s v="Sodapop"/>
    <n v="1185732"/>
    <d v="2021-08-11T00:00:00"/>
    <s v="Northeast"/>
    <s v="New York"/>
    <s v="New York"/>
    <s v="Diet Coke"/>
    <n v="0.55000000000000004"/>
    <n v="10250"/>
    <n v="5637.5000000000009"/>
    <n v="1691.2500000000002"/>
    <n v="0.3"/>
  </r>
  <r>
    <s v="Sodapop"/>
    <n v="1185732"/>
    <d v="2021-08-11T00:00:00"/>
    <s v="Northeast"/>
    <s v="New York"/>
    <s v="New York"/>
    <s v="Sprite"/>
    <n v="0.5"/>
    <n v="9500"/>
    <n v="4750"/>
    <n v="1662.5"/>
    <n v="0.35"/>
  </r>
  <r>
    <s v="Sodapop"/>
    <n v="1185732"/>
    <d v="2021-08-11T00:00:00"/>
    <s v="Northeast"/>
    <s v="New York"/>
    <s v="New York"/>
    <s v="Fanta"/>
    <n v="0.5"/>
    <n v="9250"/>
    <n v="4625"/>
    <n v="1618.75"/>
    <n v="0.35"/>
  </r>
  <r>
    <s v="Sodapop"/>
    <n v="1185732"/>
    <d v="2021-08-11T00:00:00"/>
    <s v="Northeast"/>
    <s v="New York"/>
    <s v="New York"/>
    <s v="Powerade"/>
    <n v="0.6"/>
    <n v="9000"/>
    <n v="5400"/>
    <n v="1620"/>
    <n v="0.3"/>
  </r>
  <r>
    <s v="Sodapop"/>
    <n v="1185732"/>
    <d v="2021-08-11T00:00:00"/>
    <s v="Northeast"/>
    <s v="New York"/>
    <s v="New York"/>
    <s v="Dasani Water"/>
    <n v="0.65"/>
    <n v="10750"/>
    <n v="6987.5"/>
    <n v="1746.875"/>
    <n v="0.25"/>
  </r>
  <r>
    <s v="Sodapop"/>
    <n v="1185732"/>
    <d v="2021-09-10T00:00:00"/>
    <s v="Northeast"/>
    <s v="New York"/>
    <s v="New York"/>
    <s v="Coca-Cola"/>
    <n v="0.6"/>
    <n v="12000"/>
    <n v="7200"/>
    <n v="3600"/>
    <n v="0.5"/>
  </r>
  <r>
    <s v="Sodapop"/>
    <n v="1185732"/>
    <d v="2021-09-10T00:00:00"/>
    <s v="Northeast"/>
    <s v="New York"/>
    <s v="New York"/>
    <s v="Diet Coke"/>
    <n v="0.55000000000000004"/>
    <n v="10000"/>
    <n v="5500"/>
    <n v="1650"/>
    <n v="0.3"/>
  </r>
  <r>
    <s v="Sodapop"/>
    <n v="1185732"/>
    <d v="2021-09-10T00:00:00"/>
    <s v="Northeast"/>
    <s v="New York"/>
    <s v="New York"/>
    <s v="Sprite"/>
    <n v="0.5"/>
    <n v="9250"/>
    <n v="4625"/>
    <n v="1618.75"/>
    <n v="0.35"/>
  </r>
  <r>
    <s v="Sodapop"/>
    <n v="1185732"/>
    <d v="2021-09-10T00:00:00"/>
    <s v="Northeast"/>
    <s v="New York"/>
    <s v="New York"/>
    <s v="Fanta"/>
    <n v="0.5"/>
    <n v="9000"/>
    <n v="4500"/>
    <n v="1575"/>
    <n v="0.35"/>
  </r>
  <r>
    <s v="Sodapop"/>
    <n v="1185732"/>
    <d v="2021-09-10T00:00:00"/>
    <s v="Northeast"/>
    <s v="New York"/>
    <s v="New York"/>
    <s v="Powerade"/>
    <n v="0.6"/>
    <n v="9000"/>
    <n v="5400"/>
    <n v="1620"/>
    <n v="0.3"/>
  </r>
  <r>
    <s v="Sodapop"/>
    <n v="1185732"/>
    <d v="2021-09-10T00:00:00"/>
    <s v="Northeast"/>
    <s v="New York"/>
    <s v="New York"/>
    <s v="Dasani Water"/>
    <n v="0.65"/>
    <n v="10000"/>
    <n v="6500"/>
    <n v="1625"/>
    <n v="0.25"/>
  </r>
  <r>
    <s v="Sodapop"/>
    <n v="1185732"/>
    <d v="2021-10-12T00:00:00"/>
    <s v="Northeast"/>
    <s v="New York"/>
    <s v="New York"/>
    <s v="Coca-Cola"/>
    <n v="0.65"/>
    <n v="11750"/>
    <n v="7637.5"/>
    <n v="3818.75"/>
    <n v="0.5"/>
  </r>
  <r>
    <s v="Sodapop"/>
    <n v="1185732"/>
    <d v="2021-10-12T00:00:00"/>
    <s v="Northeast"/>
    <s v="New York"/>
    <s v="New York"/>
    <s v="Diet Coke"/>
    <n v="0.55000000000000004"/>
    <n v="10000"/>
    <n v="5500"/>
    <n v="1650"/>
    <n v="0.3"/>
  </r>
  <r>
    <s v="Sodapop"/>
    <n v="1185732"/>
    <d v="2021-10-12T00:00:00"/>
    <s v="Northeast"/>
    <s v="New York"/>
    <s v="New York"/>
    <s v="Sprite"/>
    <n v="0.55000000000000004"/>
    <n v="9000"/>
    <n v="4950"/>
    <n v="1732.5"/>
    <n v="0.35"/>
  </r>
  <r>
    <s v="Sodapop"/>
    <n v="1185732"/>
    <d v="2021-10-12T00:00:00"/>
    <s v="Northeast"/>
    <s v="New York"/>
    <s v="New York"/>
    <s v="Fanta"/>
    <n v="0.55000000000000004"/>
    <n v="8750"/>
    <n v="4812.5"/>
    <n v="1684.375"/>
    <n v="0.35"/>
  </r>
  <r>
    <s v="Sodapop"/>
    <n v="1185732"/>
    <d v="2021-10-12T00:00:00"/>
    <s v="Northeast"/>
    <s v="New York"/>
    <s v="New York"/>
    <s v="Powerade"/>
    <n v="0.65"/>
    <n v="8750"/>
    <n v="5687.5"/>
    <n v="1706.25"/>
    <n v="0.3"/>
  </r>
  <r>
    <s v="Sodapop"/>
    <n v="1185732"/>
    <d v="2021-10-12T00:00:00"/>
    <s v="Northeast"/>
    <s v="New York"/>
    <s v="New York"/>
    <s v="Dasani Water"/>
    <n v="0.7"/>
    <n v="10000"/>
    <n v="7000"/>
    <n v="1750"/>
    <n v="0.25"/>
  </r>
  <r>
    <s v="Sodapop"/>
    <n v="1185732"/>
    <d v="2021-11-11T00:00:00"/>
    <s v="Northeast"/>
    <s v="New York"/>
    <s v="New York"/>
    <s v="Coca-Cola"/>
    <n v="0.65"/>
    <n v="11500"/>
    <n v="7475"/>
    <n v="3737.5"/>
    <n v="0.5"/>
  </r>
  <r>
    <s v="Sodapop"/>
    <n v="1185732"/>
    <d v="2021-11-11T00:00:00"/>
    <s v="Northeast"/>
    <s v="New York"/>
    <s v="New York"/>
    <s v="Diet Coke"/>
    <n v="0.55000000000000004"/>
    <n v="9750"/>
    <n v="5362.5"/>
    <n v="1608.75"/>
    <n v="0.3"/>
  </r>
  <r>
    <s v="Sodapop"/>
    <n v="1185732"/>
    <d v="2021-11-11T00:00:00"/>
    <s v="Northeast"/>
    <s v="New York"/>
    <s v="New York"/>
    <s v="Sprite"/>
    <n v="0.55000000000000004"/>
    <n v="9200"/>
    <n v="5060"/>
    <n v="1771"/>
    <n v="0.35"/>
  </r>
  <r>
    <s v="Sodapop"/>
    <n v="1185732"/>
    <d v="2021-11-11T00:00:00"/>
    <s v="Northeast"/>
    <s v="New York"/>
    <s v="New York"/>
    <s v="Fanta"/>
    <n v="0.55000000000000004"/>
    <n v="9000"/>
    <n v="4950"/>
    <n v="1732.5"/>
    <n v="0.35"/>
  </r>
  <r>
    <s v="Sodapop"/>
    <n v="1185732"/>
    <d v="2021-11-11T00:00:00"/>
    <s v="Northeast"/>
    <s v="New York"/>
    <s v="New York"/>
    <s v="Powerade"/>
    <n v="0.65"/>
    <n v="8750"/>
    <n v="5687.5"/>
    <n v="1706.25"/>
    <n v="0.3"/>
  </r>
  <r>
    <s v="Sodapop"/>
    <n v="1185732"/>
    <d v="2021-11-11T00:00:00"/>
    <s v="Northeast"/>
    <s v="New York"/>
    <s v="New York"/>
    <s v="Dasani Water"/>
    <n v="0.7"/>
    <n v="9750"/>
    <n v="6825"/>
    <n v="1706.25"/>
    <n v="0.25"/>
  </r>
  <r>
    <s v="Sodapop"/>
    <n v="1185732"/>
    <d v="2021-12-10T00:00:00"/>
    <s v="Northeast"/>
    <s v="New York"/>
    <s v="New York"/>
    <s v="Coca-Cola"/>
    <n v="0.65"/>
    <n v="12000"/>
    <n v="7800"/>
    <n v="3900"/>
    <n v="0.5"/>
  </r>
  <r>
    <s v="Sodapop"/>
    <n v="1185732"/>
    <d v="2021-12-10T00:00:00"/>
    <s v="Northeast"/>
    <s v="New York"/>
    <s v="New York"/>
    <s v="Diet Coke"/>
    <n v="0.55000000000000004"/>
    <n v="10000"/>
    <n v="5500"/>
    <n v="1650"/>
    <n v="0.3"/>
  </r>
  <r>
    <s v="Sodapop"/>
    <n v="1185732"/>
    <d v="2021-12-10T00:00:00"/>
    <s v="Northeast"/>
    <s v="New York"/>
    <s v="New York"/>
    <s v="Sprite"/>
    <n v="0.55000000000000004"/>
    <n v="9500"/>
    <n v="5225"/>
    <n v="1828.7499999999998"/>
    <n v="0.35"/>
  </r>
  <r>
    <s v="Sodapop"/>
    <n v="1185732"/>
    <d v="2021-12-10T00:00:00"/>
    <s v="Northeast"/>
    <s v="New York"/>
    <s v="New York"/>
    <s v="Fanta"/>
    <n v="0.55000000000000004"/>
    <n v="9000"/>
    <n v="4950"/>
    <n v="1732.5"/>
    <n v="0.35"/>
  </r>
  <r>
    <s v="Sodapop"/>
    <n v="1185732"/>
    <d v="2021-12-10T00:00:00"/>
    <s v="Northeast"/>
    <s v="New York"/>
    <s v="New York"/>
    <s v="Powerade"/>
    <n v="0.65"/>
    <n v="9000"/>
    <n v="5850"/>
    <n v="1755"/>
    <n v="0.3"/>
  </r>
  <r>
    <s v="Sodapop"/>
    <n v="1185732"/>
    <d v="2021-12-10T00:00:00"/>
    <s v="Northeast"/>
    <s v="New York"/>
    <s v="New York"/>
    <s v="Dasani Water"/>
    <n v="0.7"/>
    <n v="10000"/>
    <n v="7000"/>
    <n v="1750"/>
    <n v="0.25"/>
  </r>
  <r>
    <s v="BevCo"/>
    <n v="1197831"/>
    <d v="2021-01-02T00:00:00"/>
    <s v="South"/>
    <s v="Texas"/>
    <s v="Houston"/>
    <s v="Coca-Cola"/>
    <n v="0.25"/>
    <n v="9000"/>
    <n v="2250"/>
    <n v="787.5"/>
    <n v="0.35"/>
  </r>
  <r>
    <s v="BevCo"/>
    <n v="1197831"/>
    <d v="2021-01-02T00:00:00"/>
    <s v="South"/>
    <s v="Texas"/>
    <s v="Houston"/>
    <s v="Diet Coke"/>
    <n v="0.35"/>
    <n v="9000"/>
    <n v="3150"/>
    <n v="1102.5"/>
    <n v="0.35"/>
  </r>
  <r>
    <s v="BevCo"/>
    <n v="1197831"/>
    <d v="2021-01-02T00:00:00"/>
    <s v="South"/>
    <s v="Texas"/>
    <s v="Houston"/>
    <s v="Sprite"/>
    <n v="0.35"/>
    <n v="7000"/>
    <n v="2450"/>
    <n v="857.5"/>
    <n v="0.35"/>
  </r>
  <r>
    <s v="BevCo"/>
    <n v="1197831"/>
    <d v="2021-01-02T00:00:00"/>
    <s v="South"/>
    <s v="Texas"/>
    <s v="Houston"/>
    <s v="Fanta"/>
    <n v="0.35"/>
    <n v="7000"/>
    <n v="2450"/>
    <n v="1102.5"/>
    <n v="0.45"/>
  </r>
  <r>
    <s v="BevCo"/>
    <n v="1197831"/>
    <d v="2021-01-02T00:00:00"/>
    <s v="South"/>
    <s v="Texas"/>
    <s v="Houston"/>
    <s v="Powerade"/>
    <n v="0.4"/>
    <n v="5500"/>
    <n v="2200"/>
    <n v="660"/>
    <n v="0.3"/>
  </r>
  <r>
    <s v="BevCo"/>
    <n v="1197831"/>
    <d v="2021-01-02T00:00:00"/>
    <s v="South"/>
    <s v="Texas"/>
    <s v="Houston"/>
    <s v="Dasani Water"/>
    <n v="0.35"/>
    <n v="7000"/>
    <n v="2450"/>
    <n v="1225"/>
    <n v="0.5"/>
  </r>
  <r>
    <s v="BevCo"/>
    <n v="1197831"/>
    <d v="2021-02-01T00:00:00"/>
    <s v="South"/>
    <s v="Texas"/>
    <s v="Houston"/>
    <s v="Coca-Cola"/>
    <n v="0.25"/>
    <n v="8500"/>
    <n v="2125"/>
    <n v="743.75"/>
    <n v="0.35"/>
  </r>
  <r>
    <s v="BevCo"/>
    <n v="1197831"/>
    <d v="2021-02-01T00:00:00"/>
    <s v="South"/>
    <s v="Texas"/>
    <s v="Houston"/>
    <s v="Diet Coke"/>
    <n v="0.35"/>
    <n v="8500"/>
    <n v="2975"/>
    <n v="1041.25"/>
    <n v="0.35"/>
  </r>
  <r>
    <s v="BevCo"/>
    <n v="1197831"/>
    <d v="2021-02-01T00:00:00"/>
    <s v="South"/>
    <s v="Texas"/>
    <s v="Houston"/>
    <s v="Sprite"/>
    <n v="0.35"/>
    <n v="6750"/>
    <n v="2362.5"/>
    <n v="826.875"/>
    <n v="0.35"/>
  </r>
  <r>
    <s v="BevCo"/>
    <n v="1197831"/>
    <d v="2021-02-01T00:00:00"/>
    <s v="South"/>
    <s v="Texas"/>
    <s v="Houston"/>
    <s v="Fanta"/>
    <n v="0.35"/>
    <n v="6250"/>
    <n v="2187.5"/>
    <n v="984.375"/>
    <n v="0.45"/>
  </r>
  <r>
    <s v="BevCo"/>
    <n v="1197831"/>
    <d v="2021-02-01T00:00:00"/>
    <s v="South"/>
    <s v="Texas"/>
    <s v="Houston"/>
    <s v="Powerade"/>
    <n v="0.4"/>
    <n v="5000"/>
    <n v="2000"/>
    <n v="600"/>
    <n v="0.3"/>
  </r>
  <r>
    <s v="BevCo"/>
    <n v="1197831"/>
    <d v="2021-02-01T00:00:00"/>
    <s v="South"/>
    <s v="Texas"/>
    <s v="Houston"/>
    <s v="Dasani Water"/>
    <n v="0.35"/>
    <n v="7000"/>
    <n v="2450"/>
    <n v="1225"/>
    <n v="0.5"/>
  </r>
  <r>
    <s v="BevCo"/>
    <n v="1197831"/>
    <d v="2021-03-03T00:00:00"/>
    <s v="South"/>
    <s v="Texas"/>
    <s v="Houston"/>
    <s v="Coca-Cola"/>
    <n v="0.3"/>
    <n v="8750"/>
    <n v="2625"/>
    <n v="918.74999999999989"/>
    <n v="0.35"/>
  </r>
  <r>
    <s v="BevCo"/>
    <n v="1197831"/>
    <d v="2021-03-03T00:00:00"/>
    <s v="South"/>
    <s v="Texas"/>
    <s v="Houston"/>
    <s v="Diet Coke"/>
    <n v="0.4"/>
    <n v="8750"/>
    <n v="3500"/>
    <n v="1225"/>
    <n v="0.35"/>
  </r>
  <r>
    <s v="BevCo"/>
    <n v="1197831"/>
    <d v="2021-03-03T00:00:00"/>
    <s v="South"/>
    <s v="Texas"/>
    <s v="Houston"/>
    <s v="Sprite"/>
    <n v="0.35"/>
    <n v="7000"/>
    <n v="2450"/>
    <n v="857.5"/>
    <n v="0.35"/>
  </r>
  <r>
    <s v="BevCo"/>
    <n v="1197831"/>
    <d v="2021-03-03T00:00:00"/>
    <s v="South"/>
    <s v="Texas"/>
    <s v="Houston"/>
    <s v="Fanta"/>
    <n v="0.4"/>
    <n v="6000"/>
    <n v="2400"/>
    <n v="1080"/>
    <n v="0.45"/>
  </r>
  <r>
    <s v="BevCo"/>
    <n v="1197831"/>
    <d v="2021-03-03T00:00:00"/>
    <s v="South"/>
    <s v="Texas"/>
    <s v="Houston"/>
    <s v="Powerade"/>
    <n v="0.45"/>
    <n v="5000"/>
    <n v="2250"/>
    <n v="675"/>
    <n v="0.3"/>
  </r>
  <r>
    <s v="BevCo"/>
    <n v="1197831"/>
    <d v="2021-03-03T00:00:00"/>
    <s v="South"/>
    <s v="Texas"/>
    <s v="Houston"/>
    <s v="Dasani Water"/>
    <n v="0.4"/>
    <n v="6500"/>
    <n v="2600"/>
    <n v="1300"/>
    <n v="0.5"/>
  </r>
  <r>
    <s v="BevCo"/>
    <n v="1197831"/>
    <d v="2021-04-02T00:00:00"/>
    <s v="South"/>
    <s v="Texas"/>
    <s v="Houston"/>
    <s v="Coca-Cola"/>
    <n v="0.3"/>
    <n v="9000"/>
    <n v="2700"/>
    <n v="944.99999999999989"/>
    <n v="0.35"/>
  </r>
  <r>
    <s v="BevCo"/>
    <n v="1197831"/>
    <d v="2021-04-02T00:00:00"/>
    <s v="South"/>
    <s v="Texas"/>
    <s v="Houston"/>
    <s v="Diet Coke"/>
    <n v="0.4"/>
    <n v="9000"/>
    <n v="3600"/>
    <n v="1260"/>
    <n v="0.35"/>
  </r>
  <r>
    <s v="BevCo"/>
    <n v="1197831"/>
    <d v="2021-04-02T00:00:00"/>
    <s v="South"/>
    <s v="Texas"/>
    <s v="Houston"/>
    <s v="Sprite"/>
    <n v="0.35"/>
    <n v="7250"/>
    <n v="2537.5"/>
    <n v="888.125"/>
    <n v="0.35"/>
  </r>
  <r>
    <s v="BevCo"/>
    <n v="1197831"/>
    <d v="2021-04-02T00:00:00"/>
    <s v="South"/>
    <s v="Texas"/>
    <s v="Houston"/>
    <s v="Fanta"/>
    <n v="0.4"/>
    <n v="6250"/>
    <n v="2500"/>
    <n v="1125"/>
    <n v="0.45"/>
  </r>
  <r>
    <s v="BevCo"/>
    <n v="1197831"/>
    <d v="2021-04-02T00:00:00"/>
    <s v="South"/>
    <s v="Texas"/>
    <s v="Houston"/>
    <s v="Powerade"/>
    <n v="0.45"/>
    <n v="5250"/>
    <n v="2362.5"/>
    <n v="708.75"/>
    <n v="0.3"/>
  </r>
  <r>
    <s v="BevCo"/>
    <n v="1197831"/>
    <d v="2021-04-02T00:00:00"/>
    <s v="South"/>
    <s v="Texas"/>
    <s v="Houston"/>
    <s v="Dasani Water"/>
    <n v="0.4"/>
    <n v="8000"/>
    <n v="3200"/>
    <n v="1600"/>
    <n v="0.5"/>
  </r>
  <r>
    <s v="BevCo"/>
    <n v="1197831"/>
    <d v="2021-05-02T00:00:00"/>
    <s v="South"/>
    <s v="Texas"/>
    <s v="Houston"/>
    <s v="Coca-Cola"/>
    <n v="0.3"/>
    <n v="9250"/>
    <n v="2775"/>
    <n v="971.24999999999989"/>
    <n v="0.35"/>
  </r>
  <r>
    <s v="BevCo"/>
    <n v="1197831"/>
    <d v="2021-05-02T00:00:00"/>
    <s v="South"/>
    <s v="Texas"/>
    <s v="Houston"/>
    <s v="Diet Coke"/>
    <n v="0.4"/>
    <n v="9250"/>
    <n v="3700"/>
    <n v="1295"/>
    <n v="0.35"/>
  </r>
  <r>
    <s v="BevCo"/>
    <n v="1197831"/>
    <d v="2021-05-02T00:00:00"/>
    <s v="South"/>
    <s v="Texas"/>
    <s v="Houston"/>
    <s v="Sprite"/>
    <n v="0.35"/>
    <n v="7750"/>
    <n v="2712.5"/>
    <n v="949.37499999999989"/>
    <n v="0.35"/>
  </r>
  <r>
    <s v="BevCo"/>
    <n v="1197831"/>
    <d v="2021-05-02T00:00:00"/>
    <s v="South"/>
    <s v="Texas"/>
    <s v="Houston"/>
    <s v="Fanta"/>
    <n v="0.4"/>
    <n v="7000"/>
    <n v="2800"/>
    <n v="1260"/>
    <n v="0.45"/>
  </r>
  <r>
    <s v="BevCo"/>
    <n v="1197831"/>
    <d v="2021-05-02T00:00:00"/>
    <s v="South"/>
    <s v="Texas"/>
    <s v="Houston"/>
    <s v="Powerade"/>
    <n v="0.45"/>
    <n v="6000"/>
    <n v="2700"/>
    <n v="810"/>
    <n v="0.3"/>
  </r>
  <r>
    <s v="BevCo"/>
    <n v="1197831"/>
    <d v="2021-05-02T00:00:00"/>
    <s v="South"/>
    <s v="Texas"/>
    <s v="Houston"/>
    <s v="Dasani Water"/>
    <n v="0.4"/>
    <n v="9500"/>
    <n v="3800"/>
    <n v="1900"/>
    <n v="0.5"/>
  </r>
  <r>
    <s v="BevCo"/>
    <n v="1197831"/>
    <d v="2021-06-01T00:00:00"/>
    <s v="South"/>
    <s v="Texas"/>
    <s v="Houston"/>
    <s v="Coca-Cola"/>
    <n v="0.4"/>
    <n v="9500"/>
    <n v="3800"/>
    <n v="1330"/>
    <n v="0.35"/>
  </r>
  <r>
    <s v="BevCo"/>
    <n v="1197831"/>
    <d v="2021-06-01T00:00:00"/>
    <s v="South"/>
    <s v="Texas"/>
    <s v="Houston"/>
    <s v="Diet Coke"/>
    <n v="0.45"/>
    <n v="9500"/>
    <n v="4275"/>
    <n v="1496.25"/>
    <n v="0.35"/>
  </r>
  <r>
    <s v="BevCo"/>
    <n v="1197831"/>
    <d v="2021-06-01T00:00:00"/>
    <s v="South"/>
    <s v="Texas"/>
    <s v="Houston"/>
    <s v="Sprite"/>
    <n v="0.4"/>
    <n v="8000"/>
    <n v="3200"/>
    <n v="1120"/>
    <n v="0.35"/>
  </r>
  <r>
    <s v="BevCo"/>
    <n v="1197831"/>
    <d v="2021-06-01T00:00:00"/>
    <s v="South"/>
    <s v="Texas"/>
    <s v="Houston"/>
    <s v="Fanta"/>
    <n v="0.4"/>
    <n v="7500"/>
    <n v="3000"/>
    <n v="1350"/>
    <n v="0.45"/>
  </r>
  <r>
    <s v="BevCo"/>
    <n v="1197831"/>
    <d v="2021-06-01T00:00:00"/>
    <s v="South"/>
    <s v="Texas"/>
    <s v="Houston"/>
    <s v="Powerade"/>
    <n v="0.45"/>
    <n v="6500"/>
    <n v="2925"/>
    <n v="877.5"/>
    <n v="0.3"/>
  </r>
  <r>
    <s v="BevCo"/>
    <n v="1197831"/>
    <d v="2021-06-01T00:00:00"/>
    <s v="South"/>
    <s v="Texas"/>
    <s v="Houston"/>
    <s v="Dasani Water"/>
    <n v="0.5"/>
    <n v="10000"/>
    <n v="5000"/>
    <n v="2500"/>
    <n v="0.5"/>
  </r>
  <r>
    <s v="BevCo"/>
    <n v="1197831"/>
    <d v="2021-07-03T00:00:00"/>
    <s v="South"/>
    <s v="Texas"/>
    <s v="Houston"/>
    <s v="Coca-Cola"/>
    <n v="0.4"/>
    <n v="9500"/>
    <n v="3800"/>
    <n v="1330"/>
    <n v="0.35"/>
  </r>
  <r>
    <s v="BevCo"/>
    <n v="1197831"/>
    <d v="2021-07-03T00:00:00"/>
    <s v="South"/>
    <s v="Texas"/>
    <s v="Houston"/>
    <s v="Diet Coke"/>
    <n v="0.45"/>
    <n v="9500"/>
    <n v="4275"/>
    <n v="1496.25"/>
    <n v="0.35"/>
  </r>
  <r>
    <s v="BevCo"/>
    <n v="1197831"/>
    <d v="2021-07-03T00:00:00"/>
    <s v="South"/>
    <s v="Texas"/>
    <s v="Houston"/>
    <s v="Sprite"/>
    <n v="0.4"/>
    <n v="11000"/>
    <n v="4400"/>
    <n v="1540"/>
    <n v="0.35"/>
  </r>
  <r>
    <s v="BevCo"/>
    <n v="1197831"/>
    <d v="2021-07-03T00:00:00"/>
    <s v="South"/>
    <s v="Texas"/>
    <s v="Houston"/>
    <s v="Fanta"/>
    <n v="0.4"/>
    <n v="7000"/>
    <n v="2800"/>
    <n v="1260"/>
    <n v="0.45"/>
  </r>
  <r>
    <s v="BevCo"/>
    <n v="1197831"/>
    <d v="2021-07-03T00:00:00"/>
    <s v="South"/>
    <s v="Texas"/>
    <s v="Houston"/>
    <s v="Powerade"/>
    <n v="0.45"/>
    <n v="7000"/>
    <n v="3150"/>
    <n v="945"/>
    <n v="0.3"/>
  </r>
  <r>
    <s v="BevCo"/>
    <n v="1197831"/>
    <d v="2021-07-03T00:00:00"/>
    <s v="South"/>
    <s v="Texas"/>
    <s v="Houston"/>
    <s v="Dasani Water"/>
    <n v="0.5"/>
    <n v="9750"/>
    <n v="4875"/>
    <n v="2437.5"/>
    <n v="0.5"/>
  </r>
  <r>
    <s v="BevCo"/>
    <n v="1197831"/>
    <d v="2021-08-05T00:00:00"/>
    <s v="South"/>
    <s v="Texas"/>
    <s v="Houston"/>
    <s v="Coca-Cola"/>
    <n v="0.4"/>
    <n v="9250"/>
    <n v="3700"/>
    <n v="1295"/>
    <n v="0.35"/>
  </r>
  <r>
    <s v="BevCo"/>
    <n v="1197831"/>
    <d v="2021-08-05T00:00:00"/>
    <s v="South"/>
    <s v="Texas"/>
    <s v="Houston"/>
    <s v="Diet Coke"/>
    <n v="0.45"/>
    <n v="9250"/>
    <n v="4162.5"/>
    <n v="1456.875"/>
    <n v="0.35"/>
  </r>
  <r>
    <s v="BevCo"/>
    <n v="1197831"/>
    <d v="2021-08-05T00:00:00"/>
    <s v="South"/>
    <s v="Texas"/>
    <s v="Houston"/>
    <s v="Sprite"/>
    <n v="0.4"/>
    <n v="11000"/>
    <n v="4400"/>
    <n v="1540"/>
    <n v="0.35"/>
  </r>
  <r>
    <s v="BevCo"/>
    <n v="1197831"/>
    <d v="2021-08-05T00:00:00"/>
    <s v="South"/>
    <s v="Texas"/>
    <s v="Houston"/>
    <s v="Fanta"/>
    <n v="0.4"/>
    <n v="6500"/>
    <n v="2600"/>
    <n v="1170"/>
    <n v="0.45"/>
  </r>
  <r>
    <s v="BevCo"/>
    <n v="1197831"/>
    <d v="2021-08-05T00:00:00"/>
    <s v="South"/>
    <s v="Texas"/>
    <s v="Houston"/>
    <s v="Powerade"/>
    <n v="0.45"/>
    <n v="6500"/>
    <n v="2925"/>
    <n v="877.5"/>
    <n v="0.3"/>
  </r>
  <r>
    <s v="BevCo"/>
    <n v="1197831"/>
    <d v="2021-08-05T00:00:00"/>
    <s v="South"/>
    <s v="Texas"/>
    <s v="Houston"/>
    <s v="Dasani Water"/>
    <n v="0.5"/>
    <n v="9000"/>
    <n v="4500"/>
    <n v="2250"/>
    <n v="0.5"/>
  </r>
  <r>
    <s v="BevCo"/>
    <n v="1197831"/>
    <d v="2021-09-02T00:00:00"/>
    <s v="South"/>
    <s v="Texas"/>
    <s v="Houston"/>
    <s v="Coca-Cola"/>
    <n v="0.45"/>
    <n v="8500"/>
    <n v="3825"/>
    <n v="1338.75"/>
    <n v="0.35"/>
  </r>
  <r>
    <s v="BevCo"/>
    <n v="1197831"/>
    <d v="2021-09-02T00:00:00"/>
    <s v="South"/>
    <s v="Texas"/>
    <s v="Houston"/>
    <s v="Diet Coke"/>
    <n v="0.45"/>
    <n v="8500"/>
    <n v="3825"/>
    <n v="1338.75"/>
    <n v="0.35"/>
  </r>
  <r>
    <s v="BevCo"/>
    <n v="1197831"/>
    <d v="2021-09-02T00:00:00"/>
    <s v="South"/>
    <s v="Texas"/>
    <s v="Houston"/>
    <s v="Sprite"/>
    <n v="0.5"/>
    <n v="9000"/>
    <n v="4500"/>
    <n v="1575"/>
    <n v="0.35"/>
  </r>
  <r>
    <s v="BevCo"/>
    <n v="1197831"/>
    <d v="2021-09-02T00:00:00"/>
    <s v="South"/>
    <s v="Texas"/>
    <s v="Houston"/>
    <s v="Fanta"/>
    <n v="0.5"/>
    <n v="6250"/>
    <n v="3125"/>
    <n v="1406.25"/>
    <n v="0.45"/>
  </r>
  <r>
    <s v="BevCo"/>
    <n v="1197831"/>
    <d v="2021-09-02T00:00:00"/>
    <s v="South"/>
    <s v="Texas"/>
    <s v="Houston"/>
    <s v="Powerade"/>
    <n v="0.45"/>
    <n v="6250"/>
    <n v="2812.5"/>
    <n v="843.75"/>
    <n v="0.3"/>
  </r>
  <r>
    <s v="BevCo"/>
    <n v="1197831"/>
    <d v="2021-09-02T00:00:00"/>
    <s v="South"/>
    <s v="Texas"/>
    <s v="Houston"/>
    <s v="Dasani Water"/>
    <n v="0.55000000000000004"/>
    <n v="8500"/>
    <n v="4675"/>
    <n v="2337.5"/>
    <n v="0.5"/>
  </r>
  <r>
    <s v="BevCo"/>
    <n v="1197831"/>
    <d v="2021-10-01T00:00:00"/>
    <s v="South"/>
    <s v="Texas"/>
    <s v="Houston"/>
    <s v="Coca-Cola"/>
    <n v="0.45"/>
    <n v="8000"/>
    <n v="3600"/>
    <n v="1260"/>
    <n v="0.35"/>
  </r>
  <r>
    <s v="BevCo"/>
    <n v="1197831"/>
    <d v="2021-10-01T00:00:00"/>
    <s v="South"/>
    <s v="Texas"/>
    <s v="Houston"/>
    <s v="Diet Coke"/>
    <n v="0.45"/>
    <n v="8000"/>
    <n v="3600"/>
    <n v="1260"/>
    <n v="0.35"/>
  </r>
  <r>
    <s v="BevCo"/>
    <n v="1197831"/>
    <d v="2021-10-01T00:00:00"/>
    <s v="South"/>
    <s v="Texas"/>
    <s v="Houston"/>
    <s v="Sprite"/>
    <n v="0.5"/>
    <n v="7500"/>
    <n v="3750"/>
    <n v="1312.5"/>
    <n v="0.35"/>
  </r>
  <r>
    <s v="BevCo"/>
    <n v="1197831"/>
    <d v="2021-10-01T00:00:00"/>
    <s v="South"/>
    <s v="Texas"/>
    <s v="Houston"/>
    <s v="Fanta"/>
    <n v="0.5"/>
    <n v="6000"/>
    <n v="3000"/>
    <n v="1350"/>
    <n v="0.45"/>
  </r>
  <r>
    <s v="BevCo"/>
    <n v="1197831"/>
    <d v="2021-10-01T00:00:00"/>
    <s v="South"/>
    <s v="Texas"/>
    <s v="Houston"/>
    <s v="Powerade"/>
    <n v="0.45"/>
    <n v="5750"/>
    <n v="2587.5"/>
    <n v="776.25"/>
    <n v="0.3"/>
  </r>
  <r>
    <s v="BevCo"/>
    <n v="1197831"/>
    <d v="2021-10-01T00:00:00"/>
    <s v="South"/>
    <s v="Texas"/>
    <s v="Houston"/>
    <s v="Dasani Water"/>
    <n v="0.55000000000000004"/>
    <n v="7500"/>
    <n v="4125"/>
    <n v="2062.5"/>
    <n v="0.5"/>
  </r>
  <r>
    <s v="BevCo"/>
    <n v="1197831"/>
    <d v="2021-11-02T00:00:00"/>
    <s v="South"/>
    <s v="Texas"/>
    <s v="Houston"/>
    <s v="Coca-Cola"/>
    <n v="0.45"/>
    <n v="9000"/>
    <n v="4050"/>
    <n v="1417.5"/>
    <n v="0.35"/>
  </r>
  <r>
    <s v="BevCo"/>
    <n v="1197831"/>
    <d v="2021-11-02T00:00:00"/>
    <s v="South"/>
    <s v="Texas"/>
    <s v="Houston"/>
    <s v="Diet Coke"/>
    <n v="0.45"/>
    <n v="9000"/>
    <n v="4050"/>
    <n v="1417.5"/>
    <n v="0.35"/>
  </r>
  <r>
    <s v="BevCo"/>
    <n v="1197831"/>
    <d v="2021-11-02T00:00:00"/>
    <s v="South"/>
    <s v="Texas"/>
    <s v="Houston"/>
    <s v="Sprite"/>
    <n v="0.5"/>
    <n v="8250"/>
    <n v="4125"/>
    <n v="1443.75"/>
    <n v="0.35"/>
  </r>
  <r>
    <s v="BevCo"/>
    <n v="1197831"/>
    <d v="2021-11-02T00:00:00"/>
    <s v="South"/>
    <s v="Texas"/>
    <s v="Houston"/>
    <s v="Fanta"/>
    <n v="0.5"/>
    <n v="6750"/>
    <n v="3375"/>
    <n v="1518.75"/>
    <n v="0.45"/>
  </r>
  <r>
    <s v="BevCo"/>
    <n v="1197831"/>
    <d v="2021-11-02T00:00:00"/>
    <s v="South"/>
    <s v="Texas"/>
    <s v="Houston"/>
    <s v="Powerade"/>
    <n v="0.45"/>
    <n v="6500"/>
    <n v="2925"/>
    <n v="877.5"/>
    <n v="0.3"/>
  </r>
  <r>
    <s v="BevCo"/>
    <n v="1197831"/>
    <d v="2021-11-02T00:00:00"/>
    <s v="South"/>
    <s v="Texas"/>
    <s v="Houston"/>
    <s v="Dasani Water"/>
    <n v="0.55000000000000004"/>
    <n v="8500"/>
    <n v="4675"/>
    <n v="2337.5"/>
    <n v="0.5"/>
  </r>
  <r>
    <s v="BevCo"/>
    <n v="1197831"/>
    <d v="2021-12-01T00:00:00"/>
    <s v="South"/>
    <s v="Texas"/>
    <s v="Houston"/>
    <s v="Coca-Cola"/>
    <n v="0.45"/>
    <n v="9500"/>
    <n v="4275"/>
    <n v="1496.25"/>
    <n v="0.35"/>
  </r>
  <r>
    <s v="BevCo"/>
    <n v="1197831"/>
    <d v="2021-12-01T00:00:00"/>
    <s v="South"/>
    <s v="Texas"/>
    <s v="Houston"/>
    <s v="Diet Coke"/>
    <n v="0.45"/>
    <n v="9500"/>
    <n v="4275"/>
    <n v="1496.25"/>
    <n v="0.35"/>
  </r>
  <r>
    <s v="BevCo"/>
    <n v="1197831"/>
    <d v="2021-12-01T00:00:00"/>
    <s v="South"/>
    <s v="Texas"/>
    <s v="Houston"/>
    <s v="Sprite"/>
    <n v="0.5"/>
    <n v="8500"/>
    <n v="4250"/>
    <n v="1487.5"/>
    <n v="0.35"/>
  </r>
  <r>
    <s v="BevCo"/>
    <n v="1197831"/>
    <d v="2021-12-01T00:00:00"/>
    <s v="South"/>
    <s v="Texas"/>
    <s v="Houston"/>
    <s v="Fanta"/>
    <n v="0.5"/>
    <n v="7000"/>
    <n v="3500"/>
    <n v="1575"/>
    <n v="0.45"/>
  </r>
  <r>
    <s v="BevCo"/>
    <n v="1197831"/>
    <d v="2021-12-01T00:00:00"/>
    <s v="South"/>
    <s v="Texas"/>
    <s v="Houston"/>
    <s v="Powerade"/>
    <n v="0.45"/>
    <n v="6500"/>
    <n v="2925"/>
    <n v="877.5"/>
    <n v="0.3"/>
  </r>
  <r>
    <s v="BevCo"/>
    <n v="1197831"/>
    <d v="2021-12-01T00:00:00"/>
    <s v="South"/>
    <s v="Texas"/>
    <s v="Houston"/>
    <s v="Dasani Water"/>
    <n v="0.55000000000000004"/>
    <n v="9000"/>
    <n v="4950"/>
    <n v="2475"/>
    <n v="0.5"/>
  </r>
  <r>
    <s v="FizzySip"/>
    <n v="1128299"/>
    <d v="2021-01-20T00:00:00"/>
    <s v="West"/>
    <s v="California"/>
    <s v="San Francisco"/>
    <s v="Coca-Cola"/>
    <n v="0.39999999999999997"/>
    <n v="7750"/>
    <n v="3099.9999999999995"/>
    <n v="1085"/>
    <n v="0.35000000000000003"/>
  </r>
  <r>
    <s v="FizzySip"/>
    <n v="1128299"/>
    <d v="2021-01-20T00:00:00"/>
    <s v="West"/>
    <s v="California"/>
    <s v="San Francisco"/>
    <s v="Diet Coke"/>
    <n v="0.5"/>
    <n v="7750"/>
    <n v="3875"/>
    <n v="775"/>
    <n v="0.2"/>
  </r>
  <r>
    <s v="FizzySip"/>
    <n v="1128299"/>
    <d v="2021-01-20T00:00:00"/>
    <s v="West"/>
    <s v="California"/>
    <s v="San Francisco"/>
    <s v="Sprite"/>
    <n v="0.5"/>
    <n v="7750"/>
    <n v="3875"/>
    <n v="1356.2500000000002"/>
    <n v="0.35000000000000003"/>
  </r>
  <r>
    <s v="FizzySip"/>
    <n v="1128299"/>
    <d v="2021-01-20T00:00:00"/>
    <s v="West"/>
    <s v="California"/>
    <s v="San Francisco"/>
    <s v="Fanta"/>
    <n v="0.5"/>
    <n v="6250"/>
    <n v="3125"/>
    <n v="937.5"/>
    <n v="0.3"/>
  </r>
  <r>
    <s v="FizzySip"/>
    <n v="1128299"/>
    <d v="2021-01-20T00:00:00"/>
    <s v="West"/>
    <s v="California"/>
    <s v="San Francisco"/>
    <s v="Powerade"/>
    <n v="0.55000000000000004"/>
    <n v="5750"/>
    <n v="3162.5000000000005"/>
    <n v="1581.2500000000002"/>
    <n v="0.5"/>
  </r>
  <r>
    <s v="FizzySip"/>
    <n v="1128299"/>
    <d v="2021-01-20T00:00:00"/>
    <s v="West"/>
    <s v="California"/>
    <s v="San Francisco"/>
    <s v="Dasani Water"/>
    <n v="0.5"/>
    <n v="7750"/>
    <n v="3875"/>
    <n v="581.25000000000011"/>
    <n v="0.15000000000000002"/>
  </r>
  <r>
    <s v="FizzySip"/>
    <n v="1128299"/>
    <d v="2021-02-20T00:00:00"/>
    <s v="West"/>
    <s v="California"/>
    <s v="San Francisco"/>
    <s v="Coca-Cola"/>
    <n v="0.39999999999999997"/>
    <n v="8250"/>
    <n v="3299.9999999999995"/>
    <n v="1155"/>
    <n v="0.35000000000000003"/>
  </r>
  <r>
    <s v="FizzySip"/>
    <n v="1128299"/>
    <d v="2021-02-20T00:00:00"/>
    <s v="West"/>
    <s v="California"/>
    <s v="San Francisco"/>
    <s v="Diet Coke"/>
    <n v="0.5"/>
    <n v="7250"/>
    <n v="3625"/>
    <n v="725"/>
    <n v="0.2"/>
  </r>
  <r>
    <s v="FizzySip"/>
    <n v="1128299"/>
    <d v="2021-02-20T00:00:00"/>
    <s v="West"/>
    <s v="California"/>
    <s v="San Francisco"/>
    <s v="Sprite"/>
    <n v="0.5"/>
    <n v="7250"/>
    <n v="3625"/>
    <n v="1268.7500000000002"/>
    <n v="0.35000000000000003"/>
  </r>
  <r>
    <s v="FizzySip"/>
    <n v="1128299"/>
    <d v="2021-02-20T00:00:00"/>
    <s v="West"/>
    <s v="California"/>
    <s v="San Francisco"/>
    <s v="Fanta"/>
    <n v="0.5"/>
    <n v="5750"/>
    <n v="2875"/>
    <n v="862.5"/>
    <n v="0.3"/>
  </r>
  <r>
    <s v="FizzySip"/>
    <n v="1128299"/>
    <d v="2021-02-20T00:00:00"/>
    <s v="West"/>
    <s v="California"/>
    <s v="San Francisco"/>
    <s v="Powerade"/>
    <n v="0.55000000000000004"/>
    <n v="5000"/>
    <n v="2750"/>
    <n v="1375"/>
    <n v="0.5"/>
  </r>
  <r>
    <s v="FizzySip"/>
    <n v="1128299"/>
    <d v="2021-02-20T00:00:00"/>
    <s v="West"/>
    <s v="California"/>
    <s v="San Francisco"/>
    <s v="Dasani Water"/>
    <n v="0.5"/>
    <n v="7000"/>
    <n v="3500"/>
    <n v="525.00000000000011"/>
    <n v="0.15000000000000002"/>
  </r>
  <r>
    <s v="FizzySip"/>
    <n v="1128299"/>
    <d v="2021-03-19T00:00:00"/>
    <s v="West"/>
    <s v="California"/>
    <s v="San Francisco"/>
    <s v="Coca-Cola"/>
    <n v="0.5"/>
    <n v="8500"/>
    <n v="4250"/>
    <n v="1487.5000000000002"/>
    <n v="0.35000000000000003"/>
  </r>
  <r>
    <s v="FizzySip"/>
    <n v="1128299"/>
    <d v="2021-03-19T00:00:00"/>
    <s v="West"/>
    <s v="California"/>
    <s v="San Francisco"/>
    <s v="Diet Coke"/>
    <n v="0.6"/>
    <n v="7000"/>
    <n v="4200"/>
    <n v="840"/>
    <n v="0.2"/>
  </r>
  <r>
    <s v="FizzySip"/>
    <n v="1128299"/>
    <d v="2021-03-19T00:00:00"/>
    <s v="West"/>
    <s v="California"/>
    <s v="San Francisco"/>
    <s v="Sprite"/>
    <n v="0.6"/>
    <n v="7000"/>
    <n v="4200"/>
    <n v="1470.0000000000002"/>
    <n v="0.35000000000000003"/>
  </r>
  <r>
    <s v="FizzySip"/>
    <n v="1128299"/>
    <d v="2021-03-19T00:00:00"/>
    <s v="West"/>
    <s v="California"/>
    <s v="San Francisco"/>
    <s v="Fanta"/>
    <n v="0.6"/>
    <n v="6000"/>
    <n v="3600"/>
    <n v="1080"/>
    <n v="0.3"/>
  </r>
  <r>
    <s v="FizzySip"/>
    <n v="1128299"/>
    <d v="2021-03-19T00:00:00"/>
    <s v="West"/>
    <s v="California"/>
    <s v="San Francisco"/>
    <s v="Powerade"/>
    <n v="0.65"/>
    <n v="5000"/>
    <n v="3250"/>
    <n v="1625"/>
    <n v="0.5"/>
  </r>
  <r>
    <s v="FizzySip"/>
    <n v="1128299"/>
    <d v="2021-03-19T00:00:00"/>
    <s v="West"/>
    <s v="California"/>
    <s v="San Francisco"/>
    <s v="Dasani Water"/>
    <n v="0.6"/>
    <n v="7000"/>
    <n v="4200"/>
    <n v="630.00000000000011"/>
    <n v="0.15000000000000002"/>
  </r>
  <r>
    <s v="FizzySip"/>
    <n v="1128299"/>
    <d v="2021-04-20T00:00:00"/>
    <s v="West"/>
    <s v="California"/>
    <s v="San Francisco"/>
    <s v="Coca-Cola"/>
    <n v="0.6"/>
    <n v="8750"/>
    <n v="5250"/>
    <n v="1837.5000000000002"/>
    <n v="0.35000000000000003"/>
  </r>
  <r>
    <s v="FizzySip"/>
    <n v="1128299"/>
    <d v="2021-04-20T00:00:00"/>
    <s v="West"/>
    <s v="California"/>
    <s v="San Francisco"/>
    <s v="Diet Coke"/>
    <n v="0.65"/>
    <n v="6750"/>
    <n v="4387.5"/>
    <n v="877.5"/>
    <n v="0.2"/>
  </r>
  <r>
    <s v="FizzySip"/>
    <n v="1128299"/>
    <d v="2021-04-20T00:00:00"/>
    <s v="West"/>
    <s v="California"/>
    <s v="San Francisco"/>
    <s v="Sprite"/>
    <n v="0.65"/>
    <n v="7250"/>
    <n v="4712.5"/>
    <n v="1649.3750000000002"/>
    <n v="0.35000000000000003"/>
  </r>
  <r>
    <s v="FizzySip"/>
    <n v="1128299"/>
    <d v="2021-04-20T00:00:00"/>
    <s v="West"/>
    <s v="California"/>
    <s v="San Francisco"/>
    <s v="Fanta"/>
    <n v="0.6"/>
    <n v="6250"/>
    <n v="3750"/>
    <n v="1125"/>
    <n v="0.3"/>
  </r>
  <r>
    <s v="FizzySip"/>
    <n v="1128299"/>
    <d v="2021-04-20T00:00:00"/>
    <s v="West"/>
    <s v="California"/>
    <s v="San Francisco"/>
    <s v="Powerade"/>
    <n v="0.65"/>
    <n v="5250"/>
    <n v="3412.5"/>
    <n v="1706.25"/>
    <n v="0.5"/>
  </r>
  <r>
    <s v="FizzySip"/>
    <n v="1128299"/>
    <d v="2021-04-20T00:00:00"/>
    <s v="West"/>
    <s v="California"/>
    <s v="San Francisco"/>
    <s v="Dasani Water"/>
    <n v="0.8"/>
    <n v="7000"/>
    <n v="5600"/>
    <n v="840.00000000000011"/>
    <n v="0.15000000000000002"/>
  </r>
  <r>
    <s v="FizzySip"/>
    <n v="1128299"/>
    <d v="2021-05-21T00:00:00"/>
    <s v="West"/>
    <s v="California"/>
    <s v="San Francisco"/>
    <s v="Coca-Cola"/>
    <n v="0.6"/>
    <n v="9000"/>
    <n v="5400"/>
    <n v="2160"/>
    <n v="0.4"/>
  </r>
  <r>
    <s v="FizzySip"/>
    <n v="1128299"/>
    <d v="2021-05-21T00:00:00"/>
    <s v="West"/>
    <s v="California"/>
    <s v="San Francisco"/>
    <s v="Diet Coke"/>
    <n v="0.65"/>
    <n v="7500"/>
    <n v="4875"/>
    <n v="1218.75"/>
    <n v="0.25"/>
  </r>
  <r>
    <s v="FizzySip"/>
    <n v="1128299"/>
    <d v="2021-05-21T00:00:00"/>
    <s v="West"/>
    <s v="California"/>
    <s v="San Francisco"/>
    <s v="Sprite"/>
    <n v="0.65"/>
    <n v="7500"/>
    <n v="4875"/>
    <n v="1950"/>
    <n v="0.4"/>
  </r>
  <r>
    <s v="FizzySip"/>
    <n v="1128299"/>
    <d v="2021-05-21T00:00:00"/>
    <s v="West"/>
    <s v="California"/>
    <s v="San Francisco"/>
    <s v="Fanta"/>
    <n v="0.6"/>
    <n v="6500"/>
    <n v="3900"/>
    <n v="1365"/>
    <n v="0.35"/>
  </r>
  <r>
    <s v="FizzySip"/>
    <n v="1128299"/>
    <d v="2021-05-21T00:00:00"/>
    <s v="West"/>
    <s v="California"/>
    <s v="San Francisco"/>
    <s v="Powerade"/>
    <n v="0.65"/>
    <n v="5500"/>
    <n v="3575"/>
    <n v="1966.2500000000002"/>
    <n v="0.55000000000000004"/>
  </r>
  <r>
    <s v="FizzySip"/>
    <n v="1128299"/>
    <d v="2021-05-21T00:00:00"/>
    <s v="West"/>
    <s v="California"/>
    <s v="San Francisco"/>
    <s v="Dasani Water"/>
    <n v="0.8"/>
    <n v="7250"/>
    <n v="5800"/>
    <n v="1160"/>
    <n v="0.2"/>
  </r>
  <r>
    <s v="FizzySip"/>
    <n v="1128299"/>
    <d v="2021-06-20T00:00:00"/>
    <s v="West"/>
    <s v="California"/>
    <s v="San Francisco"/>
    <s v="Coca-Cola"/>
    <n v="0.6"/>
    <n v="9750"/>
    <n v="5850"/>
    <n v="2340"/>
    <n v="0.4"/>
  </r>
  <r>
    <s v="FizzySip"/>
    <n v="1128299"/>
    <d v="2021-06-20T00:00:00"/>
    <s v="West"/>
    <s v="California"/>
    <s v="San Francisco"/>
    <s v="Diet Coke"/>
    <n v="0.65"/>
    <n v="8250"/>
    <n v="5362.5"/>
    <n v="1340.625"/>
    <n v="0.25"/>
  </r>
  <r>
    <s v="FizzySip"/>
    <n v="1128299"/>
    <d v="2021-06-20T00:00:00"/>
    <s v="West"/>
    <s v="California"/>
    <s v="San Francisco"/>
    <s v="Sprite"/>
    <n v="0.65"/>
    <n v="8250"/>
    <n v="5362.5"/>
    <n v="2145"/>
    <n v="0.4"/>
  </r>
  <r>
    <s v="FizzySip"/>
    <n v="1128299"/>
    <d v="2021-06-20T00:00:00"/>
    <s v="West"/>
    <s v="California"/>
    <s v="San Francisco"/>
    <s v="Fanta"/>
    <n v="0.6"/>
    <n v="7000"/>
    <n v="4200"/>
    <n v="1470"/>
    <n v="0.35"/>
  </r>
  <r>
    <s v="FizzySip"/>
    <n v="1128299"/>
    <d v="2021-06-20T00:00:00"/>
    <s v="West"/>
    <s v="California"/>
    <s v="San Francisco"/>
    <s v="Powerade"/>
    <n v="0.65"/>
    <n v="5750"/>
    <n v="3737.5"/>
    <n v="2055.625"/>
    <n v="0.55000000000000004"/>
  </r>
  <r>
    <s v="FizzySip"/>
    <n v="1128299"/>
    <d v="2021-06-20T00:00:00"/>
    <s v="West"/>
    <s v="California"/>
    <s v="San Francisco"/>
    <s v="Dasani Water"/>
    <n v="0.8"/>
    <n v="8750"/>
    <n v="7000"/>
    <n v="1400"/>
    <n v="0.2"/>
  </r>
  <r>
    <s v="FizzySip"/>
    <n v="1128299"/>
    <d v="2021-07-19T00:00:00"/>
    <s v="West"/>
    <s v="California"/>
    <s v="San Francisco"/>
    <s v="Coca-Cola"/>
    <n v="0.6"/>
    <n v="10250"/>
    <n v="6150"/>
    <n v="2152.5"/>
    <n v="0.35000000000000003"/>
  </r>
  <r>
    <s v="FizzySip"/>
    <n v="1128299"/>
    <d v="2021-07-19T00:00:00"/>
    <s v="West"/>
    <s v="California"/>
    <s v="San Francisco"/>
    <s v="Diet Coke"/>
    <n v="0.65"/>
    <n v="8750"/>
    <n v="5687.5"/>
    <n v="1137.5"/>
    <n v="0.2"/>
  </r>
  <r>
    <s v="FizzySip"/>
    <n v="1128299"/>
    <d v="2021-07-19T00:00:00"/>
    <s v="West"/>
    <s v="California"/>
    <s v="San Francisco"/>
    <s v="Sprite"/>
    <n v="0.65"/>
    <n v="8250"/>
    <n v="5362.5"/>
    <n v="1876.8750000000002"/>
    <n v="0.35000000000000003"/>
  </r>
  <r>
    <s v="FizzySip"/>
    <n v="1128299"/>
    <d v="2021-07-19T00:00:00"/>
    <s v="West"/>
    <s v="California"/>
    <s v="San Francisco"/>
    <s v="Fanta"/>
    <n v="0.6"/>
    <n v="7250"/>
    <n v="4350"/>
    <n v="1305"/>
    <n v="0.3"/>
  </r>
  <r>
    <s v="FizzySip"/>
    <n v="1128299"/>
    <d v="2021-07-19T00:00:00"/>
    <s v="West"/>
    <s v="California"/>
    <s v="San Francisco"/>
    <s v="Powerade"/>
    <n v="0.65"/>
    <n v="7750"/>
    <n v="5037.5"/>
    <n v="2518.75"/>
    <n v="0.5"/>
  </r>
  <r>
    <s v="FizzySip"/>
    <n v="1128299"/>
    <d v="2021-07-19T00:00:00"/>
    <s v="West"/>
    <s v="California"/>
    <s v="San Francisco"/>
    <s v="Dasani Water"/>
    <n v="0.8"/>
    <n v="7750"/>
    <n v="6200"/>
    <n v="930.00000000000011"/>
    <n v="0.15000000000000002"/>
  </r>
  <r>
    <s v="FizzySip"/>
    <n v="1128299"/>
    <d v="2021-08-20T00:00:00"/>
    <s v="West"/>
    <s v="California"/>
    <s v="San Francisco"/>
    <s v="Coca-Cola"/>
    <n v="0.65"/>
    <n v="9750"/>
    <n v="6337.5"/>
    <n v="2218.125"/>
    <n v="0.35000000000000003"/>
  </r>
  <r>
    <s v="FizzySip"/>
    <n v="1128299"/>
    <d v="2021-08-20T00:00:00"/>
    <s v="West"/>
    <s v="California"/>
    <s v="San Francisco"/>
    <s v="Diet Coke"/>
    <n v="0.70000000000000007"/>
    <n v="9250"/>
    <n v="6475.0000000000009"/>
    <n v="1295.0000000000002"/>
    <n v="0.2"/>
  </r>
  <r>
    <s v="FizzySip"/>
    <n v="1128299"/>
    <d v="2021-08-20T00:00:00"/>
    <s v="West"/>
    <s v="California"/>
    <s v="San Francisco"/>
    <s v="Sprite"/>
    <n v="0.65"/>
    <n v="8000"/>
    <n v="5200"/>
    <n v="1820.0000000000002"/>
    <n v="0.35000000000000003"/>
  </r>
  <r>
    <s v="FizzySip"/>
    <n v="1128299"/>
    <d v="2021-08-20T00:00:00"/>
    <s v="West"/>
    <s v="California"/>
    <s v="San Francisco"/>
    <s v="Fanta"/>
    <n v="0.65"/>
    <n v="7500"/>
    <n v="4875"/>
    <n v="1462.5"/>
    <n v="0.3"/>
  </r>
  <r>
    <s v="FizzySip"/>
    <n v="1128299"/>
    <d v="2021-08-20T00:00:00"/>
    <s v="West"/>
    <s v="California"/>
    <s v="San Francisco"/>
    <s v="Powerade"/>
    <n v="0.75"/>
    <n v="7500"/>
    <n v="5625"/>
    <n v="2812.5"/>
    <n v="0.5"/>
  </r>
  <r>
    <s v="FizzySip"/>
    <n v="1128299"/>
    <d v="2021-08-20T00:00:00"/>
    <s v="West"/>
    <s v="California"/>
    <s v="San Francisco"/>
    <s v="Dasani Water"/>
    <n v="0.8"/>
    <n v="7250"/>
    <n v="5800"/>
    <n v="870.00000000000011"/>
    <n v="0.15000000000000002"/>
  </r>
  <r>
    <s v="FizzySip"/>
    <n v="1128299"/>
    <d v="2021-09-21T00:00:00"/>
    <s v="West"/>
    <s v="California"/>
    <s v="San Francisco"/>
    <s v="Coca-Cola"/>
    <n v="0.55000000000000004"/>
    <n v="9250"/>
    <n v="5087.5"/>
    <n v="1526.2500000000002"/>
    <n v="0.30000000000000004"/>
  </r>
  <r>
    <s v="FizzySip"/>
    <n v="1128299"/>
    <d v="2021-09-21T00:00:00"/>
    <s v="West"/>
    <s v="California"/>
    <s v="San Francisco"/>
    <s v="Diet Coke"/>
    <n v="0.60000000000000009"/>
    <n v="9250"/>
    <n v="5550.0000000000009"/>
    <n v="832.50000000000011"/>
    <n v="0.15"/>
  </r>
  <r>
    <s v="FizzySip"/>
    <n v="1128299"/>
    <d v="2021-09-21T00:00:00"/>
    <s v="West"/>
    <s v="California"/>
    <s v="San Francisco"/>
    <s v="Sprite"/>
    <n v="0.55000000000000004"/>
    <n v="7750"/>
    <n v="4262.5"/>
    <n v="1278.7500000000002"/>
    <n v="0.30000000000000004"/>
  </r>
  <r>
    <s v="FizzySip"/>
    <n v="1128299"/>
    <d v="2021-09-21T00:00:00"/>
    <s v="West"/>
    <s v="California"/>
    <s v="San Francisco"/>
    <s v="Fanta"/>
    <n v="0.55000000000000004"/>
    <n v="7250"/>
    <n v="3987.5000000000005"/>
    <n v="996.875"/>
    <n v="0.24999999999999997"/>
  </r>
  <r>
    <s v="FizzySip"/>
    <n v="1128299"/>
    <d v="2021-09-21T00:00:00"/>
    <s v="West"/>
    <s v="California"/>
    <s v="San Francisco"/>
    <s v="Powerade"/>
    <n v="0.65"/>
    <n v="7250"/>
    <n v="4712.5"/>
    <n v="2120.6250000000005"/>
    <n v="0.45000000000000007"/>
  </r>
  <r>
    <s v="FizzySip"/>
    <n v="1128299"/>
    <d v="2021-09-21T00:00:00"/>
    <s v="West"/>
    <s v="California"/>
    <s v="San Francisco"/>
    <s v="Dasani Water"/>
    <n v="0.70000000000000007"/>
    <n v="7750"/>
    <n v="5425.0000000000009"/>
    <n v="542.50000000000011"/>
    <n v="0.1"/>
  </r>
  <r>
    <s v="FizzySip"/>
    <n v="1128299"/>
    <d v="2021-10-20T00:00:00"/>
    <s v="West"/>
    <s v="California"/>
    <s v="San Francisco"/>
    <s v="Coca-Cola"/>
    <n v="0.55000000000000004"/>
    <n v="8750"/>
    <n v="4812.5"/>
    <n v="1443.7500000000002"/>
    <n v="0.30000000000000004"/>
  </r>
  <r>
    <s v="FizzySip"/>
    <n v="1128299"/>
    <d v="2021-10-20T00:00:00"/>
    <s v="West"/>
    <s v="California"/>
    <s v="San Francisco"/>
    <s v="Diet Coke"/>
    <n v="0.60000000000000009"/>
    <n v="8750"/>
    <n v="5250.0000000000009"/>
    <n v="787.50000000000011"/>
    <n v="0.15"/>
  </r>
  <r>
    <s v="FizzySip"/>
    <n v="1128299"/>
    <d v="2021-10-20T00:00:00"/>
    <s v="West"/>
    <s v="California"/>
    <s v="San Francisco"/>
    <s v="Sprite"/>
    <n v="0.55000000000000004"/>
    <n v="7000"/>
    <n v="3850.0000000000005"/>
    <n v="1155.0000000000002"/>
    <n v="0.30000000000000004"/>
  </r>
  <r>
    <s v="FizzySip"/>
    <n v="1128299"/>
    <d v="2021-10-20T00:00:00"/>
    <s v="West"/>
    <s v="California"/>
    <s v="San Francisco"/>
    <s v="Fanta"/>
    <n v="0.55000000000000004"/>
    <n v="6750"/>
    <n v="3712.5000000000005"/>
    <n v="928.125"/>
    <n v="0.24999999999999997"/>
  </r>
  <r>
    <s v="FizzySip"/>
    <n v="1128299"/>
    <d v="2021-10-20T00:00:00"/>
    <s v="West"/>
    <s v="California"/>
    <s v="San Francisco"/>
    <s v="Powerade"/>
    <n v="0.65"/>
    <n v="6500"/>
    <n v="4225"/>
    <n v="1901.2500000000002"/>
    <n v="0.45000000000000007"/>
  </r>
  <r>
    <s v="FizzySip"/>
    <n v="1128299"/>
    <d v="2021-10-20T00:00:00"/>
    <s v="West"/>
    <s v="California"/>
    <s v="San Francisco"/>
    <s v="Dasani Water"/>
    <n v="0.70000000000000007"/>
    <n v="7000"/>
    <n v="4900.0000000000009"/>
    <n v="490.00000000000011"/>
    <n v="0.1"/>
  </r>
  <r>
    <s v="FizzySip"/>
    <n v="1128299"/>
    <d v="2021-11-20T00:00:00"/>
    <s v="West"/>
    <s v="California"/>
    <s v="San Francisco"/>
    <s v="Coca-Cola"/>
    <n v="0.55000000000000004"/>
    <n v="8750"/>
    <n v="4812.5"/>
    <n v="1443.7500000000002"/>
    <n v="0.30000000000000004"/>
  </r>
  <r>
    <s v="FizzySip"/>
    <n v="1128299"/>
    <d v="2021-11-20T00:00:00"/>
    <s v="West"/>
    <s v="California"/>
    <s v="San Francisco"/>
    <s v="Diet Coke"/>
    <n v="0.60000000000000009"/>
    <n v="8750"/>
    <n v="5250.0000000000009"/>
    <n v="787.50000000000011"/>
    <n v="0.15"/>
  </r>
  <r>
    <s v="FizzySip"/>
    <n v="1128299"/>
    <d v="2021-11-20T00:00:00"/>
    <s v="West"/>
    <s v="California"/>
    <s v="San Francisco"/>
    <s v="Sprite"/>
    <n v="0.55000000000000004"/>
    <n v="7250"/>
    <n v="3987.5000000000005"/>
    <n v="1196.2500000000002"/>
    <n v="0.30000000000000004"/>
  </r>
  <r>
    <s v="FizzySip"/>
    <n v="1128299"/>
    <d v="2021-11-20T00:00:00"/>
    <s v="West"/>
    <s v="California"/>
    <s v="San Francisco"/>
    <s v="Fanta"/>
    <n v="0.55000000000000004"/>
    <n v="7000"/>
    <n v="3850.0000000000005"/>
    <n v="962.5"/>
    <n v="0.24999999999999997"/>
  </r>
  <r>
    <s v="FizzySip"/>
    <n v="1128299"/>
    <d v="2021-11-20T00:00:00"/>
    <s v="West"/>
    <s v="California"/>
    <s v="San Francisco"/>
    <s v="Powerade"/>
    <n v="0.65"/>
    <n v="6500"/>
    <n v="4225"/>
    <n v="1901.2500000000002"/>
    <n v="0.45000000000000007"/>
  </r>
  <r>
    <s v="FizzySip"/>
    <n v="1128299"/>
    <d v="2021-11-20T00:00:00"/>
    <s v="West"/>
    <s v="California"/>
    <s v="San Francisco"/>
    <s v="Dasani Water"/>
    <n v="0.70000000000000007"/>
    <n v="7750"/>
    <n v="5425.0000000000009"/>
    <n v="542.50000000000011"/>
    <n v="0.1"/>
  </r>
  <r>
    <s v="FizzySip"/>
    <n v="1128299"/>
    <d v="2021-12-19T00:00:00"/>
    <s v="West"/>
    <s v="California"/>
    <s v="San Francisco"/>
    <s v="Coca-Cola"/>
    <n v="0.55000000000000004"/>
    <n v="9750"/>
    <n v="5362.5"/>
    <n v="1608.7500000000002"/>
    <n v="0.30000000000000004"/>
  </r>
  <r>
    <s v="FizzySip"/>
    <n v="1128299"/>
    <d v="2021-12-19T00:00:00"/>
    <s v="West"/>
    <s v="California"/>
    <s v="San Francisco"/>
    <s v="Diet Coke"/>
    <n v="0.60000000000000009"/>
    <n v="9750"/>
    <n v="5850.0000000000009"/>
    <n v="877.50000000000011"/>
    <n v="0.15"/>
  </r>
  <r>
    <s v="FizzySip"/>
    <n v="1128299"/>
    <d v="2021-12-19T00:00:00"/>
    <s v="West"/>
    <s v="California"/>
    <s v="San Francisco"/>
    <s v="Sprite"/>
    <n v="0.55000000000000004"/>
    <n v="7750"/>
    <n v="4262.5"/>
    <n v="1278.7500000000002"/>
    <n v="0.30000000000000004"/>
  </r>
  <r>
    <s v="FizzySip"/>
    <n v="1128299"/>
    <d v="2021-12-19T00:00:00"/>
    <s v="West"/>
    <s v="California"/>
    <s v="San Francisco"/>
    <s v="Fanta"/>
    <n v="0.55000000000000004"/>
    <n v="7750"/>
    <n v="4262.5"/>
    <n v="1065.6249999999998"/>
    <n v="0.24999999999999997"/>
  </r>
  <r>
    <s v="FizzySip"/>
    <n v="1128299"/>
    <d v="2021-12-19T00:00:00"/>
    <s v="West"/>
    <s v="California"/>
    <s v="San Francisco"/>
    <s v="Powerade"/>
    <n v="0.65"/>
    <n v="7000"/>
    <n v="4550"/>
    <n v="2047.5000000000002"/>
    <n v="0.45000000000000007"/>
  </r>
  <r>
    <s v="FizzySip"/>
    <n v="1128299"/>
    <d v="2021-12-19T00:00:00"/>
    <s v="West"/>
    <s v="California"/>
    <s v="San Francisco"/>
    <s v="Dasani Water"/>
    <n v="0.70000000000000007"/>
    <n v="8000"/>
    <n v="5600.0000000000009"/>
    <n v="560.00000000000011"/>
    <n v="0.1"/>
  </r>
  <r>
    <s v="DreamCo"/>
    <n v="1189833"/>
    <d v="2021-01-15T00:00:00"/>
    <s v="West"/>
    <s v="California"/>
    <s v="Los Angeles"/>
    <s v="Coca-Cola"/>
    <n v="0.35"/>
    <n v="7000"/>
    <n v="2450"/>
    <n v="980"/>
    <n v="0.4"/>
  </r>
  <r>
    <s v="DreamCo"/>
    <n v="1189833"/>
    <d v="2021-01-15T00:00:00"/>
    <s v="West"/>
    <s v="California"/>
    <s v="Los Angeles"/>
    <s v="Diet Coke"/>
    <n v="0.45"/>
    <n v="7000"/>
    <n v="3150"/>
    <n v="787.5"/>
    <n v="0.25"/>
  </r>
  <r>
    <s v="DreamCo"/>
    <n v="1189833"/>
    <d v="2021-01-15T00:00:00"/>
    <s v="West"/>
    <s v="California"/>
    <s v="Los Angeles"/>
    <s v="Sprite"/>
    <n v="0.45"/>
    <n v="7000"/>
    <n v="3150"/>
    <n v="1260"/>
    <n v="0.4"/>
  </r>
  <r>
    <s v="DreamCo"/>
    <n v="1189833"/>
    <d v="2021-01-15T00:00:00"/>
    <s v="West"/>
    <s v="California"/>
    <s v="Los Angeles"/>
    <s v="Fanta"/>
    <n v="0.45"/>
    <n v="5500"/>
    <n v="2475"/>
    <n v="866.25"/>
    <n v="0.35"/>
  </r>
  <r>
    <s v="DreamCo"/>
    <n v="1189833"/>
    <d v="2021-01-15T00:00:00"/>
    <s v="West"/>
    <s v="California"/>
    <s v="Los Angeles"/>
    <s v="Powerade"/>
    <n v="0.5"/>
    <n v="5000"/>
    <n v="2500"/>
    <n v="1375"/>
    <n v="0.55000000000000004"/>
  </r>
  <r>
    <s v="DreamCo"/>
    <n v="1189833"/>
    <d v="2021-01-15T00:00:00"/>
    <s v="West"/>
    <s v="California"/>
    <s v="Los Angeles"/>
    <s v="Dasani Water"/>
    <n v="0.45"/>
    <n v="7000"/>
    <n v="3150"/>
    <n v="630"/>
    <n v="0.2"/>
  </r>
  <r>
    <s v="DreamCo"/>
    <n v="1189833"/>
    <d v="2021-02-15T00:00:00"/>
    <s v="West"/>
    <s v="California"/>
    <s v="Los Angeles"/>
    <s v="Coca-Cola"/>
    <n v="0.35"/>
    <n v="7500"/>
    <n v="2625"/>
    <n v="1050"/>
    <n v="0.4"/>
  </r>
  <r>
    <s v="DreamCo"/>
    <n v="1189833"/>
    <d v="2021-02-15T00:00:00"/>
    <s v="West"/>
    <s v="California"/>
    <s v="Los Angeles"/>
    <s v="Diet Coke"/>
    <n v="0.45"/>
    <n v="6500"/>
    <n v="2925"/>
    <n v="731.25"/>
    <n v="0.25"/>
  </r>
  <r>
    <s v="DreamCo"/>
    <n v="1189833"/>
    <d v="2021-02-15T00:00:00"/>
    <s v="West"/>
    <s v="California"/>
    <s v="Los Angeles"/>
    <s v="Sprite"/>
    <n v="0.45"/>
    <n v="6750"/>
    <n v="3037.5"/>
    <n v="1215"/>
    <n v="0.4"/>
  </r>
  <r>
    <s v="DreamCo"/>
    <n v="1189833"/>
    <d v="2021-02-15T00:00:00"/>
    <s v="West"/>
    <s v="California"/>
    <s v="Los Angeles"/>
    <s v="Fanta"/>
    <n v="0.45"/>
    <n v="5250"/>
    <n v="2362.5"/>
    <n v="826.875"/>
    <n v="0.35"/>
  </r>
  <r>
    <s v="DreamCo"/>
    <n v="1189833"/>
    <d v="2021-02-15T00:00:00"/>
    <s v="West"/>
    <s v="California"/>
    <s v="Los Angeles"/>
    <s v="Powerade"/>
    <n v="0.5"/>
    <n v="4500"/>
    <n v="2250"/>
    <n v="1237.5"/>
    <n v="0.55000000000000004"/>
  </r>
  <r>
    <s v="DreamCo"/>
    <n v="1189833"/>
    <d v="2021-02-15T00:00:00"/>
    <s v="West"/>
    <s v="California"/>
    <s v="Los Angeles"/>
    <s v="Dasani Water"/>
    <n v="0.45"/>
    <n v="6500"/>
    <n v="2925"/>
    <n v="585"/>
    <n v="0.2"/>
  </r>
  <r>
    <s v="DreamCo"/>
    <n v="1189833"/>
    <d v="2021-03-14T00:00:00"/>
    <s v="West"/>
    <s v="California"/>
    <s v="Los Angeles"/>
    <s v="Coca-Cola"/>
    <n v="0.35"/>
    <n v="8000"/>
    <n v="2800"/>
    <n v="1120"/>
    <n v="0.4"/>
  </r>
  <r>
    <s v="DreamCo"/>
    <n v="1189833"/>
    <d v="2021-03-14T00:00:00"/>
    <s v="West"/>
    <s v="California"/>
    <s v="Los Angeles"/>
    <s v="Diet Coke"/>
    <n v="0.45"/>
    <n v="6500"/>
    <n v="2925"/>
    <n v="731.25"/>
    <n v="0.25"/>
  </r>
  <r>
    <s v="DreamCo"/>
    <n v="1189833"/>
    <d v="2021-03-14T00:00:00"/>
    <s v="West"/>
    <s v="California"/>
    <s v="Los Angeles"/>
    <s v="Sprite"/>
    <n v="0.45"/>
    <n v="6500"/>
    <n v="2925"/>
    <n v="1170"/>
    <n v="0.4"/>
  </r>
  <r>
    <s v="DreamCo"/>
    <n v="1189833"/>
    <d v="2021-03-14T00:00:00"/>
    <s v="West"/>
    <s v="California"/>
    <s v="Los Angeles"/>
    <s v="Fanta"/>
    <n v="0.45"/>
    <n v="5500"/>
    <n v="2475"/>
    <n v="866.25"/>
    <n v="0.35"/>
  </r>
  <r>
    <s v="DreamCo"/>
    <n v="1189833"/>
    <d v="2021-03-14T00:00:00"/>
    <s v="West"/>
    <s v="California"/>
    <s v="Los Angeles"/>
    <s v="Powerade"/>
    <n v="0.5"/>
    <n v="4250"/>
    <n v="2125"/>
    <n v="1168.75"/>
    <n v="0.55000000000000004"/>
  </r>
  <r>
    <s v="DreamCo"/>
    <n v="1189833"/>
    <d v="2021-03-14T00:00:00"/>
    <s v="West"/>
    <s v="California"/>
    <s v="Los Angeles"/>
    <s v="Dasani Water"/>
    <n v="0.45"/>
    <n v="6250"/>
    <n v="2812.5"/>
    <n v="562.5"/>
    <n v="0.2"/>
  </r>
  <r>
    <s v="DreamCo"/>
    <n v="1189833"/>
    <d v="2021-04-15T00:00:00"/>
    <s v="West"/>
    <s v="California"/>
    <s v="Los Angeles"/>
    <s v="Coca-Cola"/>
    <n v="0.45"/>
    <n v="8000"/>
    <n v="3600"/>
    <n v="1440"/>
    <n v="0.4"/>
  </r>
  <r>
    <s v="DreamCo"/>
    <n v="1189833"/>
    <d v="2021-04-15T00:00:00"/>
    <s v="West"/>
    <s v="California"/>
    <s v="Los Angeles"/>
    <s v="Diet Coke"/>
    <n v="0.5"/>
    <n v="6000"/>
    <n v="3000"/>
    <n v="750"/>
    <n v="0.25"/>
  </r>
  <r>
    <s v="DreamCo"/>
    <n v="1189833"/>
    <d v="2021-04-15T00:00:00"/>
    <s v="West"/>
    <s v="California"/>
    <s v="Los Angeles"/>
    <s v="Sprite"/>
    <n v="0.5"/>
    <n v="6250"/>
    <n v="3125"/>
    <n v="1250"/>
    <n v="0.4"/>
  </r>
  <r>
    <s v="DreamCo"/>
    <n v="1189833"/>
    <d v="2021-04-15T00:00:00"/>
    <s v="West"/>
    <s v="California"/>
    <s v="Los Angeles"/>
    <s v="Fanta"/>
    <n v="0.45"/>
    <n v="5250"/>
    <n v="2362.5"/>
    <n v="826.875"/>
    <n v="0.35"/>
  </r>
  <r>
    <s v="DreamCo"/>
    <n v="1189833"/>
    <d v="2021-04-15T00:00:00"/>
    <s v="West"/>
    <s v="California"/>
    <s v="Los Angeles"/>
    <s v="Powerade"/>
    <n v="0.5"/>
    <n v="4250"/>
    <n v="2125"/>
    <n v="1168.75"/>
    <n v="0.55000000000000004"/>
  </r>
  <r>
    <s v="DreamCo"/>
    <n v="1189833"/>
    <d v="2021-04-15T00:00:00"/>
    <s v="West"/>
    <s v="California"/>
    <s v="Los Angeles"/>
    <s v="Dasani Water"/>
    <n v="0.65"/>
    <n v="6000"/>
    <n v="3900"/>
    <n v="780"/>
    <n v="0.2"/>
  </r>
  <r>
    <s v="DreamCo"/>
    <n v="1189833"/>
    <d v="2021-05-16T00:00:00"/>
    <s v="West"/>
    <s v="California"/>
    <s v="Los Angeles"/>
    <s v="Coca-Cola"/>
    <n v="0.45"/>
    <n v="8000"/>
    <n v="3600"/>
    <n v="1440"/>
    <n v="0.4"/>
  </r>
  <r>
    <s v="DreamCo"/>
    <n v="1189833"/>
    <d v="2021-05-16T00:00:00"/>
    <s v="West"/>
    <s v="California"/>
    <s v="Los Angeles"/>
    <s v="Diet Coke"/>
    <n v="0.5"/>
    <n v="6500"/>
    <n v="3250"/>
    <n v="812.5"/>
    <n v="0.25"/>
  </r>
  <r>
    <s v="DreamCo"/>
    <n v="1189833"/>
    <d v="2021-05-16T00:00:00"/>
    <s v="West"/>
    <s v="California"/>
    <s v="Los Angeles"/>
    <s v="Sprite"/>
    <n v="0.5"/>
    <n v="6500"/>
    <n v="3250"/>
    <n v="1300"/>
    <n v="0.4"/>
  </r>
  <r>
    <s v="DreamCo"/>
    <n v="1189833"/>
    <d v="2021-05-16T00:00:00"/>
    <s v="West"/>
    <s v="California"/>
    <s v="Los Angeles"/>
    <s v="Fanta"/>
    <n v="0.45"/>
    <n v="5500"/>
    <n v="2475"/>
    <n v="866.25"/>
    <n v="0.35"/>
  </r>
  <r>
    <s v="DreamCo"/>
    <n v="1189833"/>
    <d v="2021-05-16T00:00:00"/>
    <s v="West"/>
    <s v="California"/>
    <s v="Los Angeles"/>
    <s v="Powerade"/>
    <n v="0.5"/>
    <n v="4500"/>
    <n v="2250"/>
    <n v="1237.5"/>
    <n v="0.55000000000000004"/>
  </r>
  <r>
    <s v="DreamCo"/>
    <n v="1189833"/>
    <d v="2021-05-16T00:00:00"/>
    <s v="West"/>
    <s v="California"/>
    <s v="Los Angeles"/>
    <s v="Dasani Water"/>
    <n v="0.65"/>
    <n v="6250"/>
    <n v="4062.5"/>
    <n v="812.5"/>
    <n v="0.2"/>
  </r>
  <r>
    <s v="DreamCo"/>
    <n v="1189833"/>
    <d v="2021-06-15T00:00:00"/>
    <s v="West"/>
    <s v="California"/>
    <s v="Los Angeles"/>
    <s v="Coca-Cola"/>
    <n v="0.45"/>
    <n v="9000"/>
    <n v="4050"/>
    <n v="1620"/>
    <n v="0.4"/>
  </r>
  <r>
    <s v="DreamCo"/>
    <n v="1189833"/>
    <d v="2021-06-15T00:00:00"/>
    <s v="West"/>
    <s v="California"/>
    <s v="Los Angeles"/>
    <s v="Diet Coke"/>
    <n v="0.5"/>
    <n v="7500"/>
    <n v="3750"/>
    <n v="937.5"/>
    <n v="0.25"/>
  </r>
  <r>
    <s v="DreamCo"/>
    <n v="1189833"/>
    <d v="2021-06-15T00:00:00"/>
    <s v="West"/>
    <s v="California"/>
    <s v="Los Angeles"/>
    <s v="Sprite"/>
    <n v="0.5"/>
    <n v="7500"/>
    <n v="3750"/>
    <n v="1500"/>
    <n v="0.4"/>
  </r>
  <r>
    <s v="DreamCo"/>
    <n v="1189833"/>
    <d v="2021-06-15T00:00:00"/>
    <s v="West"/>
    <s v="California"/>
    <s v="Los Angeles"/>
    <s v="Fanta"/>
    <n v="0.45"/>
    <n v="6250"/>
    <n v="2812.5"/>
    <n v="984.37499999999989"/>
    <n v="0.35"/>
  </r>
  <r>
    <s v="DreamCo"/>
    <n v="1189833"/>
    <d v="2021-06-15T00:00:00"/>
    <s v="West"/>
    <s v="California"/>
    <s v="Los Angeles"/>
    <s v="Powerade"/>
    <n v="0.5"/>
    <n v="5000"/>
    <n v="2500"/>
    <n v="1375"/>
    <n v="0.55000000000000004"/>
  </r>
  <r>
    <s v="DreamCo"/>
    <n v="1189833"/>
    <d v="2021-06-15T00:00:00"/>
    <s v="West"/>
    <s v="California"/>
    <s v="Los Angeles"/>
    <s v="Dasani Water"/>
    <n v="0.65"/>
    <n v="8000"/>
    <n v="5200"/>
    <n v="1040"/>
    <n v="0.2"/>
  </r>
  <r>
    <s v="DreamCo"/>
    <n v="1189833"/>
    <d v="2021-07-14T00:00:00"/>
    <s v="West"/>
    <s v="California"/>
    <s v="Los Angeles"/>
    <s v="Coca-Cola"/>
    <n v="0.45"/>
    <n v="9500"/>
    <n v="4275"/>
    <n v="1710"/>
    <n v="0.4"/>
  </r>
  <r>
    <s v="DreamCo"/>
    <n v="1189833"/>
    <d v="2021-07-14T00:00:00"/>
    <s v="West"/>
    <s v="California"/>
    <s v="Los Angeles"/>
    <s v="Diet Coke"/>
    <n v="0.5"/>
    <n v="8000"/>
    <n v="4000"/>
    <n v="1000"/>
    <n v="0.25"/>
  </r>
  <r>
    <s v="DreamCo"/>
    <n v="1189833"/>
    <d v="2021-07-14T00:00:00"/>
    <s v="West"/>
    <s v="California"/>
    <s v="Los Angeles"/>
    <s v="Sprite"/>
    <n v="0.5"/>
    <n v="7500"/>
    <n v="3750"/>
    <n v="1500"/>
    <n v="0.4"/>
  </r>
  <r>
    <s v="DreamCo"/>
    <n v="1189833"/>
    <d v="2021-07-14T00:00:00"/>
    <s v="West"/>
    <s v="California"/>
    <s v="Los Angeles"/>
    <s v="Fanta"/>
    <n v="0.45"/>
    <n v="6500"/>
    <n v="2925"/>
    <n v="1023.7499999999999"/>
    <n v="0.35"/>
  </r>
  <r>
    <s v="DreamCo"/>
    <n v="1189833"/>
    <d v="2021-07-14T00:00:00"/>
    <s v="West"/>
    <s v="California"/>
    <s v="Los Angeles"/>
    <s v="Powerade"/>
    <n v="0.5"/>
    <n v="7000"/>
    <n v="3500"/>
    <n v="1925.0000000000002"/>
    <n v="0.55000000000000004"/>
  </r>
  <r>
    <s v="DreamCo"/>
    <n v="1189833"/>
    <d v="2021-07-14T00:00:00"/>
    <s v="West"/>
    <s v="California"/>
    <s v="Los Angeles"/>
    <s v="Dasani Water"/>
    <n v="0.65"/>
    <n v="7000"/>
    <n v="4550"/>
    <n v="910"/>
    <n v="0.2"/>
  </r>
  <r>
    <s v="DreamCo"/>
    <n v="1189833"/>
    <d v="2021-08-15T00:00:00"/>
    <s v="West"/>
    <s v="California"/>
    <s v="Los Angeles"/>
    <s v="Coca-Cola"/>
    <n v="0.5"/>
    <n v="9000"/>
    <n v="4500"/>
    <n v="1800"/>
    <n v="0.4"/>
  </r>
  <r>
    <s v="DreamCo"/>
    <n v="1189833"/>
    <d v="2021-08-15T00:00:00"/>
    <s v="West"/>
    <s v="California"/>
    <s v="Los Angeles"/>
    <s v="Diet Coke"/>
    <n v="0.55000000000000004"/>
    <n v="8500"/>
    <n v="4675"/>
    <n v="1168.75"/>
    <n v="0.25"/>
  </r>
  <r>
    <s v="DreamCo"/>
    <n v="1189833"/>
    <d v="2021-08-15T00:00:00"/>
    <s v="West"/>
    <s v="California"/>
    <s v="Los Angeles"/>
    <s v="Sprite"/>
    <n v="0.5"/>
    <n v="7250"/>
    <n v="3625"/>
    <n v="1450"/>
    <n v="0.4"/>
  </r>
  <r>
    <s v="DreamCo"/>
    <n v="1189833"/>
    <d v="2021-08-15T00:00:00"/>
    <s v="West"/>
    <s v="California"/>
    <s v="Los Angeles"/>
    <s v="Fanta"/>
    <n v="0.5"/>
    <n v="6750"/>
    <n v="3375"/>
    <n v="1181.25"/>
    <n v="0.35"/>
  </r>
  <r>
    <s v="DreamCo"/>
    <n v="1189833"/>
    <d v="2021-08-15T00:00:00"/>
    <s v="West"/>
    <s v="California"/>
    <s v="Los Angeles"/>
    <s v="Powerade"/>
    <n v="0.6"/>
    <n v="6750"/>
    <n v="4050"/>
    <n v="2227.5"/>
    <n v="0.55000000000000004"/>
  </r>
  <r>
    <s v="DreamCo"/>
    <n v="1189833"/>
    <d v="2021-08-15T00:00:00"/>
    <s v="West"/>
    <s v="California"/>
    <s v="Los Angeles"/>
    <s v="Dasani Water"/>
    <n v="0.65"/>
    <n v="6500"/>
    <n v="4225"/>
    <n v="845"/>
    <n v="0.2"/>
  </r>
  <r>
    <s v="DreamCo"/>
    <n v="1189833"/>
    <d v="2021-09-16T00:00:00"/>
    <s v="West"/>
    <s v="California"/>
    <s v="Los Angeles"/>
    <s v="Coca-Cola"/>
    <n v="0.5"/>
    <n v="8500"/>
    <n v="4250"/>
    <n v="1700"/>
    <n v="0.4"/>
  </r>
  <r>
    <s v="DreamCo"/>
    <n v="1189833"/>
    <d v="2021-09-16T00:00:00"/>
    <s v="West"/>
    <s v="California"/>
    <s v="Los Angeles"/>
    <s v="Diet Coke"/>
    <n v="0.55000000000000004"/>
    <n v="8500"/>
    <n v="4675"/>
    <n v="1168.75"/>
    <n v="0.25"/>
  </r>
  <r>
    <s v="DreamCo"/>
    <n v="1189833"/>
    <d v="2021-09-16T00:00:00"/>
    <s v="West"/>
    <s v="California"/>
    <s v="Los Angeles"/>
    <s v="Sprite"/>
    <n v="0.5"/>
    <n v="7000"/>
    <n v="3500"/>
    <n v="1400"/>
    <n v="0.4"/>
  </r>
  <r>
    <s v="DreamCo"/>
    <n v="1189833"/>
    <d v="2021-09-16T00:00:00"/>
    <s v="West"/>
    <s v="California"/>
    <s v="Los Angeles"/>
    <s v="Fanta"/>
    <n v="0.5"/>
    <n v="6500"/>
    <n v="3250"/>
    <n v="1137.5"/>
    <n v="0.35"/>
  </r>
  <r>
    <s v="DreamCo"/>
    <n v="1189833"/>
    <d v="2021-09-16T00:00:00"/>
    <s v="West"/>
    <s v="California"/>
    <s v="Los Angeles"/>
    <s v="Powerade"/>
    <n v="0.6"/>
    <n v="6500"/>
    <n v="3900"/>
    <n v="2145"/>
    <n v="0.55000000000000004"/>
  </r>
  <r>
    <s v="DreamCo"/>
    <n v="1189833"/>
    <d v="2021-09-16T00:00:00"/>
    <s v="West"/>
    <s v="California"/>
    <s v="Los Angeles"/>
    <s v="Dasani Water"/>
    <n v="0.65"/>
    <n v="7000"/>
    <n v="4550"/>
    <n v="910"/>
    <n v="0.2"/>
  </r>
  <r>
    <s v="DreamCo"/>
    <n v="1189833"/>
    <d v="2021-10-15T00:00:00"/>
    <s v="West"/>
    <s v="California"/>
    <s v="Los Angeles"/>
    <s v="Coca-Cola"/>
    <n v="0.5"/>
    <n v="8000"/>
    <n v="4000"/>
    <n v="1600"/>
    <n v="0.4"/>
  </r>
  <r>
    <s v="DreamCo"/>
    <n v="1189833"/>
    <d v="2021-10-15T00:00:00"/>
    <s v="West"/>
    <s v="California"/>
    <s v="Los Angeles"/>
    <s v="Diet Coke"/>
    <n v="0.55000000000000004"/>
    <n v="8000"/>
    <n v="4400"/>
    <n v="1100"/>
    <n v="0.25"/>
  </r>
  <r>
    <s v="DreamCo"/>
    <n v="1189833"/>
    <d v="2021-10-15T00:00:00"/>
    <s v="West"/>
    <s v="California"/>
    <s v="Los Angeles"/>
    <s v="Sprite"/>
    <n v="0.5"/>
    <n v="6500"/>
    <n v="3250"/>
    <n v="1300"/>
    <n v="0.4"/>
  </r>
  <r>
    <s v="DreamCo"/>
    <n v="1189833"/>
    <d v="2021-10-15T00:00:00"/>
    <s v="West"/>
    <s v="California"/>
    <s v="Los Angeles"/>
    <s v="Fanta"/>
    <n v="0.5"/>
    <n v="6250"/>
    <n v="3125"/>
    <n v="1093.75"/>
    <n v="0.35"/>
  </r>
  <r>
    <s v="DreamCo"/>
    <n v="1189833"/>
    <d v="2021-10-15T00:00:00"/>
    <s v="West"/>
    <s v="California"/>
    <s v="Los Angeles"/>
    <s v="Powerade"/>
    <n v="0.6"/>
    <n v="6000"/>
    <n v="3600"/>
    <n v="1980.0000000000002"/>
    <n v="0.55000000000000004"/>
  </r>
  <r>
    <s v="DreamCo"/>
    <n v="1189833"/>
    <d v="2021-10-15T00:00:00"/>
    <s v="West"/>
    <s v="California"/>
    <s v="Los Angeles"/>
    <s v="Dasani Water"/>
    <n v="0.65"/>
    <n v="6500"/>
    <n v="4225"/>
    <n v="845"/>
    <n v="0.2"/>
  </r>
  <r>
    <s v="DreamCo"/>
    <n v="1189833"/>
    <d v="2021-11-15T00:00:00"/>
    <s v="West"/>
    <s v="California"/>
    <s v="Los Angeles"/>
    <s v="Coca-Cola"/>
    <n v="0.5"/>
    <n v="8250"/>
    <n v="4125"/>
    <n v="1650"/>
    <n v="0.4"/>
  </r>
  <r>
    <s v="DreamCo"/>
    <n v="1189833"/>
    <d v="2021-11-15T00:00:00"/>
    <s v="West"/>
    <s v="California"/>
    <s v="Los Angeles"/>
    <s v="Diet Coke"/>
    <n v="0.55000000000000004"/>
    <n v="8250"/>
    <n v="4537.5"/>
    <n v="1134.375"/>
    <n v="0.25"/>
  </r>
  <r>
    <s v="DreamCo"/>
    <n v="1189833"/>
    <d v="2021-11-15T00:00:00"/>
    <s v="West"/>
    <s v="California"/>
    <s v="Los Angeles"/>
    <s v="Sprite"/>
    <n v="0.5"/>
    <n v="6750"/>
    <n v="3375"/>
    <n v="1350"/>
    <n v="0.4"/>
  </r>
  <r>
    <s v="DreamCo"/>
    <n v="1189833"/>
    <d v="2021-11-15T00:00:00"/>
    <s v="West"/>
    <s v="California"/>
    <s v="Los Angeles"/>
    <s v="Fanta"/>
    <n v="0.5"/>
    <n v="6500"/>
    <n v="3250"/>
    <n v="1137.5"/>
    <n v="0.35"/>
  </r>
  <r>
    <s v="DreamCo"/>
    <n v="1189833"/>
    <d v="2021-11-15T00:00:00"/>
    <s v="West"/>
    <s v="California"/>
    <s v="Los Angeles"/>
    <s v="Powerade"/>
    <n v="0.6"/>
    <n v="6000"/>
    <n v="3600"/>
    <n v="1980.0000000000002"/>
    <n v="0.55000000000000004"/>
  </r>
  <r>
    <s v="DreamCo"/>
    <n v="1189833"/>
    <d v="2021-11-15T00:00:00"/>
    <s v="West"/>
    <s v="California"/>
    <s v="Los Angeles"/>
    <s v="Dasani Water"/>
    <n v="0.65"/>
    <n v="7000"/>
    <n v="4550"/>
    <n v="910"/>
    <n v="0.2"/>
  </r>
  <r>
    <s v="DreamCo"/>
    <n v="1189833"/>
    <d v="2021-12-14T00:00:00"/>
    <s v="West"/>
    <s v="California"/>
    <s v="Los Angeles"/>
    <s v="Coca-Cola"/>
    <n v="0.5"/>
    <n v="9000"/>
    <n v="4500"/>
    <n v="1800"/>
    <n v="0.4"/>
  </r>
  <r>
    <s v="DreamCo"/>
    <n v="1189833"/>
    <d v="2021-12-14T00:00:00"/>
    <s v="West"/>
    <s v="California"/>
    <s v="Los Angeles"/>
    <s v="Diet Coke"/>
    <n v="0.55000000000000004"/>
    <n v="9000"/>
    <n v="4950"/>
    <n v="1237.5"/>
    <n v="0.25"/>
  </r>
  <r>
    <s v="DreamCo"/>
    <n v="1189833"/>
    <d v="2021-12-14T00:00:00"/>
    <s v="West"/>
    <s v="California"/>
    <s v="Los Angeles"/>
    <s v="Sprite"/>
    <n v="0.5"/>
    <n v="7000"/>
    <n v="3500"/>
    <n v="1400"/>
    <n v="0.4"/>
  </r>
  <r>
    <s v="DreamCo"/>
    <n v="1189833"/>
    <d v="2021-12-14T00:00:00"/>
    <s v="West"/>
    <s v="California"/>
    <s v="Los Angeles"/>
    <s v="Fanta"/>
    <n v="0.5"/>
    <n v="7000"/>
    <n v="3500"/>
    <n v="1225"/>
    <n v="0.35"/>
  </r>
  <r>
    <s v="DreamCo"/>
    <n v="1189833"/>
    <d v="2021-12-14T00:00:00"/>
    <s v="West"/>
    <s v="California"/>
    <s v="Los Angeles"/>
    <s v="Powerade"/>
    <n v="0.6"/>
    <n v="6250"/>
    <n v="3750"/>
    <n v="2062.5"/>
    <n v="0.55000000000000004"/>
  </r>
  <r>
    <s v="DreamCo"/>
    <n v="1189833"/>
    <d v="2021-12-14T00:00:00"/>
    <s v="West"/>
    <s v="California"/>
    <s v="Los Angeles"/>
    <s v="Dasani Water"/>
    <n v="0.65"/>
    <n v="7250"/>
    <n v="4712.5"/>
    <n v="942.5"/>
    <n v="0.2"/>
  </r>
  <r>
    <s v="Sodapop"/>
    <n v="1185732"/>
    <d v="2021-01-15T00:00:00"/>
    <s v="Midwest"/>
    <s v="Illinois"/>
    <s v="Chicago"/>
    <s v="Coca-Cola"/>
    <n v="0.45"/>
    <n v="4750"/>
    <n v="2137.5"/>
    <n v="855"/>
    <n v="0.4"/>
  </r>
  <r>
    <s v="Sodapop"/>
    <n v="1185732"/>
    <d v="2021-01-15T00:00:00"/>
    <s v="Midwest"/>
    <s v="Illinois"/>
    <s v="Chicago"/>
    <s v="Diet Coke"/>
    <n v="0.45"/>
    <n v="2750"/>
    <n v="1237.5"/>
    <n v="433.125"/>
    <n v="0.35"/>
  </r>
  <r>
    <s v="Sodapop"/>
    <n v="1185732"/>
    <d v="2021-01-15T00:00:00"/>
    <s v="Midwest"/>
    <s v="Illinois"/>
    <s v="Chicago"/>
    <s v="Sprite"/>
    <n v="0.35000000000000003"/>
    <n v="2750"/>
    <n v="962.50000000000011"/>
    <n v="336.875"/>
    <n v="0.35"/>
  </r>
  <r>
    <s v="Sodapop"/>
    <n v="1185732"/>
    <d v="2021-01-15T00:00:00"/>
    <s v="Midwest"/>
    <s v="Illinois"/>
    <s v="Chicago"/>
    <s v="Fanta"/>
    <n v="0.4"/>
    <n v="1250"/>
    <n v="500"/>
    <n v="200"/>
    <n v="0.4"/>
  </r>
  <r>
    <s v="Sodapop"/>
    <n v="1185732"/>
    <d v="2021-01-15T00:00:00"/>
    <s v="Midwest"/>
    <s v="Illinois"/>
    <s v="Chicago"/>
    <s v="Powerade"/>
    <n v="0.54999999999999993"/>
    <n v="1750"/>
    <n v="962.49999999999989"/>
    <n v="336.87499999999994"/>
    <n v="0.35"/>
  </r>
  <r>
    <s v="Sodapop"/>
    <n v="1185732"/>
    <d v="2021-01-15T00:00:00"/>
    <s v="Midwest"/>
    <s v="Illinois"/>
    <s v="Chicago"/>
    <s v="Dasani Water"/>
    <n v="0.45"/>
    <n v="2750"/>
    <n v="1237.5"/>
    <n v="618.75"/>
    <n v="0.5"/>
  </r>
  <r>
    <s v="Sodapop"/>
    <n v="1185732"/>
    <d v="2021-02-15T00:00:00"/>
    <s v="Midwest"/>
    <s v="Illinois"/>
    <s v="Chicago"/>
    <s v="Coca-Cola"/>
    <n v="0.45"/>
    <n v="5250"/>
    <n v="2362.5"/>
    <n v="945"/>
    <n v="0.4"/>
  </r>
  <r>
    <s v="Sodapop"/>
    <n v="1185732"/>
    <d v="2021-02-15T00:00:00"/>
    <s v="Midwest"/>
    <s v="Illinois"/>
    <s v="Chicago"/>
    <s v="Diet Coke"/>
    <n v="0.45"/>
    <n v="1750"/>
    <n v="787.5"/>
    <n v="275.625"/>
    <n v="0.35"/>
  </r>
  <r>
    <s v="Sodapop"/>
    <n v="1185732"/>
    <d v="2021-02-15T00:00:00"/>
    <s v="Midwest"/>
    <s v="Illinois"/>
    <s v="Chicago"/>
    <s v="Sprite"/>
    <n v="0.35000000000000003"/>
    <n v="2250"/>
    <n v="787.50000000000011"/>
    <n v="275.625"/>
    <n v="0.35"/>
  </r>
  <r>
    <s v="Sodapop"/>
    <n v="1185732"/>
    <d v="2021-02-15T00:00:00"/>
    <s v="Midwest"/>
    <s v="Illinois"/>
    <s v="Chicago"/>
    <s v="Fanta"/>
    <n v="0.4"/>
    <n v="1000"/>
    <n v="400"/>
    <n v="160"/>
    <n v="0.4"/>
  </r>
  <r>
    <s v="Sodapop"/>
    <n v="1185732"/>
    <d v="2021-02-15T00:00:00"/>
    <s v="Midwest"/>
    <s v="Illinois"/>
    <s v="Chicago"/>
    <s v="Powerade"/>
    <n v="0.54999999999999993"/>
    <n v="1750"/>
    <n v="962.49999999999989"/>
    <n v="336.87499999999994"/>
    <n v="0.35"/>
  </r>
  <r>
    <s v="Sodapop"/>
    <n v="1185732"/>
    <d v="2021-02-15T00:00:00"/>
    <s v="Midwest"/>
    <s v="Illinois"/>
    <s v="Chicago"/>
    <s v="Dasani Water"/>
    <n v="0.45"/>
    <n v="2750"/>
    <n v="1237.5"/>
    <n v="618.75"/>
    <n v="0.5"/>
  </r>
  <r>
    <s v="Sodapop"/>
    <n v="1185732"/>
    <d v="2021-03-14T00:00:00"/>
    <s v="Midwest"/>
    <s v="Illinois"/>
    <s v="Chicago"/>
    <s v="Coca-Cola"/>
    <n v="0.5"/>
    <n v="4950"/>
    <n v="2475"/>
    <n v="990"/>
    <n v="0.4"/>
  </r>
  <r>
    <s v="Sodapop"/>
    <n v="1185732"/>
    <d v="2021-03-14T00:00:00"/>
    <s v="Midwest"/>
    <s v="Illinois"/>
    <s v="Chicago"/>
    <s v="Diet Coke"/>
    <n v="0.5"/>
    <n v="2000"/>
    <n v="1000"/>
    <n v="350"/>
    <n v="0.35"/>
  </r>
  <r>
    <s v="Sodapop"/>
    <n v="1185732"/>
    <d v="2021-03-14T00:00:00"/>
    <s v="Midwest"/>
    <s v="Illinois"/>
    <s v="Chicago"/>
    <s v="Sprite"/>
    <n v="0.4"/>
    <n v="2250"/>
    <n v="900"/>
    <n v="315"/>
    <n v="0.35"/>
  </r>
  <r>
    <s v="Sodapop"/>
    <n v="1185732"/>
    <d v="2021-03-14T00:00:00"/>
    <s v="Midwest"/>
    <s v="Illinois"/>
    <s v="Chicago"/>
    <s v="Fanta"/>
    <n v="0.45"/>
    <n v="750"/>
    <n v="337.5"/>
    <n v="135"/>
    <n v="0.4"/>
  </r>
  <r>
    <s v="Sodapop"/>
    <n v="1185732"/>
    <d v="2021-03-14T00:00:00"/>
    <s v="Midwest"/>
    <s v="Illinois"/>
    <s v="Chicago"/>
    <s v="Powerade"/>
    <n v="0.6"/>
    <n v="1250"/>
    <n v="750"/>
    <n v="262.5"/>
    <n v="0.35"/>
  </r>
  <r>
    <s v="Sodapop"/>
    <n v="1185732"/>
    <d v="2021-03-14T00:00:00"/>
    <s v="Midwest"/>
    <s v="Illinois"/>
    <s v="Chicago"/>
    <s v="Dasani Water"/>
    <n v="0.5"/>
    <n v="2250"/>
    <n v="1125"/>
    <n v="562.5"/>
    <n v="0.5"/>
  </r>
  <r>
    <s v="Sodapop"/>
    <n v="1185732"/>
    <d v="2021-04-15T00:00:00"/>
    <s v="Midwest"/>
    <s v="Illinois"/>
    <s v="Chicago"/>
    <s v="Coca-Cola"/>
    <n v="0.5"/>
    <n v="4500"/>
    <n v="2250"/>
    <n v="900"/>
    <n v="0.4"/>
  </r>
  <r>
    <s v="Sodapop"/>
    <n v="1185732"/>
    <d v="2021-04-15T00:00:00"/>
    <s v="Midwest"/>
    <s v="Illinois"/>
    <s v="Chicago"/>
    <s v="Diet Coke"/>
    <n v="0.5"/>
    <n v="1500"/>
    <n v="750"/>
    <n v="262.5"/>
    <n v="0.35"/>
  </r>
  <r>
    <s v="Sodapop"/>
    <n v="1185732"/>
    <d v="2021-04-15T00:00:00"/>
    <s v="Midwest"/>
    <s v="Illinois"/>
    <s v="Chicago"/>
    <s v="Sprite"/>
    <n v="0.4"/>
    <n v="1500"/>
    <n v="600"/>
    <n v="210"/>
    <n v="0.35"/>
  </r>
  <r>
    <s v="Sodapop"/>
    <n v="1185732"/>
    <d v="2021-04-15T00:00:00"/>
    <s v="Midwest"/>
    <s v="Illinois"/>
    <s v="Chicago"/>
    <s v="Fanta"/>
    <n v="0.45"/>
    <n v="750"/>
    <n v="337.5"/>
    <n v="135"/>
    <n v="0.4"/>
  </r>
  <r>
    <s v="Sodapop"/>
    <n v="1185732"/>
    <d v="2021-04-15T00:00:00"/>
    <s v="Midwest"/>
    <s v="Illinois"/>
    <s v="Chicago"/>
    <s v="Powerade"/>
    <n v="0.6"/>
    <n v="1000"/>
    <n v="600"/>
    <n v="210"/>
    <n v="0.35"/>
  </r>
  <r>
    <s v="Sodapop"/>
    <n v="1185732"/>
    <d v="2021-04-15T00:00:00"/>
    <s v="Midwest"/>
    <s v="Illinois"/>
    <s v="Chicago"/>
    <s v="Dasani Water"/>
    <n v="0.5"/>
    <n v="2250"/>
    <n v="1125"/>
    <n v="562.5"/>
    <n v="0.5"/>
  </r>
  <r>
    <s v="Sodapop"/>
    <n v="1185732"/>
    <d v="2021-05-16T00:00:00"/>
    <s v="Midwest"/>
    <s v="Illinois"/>
    <s v="Chicago"/>
    <s v="Coca-Cola"/>
    <n v="0.6"/>
    <n v="4950"/>
    <n v="2970"/>
    <n v="1188"/>
    <n v="0.4"/>
  </r>
  <r>
    <s v="Sodapop"/>
    <n v="1185732"/>
    <d v="2021-05-16T00:00:00"/>
    <s v="Midwest"/>
    <s v="Illinois"/>
    <s v="Chicago"/>
    <s v="Diet Coke"/>
    <n v="0.55000000000000004"/>
    <n v="2000"/>
    <n v="1100"/>
    <n v="385"/>
    <n v="0.35"/>
  </r>
  <r>
    <s v="Sodapop"/>
    <n v="1185732"/>
    <d v="2021-05-16T00:00:00"/>
    <s v="Midwest"/>
    <s v="Illinois"/>
    <s v="Chicago"/>
    <s v="Sprite"/>
    <n v="0.5"/>
    <n v="1750"/>
    <n v="875"/>
    <n v="306.25"/>
    <n v="0.35"/>
  </r>
  <r>
    <s v="Sodapop"/>
    <n v="1185732"/>
    <d v="2021-05-16T00:00:00"/>
    <s v="Midwest"/>
    <s v="Illinois"/>
    <s v="Chicago"/>
    <s v="Fanta"/>
    <n v="0.5"/>
    <n v="1000"/>
    <n v="500"/>
    <n v="200"/>
    <n v="0.4"/>
  </r>
  <r>
    <s v="Sodapop"/>
    <n v="1185732"/>
    <d v="2021-05-16T00:00:00"/>
    <s v="Midwest"/>
    <s v="Illinois"/>
    <s v="Chicago"/>
    <s v="Powerade"/>
    <n v="0.6"/>
    <n v="1250"/>
    <n v="750"/>
    <n v="262.5"/>
    <n v="0.35"/>
  </r>
  <r>
    <s v="Sodapop"/>
    <n v="1185732"/>
    <d v="2021-05-16T00:00:00"/>
    <s v="Midwest"/>
    <s v="Illinois"/>
    <s v="Chicago"/>
    <s v="Dasani Water"/>
    <n v="0.65"/>
    <n v="2500"/>
    <n v="1625"/>
    <n v="812.5"/>
    <n v="0.5"/>
  </r>
  <r>
    <s v="Sodapop"/>
    <n v="1185732"/>
    <d v="2021-06-15T00:00:00"/>
    <s v="Midwest"/>
    <s v="Illinois"/>
    <s v="Chicago"/>
    <s v="Coca-Cola"/>
    <n v="0.5"/>
    <n v="5000"/>
    <n v="2500"/>
    <n v="1000"/>
    <n v="0.4"/>
  </r>
  <r>
    <s v="Sodapop"/>
    <n v="1185732"/>
    <d v="2021-06-15T00:00:00"/>
    <s v="Midwest"/>
    <s v="Illinois"/>
    <s v="Chicago"/>
    <s v="Diet Coke"/>
    <n v="0.45000000000000007"/>
    <n v="2500"/>
    <n v="1125.0000000000002"/>
    <n v="393.75000000000006"/>
    <n v="0.35"/>
  </r>
  <r>
    <s v="Sodapop"/>
    <n v="1185732"/>
    <d v="2021-06-15T00:00:00"/>
    <s v="Midwest"/>
    <s v="Illinois"/>
    <s v="Chicago"/>
    <s v="Sprite"/>
    <n v="0.4"/>
    <n v="2000"/>
    <n v="800"/>
    <n v="280"/>
    <n v="0.35"/>
  </r>
  <r>
    <s v="Sodapop"/>
    <n v="1185732"/>
    <d v="2021-06-15T00:00:00"/>
    <s v="Midwest"/>
    <s v="Illinois"/>
    <s v="Chicago"/>
    <s v="Fanta"/>
    <n v="0.4"/>
    <n v="1750"/>
    <n v="700"/>
    <n v="280"/>
    <n v="0.4"/>
  </r>
  <r>
    <s v="Sodapop"/>
    <n v="1185732"/>
    <d v="2021-06-15T00:00:00"/>
    <s v="Midwest"/>
    <s v="Illinois"/>
    <s v="Chicago"/>
    <s v="Powerade"/>
    <n v="0.5"/>
    <n v="1750"/>
    <n v="875"/>
    <n v="306.25"/>
    <n v="0.35"/>
  </r>
  <r>
    <s v="Sodapop"/>
    <n v="1185732"/>
    <d v="2021-06-15T00:00:00"/>
    <s v="Midwest"/>
    <s v="Illinois"/>
    <s v="Chicago"/>
    <s v="Dasani Water"/>
    <n v="0.55000000000000004"/>
    <n v="3500"/>
    <n v="1925.0000000000002"/>
    <n v="962.50000000000011"/>
    <n v="0.5"/>
  </r>
  <r>
    <s v="Sodapop"/>
    <n v="1185732"/>
    <d v="2021-07-14T00:00:00"/>
    <s v="Midwest"/>
    <s v="Illinois"/>
    <s v="Chicago"/>
    <s v="Coca-Cola"/>
    <n v="0.5"/>
    <n v="5750"/>
    <n v="2875"/>
    <n v="1150"/>
    <n v="0.4"/>
  </r>
  <r>
    <s v="Sodapop"/>
    <n v="1185732"/>
    <d v="2021-07-14T00:00:00"/>
    <s v="Midwest"/>
    <s v="Illinois"/>
    <s v="Chicago"/>
    <s v="Diet Coke"/>
    <n v="0.45000000000000007"/>
    <n v="3250"/>
    <n v="1462.5000000000002"/>
    <n v="511.87500000000006"/>
    <n v="0.35"/>
  </r>
  <r>
    <s v="Sodapop"/>
    <n v="1185732"/>
    <d v="2021-07-14T00:00:00"/>
    <s v="Midwest"/>
    <s v="Illinois"/>
    <s v="Chicago"/>
    <s v="Sprite"/>
    <n v="0.4"/>
    <n v="2500"/>
    <n v="1000"/>
    <n v="350"/>
    <n v="0.35"/>
  </r>
  <r>
    <s v="Sodapop"/>
    <n v="1185732"/>
    <d v="2021-07-14T00:00:00"/>
    <s v="Midwest"/>
    <s v="Illinois"/>
    <s v="Chicago"/>
    <s v="Fanta"/>
    <n v="0.4"/>
    <n v="2000"/>
    <n v="800"/>
    <n v="320"/>
    <n v="0.4"/>
  </r>
  <r>
    <s v="Sodapop"/>
    <n v="1185732"/>
    <d v="2021-07-14T00:00:00"/>
    <s v="Midwest"/>
    <s v="Illinois"/>
    <s v="Chicago"/>
    <s v="Powerade"/>
    <n v="0.5"/>
    <n v="2250"/>
    <n v="1125"/>
    <n v="393.75"/>
    <n v="0.35"/>
  </r>
  <r>
    <s v="Sodapop"/>
    <n v="1185732"/>
    <d v="2021-07-14T00:00:00"/>
    <s v="Midwest"/>
    <s v="Illinois"/>
    <s v="Chicago"/>
    <s v="Dasani Water"/>
    <n v="0.55000000000000004"/>
    <n v="4000"/>
    <n v="2200"/>
    <n v="1100"/>
    <n v="0.5"/>
  </r>
  <r>
    <s v="Sodapop"/>
    <n v="1185732"/>
    <d v="2021-08-15T00:00:00"/>
    <s v="Midwest"/>
    <s v="Illinois"/>
    <s v="Chicago"/>
    <s v="Coca-Cola"/>
    <n v="0.5"/>
    <n v="5500"/>
    <n v="2750"/>
    <n v="1100"/>
    <n v="0.4"/>
  </r>
  <r>
    <s v="Sodapop"/>
    <n v="1185732"/>
    <d v="2021-08-15T00:00:00"/>
    <s v="Midwest"/>
    <s v="Illinois"/>
    <s v="Chicago"/>
    <s v="Diet Coke"/>
    <n v="0.45000000000000007"/>
    <n v="3250"/>
    <n v="1462.5000000000002"/>
    <n v="511.87500000000006"/>
    <n v="0.35"/>
  </r>
  <r>
    <s v="Sodapop"/>
    <n v="1185732"/>
    <d v="2021-08-15T00:00:00"/>
    <s v="Midwest"/>
    <s v="Illinois"/>
    <s v="Chicago"/>
    <s v="Sprite"/>
    <n v="0.4"/>
    <n v="2500"/>
    <n v="1000"/>
    <n v="350"/>
    <n v="0.35"/>
  </r>
  <r>
    <s v="Sodapop"/>
    <n v="1185732"/>
    <d v="2021-08-15T00:00:00"/>
    <s v="Midwest"/>
    <s v="Illinois"/>
    <s v="Chicago"/>
    <s v="Fanta"/>
    <n v="0.4"/>
    <n v="2250"/>
    <n v="900"/>
    <n v="360"/>
    <n v="0.4"/>
  </r>
  <r>
    <s v="Sodapop"/>
    <n v="1185732"/>
    <d v="2021-08-15T00:00:00"/>
    <s v="Midwest"/>
    <s v="Illinois"/>
    <s v="Chicago"/>
    <s v="Powerade"/>
    <n v="0.5"/>
    <n v="2000"/>
    <n v="1000"/>
    <n v="350"/>
    <n v="0.35"/>
  </r>
  <r>
    <s v="Sodapop"/>
    <n v="1185732"/>
    <d v="2021-08-15T00:00:00"/>
    <s v="Midwest"/>
    <s v="Illinois"/>
    <s v="Chicago"/>
    <s v="Dasani Water"/>
    <n v="0.55000000000000004"/>
    <n v="3750"/>
    <n v="2062.5"/>
    <n v="1031.25"/>
    <n v="0.5"/>
  </r>
  <r>
    <s v="Sodapop"/>
    <n v="1185732"/>
    <d v="2021-09-16T00:00:00"/>
    <s v="Midwest"/>
    <s v="Illinois"/>
    <s v="Chicago"/>
    <s v="Coca-Cola"/>
    <n v="0.5"/>
    <n v="5000"/>
    <n v="2500"/>
    <n v="1000"/>
    <n v="0.4"/>
  </r>
  <r>
    <s v="Sodapop"/>
    <n v="1185732"/>
    <d v="2021-09-16T00:00:00"/>
    <s v="Midwest"/>
    <s v="Illinois"/>
    <s v="Chicago"/>
    <s v="Diet Coke"/>
    <n v="0.45000000000000007"/>
    <n v="3000"/>
    <n v="1350.0000000000002"/>
    <n v="472.50000000000006"/>
    <n v="0.35"/>
  </r>
  <r>
    <s v="Sodapop"/>
    <n v="1185732"/>
    <d v="2021-09-16T00:00:00"/>
    <s v="Midwest"/>
    <s v="Illinois"/>
    <s v="Chicago"/>
    <s v="Sprite"/>
    <n v="0.4"/>
    <n v="2000"/>
    <n v="800"/>
    <n v="280"/>
    <n v="0.35"/>
  </r>
  <r>
    <s v="Sodapop"/>
    <n v="1185732"/>
    <d v="2021-09-16T00:00:00"/>
    <s v="Midwest"/>
    <s v="Illinois"/>
    <s v="Chicago"/>
    <s v="Fanta"/>
    <n v="0.4"/>
    <n v="1750"/>
    <n v="700"/>
    <n v="280"/>
    <n v="0.4"/>
  </r>
  <r>
    <s v="Sodapop"/>
    <n v="1185732"/>
    <d v="2021-09-16T00:00:00"/>
    <s v="Midwest"/>
    <s v="Illinois"/>
    <s v="Chicago"/>
    <s v="Powerade"/>
    <n v="0.5"/>
    <n v="1750"/>
    <n v="875"/>
    <n v="306.25"/>
    <n v="0.35"/>
  </r>
  <r>
    <s v="Sodapop"/>
    <n v="1185732"/>
    <d v="2021-09-16T00:00:00"/>
    <s v="Midwest"/>
    <s v="Illinois"/>
    <s v="Chicago"/>
    <s v="Dasani Water"/>
    <n v="0.55000000000000004"/>
    <n v="2500"/>
    <n v="1375"/>
    <n v="687.5"/>
    <n v="0.5"/>
  </r>
  <r>
    <s v="Sodapop"/>
    <n v="1185732"/>
    <d v="2021-10-15T00:00:00"/>
    <s v="Midwest"/>
    <s v="Illinois"/>
    <s v="Chicago"/>
    <s v="Coca-Cola"/>
    <n v="0.6"/>
    <n v="4250"/>
    <n v="2550"/>
    <n v="1020"/>
    <n v="0.4"/>
  </r>
  <r>
    <s v="Sodapop"/>
    <n v="1185732"/>
    <d v="2021-10-15T00:00:00"/>
    <s v="Midwest"/>
    <s v="Illinois"/>
    <s v="Chicago"/>
    <s v="Diet Coke"/>
    <n v="0.5"/>
    <n v="2500"/>
    <n v="1250"/>
    <n v="437.5"/>
    <n v="0.35"/>
  </r>
  <r>
    <s v="Sodapop"/>
    <n v="1185732"/>
    <d v="2021-10-15T00:00:00"/>
    <s v="Midwest"/>
    <s v="Illinois"/>
    <s v="Chicago"/>
    <s v="Sprite"/>
    <n v="0.5"/>
    <n v="1500"/>
    <n v="750"/>
    <n v="262.5"/>
    <n v="0.35"/>
  </r>
  <r>
    <s v="Sodapop"/>
    <n v="1185732"/>
    <d v="2021-10-15T00:00:00"/>
    <s v="Midwest"/>
    <s v="Illinois"/>
    <s v="Chicago"/>
    <s v="Fanta"/>
    <n v="0.5"/>
    <n v="1250"/>
    <n v="625"/>
    <n v="250"/>
    <n v="0.4"/>
  </r>
  <r>
    <s v="Sodapop"/>
    <n v="1185732"/>
    <d v="2021-10-15T00:00:00"/>
    <s v="Midwest"/>
    <s v="Illinois"/>
    <s v="Chicago"/>
    <s v="Powerade"/>
    <n v="0.6"/>
    <n v="1250"/>
    <n v="750"/>
    <n v="262.5"/>
    <n v="0.35"/>
  </r>
  <r>
    <s v="Sodapop"/>
    <n v="1185732"/>
    <d v="2021-10-15T00:00:00"/>
    <s v="Midwest"/>
    <s v="Illinois"/>
    <s v="Chicago"/>
    <s v="Dasani Water"/>
    <n v="0.64999999999999991"/>
    <n v="2500"/>
    <n v="1624.9999999999998"/>
    <n v="812.49999999999989"/>
    <n v="0.5"/>
  </r>
  <r>
    <s v="Sodapop"/>
    <n v="1185732"/>
    <d v="2021-11-15T00:00:00"/>
    <s v="Midwest"/>
    <s v="Illinois"/>
    <s v="Chicago"/>
    <s v="Coca-Cola"/>
    <n v="0.6"/>
    <n v="4000"/>
    <n v="2400"/>
    <n v="960"/>
    <n v="0.4"/>
  </r>
  <r>
    <s v="Sodapop"/>
    <n v="1185732"/>
    <d v="2021-11-15T00:00:00"/>
    <s v="Midwest"/>
    <s v="Illinois"/>
    <s v="Chicago"/>
    <s v="Diet Coke"/>
    <n v="0.5"/>
    <n v="2500"/>
    <n v="1250"/>
    <n v="437.5"/>
    <n v="0.35"/>
  </r>
  <r>
    <s v="Sodapop"/>
    <n v="1185732"/>
    <d v="2021-11-15T00:00:00"/>
    <s v="Midwest"/>
    <s v="Illinois"/>
    <s v="Chicago"/>
    <s v="Sprite"/>
    <n v="0.5"/>
    <n v="1950"/>
    <n v="975"/>
    <n v="341.25"/>
    <n v="0.35"/>
  </r>
  <r>
    <s v="Sodapop"/>
    <n v="1185732"/>
    <d v="2021-11-15T00:00:00"/>
    <s v="Midwest"/>
    <s v="Illinois"/>
    <s v="Chicago"/>
    <s v="Fanta"/>
    <n v="0.5"/>
    <n v="1750"/>
    <n v="875"/>
    <n v="350"/>
    <n v="0.4"/>
  </r>
  <r>
    <s v="Sodapop"/>
    <n v="1185732"/>
    <d v="2021-11-15T00:00:00"/>
    <s v="Midwest"/>
    <s v="Illinois"/>
    <s v="Chicago"/>
    <s v="Powerade"/>
    <n v="0.6"/>
    <n v="1500"/>
    <n v="900"/>
    <n v="315"/>
    <n v="0.35"/>
  </r>
  <r>
    <s v="Sodapop"/>
    <n v="1185732"/>
    <d v="2021-11-15T00:00:00"/>
    <s v="Midwest"/>
    <s v="Illinois"/>
    <s v="Chicago"/>
    <s v="Dasani Water"/>
    <n v="0.64999999999999991"/>
    <n v="2500"/>
    <n v="1624.9999999999998"/>
    <n v="812.49999999999989"/>
    <n v="0.5"/>
  </r>
  <r>
    <s v="Sodapop"/>
    <n v="1185732"/>
    <d v="2021-12-14T00:00:00"/>
    <s v="Midwest"/>
    <s v="Illinois"/>
    <s v="Chicago"/>
    <s v="Coca-Cola"/>
    <n v="0.6"/>
    <n v="5000"/>
    <n v="3000"/>
    <n v="1200"/>
    <n v="0.4"/>
  </r>
  <r>
    <s v="Sodapop"/>
    <n v="1185732"/>
    <d v="2021-12-14T00:00:00"/>
    <s v="Midwest"/>
    <s v="Illinois"/>
    <s v="Chicago"/>
    <s v="Diet Coke"/>
    <n v="0.5"/>
    <n v="3000"/>
    <n v="1500"/>
    <n v="525"/>
    <n v="0.35"/>
  </r>
  <r>
    <s v="Sodapop"/>
    <n v="1185732"/>
    <d v="2021-12-14T00:00:00"/>
    <s v="Midwest"/>
    <s v="Illinois"/>
    <s v="Chicago"/>
    <s v="Sprite"/>
    <n v="0.5"/>
    <n v="2500"/>
    <n v="1250"/>
    <n v="437.5"/>
    <n v="0.35"/>
  </r>
  <r>
    <s v="Sodapop"/>
    <n v="1185732"/>
    <d v="2021-12-14T00:00:00"/>
    <s v="Midwest"/>
    <s v="Illinois"/>
    <s v="Chicago"/>
    <s v="Fanta"/>
    <n v="0.5"/>
    <n v="2000"/>
    <n v="1000"/>
    <n v="400"/>
    <n v="0.4"/>
  </r>
  <r>
    <s v="Sodapop"/>
    <n v="1185732"/>
    <d v="2021-12-14T00:00:00"/>
    <s v="Midwest"/>
    <s v="Illinois"/>
    <s v="Chicago"/>
    <s v="Powerade"/>
    <n v="0.6"/>
    <n v="2000"/>
    <n v="1200"/>
    <n v="420"/>
    <n v="0.35"/>
  </r>
  <r>
    <s v="Sodapop"/>
    <n v="1185732"/>
    <d v="2021-12-14T00:00:00"/>
    <s v="Midwest"/>
    <s v="Illinois"/>
    <s v="Chicago"/>
    <s v="Dasani Water"/>
    <n v="0.64999999999999991"/>
    <n v="3000"/>
    <n v="1949.9999999999998"/>
    <n v="974.99999999999989"/>
    <n v="0.5"/>
  </r>
  <r>
    <s v="BevCo"/>
    <n v="1197831"/>
    <d v="2021-01-02T00:00:00"/>
    <s v="South"/>
    <s v="Texas"/>
    <s v="Dallas"/>
    <s v="Coca-Cola"/>
    <n v="0.2"/>
    <n v="7250"/>
    <n v="1450"/>
    <n v="435"/>
    <n v="0.3"/>
  </r>
  <r>
    <s v="BevCo"/>
    <n v="1197831"/>
    <d v="2021-01-02T00:00:00"/>
    <s v="South"/>
    <s v="Texas"/>
    <s v="Dallas"/>
    <s v="Diet Coke"/>
    <n v="0.3"/>
    <n v="7250"/>
    <n v="2175"/>
    <n v="652.5"/>
    <n v="0.3"/>
  </r>
  <r>
    <s v="BevCo"/>
    <n v="1197831"/>
    <d v="2021-01-02T00:00:00"/>
    <s v="South"/>
    <s v="Texas"/>
    <s v="Dallas"/>
    <s v="Sprite"/>
    <n v="0.3"/>
    <n v="5250"/>
    <n v="1575"/>
    <n v="472.5"/>
    <n v="0.3"/>
  </r>
  <r>
    <s v="BevCo"/>
    <n v="1197831"/>
    <d v="2021-01-02T00:00:00"/>
    <s v="South"/>
    <s v="Texas"/>
    <s v="Dallas"/>
    <s v="Fanta"/>
    <n v="0.35"/>
    <n v="5250"/>
    <n v="1837.4999999999998"/>
    <n v="735"/>
    <n v="0.4"/>
  </r>
  <r>
    <s v="BevCo"/>
    <n v="1197831"/>
    <d v="2021-01-02T00:00:00"/>
    <s v="South"/>
    <s v="Texas"/>
    <s v="Dallas"/>
    <s v="Powerade"/>
    <n v="0.4"/>
    <n v="3750"/>
    <n v="1500"/>
    <n v="375"/>
    <n v="0.25"/>
  </r>
  <r>
    <s v="BevCo"/>
    <n v="1197831"/>
    <d v="2021-01-02T00:00:00"/>
    <s v="South"/>
    <s v="Texas"/>
    <s v="Dallas"/>
    <s v="Dasani Water"/>
    <n v="0.35"/>
    <n v="5250"/>
    <n v="1837.4999999999998"/>
    <n v="826.87499999999989"/>
    <n v="0.45"/>
  </r>
  <r>
    <s v="BevCo"/>
    <n v="1197831"/>
    <d v="2021-02-01T00:00:00"/>
    <s v="South"/>
    <s v="Texas"/>
    <s v="Dallas"/>
    <s v="Coca-Cola"/>
    <n v="0.25"/>
    <n v="6750"/>
    <n v="1687.5"/>
    <n v="506.25"/>
    <n v="0.3"/>
  </r>
  <r>
    <s v="BevCo"/>
    <n v="1197831"/>
    <d v="2021-02-01T00:00:00"/>
    <s v="South"/>
    <s v="Texas"/>
    <s v="Dallas"/>
    <s v="Diet Coke"/>
    <n v="0.35"/>
    <n v="6500"/>
    <n v="2275"/>
    <n v="682.5"/>
    <n v="0.3"/>
  </r>
  <r>
    <s v="BevCo"/>
    <n v="1197831"/>
    <d v="2021-02-01T00:00:00"/>
    <s v="South"/>
    <s v="Texas"/>
    <s v="Dallas"/>
    <s v="Sprite"/>
    <n v="0.35"/>
    <n v="4750"/>
    <n v="1662.5"/>
    <n v="498.75"/>
    <n v="0.3"/>
  </r>
  <r>
    <s v="BevCo"/>
    <n v="1197831"/>
    <d v="2021-02-01T00:00:00"/>
    <s v="South"/>
    <s v="Texas"/>
    <s v="Dallas"/>
    <s v="Fanta"/>
    <n v="0.35"/>
    <n v="4250"/>
    <n v="1487.5"/>
    <n v="595"/>
    <n v="0.4"/>
  </r>
  <r>
    <s v="BevCo"/>
    <n v="1197831"/>
    <d v="2021-02-01T00:00:00"/>
    <s v="South"/>
    <s v="Texas"/>
    <s v="Dallas"/>
    <s v="Powerade"/>
    <n v="0.4"/>
    <n v="3000"/>
    <n v="1200"/>
    <n v="300"/>
    <n v="0.25"/>
  </r>
  <r>
    <s v="BevCo"/>
    <n v="1197831"/>
    <d v="2021-02-01T00:00:00"/>
    <s v="South"/>
    <s v="Texas"/>
    <s v="Dallas"/>
    <s v="Dasani Water"/>
    <n v="0.35"/>
    <n v="5000"/>
    <n v="1750"/>
    <n v="787.5"/>
    <n v="0.45"/>
  </r>
  <r>
    <s v="BevCo"/>
    <n v="1197831"/>
    <d v="2021-03-03T00:00:00"/>
    <s v="South"/>
    <s v="Texas"/>
    <s v="Dallas"/>
    <s v="Coca-Cola"/>
    <n v="0.3"/>
    <n v="6750"/>
    <n v="2025"/>
    <n v="708.75"/>
    <n v="0.35"/>
  </r>
  <r>
    <s v="BevCo"/>
    <n v="1197831"/>
    <d v="2021-03-03T00:00:00"/>
    <s v="South"/>
    <s v="Texas"/>
    <s v="Dallas"/>
    <s v="Diet Coke"/>
    <n v="0.4"/>
    <n v="6750"/>
    <n v="2700"/>
    <n v="944.99999999999989"/>
    <n v="0.35"/>
  </r>
  <r>
    <s v="BevCo"/>
    <n v="1197831"/>
    <d v="2021-03-03T00:00:00"/>
    <s v="South"/>
    <s v="Texas"/>
    <s v="Dallas"/>
    <s v="Sprite"/>
    <n v="0.3"/>
    <n v="5000"/>
    <n v="1500"/>
    <n v="525"/>
    <n v="0.35"/>
  </r>
  <r>
    <s v="BevCo"/>
    <n v="1197831"/>
    <d v="2021-03-03T00:00:00"/>
    <s v="South"/>
    <s v="Texas"/>
    <s v="Dallas"/>
    <s v="Fanta"/>
    <n v="0.35000000000000003"/>
    <n v="4000"/>
    <n v="1400.0000000000002"/>
    <n v="630.00000000000011"/>
    <n v="0.45"/>
  </r>
  <r>
    <s v="BevCo"/>
    <n v="1197831"/>
    <d v="2021-03-03T00:00:00"/>
    <s v="South"/>
    <s v="Texas"/>
    <s v="Dallas"/>
    <s v="Powerade"/>
    <n v="0.4"/>
    <n v="3000"/>
    <n v="1200"/>
    <n v="360"/>
    <n v="0.3"/>
  </r>
  <r>
    <s v="BevCo"/>
    <n v="1197831"/>
    <d v="2021-03-03T00:00:00"/>
    <s v="South"/>
    <s v="Texas"/>
    <s v="Dallas"/>
    <s v="Dasani Water"/>
    <n v="0.35000000000000003"/>
    <n v="4500"/>
    <n v="1575.0000000000002"/>
    <n v="787.50000000000011"/>
    <n v="0.5"/>
  </r>
  <r>
    <s v="BevCo"/>
    <n v="1197831"/>
    <d v="2021-04-02T00:00:00"/>
    <s v="South"/>
    <s v="Texas"/>
    <s v="Dallas"/>
    <s v="Coca-Cola"/>
    <n v="0.19999999999999998"/>
    <n v="7000"/>
    <n v="1399.9999999999998"/>
    <n v="489.99999999999989"/>
    <n v="0.35"/>
  </r>
  <r>
    <s v="BevCo"/>
    <n v="1197831"/>
    <d v="2021-04-02T00:00:00"/>
    <s v="South"/>
    <s v="Texas"/>
    <s v="Dallas"/>
    <s v="Diet Coke"/>
    <n v="0.30000000000000004"/>
    <n v="7000"/>
    <n v="2100.0000000000005"/>
    <n v="735.00000000000011"/>
    <n v="0.35"/>
  </r>
  <r>
    <s v="BevCo"/>
    <n v="1197831"/>
    <d v="2021-04-02T00:00:00"/>
    <s v="South"/>
    <s v="Texas"/>
    <s v="Dallas"/>
    <s v="Sprite"/>
    <n v="0.24999999999999997"/>
    <n v="5250"/>
    <n v="1312.4999999999998"/>
    <n v="459.37499999999989"/>
    <n v="0.35"/>
  </r>
  <r>
    <s v="BevCo"/>
    <n v="1197831"/>
    <d v="2021-04-02T00:00:00"/>
    <s v="South"/>
    <s v="Texas"/>
    <s v="Dallas"/>
    <s v="Fanta"/>
    <n v="0.30000000000000004"/>
    <n v="4250"/>
    <n v="1275.0000000000002"/>
    <n v="573.75000000000011"/>
    <n v="0.45"/>
  </r>
  <r>
    <s v="BevCo"/>
    <n v="1197831"/>
    <d v="2021-04-02T00:00:00"/>
    <s v="South"/>
    <s v="Texas"/>
    <s v="Dallas"/>
    <s v="Powerade"/>
    <n v="0.35"/>
    <n v="3250"/>
    <n v="1137.5"/>
    <n v="341.25"/>
    <n v="0.3"/>
  </r>
  <r>
    <s v="BevCo"/>
    <n v="1197831"/>
    <d v="2021-04-02T00:00:00"/>
    <s v="South"/>
    <s v="Texas"/>
    <s v="Dallas"/>
    <s v="Dasani Water"/>
    <n v="0.30000000000000004"/>
    <n v="6000"/>
    <n v="1800.0000000000002"/>
    <n v="900.00000000000011"/>
    <n v="0.5"/>
  </r>
  <r>
    <s v="BevCo"/>
    <n v="1197831"/>
    <d v="2021-05-02T00:00:00"/>
    <s v="South"/>
    <s v="Texas"/>
    <s v="Dallas"/>
    <s v="Coca-Cola"/>
    <n v="0.19999999999999998"/>
    <n v="7500"/>
    <n v="1499.9999999999998"/>
    <n v="524.99999999999989"/>
    <n v="0.35"/>
  </r>
  <r>
    <s v="BevCo"/>
    <n v="1197831"/>
    <d v="2021-05-02T00:00:00"/>
    <s v="South"/>
    <s v="Texas"/>
    <s v="Dallas"/>
    <s v="Diet Coke"/>
    <n v="0.30000000000000004"/>
    <n v="7750"/>
    <n v="2325.0000000000005"/>
    <n v="813.75000000000011"/>
    <n v="0.35"/>
  </r>
  <r>
    <s v="BevCo"/>
    <n v="1197831"/>
    <d v="2021-05-02T00:00:00"/>
    <s v="South"/>
    <s v="Texas"/>
    <s v="Dallas"/>
    <s v="Sprite"/>
    <n v="0.24999999999999997"/>
    <n v="6250"/>
    <n v="1562.4999999999998"/>
    <n v="546.87499999999989"/>
    <n v="0.35"/>
  </r>
  <r>
    <s v="BevCo"/>
    <n v="1197831"/>
    <d v="2021-05-02T00:00:00"/>
    <s v="South"/>
    <s v="Texas"/>
    <s v="Dallas"/>
    <s v="Fanta"/>
    <n v="0.35000000000000003"/>
    <n v="5500"/>
    <n v="1925.0000000000002"/>
    <n v="866.25000000000011"/>
    <n v="0.45"/>
  </r>
  <r>
    <s v="BevCo"/>
    <n v="1197831"/>
    <d v="2021-05-02T00:00:00"/>
    <s v="South"/>
    <s v="Texas"/>
    <s v="Dallas"/>
    <s v="Powerade"/>
    <n v="0.5"/>
    <n v="4500"/>
    <n v="2250"/>
    <n v="675"/>
    <n v="0.3"/>
  </r>
  <r>
    <s v="BevCo"/>
    <n v="1197831"/>
    <d v="2021-05-02T00:00:00"/>
    <s v="South"/>
    <s v="Texas"/>
    <s v="Dallas"/>
    <s v="Dasani Water"/>
    <n v="0.45"/>
    <n v="8000"/>
    <n v="3600"/>
    <n v="1800"/>
    <n v="0.5"/>
  </r>
  <r>
    <s v="BevCo"/>
    <n v="1197831"/>
    <d v="2021-06-01T00:00:00"/>
    <s v="South"/>
    <s v="Texas"/>
    <s v="Dallas"/>
    <s v="Coca-Cola"/>
    <n v="0.45"/>
    <n v="8000"/>
    <n v="3600"/>
    <n v="1260"/>
    <n v="0.35"/>
  </r>
  <r>
    <s v="BevCo"/>
    <n v="1197831"/>
    <d v="2021-06-01T00:00:00"/>
    <s v="South"/>
    <s v="Texas"/>
    <s v="Dallas"/>
    <s v="Diet Coke"/>
    <n v="0.5"/>
    <n v="8000"/>
    <n v="4000"/>
    <n v="1400"/>
    <n v="0.35"/>
  </r>
  <r>
    <s v="BevCo"/>
    <n v="1197831"/>
    <d v="2021-06-01T00:00:00"/>
    <s v="South"/>
    <s v="Texas"/>
    <s v="Dallas"/>
    <s v="Sprite"/>
    <n v="0.45"/>
    <n v="6500"/>
    <n v="2925"/>
    <n v="1023.7499999999999"/>
    <n v="0.35"/>
  </r>
  <r>
    <s v="BevCo"/>
    <n v="1197831"/>
    <d v="2021-06-01T00:00:00"/>
    <s v="South"/>
    <s v="Texas"/>
    <s v="Dallas"/>
    <s v="Fanta"/>
    <n v="0.45"/>
    <n v="6000"/>
    <n v="2700"/>
    <n v="1215"/>
    <n v="0.45"/>
  </r>
  <r>
    <s v="BevCo"/>
    <n v="1197831"/>
    <d v="2021-06-01T00:00:00"/>
    <s v="South"/>
    <s v="Texas"/>
    <s v="Dallas"/>
    <s v="Powerade"/>
    <n v="0.5"/>
    <n v="5000"/>
    <n v="2500"/>
    <n v="750"/>
    <n v="0.3"/>
  </r>
  <r>
    <s v="BevCo"/>
    <n v="1197831"/>
    <d v="2021-06-01T00:00:00"/>
    <s v="South"/>
    <s v="Texas"/>
    <s v="Dallas"/>
    <s v="Dasani Water"/>
    <n v="0.55000000000000004"/>
    <n v="8750"/>
    <n v="4812.5"/>
    <n v="2406.25"/>
    <n v="0.5"/>
  </r>
  <r>
    <s v="BevCo"/>
    <n v="1197831"/>
    <d v="2021-07-03T00:00:00"/>
    <s v="South"/>
    <s v="Texas"/>
    <s v="Dallas"/>
    <s v="Coca-Cola"/>
    <n v="0.45"/>
    <n v="8250"/>
    <n v="3712.5"/>
    <n v="1484.9999999999998"/>
    <n v="0.39999999999999997"/>
  </r>
  <r>
    <s v="BevCo"/>
    <n v="1197831"/>
    <d v="2021-07-03T00:00:00"/>
    <s v="South"/>
    <s v="Texas"/>
    <s v="Dallas"/>
    <s v="Diet Coke"/>
    <n v="0.5"/>
    <n v="8250"/>
    <n v="4125"/>
    <n v="1649.9999999999998"/>
    <n v="0.39999999999999997"/>
  </r>
  <r>
    <s v="BevCo"/>
    <n v="1197831"/>
    <d v="2021-07-03T00:00:00"/>
    <s v="South"/>
    <s v="Texas"/>
    <s v="Dallas"/>
    <s v="Sprite"/>
    <n v="0.45"/>
    <n v="9750"/>
    <n v="4387.5"/>
    <n v="1754.9999999999998"/>
    <n v="0.39999999999999997"/>
  </r>
  <r>
    <s v="BevCo"/>
    <n v="1197831"/>
    <d v="2021-07-03T00:00:00"/>
    <s v="South"/>
    <s v="Texas"/>
    <s v="Dallas"/>
    <s v="Fanta"/>
    <n v="0.45"/>
    <n v="5750"/>
    <n v="2587.5"/>
    <n v="1293.75"/>
    <n v="0.5"/>
  </r>
  <r>
    <s v="BevCo"/>
    <n v="1197831"/>
    <d v="2021-07-03T00:00:00"/>
    <s v="South"/>
    <s v="Texas"/>
    <s v="Dallas"/>
    <s v="Powerade"/>
    <n v="0.5"/>
    <n v="5750"/>
    <n v="2875"/>
    <n v="1006.2499999999999"/>
    <n v="0.35"/>
  </r>
  <r>
    <s v="BevCo"/>
    <n v="1197831"/>
    <d v="2021-07-03T00:00:00"/>
    <s v="South"/>
    <s v="Texas"/>
    <s v="Dallas"/>
    <s v="Dasani Water"/>
    <n v="0.6"/>
    <n v="8500"/>
    <n v="5100"/>
    <n v="2805"/>
    <n v="0.55000000000000004"/>
  </r>
  <r>
    <s v="BevCo"/>
    <n v="1197831"/>
    <d v="2021-08-05T00:00:00"/>
    <s v="South"/>
    <s v="Texas"/>
    <s v="Dallas"/>
    <s v="Coca-Cola"/>
    <n v="0.5"/>
    <n v="8000"/>
    <n v="4000"/>
    <n v="1599.9999999999998"/>
    <n v="0.39999999999999997"/>
  </r>
  <r>
    <s v="BevCo"/>
    <n v="1197831"/>
    <d v="2021-08-05T00:00:00"/>
    <s v="South"/>
    <s v="Texas"/>
    <s v="Dallas"/>
    <s v="Diet Coke"/>
    <n v="0.55000000000000004"/>
    <n v="8000"/>
    <n v="4400"/>
    <n v="1759.9999999999998"/>
    <n v="0.39999999999999997"/>
  </r>
  <r>
    <s v="BevCo"/>
    <n v="1197831"/>
    <d v="2021-08-05T00:00:00"/>
    <s v="South"/>
    <s v="Texas"/>
    <s v="Dallas"/>
    <s v="Sprite"/>
    <n v="0.5"/>
    <n v="9750"/>
    <n v="4875"/>
    <n v="1949.9999999999998"/>
    <n v="0.39999999999999997"/>
  </r>
  <r>
    <s v="BevCo"/>
    <n v="1197831"/>
    <d v="2021-08-05T00:00:00"/>
    <s v="South"/>
    <s v="Texas"/>
    <s v="Dallas"/>
    <s v="Fanta"/>
    <n v="0.5"/>
    <n v="5250"/>
    <n v="2625"/>
    <n v="1312.5"/>
    <n v="0.5"/>
  </r>
  <r>
    <s v="BevCo"/>
    <n v="1197831"/>
    <d v="2021-08-05T00:00:00"/>
    <s v="South"/>
    <s v="Texas"/>
    <s v="Dallas"/>
    <s v="Powerade"/>
    <n v="0.55000000000000004"/>
    <n v="5250"/>
    <n v="2887.5000000000005"/>
    <n v="1010.6250000000001"/>
    <n v="0.35"/>
  </r>
  <r>
    <s v="BevCo"/>
    <n v="1197831"/>
    <d v="2021-08-05T00:00:00"/>
    <s v="South"/>
    <s v="Texas"/>
    <s v="Dallas"/>
    <s v="Dasani Water"/>
    <n v="0.6"/>
    <n v="7750"/>
    <n v="4650"/>
    <n v="2557.5"/>
    <n v="0.55000000000000004"/>
  </r>
  <r>
    <s v="BevCo"/>
    <n v="1197831"/>
    <d v="2021-09-02T00:00:00"/>
    <s v="South"/>
    <s v="Texas"/>
    <s v="Dallas"/>
    <s v="Coca-Cola"/>
    <n v="0.55000000000000004"/>
    <n v="7250"/>
    <n v="3987.5000000000005"/>
    <n v="1595"/>
    <n v="0.39999999999999997"/>
  </r>
  <r>
    <s v="BevCo"/>
    <n v="1197831"/>
    <d v="2021-09-02T00:00:00"/>
    <s v="South"/>
    <s v="Texas"/>
    <s v="Dallas"/>
    <s v="Diet Coke"/>
    <n v="0.55000000000000004"/>
    <n v="6750"/>
    <n v="3712.5000000000005"/>
    <n v="1485"/>
    <n v="0.39999999999999997"/>
  </r>
  <r>
    <s v="BevCo"/>
    <n v="1197831"/>
    <d v="2021-09-02T00:00:00"/>
    <s v="South"/>
    <s v="Texas"/>
    <s v="Dallas"/>
    <s v="Sprite"/>
    <n v="0.6"/>
    <n v="7250"/>
    <n v="4350"/>
    <n v="1739.9999999999998"/>
    <n v="0.39999999999999997"/>
  </r>
  <r>
    <s v="BevCo"/>
    <n v="1197831"/>
    <d v="2021-09-02T00:00:00"/>
    <s v="South"/>
    <s v="Texas"/>
    <s v="Dallas"/>
    <s v="Fanta"/>
    <n v="0.6"/>
    <n v="4500"/>
    <n v="2700"/>
    <n v="1350"/>
    <n v="0.5"/>
  </r>
  <r>
    <s v="BevCo"/>
    <n v="1197831"/>
    <d v="2021-09-02T00:00:00"/>
    <s v="South"/>
    <s v="Texas"/>
    <s v="Dallas"/>
    <s v="Powerade"/>
    <n v="0.55000000000000004"/>
    <n v="4500"/>
    <n v="2475"/>
    <n v="866.25"/>
    <n v="0.35"/>
  </r>
  <r>
    <s v="BevCo"/>
    <n v="1197831"/>
    <d v="2021-09-02T00:00:00"/>
    <s v="South"/>
    <s v="Texas"/>
    <s v="Dallas"/>
    <s v="Dasani Water"/>
    <n v="0.5"/>
    <n v="6750"/>
    <n v="3375"/>
    <n v="1856.2500000000002"/>
    <n v="0.55000000000000004"/>
  </r>
  <r>
    <s v="BevCo"/>
    <n v="1197831"/>
    <d v="2021-10-01T00:00:00"/>
    <s v="South"/>
    <s v="Texas"/>
    <s v="Dallas"/>
    <s v="Coca-Cola"/>
    <n v="0.4"/>
    <n v="6250"/>
    <n v="2500"/>
    <n v="999.99999999999989"/>
    <n v="0.39999999999999997"/>
  </r>
  <r>
    <s v="BevCo"/>
    <n v="1197831"/>
    <d v="2021-10-01T00:00:00"/>
    <s v="South"/>
    <s v="Texas"/>
    <s v="Dallas"/>
    <s v="Diet Coke"/>
    <n v="0.4"/>
    <n v="6250"/>
    <n v="2500"/>
    <n v="999.99999999999989"/>
    <n v="0.39999999999999997"/>
  </r>
  <r>
    <s v="BevCo"/>
    <n v="1197831"/>
    <d v="2021-10-01T00:00:00"/>
    <s v="South"/>
    <s v="Texas"/>
    <s v="Dallas"/>
    <s v="Sprite"/>
    <n v="0.45"/>
    <n v="5750"/>
    <n v="2587.5"/>
    <n v="1035"/>
    <n v="0.39999999999999997"/>
  </r>
  <r>
    <s v="BevCo"/>
    <n v="1197831"/>
    <d v="2021-10-01T00:00:00"/>
    <s v="South"/>
    <s v="Texas"/>
    <s v="Dallas"/>
    <s v="Fanta"/>
    <n v="0.45"/>
    <n v="4250"/>
    <n v="1912.5"/>
    <n v="956.25"/>
    <n v="0.5"/>
  </r>
  <r>
    <s v="BevCo"/>
    <n v="1197831"/>
    <d v="2021-10-01T00:00:00"/>
    <s v="South"/>
    <s v="Texas"/>
    <s v="Dallas"/>
    <s v="Powerade"/>
    <n v="0.4"/>
    <n v="4000"/>
    <n v="1600"/>
    <n v="560"/>
    <n v="0.35"/>
  </r>
  <r>
    <s v="BevCo"/>
    <n v="1197831"/>
    <d v="2021-10-01T00:00:00"/>
    <s v="South"/>
    <s v="Texas"/>
    <s v="Dallas"/>
    <s v="Dasani Water"/>
    <n v="0.5"/>
    <n v="5750"/>
    <n v="2875"/>
    <n v="1581.2500000000002"/>
    <n v="0.55000000000000004"/>
  </r>
  <r>
    <s v="BevCo"/>
    <n v="1197831"/>
    <d v="2021-11-02T00:00:00"/>
    <s v="South"/>
    <s v="Texas"/>
    <s v="Dallas"/>
    <s v="Coca-Cola"/>
    <n v="0.4"/>
    <n v="7250"/>
    <n v="2900"/>
    <n v="1160"/>
    <n v="0.39999999999999997"/>
  </r>
  <r>
    <s v="BevCo"/>
    <n v="1197831"/>
    <d v="2021-11-02T00:00:00"/>
    <s v="South"/>
    <s v="Texas"/>
    <s v="Dallas"/>
    <s v="Diet Coke"/>
    <n v="0.4"/>
    <n v="7250"/>
    <n v="2900"/>
    <n v="1160"/>
    <n v="0.39999999999999997"/>
  </r>
  <r>
    <s v="BevCo"/>
    <n v="1197831"/>
    <d v="2021-11-02T00:00:00"/>
    <s v="South"/>
    <s v="Texas"/>
    <s v="Dallas"/>
    <s v="Sprite"/>
    <n v="0.65"/>
    <n v="6500"/>
    <n v="4225"/>
    <n v="1689.9999999999998"/>
    <n v="0.39999999999999997"/>
  </r>
  <r>
    <s v="BevCo"/>
    <n v="1197831"/>
    <d v="2021-11-02T00:00:00"/>
    <s v="South"/>
    <s v="Texas"/>
    <s v="Dallas"/>
    <s v="Fanta"/>
    <n v="0.65"/>
    <n v="5000"/>
    <n v="3250"/>
    <n v="1625"/>
    <n v="0.5"/>
  </r>
  <r>
    <s v="BevCo"/>
    <n v="1197831"/>
    <d v="2021-11-02T00:00:00"/>
    <s v="South"/>
    <s v="Texas"/>
    <s v="Dallas"/>
    <s v="Powerade"/>
    <n v="0.6"/>
    <n v="4750"/>
    <n v="2850"/>
    <n v="997.49999999999989"/>
    <n v="0.35"/>
  </r>
  <r>
    <s v="BevCo"/>
    <n v="1197831"/>
    <d v="2021-11-02T00:00:00"/>
    <s v="South"/>
    <s v="Texas"/>
    <s v="Dallas"/>
    <s v="Dasani Water"/>
    <n v="0.70000000000000007"/>
    <n v="6750"/>
    <n v="4725"/>
    <n v="2598.75"/>
    <n v="0.55000000000000004"/>
  </r>
  <r>
    <s v="BevCo"/>
    <n v="1197831"/>
    <d v="2021-12-01T00:00:00"/>
    <s v="South"/>
    <s v="Texas"/>
    <s v="Dallas"/>
    <s v="Coca-Cola"/>
    <n v="0.6"/>
    <n v="8250"/>
    <n v="4950"/>
    <n v="1979.9999999999998"/>
    <n v="0.39999999999999997"/>
  </r>
  <r>
    <s v="BevCo"/>
    <n v="1197831"/>
    <d v="2021-12-01T00:00:00"/>
    <s v="South"/>
    <s v="Texas"/>
    <s v="Dallas"/>
    <s v="Diet Coke"/>
    <n v="0.6"/>
    <n v="8250"/>
    <n v="4950"/>
    <n v="1979.9999999999998"/>
    <n v="0.39999999999999997"/>
  </r>
  <r>
    <s v="BevCo"/>
    <n v="1197831"/>
    <d v="2021-12-01T00:00:00"/>
    <s v="South"/>
    <s v="Texas"/>
    <s v="Dallas"/>
    <s v="Sprite"/>
    <n v="0.65"/>
    <n v="7250"/>
    <n v="4712.5"/>
    <n v="1884.9999999999998"/>
    <n v="0.39999999999999997"/>
  </r>
  <r>
    <s v="BevCo"/>
    <n v="1197831"/>
    <d v="2021-12-01T00:00:00"/>
    <s v="South"/>
    <s v="Texas"/>
    <s v="Dallas"/>
    <s v="Fanta"/>
    <n v="0.65"/>
    <n v="5750"/>
    <n v="3737.5"/>
    <n v="1868.75"/>
    <n v="0.5"/>
  </r>
  <r>
    <s v="BevCo"/>
    <n v="1197831"/>
    <d v="2021-12-01T00:00:00"/>
    <s v="South"/>
    <s v="Texas"/>
    <s v="Dallas"/>
    <s v="Powerade"/>
    <n v="0.6"/>
    <n v="5250"/>
    <n v="3150"/>
    <n v="1102.5"/>
    <n v="0.35"/>
  </r>
  <r>
    <s v="BevCo"/>
    <n v="1197831"/>
    <d v="2021-12-01T00:00:00"/>
    <s v="South"/>
    <s v="Texas"/>
    <s v="Dallas"/>
    <s v="Dasani Water"/>
    <n v="0.70000000000000007"/>
    <n v="7750"/>
    <n v="5425.0000000000009"/>
    <n v="2983.7500000000009"/>
    <n v="0.55000000000000004"/>
  </r>
  <r>
    <s v="Sodapop"/>
    <n v="1185732"/>
    <d v="2021-01-07T00:00:00"/>
    <s v="Northeast"/>
    <s v="Pennsylvania"/>
    <s v="Philadelphia"/>
    <s v="Coca-Cola"/>
    <n v="0.45"/>
    <n v="4250"/>
    <n v="1912.5"/>
    <n v="1051.875"/>
    <n v="0.55000000000000004"/>
  </r>
  <r>
    <s v="Sodapop"/>
    <n v="1185732"/>
    <d v="2021-01-07T00:00:00"/>
    <s v="Northeast"/>
    <s v="Pennsylvania"/>
    <s v="Philadelphia"/>
    <s v="Diet Coke"/>
    <n v="0.45"/>
    <n v="2250"/>
    <n v="1012.5"/>
    <n v="354.375"/>
    <n v="0.35"/>
  </r>
  <r>
    <s v="Sodapop"/>
    <n v="1185732"/>
    <d v="2021-01-07T00:00:00"/>
    <s v="Northeast"/>
    <s v="Pennsylvania"/>
    <s v="Philadelphia"/>
    <s v="Sprite"/>
    <n v="0.35000000000000003"/>
    <n v="2250"/>
    <n v="787.50000000000011"/>
    <n v="315"/>
    <n v="0.39999999999999997"/>
  </r>
  <r>
    <s v="Sodapop"/>
    <n v="1185732"/>
    <d v="2021-01-07T00:00:00"/>
    <s v="Northeast"/>
    <s v="Pennsylvania"/>
    <s v="Philadelphia"/>
    <s v="Fanta"/>
    <n v="0.4"/>
    <n v="750"/>
    <n v="300"/>
    <n v="119.99999999999999"/>
    <n v="0.39999999999999997"/>
  </r>
  <r>
    <s v="Sodapop"/>
    <n v="1185732"/>
    <d v="2021-01-07T00:00:00"/>
    <s v="Northeast"/>
    <s v="Pennsylvania"/>
    <s v="Philadelphia"/>
    <s v="Powerade"/>
    <n v="0.54999999999999993"/>
    <n v="1250"/>
    <n v="687.49999999999989"/>
    <n v="240.62499999999994"/>
    <n v="0.35"/>
  </r>
  <r>
    <s v="Sodapop"/>
    <n v="1185732"/>
    <d v="2021-01-07T00:00:00"/>
    <s v="Northeast"/>
    <s v="Pennsylvania"/>
    <s v="Philadelphia"/>
    <s v="Dasani Water"/>
    <n v="0.45"/>
    <n v="2250"/>
    <n v="1012.5"/>
    <n v="303.75"/>
    <n v="0.3"/>
  </r>
  <r>
    <s v="Sodapop"/>
    <n v="1185732"/>
    <d v="2021-02-05T00:00:00"/>
    <s v="Northeast"/>
    <s v="Pennsylvania"/>
    <s v="Philadelphia"/>
    <s v="Coca-Cola"/>
    <n v="0.45"/>
    <n v="4750"/>
    <n v="2137.5"/>
    <n v="1175.625"/>
    <n v="0.55000000000000004"/>
  </r>
  <r>
    <s v="Sodapop"/>
    <n v="1185732"/>
    <d v="2021-02-05T00:00:00"/>
    <s v="Northeast"/>
    <s v="Pennsylvania"/>
    <s v="Philadelphia"/>
    <s v="Diet Coke"/>
    <n v="0.45"/>
    <n v="1250"/>
    <n v="562.5"/>
    <n v="196.875"/>
    <n v="0.35"/>
  </r>
  <r>
    <s v="Sodapop"/>
    <n v="1185732"/>
    <d v="2021-02-05T00:00:00"/>
    <s v="Northeast"/>
    <s v="Pennsylvania"/>
    <s v="Philadelphia"/>
    <s v="Sprite"/>
    <n v="0.35000000000000003"/>
    <n v="1750"/>
    <n v="612.50000000000011"/>
    <n v="245.00000000000003"/>
    <n v="0.39999999999999997"/>
  </r>
  <r>
    <s v="Sodapop"/>
    <n v="1185732"/>
    <d v="2021-02-05T00:00:00"/>
    <s v="Northeast"/>
    <s v="Pennsylvania"/>
    <s v="Philadelphia"/>
    <s v="Fanta"/>
    <n v="0.4"/>
    <n v="500"/>
    <n v="200"/>
    <n v="80"/>
    <n v="0.39999999999999997"/>
  </r>
  <r>
    <s v="Sodapop"/>
    <n v="1185732"/>
    <d v="2021-02-05T00:00:00"/>
    <s v="Northeast"/>
    <s v="Pennsylvania"/>
    <s v="Philadelphia"/>
    <s v="Powerade"/>
    <n v="0.54999999999999993"/>
    <n v="1250"/>
    <n v="687.49999999999989"/>
    <n v="240.62499999999994"/>
    <n v="0.35"/>
  </r>
  <r>
    <s v="Sodapop"/>
    <n v="1185732"/>
    <d v="2021-02-05T00:00:00"/>
    <s v="Northeast"/>
    <s v="Pennsylvania"/>
    <s v="Philadelphia"/>
    <s v="Dasani Water"/>
    <n v="0.45"/>
    <n v="2250"/>
    <n v="1012.5"/>
    <n v="303.75"/>
    <n v="0.3"/>
  </r>
  <r>
    <s v="Sodapop"/>
    <n v="1185732"/>
    <d v="2021-03-03T00:00:00"/>
    <s v="Northeast"/>
    <s v="Pennsylvania"/>
    <s v="Philadelphia"/>
    <s v="Coca-Cola"/>
    <n v="0.5"/>
    <n v="4450"/>
    <n v="2225"/>
    <n v="1223.75"/>
    <n v="0.55000000000000004"/>
  </r>
  <r>
    <s v="Sodapop"/>
    <n v="1185732"/>
    <d v="2021-03-03T00:00:00"/>
    <s v="Northeast"/>
    <s v="Pennsylvania"/>
    <s v="Philadelphia"/>
    <s v="Diet Coke"/>
    <n v="0.5"/>
    <n v="1500"/>
    <n v="750"/>
    <n v="262.5"/>
    <n v="0.35"/>
  </r>
  <r>
    <s v="Sodapop"/>
    <n v="1185732"/>
    <d v="2021-03-03T00:00:00"/>
    <s v="Northeast"/>
    <s v="Pennsylvania"/>
    <s v="Philadelphia"/>
    <s v="Sprite"/>
    <n v="0.4"/>
    <n v="1750"/>
    <n v="700"/>
    <n v="280"/>
    <n v="0.39999999999999997"/>
  </r>
  <r>
    <s v="Sodapop"/>
    <n v="1185732"/>
    <d v="2021-03-03T00:00:00"/>
    <s v="Northeast"/>
    <s v="Pennsylvania"/>
    <s v="Philadelphia"/>
    <s v="Fanta"/>
    <n v="0.45"/>
    <n v="250"/>
    <n v="112.5"/>
    <n v="44.999999999999993"/>
    <n v="0.39999999999999997"/>
  </r>
  <r>
    <s v="Sodapop"/>
    <n v="1185732"/>
    <d v="2021-03-03T00:00:00"/>
    <s v="Northeast"/>
    <s v="Pennsylvania"/>
    <s v="Philadelphia"/>
    <s v="Powerade"/>
    <n v="0.6"/>
    <n v="750"/>
    <n v="450"/>
    <n v="135"/>
    <n v="0.3"/>
  </r>
  <r>
    <s v="Sodapop"/>
    <n v="1185732"/>
    <d v="2021-03-03T00:00:00"/>
    <s v="Northeast"/>
    <s v="Pennsylvania"/>
    <s v="Philadelphia"/>
    <s v="Dasani Water"/>
    <n v="0.5"/>
    <n v="1750"/>
    <n v="875"/>
    <n v="218.75"/>
    <n v="0.25"/>
  </r>
  <r>
    <s v="Sodapop"/>
    <n v="1185732"/>
    <d v="2021-04-04T00:00:00"/>
    <s v="Northeast"/>
    <s v="Pennsylvania"/>
    <s v="Philadelphia"/>
    <s v="Coca-Cola"/>
    <n v="0.5"/>
    <n v="4500"/>
    <n v="2250"/>
    <n v="1125"/>
    <n v="0.5"/>
  </r>
  <r>
    <s v="Sodapop"/>
    <n v="1185732"/>
    <d v="2021-04-04T00:00:00"/>
    <s v="Northeast"/>
    <s v="Pennsylvania"/>
    <s v="Philadelphia"/>
    <s v="Diet Coke"/>
    <n v="0.5"/>
    <n v="1500"/>
    <n v="750"/>
    <n v="225"/>
    <n v="0.3"/>
  </r>
  <r>
    <s v="Sodapop"/>
    <n v="1185732"/>
    <d v="2021-04-04T00:00:00"/>
    <s v="Northeast"/>
    <s v="Pennsylvania"/>
    <s v="Philadelphia"/>
    <s v="Sprite"/>
    <n v="0.4"/>
    <n v="1500"/>
    <n v="600"/>
    <n v="210"/>
    <n v="0.35"/>
  </r>
  <r>
    <s v="Sodapop"/>
    <n v="1185732"/>
    <d v="2021-04-04T00:00:00"/>
    <s v="Northeast"/>
    <s v="Pennsylvania"/>
    <s v="Philadelphia"/>
    <s v="Fanta"/>
    <n v="0.45"/>
    <n v="750"/>
    <n v="337.5"/>
    <n v="118.12499999999999"/>
    <n v="0.35"/>
  </r>
  <r>
    <s v="Sodapop"/>
    <n v="1185732"/>
    <d v="2021-04-04T00:00:00"/>
    <s v="Northeast"/>
    <s v="Pennsylvania"/>
    <s v="Philadelphia"/>
    <s v="Powerade"/>
    <n v="0.6"/>
    <n v="750"/>
    <n v="450"/>
    <n v="135"/>
    <n v="0.3"/>
  </r>
  <r>
    <s v="Sodapop"/>
    <n v="1185732"/>
    <d v="2021-04-04T00:00:00"/>
    <s v="Northeast"/>
    <s v="Pennsylvania"/>
    <s v="Philadelphia"/>
    <s v="Dasani Water"/>
    <n v="0.5"/>
    <n v="2000"/>
    <n v="1000"/>
    <n v="250"/>
    <n v="0.25"/>
  </r>
  <r>
    <s v="Sodapop"/>
    <n v="1185732"/>
    <d v="2021-05-03T00:00:00"/>
    <s v="Northeast"/>
    <s v="Pennsylvania"/>
    <s v="Philadelphia"/>
    <s v="Coca-Cola"/>
    <n v="0.6"/>
    <n v="4700"/>
    <n v="2820"/>
    <n v="1410"/>
    <n v="0.5"/>
  </r>
  <r>
    <s v="Sodapop"/>
    <n v="1185732"/>
    <d v="2021-05-03T00:00:00"/>
    <s v="Northeast"/>
    <s v="Pennsylvania"/>
    <s v="Philadelphia"/>
    <s v="Diet Coke"/>
    <n v="0.60000000000000009"/>
    <n v="1750"/>
    <n v="1050.0000000000002"/>
    <n v="315.00000000000006"/>
    <n v="0.3"/>
  </r>
  <r>
    <s v="Sodapop"/>
    <n v="1185732"/>
    <d v="2021-05-03T00:00:00"/>
    <s v="Northeast"/>
    <s v="Pennsylvania"/>
    <s v="Philadelphia"/>
    <s v="Sprite"/>
    <n v="0.55000000000000004"/>
    <n v="1500"/>
    <n v="825.00000000000011"/>
    <n v="288.75"/>
    <n v="0.35"/>
  </r>
  <r>
    <s v="Sodapop"/>
    <n v="1185732"/>
    <d v="2021-05-03T00:00:00"/>
    <s v="Northeast"/>
    <s v="Pennsylvania"/>
    <s v="Philadelphia"/>
    <s v="Fanta"/>
    <n v="0.55000000000000004"/>
    <n v="1000"/>
    <n v="550"/>
    <n v="192.5"/>
    <n v="0.35"/>
  </r>
  <r>
    <s v="Sodapop"/>
    <n v="1185732"/>
    <d v="2021-05-03T00:00:00"/>
    <s v="Northeast"/>
    <s v="Pennsylvania"/>
    <s v="Philadelphia"/>
    <s v="Powerade"/>
    <n v="0.65"/>
    <n v="1250"/>
    <n v="812.5"/>
    <n v="243.75"/>
    <n v="0.3"/>
  </r>
  <r>
    <s v="Sodapop"/>
    <n v="1185732"/>
    <d v="2021-05-03T00:00:00"/>
    <s v="Northeast"/>
    <s v="Pennsylvania"/>
    <s v="Philadelphia"/>
    <s v="Dasani Water"/>
    <n v="0.70000000000000007"/>
    <n v="2500"/>
    <n v="1750.0000000000002"/>
    <n v="525"/>
    <n v="0.3"/>
  </r>
  <r>
    <s v="Sodapop"/>
    <n v="1185732"/>
    <d v="2021-06-05T00:00:00"/>
    <s v="Northeast"/>
    <s v="Pennsylvania"/>
    <s v="Philadelphia"/>
    <s v="Coca-Cola"/>
    <n v="0.65"/>
    <n v="5000"/>
    <n v="3250"/>
    <n v="1787.5000000000002"/>
    <n v="0.55000000000000004"/>
  </r>
  <r>
    <s v="Sodapop"/>
    <n v="1185732"/>
    <d v="2021-06-05T00:00:00"/>
    <s v="Northeast"/>
    <s v="Pennsylvania"/>
    <s v="Philadelphia"/>
    <s v="Diet Coke"/>
    <n v="0.60000000000000009"/>
    <n v="2500"/>
    <n v="1500.0000000000002"/>
    <n v="525"/>
    <n v="0.35"/>
  </r>
  <r>
    <s v="Sodapop"/>
    <n v="1185732"/>
    <d v="2021-06-05T00:00:00"/>
    <s v="Northeast"/>
    <s v="Pennsylvania"/>
    <s v="Philadelphia"/>
    <s v="Sprite"/>
    <n v="0.55000000000000004"/>
    <n v="1750"/>
    <n v="962.50000000000011"/>
    <n v="385"/>
    <n v="0.39999999999999997"/>
  </r>
  <r>
    <s v="Sodapop"/>
    <n v="1185732"/>
    <d v="2021-06-05T00:00:00"/>
    <s v="Northeast"/>
    <s v="Pennsylvania"/>
    <s v="Philadelphia"/>
    <s v="Fanta"/>
    <n v="0.55000000000000004"/>
    <n v="1500"/>
    <n v="825.00000000000011"/>
    <n v="330"/>
    <n v="0.39999999999999997"/>
  </r>
  <r>
    <s v="Sodapop"/>
    <n v="1185732"/>
    <d v="2021-06-05T00:00:00"/>
    <s v="Northeast"/>
    <s v="Pennsylvania"/>
    <s v="Philadelphia"/>
    <s v="Powerade"/>
    <n v="0.65"/>
    <n v="1500"/>
    <n v="975"/>
    <n v="341.25"/>
    <n v="0.35"/>
  </r>
  <r>
    <s v="Sodapop"/>
    <n v="1185732"/>
    <d v="2021-06-05T00:00:00"/>
    <s v="Northeast"/>
    <s v="Pennsylvania"/>
    <s v="Philadelphia"/>
    <s v="Dasani Water"/>
    <n v="0.70000000000000007"/>
    <n v="3000"/>
    <n v="2100"/>
    <n v="630"/>
    <n v="0.3"/>
  </r>
  <r>
    <s v="Sodapop"/>
    <n v="1185732"/>
    <d v="2021-07-03T00:00:00"/>
    <s v="Northeast"/>
    <s v="Pennsylvania"/>
    <s v="Philadelphia"/>
    <s v="Coca-Cola"/>
    <n v="0.65"/>
    <n v="5000"/>
    <n v="3250"/>
    <n v="1787.5000000000002"/>
    <n v="0.55000000000000004"/>
  </r>
  <r>
    <s v="Sodapop"/>
    <n v="1185732"/>
    <d v="2021-07-03T00:00:00"/>
    <s v="Northeast"/>
    <s v="Pennsylvania"/>
    <s v="Philadelphia"/>
    <s v="Diet Coke"/>
    <n v="0.60000000000000009"/>
    <n v="3000"/>
    <n v="1800.0000000000002"/>
    <n v="630"/>
    <n v="0.35"/>
  </r>
  <r>
    <s v="Sodapop"/>
    <n v="1185732"/>
    <d v="2021-07-03T00:00:00"/>
    <s v="Northeast"/>
    <s v="Pennsylvania"/>
    <s v="Philadelphia"/>
    <s v="Sprite"/>
    <n v="0.55000000000000004"/>
    <n v="2250"/>
    <n v="1237.5"/>
    <n v="494.99999999999994"/>
    <n v="0.39999999999999997"/>
  </r>
  <r>
    <s v="Sodapop"/>
    <n v="1185732"/>
    <d v="2021-07-03T00:00:00"/>
    <s v="Northeast"/>
    <s v="Pennsylvania"/>
    <s v="Philadelphia"/>
    <s v="Fanta"/>
    <n v="0.55000000000000004"/>
    <n v="1750"/>
    <n v="962.50000000000011"/>
    <n v="385"/>
    <n v="0.39999999999999997"/>
  </r>
  <r>
    <s v="Sodapop"/>
    <n v="1185732"/>
    <d v="2021-07-03T00:00:00"/>
    <s v="Northeast"/>
    <s v="Pennsylvania"/>
    <s v="Philadelphia"/>
    <s v="Powerade"/>
    <n v="0.65"/>
    <n v="2000"/>
    <n v="1300"/>
    <n v="454.99999999999994"/>
    <n v="0.35"/>
  </r>
  <r>
    <s v="Sodapop"/>
    <n v="1185732"/>
    <d v="2021-07-03T00:00:00"/>
    <s v="Northeast"/>
    <s v="Pennsylvania"/>
    <s v="Philadelphia"/>
    <s v="Dasani Water"/>
    <n v="0.70000000000000007"/>
    <n v="3750"/>
    <n v="2625.0000000000005"/>
    <n v="787.50000000000011"/>
    <n v="0.3"/>
  </r>
  <r>
    <s v="Sodapop"/>
    <n v="1185732"/>
    <d v="2021-08-04T00:00:00"/>
    <s v="Northeast"/>
    <s v="Pennsylvania"/>
    <s v="Philadelphia"/>
    <s v="Coca-Cola"/>
    <n v="0.65"/>
    <n v="5250"/>
    <n v="3412.5"/>
    <n v="1876.8750000000002"/>
    <n v="0.55000000000000004"/>
  </r>
  <r>
    <s v="Sodapop"/>
    <n v="1185732"/>
    <d v="2021-08-04T00:00:00"/>
    <s v="Northeast"/>
    <s v="Pennsylvania"/>
    <s v="Philadelphia"/>
    <s v="Diet Coke"/>
    <n v="0.60000000000000009"/>
    <n v="3000"/>
    <n v="1800.0000000000002"/>
    <n v="630"/>
    <n v="0.35"/>
  </r>
  <r>
    <s v="Sodapop"/>
    <n v="1185732"/>
    <d v="2021-08-04T00:00:00"/>
    <s v="Northeast"/>
    <s v="Pennsylvania"/>
    <s v="Philadelphia"/>
    <s v="Sprite"/>
    <n v="0.55000000000000004"/>
    <n v="2250"/>
    <n v="1237.5"/>
    <n v="494.99999999999994"/>
    <n v="0.39999999999999997"/>
  </r>
  <r>
    <s v="Sodapop"/>
    <n v="1185732"/>
    <d v="2021-08-04T00:00:00"/>
    <s v="Northeast"/>
    <s v="Pennsylvania"/>
    <s v="Philadelphia"/>
    <s v="Fanta"/>
    <n v="0.55000000000000004"/>
    <n v="2000"/>
    <n v="1100"/>
    <n v="439.99999999999994"/>
    <n v="0.39999999999999997"/>
  </r>
  <r>
    <s v="Sodapop"/>
    <n v="1185732"/>
    <d v="2021-08-04T00:00:00"/>
    <s v="Northeast"/>
    <s v="Pennsylvania"/>
    <s v="Philadelphia"/>
    <s v="Powerade"/>
    <n v="0.65"/>
    <n v="1750"/>
    <n v="1137.5"/>
    <n v="398.125"/>
    <n v="0.35"/>
  </r>
  <r>
    <s v="Sodapop"/>
    <n v="1185732"/>
    <d v="2021-08-04T00:00:00"/>
    <s v="Northeast"/>
    <s v="Pennsylvania"/>
    <s v="Philadelphia"/>
    <s v="Dasani Water"/>
    <n v="0.70000000000000007"/>
    <n v="3500"/>
    <n v="2450.0000000000005"/>
    <n v="735.00000000000011"/>
    <n v="0.3"/>
  </r>
  <r>
    <s v="Sodapop"/>
    <n v="1185732"/>
    <d v="2021-09-03T00:00:00"/>
    <s v="Northeast"/>
    <s v="Pennsylvania"/>
    <s v="Philadelphia"/>
    <s v="Coca-Cola"/>
    <n v="0.65"/>
    <n v="4750"/>
    <n v="3087.5"/>
    <n v="1543.75"/>
    <n v="0.5"/>
  </r>
  <r>
    <s v="Sodapop"/>
    <n v="1185732"/>
    <d v="2021-09-03T00:00:00"/>
    <s v="Northeast"/>
    <s v="Pennsylvania"/>
    <s v="Philadelphia"/>
    <s v="Diet Coke"/>
    <n v="0.5"/>
    <n v="2750"/>
    <n v="1375"/>
    <n v="412.5"/>
    <n v="0.3"/>
  </r>
  <r>
    <s v="Sodapop"/>
    <n v="1185732"/>
    <d v="2021-09-03T00:00:00"/>
    <s v="Northeast"/>
    <s v="Pennsylvania"/>
    <s v="Philadelphia"/>
    <s v="Sprite"/>
    <n v="0.45"/>
    <n v="2000"/>
    <n v="900"/>
    <n v="315"/>
    <n v="0.35"/>
  </r>
  <r>
    <s v="Sodapop"/>
    <n v="1185732"/>
    <d v="2021-09-03T00:00:00"/>
    <s v="Northeast"/>
    <s v="Pennsylvania"/>
    <s v="Philadelphia"/>
    <s v="Fanta"/>
    <n v="0.45"/>
    <n v="1750"/>
    <n v="787.5"/>
    <n v="275.625"/>
    <n v="0.35"/>
  </r>
  <r>
    <s v="Sodapop"/>
    <n v="1185732"/>
    <d v="2021-09-03T00:00:00"/>
    <s v="Northeast"/>
    <s v="Pennsylvania"/>
    <s v="Philadelphia"/>
    <s v="Powerade"/>
    <n v="0.54999999999999993"/>
    <n v="1250"/>
    <n v="687.49999999999989"/>
    <n v="206.24999999999997"/>
    <n v="0.3"/>
  </r>
  <r>
    <s v="Sodapop"/>
    <n v="1185732"/>
    <d v="2021-09-03T00:00:00"/>
    <s v="Northeast"/>
    <s v="Pennsylvania"/>
    <s v="Philadelphia"/>
    <s v="Dasani Water"/>
    <n v="0.6"/>
    <n v="2250"/>
    <n v="1350"/>
    <n v="337.5"/>
    <n v="0.25"/>
  </r>
  <r>
    <s v="Sodapop"/>
    <n v="1185732"/>
    <d v="2021-10-05T00:00:00"/>
    <s v="Northeast"/>
    <s v="Pennsylvania"/>
    <s v="Philadelphia"/>
    <s v="Coca-Cola"/>
    <n v="0.6"/>
    <n v="4000"/>
    <n v="2400"/>
    <n v="1200"/>
    <n v="0.5"/>
  </r>
  <r>
    <s v="Sodapop"/>
    <n v="1185732"/>
    <d v="2021-10-05T00:00:00"/>
    <s v="Northeast"/>
    <s v="Pennsylvania"/>
    <s v="Philadelphia"/>
    <s v="Diet Coke"/>
    <n v="0.5"/>
    <n v="2250"/>
    <n v="1125"/>
    <n v="337.5"/>
    <n v="0.3"/>
  </r>
  <r>
    <s v="Sodapop"/>
    <n v="1185732"/>
    <d v="2021-10-05T00:00:00"/>
    <s v="Northeast"/>
    <s v="Pennsylvania"/>
    <s v="Philadelphia"/>
    <s v="Sprite"/>
    <n v="0.5"/>
    <n v="1250"/>
    <n v="625"/>
    <n v="218.75"/>
    <n v="0.35"/>
  </r>
  <r>
    <s v="Sodapop"/>
    <n v="1185732"/>
    <d v="2021-10-05T00:00:00"/>
    <s v="Northeast"/>
    <s v="Pennsylvania"/>
    <s v="Philadelphia"/>
    <s v="Fanta"/>
    <n v="0.5"/>
    <n v="1000"/>
    <n v="500"/>
    <n v="175"/>
    <n v="0.35"/>
  </r>
  <r>
    <s v="Sodapop"/>
    <n v="1185732"/>
    <d v="2021-10-05T00:00:00"/>
    <s v="Northeast"/>
    <s v="Pennsylvania"/>
    <s v="Philadelphia"/>
    <s v="Powerade"/>
    <n v="0.6"/>
    <n v="1000"/>
    <n v="600"/>
    <n v="180"/>
    <n v="0.3"/>
  </r>
  <r>
    <s v="Sodapop"/>
    <n v="1185732"/>
    <d v="2021-10-05T00:00:00"/>
    <s v="Northeast"/>
    <s v="Pennsylvania"/>
    <s v="Philadelphia"/>
    <s v="Dasani Water"/>
    <n v="0.64999999999999991"/>
    <n v="2250"/>
    <n v="1462.4999999999998"/>
    <n v="365.62499999999994"/>
    <n v="0.25"/>
  </r>
  <r>
    <s v="Sodapop"/>
    <n v="1185732"/>
    <d v="2021-11-04T00:00:00"/>
    <s v="Northeast"/>
    <s v="Pennsylvania"/>
    <s v="Philadelphia"/>
    <s v="Coca-Cola"/>
    <n v="0.70000000000000007"/>
    <n v="3750"/>
    <n v="2625.0000000000005"/>
    <n v="1443.7500000000005"/>
    <n v="0.55000000000000004"/>
  </r>
  <r>
    <s v="Sodapop"/>
    <n v="1185732"/>
    <d v="2021-11-04T00:00:00"/>
    <s v="Northeast"/>
    <s v="Pennsylvania"/>
    <s v="Philadelphia"/>
    <s v="Diet Coke"/>
    <n v="0.60000000000000009"/>
    <n v="2000"/>
    <n v="1200.0000000000002"/>
    <n v="420.00000000000006"/>
    <n v="0.35"/>
  </r>
  <r>
    <s v="Sodapop"/>
    <n v="1185732"/>
    <d v="2021-11-04T00:00:00"/>
    <s v="Northeast"/>
    <s v="Pennsylvania"/>
    <s v="Philadelphia"/>
    <s v="Sprite"/>
    <n v="0.60000000000000009"/>
    <n v="1950"/>
    <n v="1170.0000000000002"/>
    <n v="468.00000000000006"/>
    <n v="0.39999999999999997"/>
  </r>
  <r>
    <s v="Sodapop"/>
    <n v="1185732"/>
    <d v="2021-11-04T00:00:00"/>
    <s v="Northeast"/>
    <s v="Pennsylvania"/>
    <s v="Philadelphia"/>
    <s v="Fanta"/>
    <n v="0.60000000000000009"/>
    <n v="1750"/>
    <n v="1050.0000000000002"/>
    <n v="420.00000000000006"/>
    <n v="0.39999999999999997"/>
  </r>
  <r>
    <s v="Sodapop"/>
    <n v="1185732"/>
    <d v="2021-11-04T00:00:00"/>
    <s v="Northeast"/>
    <s v="Pennsylvania"/>
    <s v="Philadelphia"/>
    <s v="Powerade"/>
    <n v="0.70000000000000007"/>
    <n v="1500"/>
    <n v="1050"/>
    <n v="367.5"/>
    <n v="0.35"/>
  </r>
  <r>
    <s v="Sodapop"/>
    <n v="1185732"/>
    <d v="2021-11-04T00:00:00"/>
    <s v="Northeast"/>
    <s v="Pennsylvania"/>
    <s v="Philadelphia"/>
    <s v="Dasani Water"/>
    <n v="0.75"/>
    <n v="2500"/>
    <n v="1875"/>
    <n v="562.5"/>
    <n v="0.3"/>
  </r>
  <r>
    <s v="Sodapop"/>
    <n v="1185732"/>
    <d v="2021-12-03T00:00:00"/>
    <s v="Northeast"/>
    <s v="Pennsylvania"/>
    <s v="Philadelphia"/>
    <s v="Coca-Cola"/>
    <n v="0.70000000000000007"/>
    <n v="4750"/>
    <n v="3325.0000000000005"/>
    <n v="1828.7500000000005"/>
    <n v="0.55000000000000004"/>
  </r>
  <r>
    <s v="Sodapop"/>
    <n v="1185732"/>
    <d v="2021-12-03T00:00:00"/>
    <s v="Northeast"/>
    <s v="Pennsylvania"/>
    <s v="Philadelphia"/>
    <s v="Diet Coke"/>
    <n v="0.60000000000000009"/>
    <n v="2750"/>
    <n v="1650.0000000000002"/>
    <n v="577.5"/>
    <n v="0.35"/>
  </r>
  <r>
    <s v="Sodapop"/>
    <n v="1185732"/>
    <d v="2021-12-03T00:00:00"/>
    <s v="Northeast"/>
    <s v="Pennsylvania"/>
    <s v="Philadelphia"/>
    <s v="Sprite"/>
    <n v="0.60000000000000009"/>
    <n v="2250"/>
    <n v="1350.0000000000002"/>
    <n v="540"/>
    <n v="0.39999999999999997"/>
  </r>
  <r>
    <s v="Sodapop"/>
    <n v="1185732"/>
    <d v="2021-12-03T00:00:00"/>
    <s v="Northeast"/>
    <s v="Pennsylvania"/>
    <s v="Philadelphia"/>
    <s v="Fanta"/>
    <n v="0.60000000000000009"/>
    <n v="1750"/>
    <n v="1050.0000000000002"/>
    <n v="420.00000000000006"/>
    <n v="0.39999999999999997"/>
  </r>
  <r>
    <s v="Sodapop"/>
    <n v="1185732"/>
    <d v="2021-12-03T00:00:00"/>
    <s v="Northeast"/>
    <s v="Pennsylvania"/>
    <s v="Philadelphia"/>
    <s v="Powerade"/>
    <n v="0.70000000000000007"/>
    <n v="1750"/>
    <n v="1225.0000000000002"/>
    <n v="428.75000000000006"/>
    <n v="0.35"/>
  </r>
  <r>
    <s v="Sodapop"/>
    <n v="1185732"/>
    <d v="2021-12-03T00:00:00"/>
    <s v="Northeast"/>
    <s v="Pennsylvania"/>
    <s v="Philadelphia"/>
    <s v="Dasani Water"/>
    <n v="0.75"/>
    <n v="2750"/>
    <n v="2062.5"/>
    <n v="618.75"/>
    <n v="0.3"/>
  </r>
  <r>
    <s v="FizzySip"/>
    <n v="1128299"/>
    <d v="2021-01-15T00:00:00"/>
    <s v="West"/>
    <s v="Nevada"/>
    <s v="Las Vegas"/>
    <s v="Coca-Cola"/>
    <n v="0.35"/>
    <n v="4500"/>
    <n v="1575"/>
    <n v="630"/>
    <n v="0.4"/>
  </r>
  <r>
    <s v="FizzySip"/>
    <n v="1128299"/>
    <d v="2021-01-15T00:00:00"/>
    <s v="West"/>
    <s v="Nevada"/>
    <s v="Las Vegas"/>
    <s v="Diet Coke"/>
    <n v="0.45"/>
    <n v="4500"/>
    <n v="2025"/>
    <n v="506.25"/>
    <n v="0.25"/>
  </r>
  <r>
    <s v="FizzySip"/>
    <n v="1128299"/>
    <d v="2021-01-15T00:00:00"/>
    <s v="West"/>
    <s v="Nevada"/>
    <s v="Las Vegas"/>
    <s v="Sprite"/>
    <n v="0.45"/>
    <n v="4500"/>
    <n v="2025"/>
    <n v="810"/>
    <n v="0.4"/>
  </r>
  <r>
    <s v="FizzySip"/>
    <n v="1128299"/>
    <d v="2021-01-15T00:00:00"/>
    <s v="West"/>
    <s v="Nevada"/>
    <s v="Las Vegas"/>
    <s v="Fanta"/>
    <n v="0.45"/>
    <n v="3000"/>
    <n v="1350"/>
    <n v="472.49999999999994"/>
    <n v="0.35"/>
  </r>
  <r>
    <s v="FizzySip"/>
    <n v="1128299"/>
    <d v="2021-01-15T00:00:00"/>
    <s v="West"/>
    <s v="Nevada"/>
    <s v="Las Vegas"/>
    <s v="Powerade"/>
    <n v="0.5"/>
    <n v="2500"/>
    <n v="1250"/>
    <n v="687.5"/>
    <n v="0.55000000000000004"/>
  </r>
  <r>
    <s v="FizzySip"/>
    <n v="1128299"/>
    <d v="2021-01-15T00:00:00"/>
    <s v="West"/>
    <s v="Nevada"/>
    <s v="Las Vegas"/>
    <s v="Dasani Water"/>
    <n v="0.45"/>
    <n v="4750"/>
    <n v="2137.5"/>
    <n v="427.5"/>
    <n v="0.2"/>
  </r>
  <r>
    <s v="FizzySip"/>
    <n v="1128299"/>
    <d v="2021-02-15T00:00:00"/>
    <s v="West"/>
    <s v="Nevada"/>
    <s v="Las Vegas"/>
    <s v="Coca-Cola"/>
    <n v="0.35"/>
    <n v="5250"/>
    <n v="1837.4999999999998"/>
    <n v="735"/>
    <n v="0.4"/>
  </r>
  <r>
    <s v="FizzySip"/>
    <n v="1128299"/>
    <d v="2021-02-15T00:00:00"/>
    <s v="West"/>
    <s v="Nevada"/>
    <s v="Las Vegas"/>
    <s v="Diet Coke"/>
    <n v="0.45"/>
    <n v="4250"/>
    <n v="1912.5"/>
    <n v="478.125"/>
    <n v="0.25"/>
  </r>
  <r>
    <s v="FizzySip"/>
    <n v="1128299"/>
    <d v="2021-02-15T00:00:00"/>
    <s v="West"/>
    <s v="Nevada"/>
    <s v="Las Vegas"/>
    <s v="Sprite"/>
    <n v="0.45"/>
    <n v="4250"/>
    <n v="1912.5"/>
    <n v="765"/>
    <n v="0.4"/>
  </r>
  <r>
    <s v="FizzySip"/>
    <n v="1128299"/>
    <d v="2021-02-15T00:00:00"/>
    <s v="West"/>
    <s v="Nevada"/>
    <s v="Las Vegas"/>
    <s v="Fanta"/>
    <n v="0.45"/>
    <n v="2750"/>
    <n v="1237.5"/>
    <n v="433.125"/>
    <n v="0.35"/>
  </r>
  <r>
    <s v="FizzySip"/>
    <n v="1128299"/>
    <d v="2021-02-15T00:00:00"/>
    <s v="West"/>
    <s v="Nevada"/>
    <s v="Las Vegas"/>
    <s v="Powerade"/>
    <n v="0.5"/>
    <n v="2000"/>
    <n v="1000"/>
    <n v="550"/>
    <n v="0.55000000000000004"/>
  </r>
  <r>
    <s v="FizzySip"/>
    <n v="1128299"/>
    <d v="2021-02-15T00:00:00"/>
    <s v="West"/>
    <s v="Nevada"/>
    <s v="Las Vegas"/>
    <s v="Dasani Water"/>
    <n v="0.45"/>
    <n v="4000"/>
    <n v="1800"/>
    <n v="360"/>
    <n v="0.2"/>
  </r>
  <r>
    <s v="FizzySip"/>
    <n v="1128299"/>
    <d v="2021-03-14T00:00:00"/>
    <s v="West"/>
    <s v="Nevada"/>
    <s v="Las Vegas"/>
    <s v="Coca-Cola"/>
    <n v="0.45"/>
    <n v="5500"/>
    <n v="2475"/>
    <n v="990"/>
    <n v="0.4"/>
  </r>
  <r>
    <s v="FizzySip"/>
    <n v="1128299"/>
    <d v="2021-03-14T00:00:00"/>
    <s v="West"/>
    <s v="Nevada"/>
    <s v="Las Vegas"/>
    <s v="Diet Coke"/>
    <n v="0.54999999999999993"/>
    <n v="4000"/>
    <n v="2199.9999999999995"/>
    <n v="549.99999999999989"/>
    <n v="0.25"/>
  </r>
  <r>
    <s v="FizzySip"/>
    <n v="1128299"/>
    <d v="2021-03-14T00:00:00"/>
    <s v="West"/>
    <s v="Nevada"/>
    <s v="Las Vegas"/>
    <s v="Sprite"/>
    <n v="0.54999999999999993"/>
    <n v="4000"/>
    <n v="2199.9999999999995"/>
    <n v="879.99999999999989"/>
    <n v="0.4"/>
  </r>
  <r>
    <s v="FizzySip"/>
    <n v="1128299"/>
    <d v="2021-03-14T00:00:00"/>
    <s v="West"/>
    <s v="Nevada"/>
    <s v="Las Vegas"/>
    <s v="Fanta"/>
    <n v="0.54999999999999993"/>
    <n v="3000"/>
    <n v="1649.9999999999998"/>
    <n v="577.49999999999989"/>
    <n v="0.35"/>
  </r>
  <r>
    <s v="FizzySip"/>
    <n v="1128299"/>
    <d v="2021-03-14T00:00:00"/>
    <s v="West"/>
    <s v="Nevada"/>
    <s v="Las Vegas"/>
    <s v="Powerade"/>
    <n v="0.6"/>
    <n v="1750"/>
    <n v="1050"/>
    <n v="577.5"/>
    <n v="0.55000000000000004"/>
  </r>
  <r>
    <s v="FizzySip"/>
    <n v="1128299"/>
    <d v="2021-03-14T00:00:00"/>
    <s v="West"/>
    <s v="Nevada"/>
    <s v="Las Vegas"/>
    <s v="Dasani Water"/>
    <n v="0.54999999999999993"/>
    <n v="3750"/>
    <n v="2062.4999999999995"/>
    <n v="412.49999999999994"/>
    <n v="0.2"/>
  </r>
  <r>
    <s v="FizzySip"/>
    <n v="1128299"/>
    <d v="2021-04-15T00:00:00"/>
    <s v="West"/>
    <s v="Nevada"/>
    <s v="Las Vegas"/>
    <s v="Coca-Cola"/>
    <n v="0.6"/>
    <n v="5500"/>
    <n v="3300"/>
    <n v="1320"/>
    <n v="0.4"/>
  </r>
  <r>
    <s v="FizzySip"/>
    <n v="1128299"/>
    <d v="2021-04-15T00:00:00"/>
    <s v="West"/>
    <s v="Nevada"/>
    <s v="Las Vegas"/>
    <s v="Diet Coke"/>
    <n v="0.65"/>
    <n v="3500"/>
    <n v="2275"/>
    <n v="568.75"/>
    <n v="0.25"/>
  </r>
  <r>
    <s v="FizzySip"/>
    <n v="1128299"/>
    <d v="2021-04-15T00:00:00"/>
    <s v="West"/>
    <s v="Nevada"/>
    <s v="Las Vegas"/>
    <s v="Sprite"/>
    <n v="0.65"/>
    <n v="4000"/>
    <n v="2600"/>
    <n v="1040"/>
    <n v="0.4"/>
  </r>
  <r>
    <s v="FizzySip"/>
    <n v="1128299"/>
    <d v="2021-04-15T00:00:00"/>
    <s v="West"/>
    <s v="Nevada"/>
    <s v="Las Vegas"/>
    <s v="Fanta"/>
    <n v="0.6"/>
    <n v="3000"/>
    <n v="1800"/>
    <n v="630"/>
    <n v="0.35"/>
  </r>
  <r>
    <s v="FizzySip"/>
    <n v="1128299"/>
    <d v="2021-04-15T00:00:00"/>
    <s v="West"/>
    <s v="Nevada"/>
    <s v="Las Vegas"/>
    <s v="Powerade"/>
    <n v="0.65"/>
    <n v="2000"/>
    <n v="1300"/>
    <n v="715.00000000000011"/>
    <n v="0.55000000000000004"/>
  </r>
  <r>
    <s v="FizzySip"/>
    <n v="1128299"/>
    <d v="2021-04-15T00:00:00"/>
    <s v="West"/>
    <s v="Nevada"/>
    <s v="Las Vegas"/>
    <s v="Dasani Water"/>
    <n v="0.8"/>
    <n v="3500"/>
    <n v="2800"/>
    <n v="560"/>
    <n v="0.2"/>
  </r>
  <r>
    <s v="FizzySip"/>
    <n v="1128299"/>
    <d v="2021-05-16T00:00:00"/>
    <s v="West"/>
    <s v="Nevada"/>
    <s v="Las Vegas"/>
    <s v="Coca-Cola"/>
    <n v="0.6"/>
    <n v="5500"/>
    <n v="3300"/>
    <n v="1485"/>
    <n v="0.45"/>
  </r>
  <r>
    <s v="FizzySip"/>
    <n v="1128299"/>
    <d v="2021-05-16T00:00:00"/>
    <s v="West"/>
    <s v="Nevada"/>
    <s v="Las Vegas"/>
    <s v="Diet Coke"/>
    <n v="0.65"/>
    <n v="4000"/>
    <n v="2600"/>
    <n v="780"/>
    <n v="0.3"/>
  </r>
  <r>
    <s v="FizzySip"/>
    <n v="1128299"/>
    <d v="2021-05-16T00:00:00"/>
    <s v="West"/>
    <s v="Nevada"/>
    <s v="Las Vegas"/>
    <s v="Sprite"/>
    <n v="0.65"/>
    <n v="4000"/>
    <n v="2600"/>
    <n v="1170"/>
    <n v="0.45"/>
  </r>
  <r>
    <s v="FizzySip"/>
    <n v="1128299"/>
    <d v="2021-05-16T00:00:00"/>
    <s v="West"/>
    <s v="Nevada"/>
    <s v="Las Vegas"/>
    <s v="Fanta"/>
    <n v="0.6"/>
    <n v="3000"/>
    <n v="1800"/>
    <n v="719.99999999999989"/>
    <n v="0.39999999999999997"/>
  </r>
  <r>
    <s v="FizzySip"/>
    <n v="1128299"/>
    <d v="2021-05-16T00:00:00"/>
    <s v="West"/>
    <s v="Nevada"/>
    <s v="Las Vegas"/>
    <s v="Powerade"/>
    <n v="0.65"/>
    <n v="2000"/>
    <n v="1300"/>
    <n v="780.00000000000011"/>
    <n v="0.60000000000000009"/>
  </r>
  <r>
    <s v="FizzySip"/>
    <n v="1128299"/>
    <d v="2021-05-16T00:00:00"/>
    <s v="West"/>
    <s v="Nevada"/>
    <s v="Las Vegas"/>
    <s v="Dasani Water"/>
    <n v="0.8"/>
    <n v="4500"/>
    <n v="3600"/>
    <n v="900"/>
    <n v="0.25"/>
  </r>
  <r>
    <s v="FizzySip"/>
    <n v="1128299"/>
    <d v="2021-06-15T00:00:00"/>
    <s v="West"/>
    <s v="Nevada"/>
    <s v="Las Vegas"/>
    <s v="Coca-Cola"/>
    <n v="0.6"/>
    <n v="7000"/>
    <n v="4200"/>
    <n v="1890"/>
    <n v="0.45"/>
  </r>
  <r>
    <s v="FizzySip"/>
    <n v="1128299"/>
    <d v="2021-06-15T00:00:00"/>
    <s v="West"/>
    <s v="Nevada"/>
    <s v="Las Vegas"/>
    <s v="Diet Coke"/>
    <n v="0.65"/>
    <n v="5500"/>
    <n v="3575"/>
    <n v="1072.5"/>
    <n v="0.3"/>
  </r>
  <r>
    <s v="FizzySip"/>
    <n v="1128299"/>
    <d v="2021-06-15T00:00:00"/>
    <s v="West"/>
    <s v="Nevada"/>
    <s v="Las Vegas"/>
    <s v="Sprite"/>
    <n v="0.65"/>
    <n v="5500"/>
    <n v="3575"/>
    <n v="1608.75"/>
    <n v="0.45"/>
  </r>
  <r>
    <s v="FizzySip"/>
    <n v="1128299"/>
    <d v="2021-06-15T00:00:00"/>
    <s v="West"/>
    <s v="Nevada"/>
    <s v="Las Vegas"/>
    <s v="Fanta"/>
    <n v="0.6"/>
    <n v="4250"/>
    <n v="2550"/>
    <n v="1019.9999999999999"/>
    <n v="0.39999999999999997"/>
  </r>
  <r>
    <s v="FizzySip"/>
    <n v="1128299"/>
    <d v="2021-06-15T00:00:00"/>
    <s v="West"/>
    <s v="Nevada"/>
    <s v="Las Vegas"/>
    <s v="Powerade"/>
    <n v="0.65"/>
    <n v="3000"/>
    <n v="1950"/>
    <n v="1170.0000000000002"/>
    <n v="0.60000000000000009"/>
  </r>
  <r>
    <s v="FizzySip"/>
    <n v="1128299"/>
    <d v="2021-06-15T00:00:00"/>
    <s v="West"/>
    <s v="Nevada"/>
    <s v="Las Vegas"/>
    <s v="Dasani Water"/>
    <n v="0.8"/>
    <n v="6000"/>
    <n v="4800"/>
    <n v="1200"/>
    <n v="0.25"/>
  </r>
  <r>
    <s v="FizzySip"/>
    <n v="1128299"/>
    <d v="2021-07-14T00:00:00"/>
    <s v="West"/>
    <s v="Nevada"/>
    <s v="Las Vegas"/>
    <s v="Coca-Cola"/>
    <n v="0.6"/>
    <n v="7500"/>
    <n v="4500"/>
    <n v="1800"/>
    <n v="0.4"/>
  </r>
  <r>
    <s v="FizzySip"/>
    <n v="1128299"/>
    <d v="2021-07-14T00:00:00"/>
    <s v="West"/>
    <s v="Nevada"/>
    <s v="Las Vegas"/>
    <s v="Diet Coke"/>
    <n v="0.65"/>
    <n v="6000"/>
    <n v="3900"/>
    <n v="975"/>
    <n v="0.25"/>
  </r>
  <r>
    <s v="FizzySip"/>
    <n v="1128299"/>
    <d v="2021-07-14T00:00:00"/>
    <s v="West"/>
    <s v="Nevada"/>
    <s v="Las Vegas"/>
    <s v="Sprite"/>
    <n v="0.65"/>
    <n v="5500"/>
    <n v="3575"/>
    <n v="1430"/>
    <n v="0.4"/>
  </r>
  <r>
    <s v="FizzySip"/>
    <n v="1128299"/>
    <d v="2021-07-14T00:00:00"/>
    <s v="West"/>
    <s v="Nevada"/>
    <s v="Las Vegas"/>
    <s v="Fanta"/>
    <n v="0.6"/>
    <n v="4500"/>
    <n v="2700"/>
    <n v="944.99999999999989"/>
    <n v="0.35"/>
  </r>
  <r>
    <s v="FizzySip"/>
    <n v="1128299"/>
    <d v="2021-07-14T00:00:00"/>
    <s v="West"/>
    <s v="Nevada"/>
    <s v="Las Vegas"/>
    <s v="Powerade"/>
    <n v="0.65"/>
    <n v="5000"/>
    <n v="3250"/>
    <n v="1787.5000000000002"/>
    <n v="0.55000000000000004"/>
  </r>
  <r>
    <s v="FizzySip"/>
    <n v="1128299"/>
    <d v="2021-07-14T00:00:00"/>
    <s v="West"/>
    <s v="Nevada"/>
    <s v="Las Vegas"/>
    <s v="Dasani Water"/>
    <n v="0.8"/>
    <n v="5000"/>
    <n v="4000"/>
    <n v="800"/>
    <n v="0.2"/>
  </r>
  <r>
    <s v="FizzySip"/>
    <n v="1128299"/>
    <d v="2021-08-15T00:00:00"/>
    <s v="West"/>
    <s v="Nevada"/>
    <s v="Las Vegas"/>
    <s v="Coca-Cola"/>
    <n v="0.65"/>
    <n v="7000"/>
    <n v="4550"/>
    <n v="1820"/>
    <n v="0.4"/>
  </r>
  <r>
    <s v="FizzySip"/>
    <n v="1128299"/>
    <d v="2021-08-15T00:00:00"/>
    <s v="West"/>
    <s v="Nevada"/>
    <s v="Las Vegas"/>
    <s v="Diet Coke"/>
    <n v="0.70000000000000007"/>
    <n v="6500"/>
    <n v="4550"/>
    <n v="1137.5"/>
    <n v="0.25"/>
  </r>
  <r>
    <s v="FizzySip"/>
    <n v="1128299"/>
    <d v="2021-08-15T00:00:00"/>
    <s v="West"/>
    <s v="Nevada"/>
    <s v="Las Vegas"/>
    <s v="Sprite"/>
    <n v="0.65"/>
    <n v="5250"/>
    <n v="3412.5"/>
    <n v="1365"/>
    <n v="0.4"/>
  </r>
  <r>
    <s v="FizzySip"/>
    <n v="1128299"/>
    <d v="2021-08-15T00:00:00"/>
    <s v="West"/>
    <s v="Nevada"/>
    <s v="Las Vegas"/>
    <s v="Fanta"/>
    <n v="0.65"/>
    <n v="4750"/>
    <n v="3087.5"/>
    <n v="1080.625"/>
    <n v="0.35"/>
  </r>
  <r>
    <s v="FizzySip"/>
    <n v="1128299"/>
    <d v="2021-08-15T00:00:00"/>
    <s v="West"/>
    <s v="Nevada"/>
    <s v="Las Vegas"/>
    <s v="Powerade"/>
    <n v="0.75"/>
    <n v="4750"/>
    <n v="3562.5"/>
    <n v="1959.3750000000002"/>
    <n v="0.55000000000000004"/>
  </r>
  <r>
    <s v="FizzySip"/>
    <n v="1128299"/>
    <d v="2021-08-15T00:00:00"/>
    <s v="West"/>
    <s v="Nevada"/>
    <s v="Las Vegas"/>
    <s v="Dasani Water"/>
    <n v="0.8"/>
    <n v="4000"/>
    <n v="3200"/>
    <n v="640"/>
    <n v="0.2"/>
  </r>
  <r>
    <s v="FizzySip"/>
    <n v="1128299"/>
    <d v="2021-09-16T00:00:00"/>
    <s v="West"/>
    <s v="Nevada"/>
    <s v="Las Vegas"/>
    <s v="Coca-Cola"/>
    <n v="0.60000000000000009"/>
    <n v="6000"/>
    <n v="3600.0000000000005"/>
    <n v="1260.0000000000002"/>
    <n v="0.35000000000000003"/>
  </r>
  <r>
    <s v="FizzySip"/>
    <n v="1128299"/>
    <d v="2021-09-16T00:00:00"/>
    <s v="West"/>
    <s v="Nevada"/>
    <s v="Las Vegas"/>
    <s v="Diet Coke"/>
    <n v="0.65000000000000013"/>
    <n v="6000"/>
    <n v="3900.0000000000009"/>
    <n v="780.00000000000023"/>
    <n v="0.2"/>
  </r>
  <r>
    <s v="FizzySip"/>
    <n v="1128299"/>
    <d v="2021-09-16T00:00:00"/>
    <s v="West"/>
    <s v="Nevada"/>
    <s v="Las Vegas"/>
    <s v="Sprite"/>
    <n v="0.60000000000000009"/>
    <n v="4500"/>
    <n v="2700.0000000000005"/>
    <n v="945.00000000000023"/>
    <n v="0.35000000000000003"/>
  </r>
  <r>
    <s v="FizzySip"/>
    <n v="1128299"/>
    <d v="2021-09-16T00:00:00"/>
    <s v="West"/>
    <s v="Nevada"/>
    <s v="Las Vegas"/>
    <s v="Fanta"/>
    <n v="0.60000000000000009"/>
    <n v="4000"/>
    <n v="2400.0000000000005"/>
    <n v="720.00000000000011"/>
    <n v="0.3"/>
  </r>
  <r>
    <s v="FizzySip"/>
    <n v="1128299"/>
    <d v="2021-09-16T00:00:00"/>
    <s v="West"/>
    <s v="Nevada"/>
    <s v="Las Vegas"/>
    <s v="Powerade"/>
    <n v="0.70000000000000007"/>
    <n v="4000"/>
    <n v="2800.0000000000005"/>
    <n v="1400.0000000000005"/>
    <n v="0.50000000000000011"/>
  </r>
  <r>
    <s v="FizzySip"/>
    <n v="1128299"/>
    <d v="2021-09-16T00:00:00"/>
    <s v="West"/>
    <s v="Nevada"/>
    <s v="Las Vegas"/>
    <s v="Dasani Water"/>
    <n v="0.75000000000000011"/>
    <n v="4500"/>
    <n v="3375.0000000000005"/>
    <n v="506.25000000000017"/>
    <n v="0.15000000000000002"/>
  </r>
  <r>
    <s v="FizzySip"/>
    <n v="1128299"/>
    <d v="2021-10-15T00:00:00"/>
    <s v="West"/>
    <s v="Nevada"/>
    <s v="Las Vegas"/>
    <s v="Coca-Cola"/>
    <n v="0.60000000000000009"/>
    <n v="5500"/>
    <n v="3300.0000000000005"/>
    <n v="1155.0000000000002"/>
    <n v="0.35000000000000003"/>
  </r>
  <r>
    <s v="FizzySip"/>
    <n v="1128299"/>
    <d v="2021-10-15T00:00:00"/>
    <s v="West"/>
    <s v="Nevada"/>
    <s v="Las Vegas"/>
    <s v="Diet Coke"/>
    <n v="0.65000000000000013"/>
    <n v="5500"/>
    <n v="3575.0000000000009"/>
    <n v="715.00000000000023"/>
    <n v="0.2"/>
  </r>
  <r>
    <s v="FizzySip"/>
    <n v="1128299"/>
    <d v="2021-10-15T00:00:00"/>
    <s v="West"/>
    <s v="Nevada"/>
    <s v="Las Vegas"/>
    <s v="Sprite"/>
    <n v="0.60000000000000009"/>
    <n v="3750"/>
    <n v="2250.0000000000005"/>
    <n v="787.50000000000023"/>
    <n v="0.35000000000000003"/>
  </r>
  <r>
    <s v="FizzySip"/>
    <n v="1128299"/>
    <d v="2021-10-15T00:00:00"/>
    <s v="West"/>
    <s v="Nevada"/>
    <s v="Las Vegas"/>
    <s v="Fanta"/>
    <n v="0.60000000000000009"/>
    <n v="3500"/>
    <n v="2100.0000000000005"/>
    <n v="630.00000000000011"/>
    <n v="0.3"/>
  </r>
  <r>
    <s v="FizzySip"/>
    <n v="1128299"/>
    <d v="2021-10-15T00:00:00"/>
    <s v="West"/>
    <s v="Nevada"/>
    <s v="Las Vegas"/>
    <s v="Powerade"/>
    <n v="0.70000000000000007"/>
    <n v="3250"/>
    <n v="2275"/>
    <n v="1137.5000000000002"/>
    <n v="0.50000000000000011"/>
  </r>
  <r>
    <s v="FizzySip"/>
    <n v="1128299"/>
    <d v="2021-10-15T00:00:00"/>
    <s v="West"/>
    <s v="Nevada"/>
    <s v="Las Vegas"/>
    <s v="Dasani Water"/>
    <n v="0.75000000000000011"/>
    <n v="3750"/>
    <n v="2812.5000000000005"/>
    <n v="421.87500000000011"/>
    <n v="0.15000000000000002"/>
  </r>
  <r>
    <s v="FizzySip"/>
    <n v="1128299"/>
    <d v="2021-11-15T00:00:00"/>
    <s v="West"/>
    <s v="Nevada"/>
    <s v="Las Vegas"/>
    <s v="Coca-Cola"/>
    <n v="0.60000000000000009"/>
    <n v="5750"/>
    <n v="3450.0000000000005"/>
    <n v="1207.5000000000002"/>
    <n v="0.35000000000000003"/>
  </r>
  <r>
    <s v="FizzySip"/>
    <n v="1128299"/>
    <d v="2021-11-15T00:00:00"/>
    <s v="West"/>
    <s v="Nevada"/>
    <s v="Las Vegas"/>
    <s v="Diet Coke"/>
    <n v="0.65000000000000013"/>
    <n v="5750"/>
    <n v="3737.5000000000009"/>
    <n v="747.50000000000023"/>
    <n v="0.2"/>
  </r>
  <r>
    <s v="FizzySip"/>
    <n v="1128299"/>
    <d v="2021-11-15T00:00:00"/>
    <s v="West"/>
    <s v="Nevada"/>
    <s v="Las Vegas"/>
    <s v="Sprite"/>
    <n v="0.60000000000000009"/>
    <n v="4250"/>
    <n v="2550.0000000000005"/>
    <n v="892.50000000000023"/>
    <n v="0.35000000000000003"/>
  </r>
  <r>
    <s v="FizzySip"/>
    <n v="1128299"/>
    <d v="2021-11-15T00:00:00"/>
    <s v="West"/>
    <s v="Nevada"/>
    <s v="Las Vegas"/>
    <s v="Fanta"/>
    <n v="0.60000000000000009"/>
    <n v="4000"/>
    <n v="2400.0000000000005"/>
    <n v="720.00000000000011"/>
    <n v="0.3"/>
  </r>
  <r>
    <s v="FizzySip"/>
    <n v="1128299"/>
    <d v="2021-11-15T00:00:00"/>
    <s v="West"/>
    <s v="Nevada"/>
    <s v="Las Vegas"/>
    <s v="Powerade"/>
    <n v="0.70000000000000007"/>
    <n v="3500"/>
    <n v="2450.0000000000005"/>
    <n v="1225.0000000000005"/>
    <n v="0.50000000000000011"/>
  </r>
  <r>
    <s v="FizzySip"/>
    <n v="1128299"/>
    <d v="2021-11-15T00:00:00"/>
    <s v="West"/>
    <s v="Nevada"/>
    <s v="Las Vegas"/>
    <s v="Dasani Water"/>
    <n v="0.75000000000000011"/>
    <n v="4750"/>
    <n v="3562.5000000000005"/>
    <n v="534.37500000000011"/>
    <n v="0.15000000000000002"/>
  </r>
  <r>
    <s v="FizzySip"/>
    <n v="1128299"/>
    <d v="2021-12-14T00:00:00"/>
    <s v="West"/>
    <s v="Nevada"/>
    <s v="Las Vegas"/>
    <s v="Coca-Cola"/>
    <n v="0.60000000000000009"/>
    <n v="6750"/>
    <n v="4050.0000000000005"/>
    <n v="1417.5000000000002"/>
    <n v="0.35000000000000003"/>
  </r>
  <r>
    <s v="FizzySip"/>
    <n v="1128299"/>
    <d v="2021-12-14T00:00:00"/>
    <s v="West"/>
    <s v="Nevada"/>
    <s v="Las Vegas"/>
    <s v="Diet Coke"/>
    <n v="0.65000000000000013"/>
    <n v="6750"/>
    <n v="4387.5000000000009"/>
    <n v="877.50000000000023"/>
    <n v="0.2"/>
  </r>
  <r>
    <s v="FizzySip"/>
    <n v="1128299"/>
    <d v="2021-12-14T00:00:00"/>
    <s v="West"/>
    <s v="Nevada"/>
    <s v="Las Vegas"/>
    <s v="Sprite"/>
    <n v="0.60000000000000009"/>
    <n v="4750"/>
    <n v="2850.0000000000005"/>
    <n v="997.50000000000023"/>
    <n v="0.35000000000000003"/>
  </r>
  <r>
    <s v="FizzySip"/>
    <n v="1128299"/>
    <d v="2021-12-14T00:00:00"/>
    <s v="West"/>
    <s v="Nevada"/>
    <s v="Las Vegas"/>
    <s v="Fanta"/>
    <n v="0.60000000000000009"/>
    <n v="4750"/>
    <n v="2850.0000000000005"/>
    <n v="855.00000000000011"/>
    <n v="0.3"/>
  </r>
  <r>
    <s v="FizzySip"/>
    <n v="1128299"/>
    <d v="2021-12-14T00:00:00"/>
    <s v="West"/>
    <s v="Nevada"/>
    <s v="Las Vegas"/>
    <s v="Powerade"/>
    <n v="0.70000000000000007"/>
    <n v="4000"/>
    <n v="2800.0000000000005"/>
    <n v="1400.0000000000005"/>
    <n v="0.50000000000000011"/>
  </r>
  <r>
    <s v="FizzySip"/>
    <n v="1128299"/>
    <d v="2021-12-14T00:00:00"/>
    <s v="West"/>
    <s v="Nevada"/>
    <s v="Las Vegas"/>
    <s v="Dasani Water"/>
    <n v="0.75000000000000011"/>
    <n v="5000"/>
    <n v="3750.0000000000005"/>
    <n v="562.50000000000011"/>
    <n v="0.15000000000000002"/>
  </r>
  <r>
    <s v="FizzySip"/>
    <n v="1128299"/>
    <d v="2021-01-05T00:00:00"/>
    <s v="West"/>
    <s v="Colorado"/>
    <s v="Denver"/>
    <s v="Coca-Cola"/>
    <n v="0.3"/>
    <n v="4250"/>
    <n v="1275"/>
    <n v="446.25000000000006"/>
    <n v="0.35000000000000003"/>
  </r>
  <r>
    <s v="FizzySip"/>
    <n v="1128299"/>
    <d v="2021-01-05T00:00:00"/>
    <s v="West"/>
    <s v="Colorado"/>
    <s v="Denver"/>
    <s v="Diet Coke"/>
    <n v="0.4"/>
    <n v="4250"/>
    <n v="1700"/>
    <n v="340"/>
    <n v="0.2"/>
  </r>
  <r>
    <s v="FizzySip"/>
    <n v="1128299"/>
    <d v="2021-01-05T00:00:00"/>
    <s v="West"/>
    <s v="Colorado"/>
    <s v="Denver"/>
    <s v="Sprite"/>
    <n v="0.4"/>
    <n v="4250"/>
    <n v="1700"/>
    <n v="595"/>
    <n v="0.35000000000000003"/>
  </r>
  <r>
    <s v="FizzySip"/>
    <n v="1128299"/>
    <d v="2021-01-05T00:00:00"/>
    <s v="West"/>
    <s v="Colorado"/>
    <s v="Denver"/>
    <s v="Fanta"/>
    <n v="0.4"/>
    <n v="2750"/>
    <n v="1100"/>
    <n v="330"/>
    <n v="0.3"/>
  </r>
  <r>
    <s v="FizzySip"/>
    <n v="1128299"/>
    <d v="2021-01-05T00:00:00"/>
    <s v="West"/>
    <s v="Colorado"/>
    <s v="Denver"/>
    <s v="Powerade"/>
    <n v="0.45"/>
    <n v="2250"/>
    <n v="1012.5"/>
    <n v="506.25"/>
    <n v="0.5"/>
  </r>
  <r>
    <s v="FizzySip"/>
    <n v="1128299"/>
    <d v="2021-01-05T00:00:00"/>
    <s v="West"/>
    <s v="Colorado"/>
    <s v="Denver"/>
    <s v="Dasani Water"/>
    <n v="0.4"/>
    <n v="4750"/>
    <n v="1900"/>
    <n v="285.00000000000006"/>
    <n v="0.15000000000000002"/>
  </r>
  <r>
    <s v="FizzySip"/>
    <n v="1128299"/>
    <d v="2021-02-05T00:00:00"/>
    <s v="West"/>
    <s v="Colorado"/>
    <s v="Denver"/>
    <s v="Coca-Cola"/>
    <n v="0.3"/>
    <n v="5250"/>
    <n v="1575"/>
    <n v="551.25"/>
    <n v="0.35000000000000003"/>
  </r>
  <r>
    <s v="FizzySip"/>
    <n v="1128299"/>
    <d v="2021-02-05T00:00:00"/>
    <s v="West"/>
    <s v="Colorado"/>
    <s v="Denver"/>
    <s v="Diet Coke"/>
    <n v="0.4"/>
    <n v="4250"/>
    <n v="1700"/>
    <n v="340"/>
    <n v="0.2"/>
  </r>
  <r>
    <s v="FizzySip"/>
    <n v="1128299"/>
    <d v="2021-02-05T00:00:00"/>
    <s v="West"/>
    <s v="Colorado"/>
    <s v="Denver"/>
    <s v="Sprite"/>
    <n v="0.4"/>
    <n v="4250"/>
    <n v="1700"/>
    <n v="595"/>
    <n v="0.35000000000000003"/>
  </r>
  <r>
    <s v="FizzySip"/>
    <n v="1128299"/>
    <d v="2021-02-05T00:00:00"/>
    <s v="West"/>
    <s v="Colorado"/>
    <s v="Denver"/>
    <s v="Fanta"/>
    <n v="0.4"/>
    <n v="2750"/>
    <n v="1100"/>
    <n v="330"/>
    <n v="0.3"/>
  </r>
  <r>
    <s v="FizzySip"/>
    <n v="1128299"/>
    <d v="2021-02-05T00:00:00"/>
    <s v="West"/>
    <s v="Colorado"/>
    <s v="Denver"/>
    <s v="Powerade"/>
    <n v="0.45"/>
    <n v="2000"/>
    <n v="900"/>
    <n v="450"/>
    <n v="0.5"/>
  </r>
  <r>
    <s v="FizzySip"/>
    <n v="1128299"/>
    <d v="2021-02-05T00:00:00"/>
    <s v="West"/>
    <s v="Colorado"/>
    <s v="Denver"/>
    <s v="Dasani Water"/>
    <n v="0.4"/>
    <n v="4000"/>
    <n v="1600"/>
    <n v="240.00000000000003"/>
    <n v="0.15000000000000002"/>
  </r>
  <r>
    <s v="FizzySip"/>
    <n v="1128299"/>
    <d v="2021-03-04T00:00:00"/>
    <s v="West"/>
    <s v="Colorado"/>
    <s v="Denver"/>
    <s v="Coca-Cola"/>
    <n v="0.4"/>
    <n v="5500"/>
    <n v="2200"/>
    <n v="770.00000000000011"/>
    <n v="0.35000000000000003"/>
  </r>
  <r>
    <s v="FizzySip"/>
    <n v="1128299"/>
    <d v="2021-03-04T00:00:00"/>
    <s v="West"/>
    <s v="Colorado"/>
    <s v="Denver"/>
    <s v="Diet Coke"/>
    <n v="0.49999999999999994"/>
    <n v="4000"/>
    <n v="1999.9999999999998"/>
    <n v="400"/>
    <n v="0.2"/>
  </r>
  <r>
    <s v="FizzySip"/>
    <n v="1128299"/>
    <d v="2021-03-04T00:00:00"/>
    <s v="West"/>
    <s v="Colorado"/>
    <s v="Denver"/>
    <s v="Sprite"/>
    <n v="0.54999999999999993"/>
    <n v="4000"/>
    <n v="2199.9999999999995"/>
    <n v="769.99999999999989"/>
    <n v="0.35000000000000003"/>
  </r>
  <r>
    <s v="FizzySip"/>
    <n v="1128299"/>
    <d v="2021-03-04T00:00:00"/>
    <s v="West"/>
    <s v="Colorado"/>
    <s v="Denver"/>
    <s v="Fanta"/>
    <n v="0.54999999999999993"/>
    <n v="3000"/>
    <n v="1649.9999999999998"/>
    <n v="494.99999999999989"/>
    <n v="0.3"/>
  </r>
  <r>
    <s v="FizzySip"/>
    <n v="1128299"/>
    <d v="2021-03-04T00:00:00"/>
    <s v="West"/>
    <s v="Colorado"/>
    <s v="Denver"/>
    <s v="Powerade"/>
    <n v="0.6"/>
    <n v="1500"/>
    <n v="900"/>
    <n v="450"/>
    <n v="0.5"/>
  </r>
  <r>
    <s v="FizzySip"/>
    <n v="1128299"/>
    <d v="2021-03-04T00:00:00"/>
    <s v="West"/>
    <s v="Colorado"/>
    <s v="Denver"/>
    <s v="Dasani Water"/>
    <n v="0.54999999999999993"/>
    <n v="3500"/>
    <n v="1924.9999999999998"/>
    <n v="288.75"/>
    <n v="0.15000000000000002"/>
  </r>
  <r>
    <s v="FizzySip"/>
    <n v="1128299"/>
    <d v="2021-04-05T00:00:00"/>
    <s v="West"/>
    <s v="Colorado"/>
    <s v="Denver"/>
    <s v="Coca-Cola"/>
    <n v="0.6"/>
    <n v="5250"/>
    <n v="3150"/>
    <n v="1102.5"/>
    <n v="0.35000000000000003"/>
  </r>
  <r>
    <s v="FizzySip"/>
    <n v="1128299"/>
    <d v="2021-04-05T00:00:00"/>
    <s v="West"/>
    <s v="Colorado"/>
    <s v="Denver"/>
    <s v="Diet Coke"/>
    <n v="0.65"/>
    <n v="3250"/>
    <n v="2112.5"/>
    <n v="422.5"/>
    <n v="0.2"/>
  </r>
  <r>
    <s v="FizzySip"/>
    <n v="1128299"/>
    <d v="2021-04-05T00:00:00"/>
    <s v="West"/>
    <s v="Colorado"/>
    <s v="Denver"/>
    <s v="Sprite"/>
    <n v="0.65"/>
    <n v="3750"/>
    <n v="2437.5"/>
    <n v="853.12500000000011"/>
    <n v="0.35000000000000003"/>
  </r>
  <r>
    <s v="FizzySip"/>
    <n v="1128299"/>
    <d v="2021-04-05T00:00:00"/>
    <s v="West"/>
    <s v="Colorado"/>
    <s v="Denver"/>
    <s v="Fanta"/>
    <n v="0.6"/>
    <n v="2750"/>
    <n v="1650"/>
    <n v="495"/>
    <n v="0.3"/>
  </r>
  <r>
    <s v="FizzySip"/>
    <n v="1128299"/>
    <d v="2021-04-05T00:00:00"/>
    <s v="West"/>
    <s v="Colorado"/>
    <s v="Denver"/>
    <s v="Powerade"/>
    <n v="0.65"/>
    <n v="1750"/>
    <n v="1137.5"/>
    <n v="568.75"/>
    <n v="0.5"/>
  </r>
  <r>
    <s v="FizzySip"/>
    <n v="1128299"/>
    <d v="2021-04-05T00:00:00"/>
    <s v="West"/>
    <s v="Colorado"/>
    <s v="Denver"/>
    <s v="Dasani Water"/>
    <n v="0.8"/>
    <n v="3250"/>
    <n v="2600"/>
    <n v="390.00000000000006"/>
    <n v="0.15000000000000002"/>
  </r>
  <r>
    <s v="FizzySip"/>
    <n v="1128299"/>
    <d v="2021-05-06T00:00:00"/>
    <s v="West"/>
    <s v="Colorado"/>
    <s v="Denver"/>
    <s v="Coca-Cola"/>
    <n v="0.6"/>
    <n v="5250"/>
    <n v="3150"/>
    <n v="1575"/>
    <n v="0.5"/>
  </r>
  <r>
    <s v="FizzySip"/>
    <n v="1128299"/>
    <d v="2021-05-06T00:00:00"/>
    <s v="West"/>
    <s v="Colorado"/>
    <s v="Denver"/>
    <s v="Diet Coke"/>
    <n v="0.65"/>
    <n v="3750"/>
    <n v="2437.5"/>
    <n v="853.125"/>
    <n v="0.35"/>
  </r>
  <r>
    <s v="FizzySip"/>
    <n v="1128299"/>
    <d v="2021-05-06T00:00:00"/>
    <s v="West"/>
    <s v="Colorado"/>
    <s v="Denver"/>
    <s v="Sprite"/>
    <n v="0.65"/>
    <n v="3750"/>
    <n v="2437.5"/>
    <n v="1218.75"/>
    <n v="0.5"/>
  </r>
  <r>
    <s v="FizzySip"/>
    <n v="1128299"/>
    <d v="2021-05-06T00:00:00"/>
    <s v="West"/>
    <s v="Colorado"/>
    <s v="Denver"/>
    <s v="Fanta"/>
    <n v="0.6"/>
    <n v="2750"/>
    <n v="1650"/>
    <n v="742.49999999999989"/>
    <n v="0.44999999999999996"/>
  </r>
  <r>
    <s v="FizzySip"/>
    <n v="1128299"/>
    <d v="2021-05-06T00:00:00"/>
    <s v="West"/>
    <s v="Colorado"/>
    <s v="Denver"/>
    <s v="Powerade"/>
    <n v="0.65"/>
    <n v="1750"/>
    <n v="1137.5"/>
    <n v="739.37500000000011"/>
    <n v="0.65000000000000013"/>
  </r>
  <r>
    <s v="FizzySip"/>
    <n v="1128299"/>
    <d v="2021-05-06T00:00:00"/>
    <s v="West"/>
    <s v="Colorado"/>
    <s v="Denver"/>
    <s v="Dasani Water"/>
    <n v="0.8"/>
    <n v="4750"/>
    <n v="3800"/>
    <n v="1140"/>
    <n v="0.3"/>
  </r>
  <r>
    <s v="FizzySip"/>
    <n v="1128299"/>
    <d v="2021-06-05T00:00:00"/>
    <s v="West"/>
    <s v="Colorado"/>
    <s v="Denver"/>
    <s v="Coca-Cola"/>
    <n v="0.6"/>
    <n v="7250"/>
    <n v="4350"/>
    <n v="2175"/>
    <n v="0.5"/>
  </r>
  <r>
    <s v="FizzySip"/>
    <n v="1128299"/>
    <d v="2021-06-05T00:00:00"/>
    <s v="West"/>
    <s v="Colorado"/>
    <s v="Denver"/>
    <s v="Diet Coke"/>
    <n v="0.65"/>
    <n v="5750"/>
    <n v="3737.5"/>
    <n v="1308.125"/>
    <n v="0.35"/>
  </r>
  <r>
    <s v="FizzySip"/>
    <n v="1128299"/>
    <d v="2021-06-05T00:00:00"/>
    <s v="West"/>
    <s v="Colorado"/>
    <s v="Denver"/>
    <s v="Sprite"/>
    <n v="0.65"/>
    <n v="5750"/>
    <n v="3737.5"/>
    <n v="1868.75"/>
    <n v="0.5"/>
  </r>
  <r>
    <s v="FizzySip"/>
    <n v="1128299"/>
    <d v="2021-06-05T00:00:00"/>
    <s v="West"/>
    <s v="Colorado"/>
    <s v="Denver"/>
    <s v="Fanta"/>
    <n v="0.65"/>
    <n v="4500"/>
    <n v="2925"/>
    <n v="1316.2499999999998"/>
    <n v="0.44999999999999996"/>
  </r>
  <r>
    <s v="FizzySip"/>
    <n v="1128299"/>
    <d v="2021-06-05T00:00:00"/>
    <s v="West"/>
    <s v="Colorado"/>
    <s v="Denver"/>
    <s v="Powerade"/>
    <n v="0.70000000000000007"/>
    <n v="3250"/>
    <n v="2275"/>
    <n v="1478.7500000000002"/>
    <n v="0.65000000000000013"/>
  </r>
  <r>
    <s v="FizzySip"/>
    <n v="1128299"/>
    <d v="2021-06-05T00:00:00"/>
    <s v="West"/>
    <s v="Colorado"/>
    <s v="Denver"/>
    <s v="Dasani Water"/>
    <n v="0.85000000000000009"/>
    <n v="6250"/>
    <n v="5312.5000000000009"/>
    <n v="1593.7500000000002"/>
    <n v="0.3"/>
  </r>
  <r>
    <s v="FizzySip"/>
    <n v="1128299"/>
    <d v="2021-07-04T00:00:00"/>
    <s v="West"/>
    <s v="Colorado"/>
    <s v="Denver"/>
    <s v="Coca-Cola"/>
    <n v="0.65"/>
    <n v="7750"/>
    <n v="5037.5"/>
    <n v="2266.875"/>
    <n v="0.45"/>
  </r>
  <r>
    <s v="FizzySip"/>
    <n v="1128299"/>
    <d v="2021-07-04T00:00:00"/>
    <s v="West"/>
    <s v="Colorado"/>
    <s v="Denver"/>
    <s v="Diet Coke"/>
    <n v="0.70000000000000007"/>
    <n v="6250"/>
    <n v="4375"/>
    <n v="1312.5"/>
    <n v="0.3"/>
  </r>
  <r>
    <s v="FizzySip"/>
    <n v="1128299"/>
    <d v="2021-07-04T00:00:00"/>
    <s v="West"/>
    <s v="Colorado"/>
    <s v="Denver"/>
    <s v="Sprite"/>
    <n v="0.70000000000000007"/>
    <n v="5750"/>
    <n v="4025.0000000000005"/>
    <n v="1811.2500000000002"/>
    <n v="0.45"/>
  </r>
  <r>
    <s v="FizzySip"/>
    <n v="1128299"/>
    <d v="2021-07-04T00:00:00"/>
    <s v="West"/>
    <s v="Colorado"/>
    <s v="Denver"/>
    <s v="Fanta"/>
    <n v="0.65"/>
    <n v="4750"/>
    <n v="3087.5"/>
    <n v="1235"/>
    <n v="0.39999999999999997"/>
  </r>
  <r>
    <s v="FizzySip"/>
    <n v="1128299"/>
    <d v="2021-07-04T00:00:00"/>
    <s v="West"/>
    <s v="Colorado"/>
    <s v="Denver"/>
    <s v="Powerade"/>
    <n v="0.70000000000000007"/>
    <n v="5250"/>
    <n v="3675.0000000000005"/>
    <n v="2205.0000000000005"/>
    <n v="0.60000000000000009"/>
  </r>
  <r>
    <s v="FizzySip"/>
    <n v="1128299"/>
    <d v="2021-07-04T00:00:00"/>
    <s v="West"/>
    <s v="Colorado"/>
    <s v="Denver"/>
    <s v="Dasani Water"/>
    <n v="0.85000000000000009"/>
    <n v="5250"/>
    <n v="4462.5000000000009"/>
    <n v="1115.6250000000002"/>
    <n v="0.25"/>
  </r>
  <r>
    <s v="FizzySip"/>
    <n v="1128299"/>
    <d v="2021-08-05T00:00:00"/>
    <s v="West"/>
    <s v="Colorado"/>
    <s v="Denver"/>
    <s v="Coca-Cola"/>
    <n v="0.70000000000000007"/>
    <n v="7250"/>
    <n v="5075.0000000000009"/>
    <n v="2283.7500000000005"/>
    <n v="0.45"/>
  </r>
  <r>
    <s v="FizzySip"/>
    <n v="1128299"/>
    <d v="2021-08-05T00:00:00"/>
    <s v="West"/>
    <s v="Colorado"/>
    <s v="Denver"/>
    <s v="Diet Coke"/>
    <n v="0.75000000000000011"/>
    <n v="6750"/>
    <n v="5062.5000000000009"/>
    <n v="1518.7500000000002"/>
    <n v="0.3"/>
  </r>
  <r>
    <s v="FizzySip"/>
    <n v="1128299"/>
    <d v="2021-08-05T00:00:00"/>
    <s v="West"/>
    <s v="Colorado"/>
    <s v="Denver"/>
    <s v="Sprite"/>
    <n v="0.70000000000000007"/>
    <n v="5500"/>
    <n v="3850.0000000000005"/>
    <n v="1732.5000000000002"/>
    <n v="0.45"/>
  </r>
  <r>
    <s v="FizzySip"/>
    <n v="1128299"/>
    <d v="2021-08-05T00:00:00"/>
    <s v="West"/>
    <s v="Colorado"/>
    <s v="Denver"/>
    <s v="Fanta"/>
    <n v="0.70000000000000007"/>
    <n v="5000"/>
    <n v="3500.0000000000005"/>
    <n v="1400"/>
    <n v="0.39999999999999997"/>
  </r>
  <r>
    <s v="FizzySip"/>
    <n v="1128299"/>
    <d v="2021-08-05T00:00:00"/>
    <s v="West"/>
    <s v="Colorado"/>
    <s v="Denver"/>
    <s v="Powerade"/>
    <n v="0.75"/>
    <n v="5000"/>
    <n v="3750"/>
    <n v="2250.0000000000005"/>
    <n v="0.60000000000000009"/>
  </r>
  <r>
    <s v="FizzySip"/>
    <n v="1128299"/>
    <d v="2021-08-05T00:00:00"/>
    <s v="West"/>
    <s v="Colorado"/>
    <s v="Denver"/>
    <s v="Dasani Water"/>
    <n v="0.8"/>
    <n v="4000"/>
    <n v="3200"/>
    <n v="800"/>
    <n v="0.25"/>
  </r>
  <r>
    <s v="FizzySip"/>
    <n v="1128299"/>
    <d v="2021-09-06T00:00:00"/>
    <s v="West"/>
    <s v="Colorado"/>
    <s v="Denver"/>
    <s v="Coca-Cola"/>
    <n v="0.65000000000000013"/>
    <n v="6000"/>
    <n v="3900.0000000000009"/>
    <n v="1560.0000000000005"/>
    <n v="0.4"/>
  </r>
  <r>
    <s v="FizzySip"/>
    <n v="1128299"/>
    <d v="2021-09-06T00:00:00"/>
    <s v="West"/>
    <s v="Colorado"/>
    <s v="Denver"/>
    <s v="Diet Coke"/>
    <n v="0.70000000000000018"/>
    <n v="6000"/>
    <n v="4200.0000000000009"/>
    <n v="1050.0000000000002"/>
    <n v="0.25"/>
  </r>
  <r>
    <s v="FizzySip"/>
    <n v="1128299"/>
    <d v="2021-09-06T00:00:00"/>
    <s v="West"/>
    <s v="Colorado"/>
    <s v="Denver"/>
    <s v="Sprite"/>
    <n v="0.65000000000000013"/>
    <n v="4500"/>
    <n v="2925.0000000000005"/>
    <n v="1170.0000000000002"/>
    <n v="0.4"/>
  </r>
  <r>
    <s v="FizzySip"/>
    <n v="1128299"/>
    <d v="2021-09-06T00:00:00"/>
    <s v="West"/>
    <s v="Colorado"/>
    <s v="Denver"/>
    <s v="Fanta"/>
    <n v="0.65000000000000013"/>
    <n v="4000"/>
    <n v="2600.0000000000005"/>
    <n v="910.00000000000011"/>
    <n v="0.35"/>
  </r>
  <r>
    <s v="FizzySip"/>
    <n v="1128299"/>
    <d v="2021-09-06T00:00:00"/>
    <s v="West"/>
    <s v="Colorado"/>
    <s v="Denver"/>
    <s v="Powerade"/>
    <n v="0.75000000000000011"/>
    <n v="4000"/>
    <n v="3000.0000000000005"/>
    <n v="1650.0000000000007"/>
    <n v="0.55000000000000016"/>
  </r>
  <r>
    <s v="FizzySip"/>
    <n v="1128299"/>
    <d v="2021-09-06T00:00:00"/>
    <s v="West"/>
    <s v="Colorado"/>
    <s v="Denver"/>
    <s v="Dasani Water"/>
    <n v="0.70000000000000007"/>
    <n v="4250"/>
    <n v="2975.0000000000005"/>
    <n v="595.00000000000011"/>
    <n v="0.2"/>
  </r>
  <r>
    <s v="FizzySip"/>
    <n v="1128299"/>
    <d v="2021-10-05T00:00:00"/>
    <s v="West"/>
    <s v="Colorado"/>
    <s v="Denver"/>
    <s v="Coca-Cola"/>
    <n v="0.55000000000000004"/>
    <n v="5250"/>
    <n v="2887.5000000000005"/>
    <n v="1155.0000000000002"/>
    <n v="0.4"/>
  </r>
  <r>
    <s v="FizzySip"/>
    <n v="1128299"/>
    <d v="2021-10-05T00:00:00"/>
    <s v="West"/>
    <s v="Colorado"/>
    <s v="Denver"/>
    <s v="Diet Coke"/>
    <n v="0.60000000000000009"/>
    <n v="5250"/>
    <n v="3150.0000000000005"/>
    <n v="787.50000000000011"/>
    <n v="0.25"/>
  </r>
  <r>
    <s v="FizzySip"/>
    <n v="1128299"/>
    <d v="2021-10-05T00:00:00"/>
    <s v="West"/>
    <s v="Colorado"/>
    <s v="Denver"/>
    <s v="Sprite"/>
    <n v="0.55000000000000004"/>
    <n v="3500"/>
    <n v="1925.0000000000002"/>
    <n v="770.00000000000011"/>
    <n v="0.4"/>
  </r>
  <r>
    <s v="FizzySip"/>
    <n v="1128299"/>
    <d v="2021-10-05T00:00:00"/>
    <s v="West"/>
    <s v="Colorado"/>
    <s v="Denver"/>
    <s v="Fanta"/>
    <n v="0.55000000000000004"/>
    <n v="3250"/>
    <n v="1787.5000000000002"/>
    <n v="625.625"/>
    <n v="0.35"/>
  </r>
  <r>
    <s v="FizzySip"/>
    <n v="1128299"/>
    <d v="2021-10-05T00:00:00"/>
    <s v="West"/>
    <s v="Colorado"/>
    <s v="Denver"/>
    <s v="Powerade"/>
    <n v="0.65"/>
    <n v="3000"/>
    <n v="1950"/>
    <n v="1072.5000000000002"/>
    <n v="0.55000000000000016"/>
  </r>
  <r>
    <s v="FizzySip"/>
    <n v="1128299"/>
    <d v="2021-10-05T00:00:00"/>
    <s v="West"/>
    <s v="Colorado"/>
    <s v="Denver"/>
    <s v="Dasani Water"/>
    <n v="0.70000000000000007"/>
    <n v="3500"/>
    <n v="2450.0000000000005"/>
    <n v="490.00000000000011"/>
    <n v="0.2"/>
  </r>
  <r>
    <s v="FizzySip"/>
    <n v="1128299"/>
    <d v="2021-11-05T00:00:00"/>
    <s v="West"/>
    <s v="Colorado"/>
    <s v="Denver"/>
    <s v="Coca-Cola"/>
    <n v="0.55000000000000004"/>
    <n v="5750"/>
    <n v="3162.5000000000005"/>
    <n v="1265.0000000000002"/>
    <n v="0.4"/>
  </r>
  <r>
    <s v="FizzySip"/>
    <n v="1128299"/>
    <d v="2021-11-05T00:00:00"/>
    <s v="West"/>
    <s v="Colorado"/>
    <s v="Denver"/>
    <s v="Diet Coke"/>
    <n v="0.60000000000000009"/>
    <n v="5750"/>
    <n v="3450.0000000000005"/>
    <n v="862.50000000000011"/>
    <n v="0.25"/>
  </r>
  <r>
    <s v="FizzySip"/>
    <n v="1128299"/>
    <d v="2021-11-05T00:00:00"/>
    <s v="West"/>
    <s v="Colorado"/>
    <s v="Denver"/>
    <s v="Sprite"/>
    <n v="0.55000000000000004"/>
    <n v="4250"/>
    <n v="2337.5"/>
    <n v="935"/>
    <n v="0.4"/>
  </r>
  <r>
    <s v="FizzySip"/>
    <n v="1128299"/>
    <d v="2021-11-05T00:00:00"/>
    <s v="West"/>
    <s v="Colorado"/>
    <s v="Denver"/>
    <s v="Fanta"/>
    <n v="0.65000000000000013"/>
    <n v="4000"/>
    <n v="2600.0000000000005"/>
    <n v="910.00000000000011"/>
    <n v="0.35"/>
  </r>
  <r>
    <s v="FizzySip"/>
    <n v="1128299"/>
    <d v="2021-11-05T00:00:00"/>
    <s v="West"/>
    <s v="Colorado"/>
    <s v="Denver"/>
    <s v="Powerade"/>
    <n v="0.75000000000000011"/>
    <n v="3750"/>
    <n v="2812.5000000000005"/>
    <n v="1546.8750000000007"/>
    <n v="0.55000000000000016"/>
  </r>
  <r>
    <s v="FizzySip"/>
    <n v="1128299"/>
    <d v="2021-11-05T00:00:00"/>
    <s v="West"/>
    <s v="Colorado"/>
    <s v="Denver"/>
    <s v="Dasani Water"/>
    <n v="0.80000000000000016"/>
    <n v="5000"/>
    <n v="4000.0000000000009"/>
    <n v="800.00000000000023"/>
    <n v="0.2"/>
  </r>
  <r>
    <s v="FizzySip"/>
    <n v="1128299"/>
    <d v="2021-12-04T00:00:00"/>
    <s v="West"/>
    <s v="Colorado"/>
    <s v="Denver"/>
    <s v="Coca-Cola"/>
    <n v="0.65000000000000013"/>
    <n v="7000"/>
    <n v="4550.0000000000009"/>
    <n v="1820.0000000000005"/>
    <n v="0.4"/>
  </r>
  <r>
    <s v="FizzySip"/>
    <n v="1128299"/>
    <d v="2021-12-04T00:00:00"/>
    <s v="West"/>
    <s v="Colorado"/>
    <s v="Denver"/>
    <s v="Diet Coke"/>
    <n v="0.70000000000000018"/>
    <n v="7000"/>
    <n v="4900.0000000000009"/>
    <n v="1225.0000000000002"/>
    <n v="0.25"/>
  </r>
  <r>
    <s v="FizzySip"/>
    <n v="1128299"/>
    <d v="2021-12-04T00:00:00"/>
    <s v="West"/>
    <s v="Colorado"/>
    <s v="Denver"/>
    <s v="Sprite"/>
    <n v="0.65000000000000013"/>
    <n v="5000"/>
    <n v="3250.0000000000005"/>
    <n v="1300.0000000000002"/>
    <n v="0.4"/>
  </r>
  <r>
    <s v="FizzySip"/>
    <n v="1128299"/>
    <d v="2021-12-04T00:00:00"/>
    <s v="West"/>
    <s v="Colorado"/>
    <s v="Denver"/>
    <s v="Fanta"/>
    <n v="0.65000000000000013"/>
    <n v="5000"/>
    <n v="3250.0000000000005"/>
    <n v="1137.5"/>
    <n v="0.35"/>
  </r>
  <r>
    <s v="FizzySip"/>
    <n v="1128299"/>
    <d v="2021-12-04T00:00:00"/>
    <s v="West"/>
    <s v="Colorado"/>
    <s v="Denver"/>
    <s v="Powerade"/>
    <n v="0.75000000000000011"/>
    <n v="4250"/>
    <n v="3187.5000000000005"/>
    <n v="1753.1250000000007"/>
    <n v="0.55000000000000016"/>
  </r>
  <r>
    <s v="FizzySip"/>
    <n v="1128299"/>
    <d v="2021-12-04T00:00:00"/>
    <s v="West"/>
    <s v="Colorado"/>
    <s v="Denver"/>
    <s v="Dasani Water"/>
    <n v="0.80000000000000016"/>
    <n v="5250"/>
    <n v="4200.0000000000009"/>
    <n v="840.00000000000023"/>
    <n v="0.2"/>
  </r>
  <r>
    <s v="FizzySip"/>
    <n v="1128299"/>
    <d v="2021-01-03T00:00:00"/>
    <s v="West"/>
    <s v="Washington"/>
    <s v="Seattle"/>
    <s v="Coca-Cola"/>
    <n v="0.4"/>
    <n v="4500"/>
    <n v="1800"/>
    <n v="540"/>
    <n v="0.3"/>
  </r>
  <r>
    <s v="FizzySip"/>
    <n v="1128299"/>
    <d v="2021-01-03T00:00:00"/>
    <s v="West"/>
    <s v="Washington"/>
    <s v="Seattle"/>
    <s v="Diet Coke"/>
    <n v="0.5"/>
    <n v="4500"/>
    <n v="2250"/>
    <n v="562.5"/>
    <n v="0.25"/>
  </r>
  <r>
    <s v="FizzySip"/>
    <n v="1128299"/>
    <d v="2021-01-03T00:00:00"/>
    <s v="West"/>
    <s v="Washington"/>
    <s v="Seattle"/>
    <s v="Sprite"/>
    <n v="0.5"/>
    <n v="4500"/>
    <n v="2250"/>
    <n v="562.5"/>
    <n v="0.25"/>
  </r>
  <r>
    <s v="FizzySip"/>
    <n v="1128299"/>
    <d v="2021-01-03T00:00:00"/>
    <s v="West"/>
    <s v="Washington"/>
    <s v="Seattle"/>
    <s v="Fanta"/>
    <n v="0.5"/>
    <n v="3000"/>
    <n v="1500"/>
    <n v="450"/>
    <n v="0.3"/>
  </r>
  <r>
    <s v="FizzySip"/>
    <n v="1128299"/>
    <d v="2021-01-03T00:00:00"/>
    <s v="West"/>
    <s v="Washington"/>
    <s v="Seattle"/>
    <s v="Powerade"/>
    <n v="0.55000000000000004"/>
    <n v="2500"/>
    <n v="1375"/>
    <n v="343.75"/>
    <n v="0.25"/>
  </r>
  <r>
    <s v="FizzySip"/>
    <n v="1128299"/>
    <d v="2021-01-03T00:00:00"/>
    <s v="West"/>
    <s v="Washington"/>
    <s v="Seattle"/>
    <s v="Dasani Water"/>
    <n v="0.5"/>
    <n v="5000"/>
    <n v="2500"/>
    <n v="500"/>
    <n v="0.2"/>
  </r>
  <r>
    <s v="FizzySip"/>
    <n v="1128299"/>
    <d v="2021-02-03T00:00:00"/>
    <s v="West"/>
    <s v="Washington"/>
    <s v="Seattle"/>
    <s v="Coca-Cola"/>
    <n v="0.4"/>
    <n v="5500"/>
    <n v="2200"/>
    <n v="660"/>
    <n v="0.3"/>
  </r>
  <r>
    <s v="FizzySip"/>
    <n v="1128299"/>
    <d v="2021-02-03T00:00:00"/>
    <s v="West"/>
    <s v="Washington"/>
    <s v="Seattle"/>
    <s v="Diet Coke"/>
    <n v="0.5"/>
    <n v="4500"/>
    <n v="2250"/>
    <n v="562.5"/>
    <n v="0.25"/>
  </r>
  <r>
    <s v="FizzySip"/>
    <n v="1128299"/>
    <d v="2021-02-03T00:00:00"/>
    <s v="West"/>
    <s v="Washington"/>
    <s v="Seattle"/>
    <s v="Sprite"/>
    <n v="0.5"/>
    <n v="4500"/>
    <n v="2250"/>
    <n v="562.5"/>
    <n v="0.25"/>
  </r>
  <r>
    <s v="FizzySip"/>
    <n v="1128299"/>
    <d v="2021-02-03T00:00:00"/>
    <s v="West"/>
    <s v="Washington"/>
    <s v="Seattle"/>
    <s v="Fanta"/>
    <n v="0.5"/>
    <n v="3000"/>
    <n v="1500"/>
    <n v="450"/>
    <n v="0.3"/>
  </r>
  <r>
    <s v="FizzySip"/>
    <n v="1128299"/>
    <d v="2021-02-03T00:00:00"/>
    <s v="West"/>
    <s v="Washington"/>
    <s v="Seattle"/>
    <s v="Powerade"/>
    <n v="0.55000000000000004"/>
    <n v="2250"/>
    <n v="1237.5"/>
    <n v="309.375"/>
    <n v="0.25"/>
  </r>
  <r>
    <s v="FizzySip"/>
    <n v="1128299"/>
    <d v="2021-02-03T00:00:00"/>
    <s v="West"/>
    <s v="Washington"/>
    <s v="Seattle"/>
    <s v="Dasani Water"/>
    <n v="0.5"/>
    <n v="4250"/>
    <n v="2125"/>
    <n v="425"/>
    <n v="0.2"/>
  </r>
  <r>
    <s v="FizzySip"/>
    <n v="1128299"/>
    <d v="2021-03-02T00:00:00"/>
    <s v="West"/>
    <s v="Washington"/>
    <s v="Seattle"/>
    <s v="Coca-Cola"/>
    <n v="0.5"/>
    <n v="5750"/>
    <n v="2875"/>
    <n v="862.5"/>
    <n v="0.3"/>
  </r>
  <r>
    <s v="FizzySip"/>
    <n v="1128299"/>
    <d v="2021-03-02T00:00:00"/>
    <s v="West"/>
    <s v="Washington"/>
    <s v="Seattle"/>
    <s v="Diet Coke"/>
    <n v="0.6"/>
    <n v="4250"/>
    <n v="2550"/>
    <n v="637.5"/>
    <n v="0.25"/>
  </r>
  <r>
    <s v="FizzySip"/>
    <n v="1128299"/>
    <d v="2021-03-02T00:00:00"/>
    <s v="West"/>
    <s v="Washington"/>
    <s v="Seattle"/>
    <s v="Sprite"/>
    <n v="0.64999999999999991"/>
    <n v="4250"/>
    <n v="2762.4999999999995"/>
    <n v="690.62499999999989"/>
    <n v="0.25"/>
  </r>
  <r>
    <s v="FizzySip"/>
    <n v="1128299"/>
    <d v="2021-03-02T00:00:00"/>
    <s v="West"/>
    <s v="Washington"/>
    <s v="Seattle"/>
    <s v="Fanta"/>
    <n v="0.64999999999999991"/>
    <n v="3250"/>
    <n v="2112.4999999999995"/>
    <n v="633.74999999999989"/>
    <n v="0.3"/>
  </r>
  <r>
    <s v="FizzySip"/>
    <n v="1128299"/>
    <d v="2021-03-02T00:00:00"/>
    <s v="West"/>
    <s v="Washington"/>
    <s v="Seattle"/>
    <s v="Powerade"/>
    <n v="0.7"/>
    <n v="1750"/>
    <n v="1225"/>
    <n v="306.25"/>
    <n v="0.25"/>
  </r>
  <r>
    <s v="FizzySip"/>
    <n v="1128299"/>
    <d v="2021-03-02T00:00:00"/>
    <s v="West"/>
    <s v="Washington"/>
    <s v="Seattle"/>
    <s v="Dasani Water"/>
    <n v="0.64999999999999991"/>
    <n v="3750"/>
    <n v="2437.4999999999995"/>
    <n v="487.49999999999994"/>
    <n v="0.2"/>
  </r>
  <r>
    <s v="FizzySip"/>
    <n v="1128299"/>
    <d v="2021-04-03T00:00:00"/>
    <s v="West"/>
    <s v="Washington"/>
    <s v="Seattle"/>
    <s v="Coca-Cola"/>
    <n v="0.7"/>
    <n v="5500"/>
    <n v="3849.9999999999995"/>
    <n v="1154.9999999999998"/>
    <n v="0.3"/>
  </r>
  <r>
    <s v="FizzySip"/>
    <n v="1128299"/>
    <d v="2021-04-03T00:00:00"/>
    <s v="West"/>
    <s v="Washington"/>
    <s v="Seattle"/>
    <s v="Diet Coke"/>
    <n v="0.75"/>
    <n v="3500"/>
    <n v="2625"/>
    <n v="656.25"/>
    <n v="0.25"/>
  </r>
  <r>
    <s v="FizzySip"/>
    <n v="1128299"/>
    <d v="2021-04-03T00:00:00"/>
    <s v="West"/>
    <s v="Washington"/>
    <s v="Seattle"/>
    <s v="Sprite"/>
    <n v="0.75"/>
    <n v="4000"/>
    <n v="3000"/>
    <n v="750"/>
    <n v="0.25"/>
  </r>
  <r>
    <s v="FizzySip"/>
    <n v="1128299"/>
    <d v="2021-04-03T00:00:00"/>
    <s v="West"/>
    <s v="Washington"/>
    <s v="Seattle"/>
    <s v="Fanta"/>
    <n v="0.6"/>
    <n v="3000"/>
    <n v="1800"/>
    <n v="540"/>
    <n v="0.3"/>
  </r>
  <r>
    <s v="FizzySip"/>
    <n v="1128299"/>
    <d v="2021-04-03T00:00:00"/>
    <s v="West"/>
    <s v="Washington"/>
    <s v="Seattle"/>
    <s v="Powerade"/>
    <n v="0.65"/>
    <n v="2000"/>
    <n v="1300"/>
    <n v="325"/>
    <n v="0.25"/>
  </r>
  <r>
    <s v="FizzySip"/>
    <n v="1128299"/>
    <d v="2021-04-03T00:00:00"/>
    <s v="West"/>
    <s v="Washington"/>
    <s v="Seattle"/>
    <s v="Dasani Water"/>
    <n v="0.8"/>
    <n v="3500"/>
    <n v="2800"/>
    <n v="560"/>
    <n v="0.2"/>
  </r>
  <r>
    <s v="FizzySip"/>
    <n v="1128299"/>
    <d v="2021-05-04T00:00:00"/>
    <s v="West"/>
    <s v="Washington"/>
    <s v="Seattle"/>
    <s v="Coca-Cola"/>
    <n v="0.6"/>
    <n v="5500"/>
    <n v="3300"/>
    <n v="990"/>
    <n v="0.3"/>
  </r>
  <r>
    <s v="FizzySip"/>
    <n v="1128299"/>
    <d v="2021-05-04T00:00:00"/>
    <s v="West"/>
    <s v="Washington"/>
    <s v="Seattle"/>
    <s v="Diet Coke"/>
    <n v="0.65"/>
    <n v="4000"/>
    <n v="2600"/>
    <n v="650"/>
    <n v="0.25"/>
  </r>
  <r>
    <s v="FizzySip"/>
    <n v="1128299"/>
    <d v="2021-05-04T00:00:00"/>
    <s v="West"/>
    <s v="Washington"/>
    <s v="Seattle"/>
    <s v="Sprite"/>
    <n v="0.65"/>
    <n v="4000"/>
    <n v="2600"/>
    <n v="650"/>
    <n v="0.25"/>
  </r>
  <r>
    <s v="FizzySip"/>
    <n v="1128299"/>
    <d v="2021-05-04T00:00:00"/>
    <s v="West"/>
    <s v="Washington"/>
    <s v="Seattle"/>
    <s v="Fanta"/>
    <n v="0.6"/>
    <n v="3000"/>
    <n v="1800"/>
    <n v="540"/>
    <n v="0.3"/>
  </r>
  <r>
    <s v="FizzySip"/>
    <n v="1128299"/>
    <d v="2021-05-04T00:00:00"/>
    <s v="West"/>
    <s v="Washington"/>
    <s v="Seattle"/>
    <s v="Powerade"/>
    <n v="0.65"/>
    <n v="2000"/>
    <n v="1300"/>
    <n v="325"/>
    <n v="0.25"/>
  </r>
  <r>
    <s v="FizzySip"/>
    <n v="1128299"/>
    <d v="2021-05-04T00:00:00"/>
    <s v="West"/>
    <s v="Washington"/>
    <s v="Seattle"/>
    <s v="Dasani Water"/>
    <n v="0.8"/>
    <n v="5000"/>
    <n v="4000"/>
    <n v="800"/>
    <n v="0.2"/>
  </r>
  <r>
    <s v="FizzySip"/>
    <n v="1128299"/>
    <d v="2021-06-03T00:00:00"/>
    <s v="West"/>
    <s v="Washington"/>
    <s v="Seattle"/>
    <s v="Coca-Cola"/>
    <n v="0.75"/>
    <n v="7500"/>
    <n v="5625"/>
    <n v="1687.5"/>
    <n v="0.3"/>
  </r>
  <r>
    <s v="FizzySip"/>
    <n v="1128299"/>
    <d v="2021-06-03T00:00:00"/>
    <s v="West"/>
    <s v="Washington"/>
    <s v="Seattle"/>
    <s v="Diet Coke"/>
    <n v="0.8"/>
    <n v="6250"/>
    <n v="5000"/>
    <n v="1250"/>
    <n v="0.25"/>
  </r>
  <r>
    <s v="FizzySip"/>
    <n v="1128299"/>
    <d v="2021-06-03T00:00:00"/>
    <s v="West"/>
    <s v="Washington"/>
    <s v="Seattle"/>
    <s v="Sprite"/>
    <n v="0.8"/>
    <n v="6250"/>
    <n v="5000"/>
    <n v="1250"/>
    <n v="0.25"/>
  </r>
  <r>
    <s v="FizzySip"/>
    <n v="1128299"/>
    <d v="2021-06-03T00:00:00"/>
    <s v="West"/>
    <s v="Washington"/>
    <s v="Seattle"/>
    <s v="Fanta"/>
    <n v="0.8"/>
    <n v="5000"/>
    <n v="4000"/>
    <n v="1200"/>
    <n v="0.3"/>
  </r>
  <r>
    <s v="FizzySip"/>
    <n v="1128299"/>
    <d v="2021-06-03T00:00:00"/>
    <s v="West"/>
    <s v="Washington"/>
    <s v="Seattle"/>
    <s v="Powerade"/>
    <n v="0.85000000000000009"/>
    <n v="3750"/>
    <n v="3187.5000000000005"/>
    <n v="796.87500000000011"/>
    <n v="0.25"/>
  </r>
  <r>
    <s v="FizzySip"/>
    <n v="1128299"/>
    <d v="2021-06-03T00:00:00"/>
    <s v="West"/>
    <s v="Washington"/>
    <s v="Seattle"/>
    <s v="Dasani Water"/>
    <n v="1"/>
    <n v="6750"/>
    <n v="6750"/>
    <n v="1350"/>
    <n v="0.2"/>
  </r>
  <r>
    <s v="FizzySip"/>
    <n v="1128299"/>
    <d v="2021-07-02T00:00:00"/>
    <s v="West"/>
    <s v="Washington"/>
    <s v="Seattle"/>
    <s v="Coca-Cola"/>
    <n v="0.8"/>
    <n v="8250"/>
    <n v="6600"/>
    <n v="1980"/>
    <n v="0.3"/>
  </r>
  <r>
    <s v="FizzySip"/>
    <n v="1128299"/>
    <d v="2021-07-02T00:00:00"/>
    <s v="West"/>
    <s v="Washington"/>
    <s v="Seattle"/>
    <s v="Diet Coke"/>
    <n v="0.85000000000000009"/>
    <n v="6750"/>
    <n v="5737.5000000000009"/>
    <n v="1434.3750000000002"/>
    <n v="0.25"/>
  </r>
  <r>
    <s v="FizzySip"/>
    <n v="1128299"/>
    <d v="2021-07-02T00:00:00"/>
    <s v="West"/>
    <s v="Washington"/>
    <s v="Seattle"/>
    <s v="Sprite"/>
    <n v="0.85000000000000009"/>
    <n v="6250"/>
    <n v="5312.5000000000009"/>
    <n v="1328.1250000000002"/>
    <n v="0.25"/>
  </r>
  <r>
    <s v="FizzySip"/>
    <n v="1128299"/>
    <d v="2021-07-02T00:00:00"/>
    <s v="West"/>
    <s v="Washington"/>
    <s v="Seattle"/>
    <s v="Fanta"/>
    <n v="0.8"/>
    <n v="5250"/>
    <n v="4200"/>
    <n v="1260"/>
    <n v="0.3"/>
  </r>
  <r>
    <s v="FizzySip"/>
    <n v="1128299"/>
    <d v="2021-07-02T00:00:00"/>
    <s v="West"/>
    <s v="Washington"/>
    <s v="Seattle"/>
    <s v="Powerade"/>
    <n v="0.85000000000000009"/>
    <n v="5750"/>
    <n v="4887.5000000000009"/>
    <n v="1221.8750000000002"/>
    <n v="0.25"/>
  </r>
  <r>
    <s v="FizzySip"/>
    <n v="1128299"/>
    <d v="2021-07-02T00:00:00"/>
    <s v="West"/>
    <s v="Washington"/>
    <s v="Seattle"/>
    <s v="Dasani Water"/>
    <n v="1"/>
    <n v="5750"/>
    <n v="5750"/>
    <n v="1150"/>
    <n v="0.2"/>
  </r>
  <r>
    <s v="FizzySip"/>
    <n v="1128299"/>
    <d v="2021-08-03T00:00:00"/>
    <s v="West"/>
    <s v="Washington"/>
    <s v="Seattle"/>
    <s v="Coca-Cola"/>
    <n v="0.85000000000000009"/>
    <n v="7750"/>
    <n v="6587.5000000000009"/>
    <n v="1976.2500000000002"/>
    <n v="0.3"/>
  </r>
  <r>
    <s v="FizzySip"/>
    <n v="1128299"/>
    <d v="2021-08-03T00:00:00"/>
    <s v="West"/>
    <s v="Washington"/>
    <s v="Seattle"/>
    <s v="Diet Coke"/>
    <n v="0.80000000000000016"/>
    <n v="7500"/>
    <n v="6000.0000000000009"/>
    <n v="1500.0000000000002"/>
    <n v="0.25"/>
  </r>
  <r>
    <s v="FizzySip"/>
    <n v="1128299"/>
    <d v="2021-08-03T00:00:00"/>
    <s v="West"/>
    <s v="Washington"/>
    <s v="Seattle"/>
    <s v="Sprite"/>
    <n v="0.75000000000000011"/>
    <n v="6250"/>
    <n v="4687.5000000000009"/>
    <n v="1171.8750000000002"/>
    <n v="0.25"/>
  </r>
  <r>
    <s v="FizzySip"/>
    <n v="1128299"/>
    <d v="2021-08-03T00:00:00"/>
    <s v="West"/>
    <s v="Washington"/>
    <s v="Seattle"/>
    <s v="Fanta"/>
    <n v="0.75000000000000011"/>
    <n v="5750"/>
    <n v="4312.5000000000009"/>
    <n v="1293.7500000000002"/>
    <n v="0.3"/>
  </r>
  <r>
    <s v="FizzySip"/>
    <n v="1128299"/>
    <d v="2021-08-03T00:00:00"/>
    <s v="West"/>
    <s v="Washington"/>
    <s v="Seattle"/>
    <s v="Powerade"/>
    <n v="0.75"/>
    <n v="5750"/>
    <n v="4312.5"/>
    <n v="1078.125"/>
    <n v="0.25"/>
  </r>
  <r>
    <s v="FizzySip"/>
    <n v="1128299"/>
    <d v="2021-08-03T00:00:00"/>
    <s v="West"/>
    <s v="Washington"/>
    <s v="Seattle"/>
    <s v="Dasani Water"/>
    <n v="0.8"/>
    <n v="4000"/>
    <n v="3200"/>
    <n v="640"/>
    <n v="0.2"/>
  </r>
  <r>
    <s v="FizzySip"/>
    <n v="1128299"/>
    <d v="2021-09-04T00:00:00"/>
    <s v="West"/>
    <s v="Washington"/>
    <s v="Seattle"/>
    <s v="Coca-Cola"/>
    <n v="0.70000000000000018"/>
    <n v="6000"/>
    <n v="4200.0000000000009"/>
    <n v="1260.0000000000002"/>
    <n v="0.3"/>
  </r>
  <r>
    <s v="FizzySip"/>
    <n v="1128299"/>
    <d v="2021-09-04T00:00:00"/>
    <s v="West"/>
    <s v="Washington"/>
    <s v="Seattle"/>
    <s v="Diet Coke"/>
    <n v="0.75000000000000022"/>
    <n v="6000"/>
    <n v="4500.0000000000009"/>
    <n v="1125.0000000000002"/>
    <n v="0.25"/>
  </r>
  <r>
    <s v="FizzySip"/>
    <n v="1128299"/>
    <d v="2021-09-04T00:00:00"/>
    <s v="West"/>
    <s v="Washington"/>
    <s v="Seattle"/>
    <s v="Sprite"/>
    <n v="0.70000000000000018"/>
    <n v="4500"/>
    <n v="3150.0000000000009"/>
    <n v="787.50000000000023"/>
    <n v="0.25"/>
  </r>
  <r>
    <s v="FizzySip"/>
    <n v="1128299"/>
    <d v="2021-09-04T00:00:00"/>
    <s v="West"/>
    <s v="Washington"/>
    <s v="Seattle"/>
    <s v="Fanta"/>
    <n v="0.70000000000000018"/>
    <n v="4000"/>
    <n v="2800.0000000000009"/>
    <n v="840.00000000000023"/>
    <n v="0.3"/>
  </r>
  <r>
    <s v="FizzySip"/>
    <n v="1128299"/>
    <d v="2021-09-04T00:00:00"/>
    <s v="West"/>
    <s v="Washington"/>
    <s v="Seattle"/>
    <s v="Powerade"/>
    <n v="0.80000000000000016"/>
    <n v="4250"/>
    <n v="3400.0000000000005"/>
    <n v="850.00000000000011"/>
    <n v="0.25"/>
  </r>
  <r>
    <s v="FizzySip"/>
    <n v="1128299"/>
    <d v="2021-09-04T00:00:00"/>
    <s v="West"/>
    <s v="Washington"/>
    <s v="Seattle"/>
    <s v="Dasani Water"/>
    <n v="0.65"/>
    <n v="4500"/>
    <n v="2925"/>
    <n v="585"/>
    <n v="0.2"/>
  </r>
  <r>
    <s v="FizzySip"/>
    <n v="1128299"/>
    <d v="2021-10-03T00:00:00"/>
    <s v="West"/>
    <s v="Washington"/>
    <s v="Seattle"/>
    <s v="Coca-Cola"/>
    <n v="0.60000000000000009"/>
    <n v="5500"/>
    <n v="3300.0000000000005"/>
    <n v="990.00000000000011"/>
    <n v="0.3"/>
  </r>
  <r>
    <s v="FizzySip"/>
    <n v="1128299"/>
    <d v="2021-10-03T00:00:00"/>
    <s v="West"/>
    <s v="Washington"/>
    <s v="Seattle"/>
    <s v="Diet Coke"/>
    <n v="0.65000000000000013"/>
    <n v="5500"/>
    <n v="3575.0000000000009"/>
    <n v="893.75000000000023"/>
    <n v="0.25"/>
  </r>
  <r>
    <s v="FizzySip"/>
    <n v="1128299"/>
    <d v="2021-10-03T00:00:00"/>
    <s v="West"/>
    <s v="Washington"/>
    <s v="Seattle"/>
    <s v="Sprite"/>
    <n v="0.60000000000000009"/>
    <n v="3750"/>
    <n v="2250.0000000000005"/>
    <n v="562.50000000000011"/>
    <n v="0.25"/>
  </r>
  <r>
    <s v="FizzySip"/>
    <n v="1128299"/>
    <d v="2021-10-03T00:00:00"/>
    <s v="West"/>
    <s v="Washington"/>
    <s v="Seattle"/>
    <s v="Fanta"/>
    <n v="0.60000000000000009"/>
    <n v="3500"/>
    <n v="2100.0000000000005"/>
    <n v="630.00000000000011"/>
    <n v="0.3"/>
  </r>
  <r>
    <s v="FizzySip"/>
    <n v="1128299"/>
    <d v="2021-10-03T00:00:00"/>
    <s v="West"/>
    <s v="Washington"/>
    <s v="Seattle"/>
    <s v="Powerade"/>
    <n v="0.70000000000000007"/>
    <n v="3250"/>
    <n v="2275"/>
    <n v="568.75"/>
    <n v="0.25"/>
  </r>
  <r>
    <s v="FizzySip"/>
    <n v="1128299"/>
    <d v="2021-10-03T00:00:00"/>
    <s v="West"/>
    <s v="Washington"/>
    <s v="Seattle"/>
    <s v="Dasani Water"/>
    <n v="0.75000000000000011"/>
    <n v="3750"/>
    <n v="2812.5000000000005"/>
    <n v="562.50000000000011"/>
    <n v="0.2"/>
  </r>
  <r>
    <s v="FizzySip"/>
    <n v="1128299"/>
    <d v="2021-11-03T00:00:00"/>
    <s v="West"/>
    <s v="Washington"/>
    <s v="Seattle"/>
    <s v="Coca-Cola"/>
    <n v="0.60000000000000009"/>
    <n v="6000"/>
    <n v="3600.0000000000005"/>
    <n v="1080"/>
    <n v="0.3"/>
  </r>
  <r>
    <s v="FizzySip"/>
    <n v="1128299"/>
    <d v="2021-11-03T00:00:00"/>
    <s v="West"/>
    <s v="Washington"/>
    <s v="Seattle"/>
    <s v="Diet Coke"/>
    <n v="0.65000000000000013"/>
    <n v="6250"/>
    <n v="4062.5000000000009"/>
    <n v="1015.6250000000002"/>
    <n v="0.25"/>
  </r>
  <r>
    <s v="FizzySip"/>
    <n v="1128299"/>
    <d v="2021-11-03T00:00:00"/>
    <s v="West"/>
    <s v="Washington"/>
    <s v="Seattle"/>
    <s v="Sprite"/>
    <n v="0.60000000000000009"/>
    <n v="4750"/>
    <n v="2850.0000000000005"/>
    <n v="712.50000000000011"/>
    <n v="0.25"/>
  </r>
  <r>
    <s v="FizzySip"/>
    <n v="1128299"/>
    <d v="2021-11-03T00:00:00"/>
    <s v="West"/>
    <s v="Washington"/>
    <s v="Seattle"/>
    <s v="Fanta"/>
    <n v="0.70000000000000018"/>
    <n v="4500"/>
    <n v="3150.0000000000009"/>
    <n v="945.00000000000023"/>
    <n v="0.3"/>
  </r>
  <r>
    <s v="FizzySip"/>
    <n v="1128299"/>
    <d v="2021-11-03T00:00:00"/>
    <s v="West"/>
    <s v="Washington"/>
    <s v="Seattle"/>
    <s v="Powerade"/>
    <n v="0.90000000000000013"/>
    <n v="4250"/>
    <n v="3825.0000000000005"/>
    <n v="956.25000000000011"/>
    <n v="0.25"/>
  </r>
  <r>
    <s v="FizzySip"/>
    <n v="1128299"/>
    <d v="2021-11-03T00:00:00"/>
    <s v="West"/>
    <s v="Washington"/>
    <s v="Seattle"/>
    <s v="Dasani Water"/>
    <n v="0.95000000000000018"/>
    <n v="5500"/>
    <n v="5225.0000000000009"/>
    <n v="1045.0000000000002"/>
    <n v="0.2"/>
  </r>
  <r>
    <s v="FizzySip"/>
    <n v="1128299"/>
    <d v="2021-12-02T00:00:00"/>
    <s v="West"/>
    <s v="Washington"/>
    <s v="Seattle"/>
    <s v="Coca-Cola"/>
    <n v="0.80000000000000016"/>
    <n v="7500"/>
    <n v="6000.0000000000009"/>
    <n v="1800.0000000000002"/>
    <n v="0.3"/>
  </r>
  <r>
    <s v="FizzySip"/>
    <n v="1128299"/>
    <d v="2021-12-02T00:00:00"/>
    <s v="West"/>
    <s v="Washington"/>
    <s v="Seattle"/>
    <s v="Diet Coke"/>
    <n v="0.8500000000000002"/>
    <n v="7500"/>
    <n v="6375.0000000000018"/>
    <n v="1593.7500000000005"/>
    <n v="0.25"/>
  </r>
  <r>
    <s v="FizzySip"/>
    <n v="1128299"/>
    <d v="2021-12-02T00:00:00"/>
    <s v="West"/>
    <s v="Washington"/>
    <s v="Seattle"/>
    <s v="Sprite"/>
    <n v="0.80000000000000016"/>
    <n v="5500"/>
    <n v="4400.0000000000009"/>
    <n v="1100.0000000000002"/>
    <n v="0.25"/>
  </r>
  <r>
    <s v="FizzySip"/>
    <n v="1128299"/>
    <d v="2021-12-02T00:00:00"/>
    <s v="West"/>
    <s v="Washington"/>
    <s v="Seattle"/>
    <s v="Fanta"/>
    <n v="0.80000000000000016"/>
    <n v="5500"/>
    <n v="4400.0000000000009"/>
    <n v="1320.0000000000002"/>
    <n v="0.3"/>
  </r>
  <r>
    <s v="FizzySip"/>
    <n v="1128299"/>
    <d v="2021-12-02T00:00:00"/>
    <s v="West"/>
    <s v="Washington"/>
    <s v="Seattle"/>
    <s v="Powerade"/>
    <n v="0.90000000000000013"/>
    <n v="4750"/>
    <n v="4275.0000000000009"/>
    <n v="1068.7500000000002"/>
    <n v="0.25"/>
  </r>
  <r>
    <s v="FizzySip"/>
    <n v="1128299"/>
    <d v="2021-12-02T00:00:00"/>
    <s v="West"/>
    <s v="Washington"/>
    <s v="Seattle"/>
    <s v="Dasani Water"/>
    <n v="0.95000000000000018"/>
    <n v="5750"/>
    <n v="5462.5000000000009"/>
    <n v="1092.5000000000002"/>
    <n v="0.2"/>
  </r>
  <r>
    <s v="Sodapop"/>
    <n v="1185732"/>
    <d v="2021-01-12T00:00:00"/>
    <s v="Southeast"/>
    <s v="Florida"/>
    <s v="Miami"/>
    <s v="Coca-Cola"/>
    <n v="0.45"/>
    <n v="10500"/>
    <n v="4725"/>
    <n v="2126.25"/>
    <n v="0.45"/>
  </r>
  <r>
    <s v="Sodapop"/>
    <n v="1185732"/>
    <d v="2021-01-12T00:00:00"/>
    <s v="Southeast"/>
    <s v="Florida"/>
    <s v="Miami"/>
    <s v="Diet Coke"/>
    <n v="0.45"/>
    <n v="8500"/>
    <n v="3825"/>
    <n v="1338.75"/>
    <n v="0.35"/>
  </r>
  <r>
    <s v="Sodapop"/>
    <n v="1185732"/>
    <d v="2021-01-12T00:00:00"/>
    <s v="Southeast"/>
    <s v="Florida"/>
    <s v="Miami"/>
    <s v="Sprite"/>
    <n v="0.35000000000000003"/>
    <n v="8500"/>
    <n v="2975.0000000000005"/>
    <n v="743.75000000000011"/>
    <n v="0.25"/>
  </r>
  <r>
    <s v="Sodapop"/>
    <n v="1185732"/>
    <d v="2021-01-12T00:00:00"/>
    <s v="Southeast"/>
    <s v="Florida"/>
    <s v="Miami"/>
    <s v="Fanta"/>
    <n v="0.39999999999999997"/>
    <n v="7000"/>
    <n v="2799.9999999999995"/>
    <n v="839.99999999999989"/>
    <n v="0.3"/>
  </r>
  <r>
    <s v="Sodapop"/>
    <n v="1185732"/>
    <d v="2021-01-12T00:00:00"/>
    <s v="Southeast"/>
    <s v="Florida"/>
    <s v="Miami"/>
    <s v="Powerade"/>
    <n v="0.55000000000000004"/>
    <n v="7500"/>
    <n v="4125"/>
    <n v="1443.75"/>
    <n v="0.35"/>
  </r>
  <r>
    <s v="Sodapop"/>
    <n v="1185732"/>
    <d v="2021-01-12T00:00:00"/>
    <s v="Southeast"/>
    <s v="Florida"/>
    <s v="Miami"/>
    <s v="Dasani Water"/>
    <n v="0.45"/>
    <n v="8500"/>
    <n v="3825"/>
    <n v="1912.5"/>
    <n v="0.5"/>
  </r>
  <r>
    <s v="Sodapop"/>
    <n v="1185732"/>
    <d v="2021-02-10T00:00:00"/>
    <s v="Southeast"/>
    <s v="Florida"/>
    <s v="Miami"/>
    <s v="Coca-Cola"/>
    <n v="0.45"/>
    <n v="11000"/>
    <n v="4950"/>
    <n v="2227.5"/>
    <n v="0.45"/>
  </r>
  <r>
    <s v="Sodapop"/>
    <n v="1185732"/>
    <d v="2021-02-10T00:00:00"/>
    <s v="Southeast"/>
    <s v="Florida"/>
    <s v="Miami"/>
    <s v="Diet Coke"/>
    <n v="0.45"/>
    <n v="7500"/>
    <n v="3375"/>
    <n v="1181.25"/>
    <n v="0.35"/>
  </r>
  <r>
    <s v="Sodapop"/>
    <n v="1185732"/>
    <d v="2021-02-10T00:00:00"/>
    <s v="Southeast"/>
    <s v="Florida"/>
    <s v="Miami"/>
    <s v="Sprite"/>
    <n v="0.35000000000000003"/>
    <n v="8000"/>
    <n v="2800.0000000000005"/>
    <n v="700.00000000000011"/>
    <n v="0.25"/>
  </r>
  <r>
    <s v="Sodapop"/>
    <n v="1185732"/>
    <d v="2021-02-10T00:00:00"/>
    <s v="Southeast"/>
    <s v="Florida"/>
    <s v="Miami"/>
    <s v="Fanta"/>
    <n v="0.39999999999999997"/>
    <n v="6750"/>
    <n v="2700"/>
    <n v="810"/>
    <n v="0.3"/>
  </r>
  <r>
    <s v="Sodapop"/>
    <n v="1185732"/>
    <d v="2021-02-10T00:00:00"/>
    <s v="Southeast"/>
    <s v="Florida"/>
    <s v="Miami"/>
    <s v="Powerade"/>
    <n v="0.55000000000000004"/>
    <n v="7500"/>
    <n v="4125"/>
    <n v="1443.75"/>
    <n v="0.35"/>
  </r>
  <r>
    <s v="Sodapop"/>
    <n v="1185732"/>
    <d v="2021-02-10T00:00:00"/>
    <s v="Southeast"/>
    <s v="Florida"/>
    <s v="Miami"/>
    <s v="Dasani Water"/>
    <n v="0.45"/>
    <n v="8500"/>
    <n v="3825"/>
    <n v="1912.5"/>
    <n v="0.5"/>
  </r>
  <r>
    <s v="Sodapop"/>
    <n v="1185732"/>
    <d v="2021-03-08T00:00:00"/>
    <s v="Southeast"/>
    <s v="Florida"/>
    <s v="Miami"/>
    <s v="Coca-Cola"/>
    <n v="0.45"/>
    <n v="10700"/>
    <n v="4815"/>
    <n v="2166.75"/>
    <n v="0.45"/>
  </r>
  <r>
    <s v="Sodapop"/>
    <n v="1185732"/>
    <d v="2021-03-08T00:00:00"/>
    <s v="Southeast"/>
    <s v="Florida"/>
    <s v="Miami"/>
    <s v="Diet Coke"/>
    <n v="0.45"/>
    <n v="7500"/>
    <n v="3375"/>
    <n v="1181.25"/>
    <n v="0.35"/>
  </r>
  <r>
    <s v="Sodapop"/>
    <n v="1185732"/>
    <d v="2021-03-08T00:00:00"/>
    <s v="Southeast"/>
    <s v="Florida"/>
    <s v="Miami"/>
    <s v="Sprite"/>
    <n v="0.35000000000000003"/>
    <n v="7750"/>
    <n v="2712.5000000000005"/>
    <n v="678.12500000000011"/>
    <n v="0.25"/>
  </r>
  <r>
    <s v="Sodapop"/>
    <n v="1185732"/>
    <d v="2021-03-08T00:00:00"/>
    <s v="Southeast"/>
    <s v="Florida"/>
    <s v="Miami"/>
    <s v="Fanta"/>
    <n v="0.39999999999999997"/>
    <n v="6250"/>
    <n v="2500"/>
    <n v="750"/>
    <n v="0.3"/>
  </r>
  <r>
    <s v="Sodapop"/>
    <n v="1185732"/>
    <d v="2021-03-08T00:00:00"/>
    <s v="Southeast"/>
    <s v="Florida"/>
    <s v="Miami"/>
    <s v="Powerade"/>
    <n v="0.55000000000000004"/>
    <n v="6750"/>
    <n v="3712.5000000000005"/>
    <n v="1299.375"/>
    <n v="0.35"/>
  </r>
  <r>
    <s v="Sodapop"/>
    <n v="1185732"/>
    <d v="2021-03-08T00:00:00"/>
    <s v="Southeast"/>
    <s v="Florida"/>
    <s v="Miami"/>
    <s v="Dasani Water"/>
    <n v="0.45"/>
    <n v="7750"/>
    <n v="3487.5"/>
    <n v="1743.75"/>
    <n v="0.5"/>
  </r>
  <r>
    <s v="Sodapop"/>
    <n v="1185732"/>
    <d v="2021-04-09T00:00:00"/>
    <s v="Southeast"/>
    <s v="Florida"/>
    <s v="Miami"/>
    <s v="Coca-Cola"/>
    <n v="0.45"/>
    <n v="10250"/>
    <n v="4612.5"/>
    <n v="2075.625"/>
    <n v="0.45"/>
  </r>
  <r>
    <s v="Sodapop"/>
    <n v="1185732"/>
    <d v="2021-04-09T00:00:00"/>
    <s v="Southeast"/>
    <s v="Florida"/>
    <s v="Miami"/>
    <s v="Diet Coke"/>
    <n v="0.45"/>
    <n v="7250"/>
    <n v="3262.5"/>
    <n v="1141.875"/>
    <n v="0.35"/>
  </r>
  <r>
    <s v="Sodapop"/>
    <n v="1185732"/>
    <d v="2021-04-09T00:00:00"/>
    <s v="Southeast"/>
    <s v="Florida"/>
    <s v="Miami"/>
    <s v="Sprite"/>
    <n v="0.35000000000000003"/>
    <n v="7250"/>
    <n v="2537.5000000000005"/>
    <n v="634.37500000000011"/>
    <n v="0.25"/>
  </r>
  <r>
    <s v="Sodapop"/>
    <n v="1185732"/>
    <d v="2021-04-09T00:00:00"/>
    <s v="Southeast"/>
    <s v="Florida"/>
    <s v="Miami"/>
    <s v="Fanta"/>
    <n v="0.39999999999999997"/>
    <n v="6500"/>
    <n v="2600"/>
    <n v="780"/>
    <n v="0.3"/>
  </r>
  <r>
    <s v="Sodapop"/>
    <n v="1185732"/>
    <d v="2021-04-09T00:00:00"/>
    <s v="Southeast"/>
    <s v="Florida"/>
    <s v="Miami"/>
    <s v="Powerade"/>
    <n v="0.55000000000000004"/>
    <n v="6750"/>
    <n v="3712.5000000000005"/>
    <n v="1299.375"/>
    <n v="0.35"/>
  </r>
  <r>
    <s v="Sodapop"/>
    <n v="1185732"/>
    <d v="2021-04-09T00:00:00"/>
    <s v="Southeast"/>
    <s v="Florida"/>
    <s v="Miami"/>
    <s v="Dasani Water"/>
    <n v="0.45"/>
    <n v="8000"/>
    <n v="3600"/>
    <n v="1800"/>
    <n v="0.5"/>
  </r>
  <r>
    <s v="Sodapop"/>
    <n v="1185732"/>
    <d v="2021-05-08T00:00:00"/>
    <s v="Southeast"/>
    <s v="Florida"/>
    <s v="Miami"/>
    <s v="Coca-Cola"/>
    <n v="0.55000000000000004"/>
    <n v="10700"/>
    <n v="5885.0000000000009"/>
    <n v="2648.2500000000005"/>
    <n v="0.45"/>
  </r>
  <r>
    <s v="Sodapop"/>
    <n v="1185732"/>
    <d v="2021-05-08T00:00:00"/>
    <s v="Southeast"/>
    <s v="Florida"/>
    <s v="Miami"/>
    <s v="Diet Coke"/>
    <n v="0.55000000000000004"/>
    <n v="7750"/>
    <n v="4262.5"/>
    <n v="1491.875"/>
    <n v="0.35"/>
  </r>
  <r>
    <s v="Sodapop"/>
    <n v="1185732"/>
    <d v="2021-05-08T00:00:00"/>
    <s v="Southeast"/>
    <s v="Florida"/>
    <s v="Miami"/>
    <s v="Sprite"/>
    <n v="0.5"/>
    <n v="7500"/>
    <n v="3750"/>
    <n v="937.5"/>
    <n v="0.25"/>
  </r>
  <r>
    <s v="Sodapop"/>
    <n v="1185732"/>
    <d v="2021-05-08T00:00:00"/>
    <s v="Southeast"/>
    <s v="Florida"/>
    <s v="Miami"/>
    <s v="Fanta"/>
    <n v="0.5"/>
    <n v="7000"/>
    <n v="3500"/>
    <n v="1050"/>
    <n v="0.3"/>
  </r>
  <r>
    <s v="Sodapop"/>
    <n v="1185732"/>
    <d v="2021-05-08T00:00:00"/>
    <s v="Southeast"/>
    <s v="Florida"/>
    <s v="Miami"/>
    <s v="Powerade"/>
    <n v="0.6"/>
    <n v="7250"/>
    <n v="4350"/>
    <n v="1522.5"/>
    <n v="0.35"/>
  </r>
  <r>
    <s v="Sodapop"/>
    <n v="1185732"/>
    <d v="2021-05-08T00:00:00"/>
    <s v="Southeast"/>
    <s v="Florida"/>
    <s v="Miami"/>
    <s v="Dasani Water"/>
    <n v="0.65"/>
    <n v="8250"/>
    <n v="5362.5"/>
    <n v="2681.25"/>
    <n v="0.5"/>
  </r>
  <r>
    <s v="Sodapop"/>
    <n v="1185732"/>
    <d v="2021-06-10T00:00:00"/>
    <s v="Southeast"/>
    <s v="Florida"/>
    <s v="Miami"/>
    <s v="Coca-Cola"/>
    <n v="0.6"/>
    <n v="10750"/>
    <n v="6450"/>
    <n v="2902.5"/>
    <n v="0.45"/>
  </r>
  <r>
    <s v="Sodapop"/>
    <n v="1185732"/>
    <d v="2021-06-10T00:00:00"/>
    <s v="Southeast"/>
    <s v="Florida"/>
    <s v="Miami"/>
    <s v="Diet Coke"/>
    <n v="0.55000000000000004"/>
    <n v="8250"/>
    <n v="4537.5"/>
    <n v="1588.125"/>
    <n v="0.35"/>
  </r>
  <r>
    <s v="Sodapop"/>
    <n v="1185732"/>
    <d v="2021-06-10T00:00:00"/>
    <s v="Southeast"/>
    <s v="Florida"/>
    <s v="Miami"/>
    <s v="Sprite"/>
    <n v="0.5"/>
    <n v="8000"/>
    <n v="4000"/>
    <n v="1000"/>
    <n v="0.25"/>
  </r>
  <r>
    <s v="Sodapop"/>
    <n v="1185732"/>
    <d v="2021-06-10T00:00:00"/>
    <s v="Southeast"/>
    <s v="Florida"/>
    <s v="Miami"/>
    <s v="Fanta"/>
    <n v="0.5"/>
    <n v="7750"/>
    <n v="3875"/>
    <n v="1162.5"/>
    <n v="0.3"/>
  </r>
  <r>
    <s v="Sodapop"/>
    <n v="1185732"/>
    <d v="2021-06-10T00:00:00"/>
    <s v="Southeast"/>
    <s v="Florida"/>
    <s v="Miami"/>
    <s v="Powerade"/>
    <n v="0.65"/>
    <n v="7750"/>
    <n v="5037.5"/>
    <n v="1763.125"/>
    <n v="0.35"/>
  </r>
  <r>
    <s v="Sodapop"/>
    <n v="1185732"/>
    <d v="2021-06-10T00:00:00"/>
    <s v="Southeast"/>
    <s v="Florida"/>
    <s v="Miami"/>
    <s v="Dasani Water"/>
    <n v="0.70000000000000007"/>
    <n v="9250"/>
    <n v="6475.0000000000009"/>
    <n v="3237.5000000000005"/>
    <n v="0.5"/>
  </r>
  <r>
    <s v="Sodapop"/>
    <n v="1185732"/>
    <d v="2021-07-08T00:00:00"/>
    <s v="Southeast"/>
    <s v="Florida"/>
    <s v="Miami"/>
    <s v="Coca-Cola"/>
    <n v="0.65"/>
    <n v="11500"/>
    <n v="7475"/>
    <n v="3363.75"/>
    <n v="0.45"/>
  </r>
  <r>
    <s v="Sodapop"/>
    <n v="1185732"/>
    <d v="2021-07-08T00:00:00"/>
    <s v="Southeast"/>
    <s v="Florida"/>
    <s v="Miami"/>
    <s v="Diet Coke"/>
    <n v="0.60000000000000009"/>
    <n v="9000"/>
    <n v="5400.0000000000009"/>
    <n v="1890.0000000000002"/>
    <n v="0.35"/>
  </r>
  <r>
    <s v="Sodapop"/>
    <n v="1185732"/>
    <d v="2021-07-08T00:00:00"/>
    <s v="Southeast"/>
    <s v="Florida"/>
    <s v="Miami"/>
    <s v="Sprite"/>
    <n v="0.55000000000000004"/>
    <n v="8250"/>
    <n v="4537.5"/>
    <n v="1134.375"/>
    <n v="0.25"/>
  </r>
  <r>
    <s v="Sodapop"/>
    <n v="1185732"/>
    <d v="2021-07-08T00:00:00"/>
    <s v="Southeast"/>
    <s v="Florida"/>
    <s v="Miami"/>
    <s v="Fanta"/>
    <n v="0.55000000000000004"/>
    <n v="7750"/>
    <n v="4262.5"/>
    <n v="1278.75"/>
    <n v="0.3"/>
  </r>
  <r>
    <s v="Sodapop"/>
    <n v="1185732"/>
    <d v="2021-07-08T00:00:00"/>
    <s v="Southeast"/>
    <s v="Florida"/>
    <s v="Miami"/>
    <s v="Powerade"/>
    <n v="0.65"/>
    <n v="8000"/>
    <n v="5200"/>
    <n v="1819.9999999999998"/>
    <n v="0.35"/>
  </r>
  <r>
    <s v="Sodapop"/>
    <n v="1185732"/>
    <d v="2021-07-08T00:00:00"/>
    <s v="Southeast"/>
    <s v="Florida"/>
    <s v="Miami"/>
    <s v="Dasani Water"/>
    <n v="0.70000000000000007"/>
    <n v="9750"/>
    <n v="6825.0000000000009"/>
    <n v="3412.5000000000005"/>
    <n v="0.5"/>
  </r>
  <r>
    <s v="Sodapop"/>
    <n v="1185732"/>
    <d v="2021-08-09T00:00:00"/>
    <s v="Southeast"/>
    <s v="Florida"/>
    <s v="Miami"/>
    <s v="Coca-Cola"/>
    <n v="0.65"/>
    <n v="11250"/>
    <n v="7312.5"/>
    <n v="3290.625"/>
    <n v="0.45"/>
  </r>
  <r>
    <s v="Sodapop"/>
    <n v="1185732"/>
    <d v="2021-08-09T00:00:00"/>
    <s v="Southeast"/>
    <s v="Florida"/>
    <s v="Miami"/>
    <s v="Diet Coke"/>
    <n v="0.60000000000000009"/>
    <n v="9000"/>
    <n v="5400.0000000000009"/>
    <n v="1890.0000000000002"/>
    <n v="0.35"/>
  </r>
  <r>
    <s v="Sodapop"/>
    <n v="1185732"/>
    <d v="2021-08-09T00:00:00"/>
    <s v="Southeast"/>
    <s v="Florida"/>
    <s v="Miami"/>
    <s v="Sprite"/>
    <n v="0.55000000000000004"/>
    <n v="8250"/>
    <n v="4537.5"/>
    <n v="1134.375"/>
    <n v="0.25"/>
  </r>
  <r>
    <s v="Sodapop"/>
    <n v="1185732"/>
    <d v="2021-08-09T00:00:00"/>
    <s v="Southeast"/>
    <s v="Florida"/>
    <s v="Miami"/>
    <s v="Fanta"/>
    <n v="0.45"/>
    <n v="7750"/>
    <n v="3487.5"/>
    <n v="1046.25"/>
    <n v="0.3"/>
  </r>
  <r>
    <s v="Sodapop"/>
    <n v="1185732"/>
    <d v="2021-08-09T00:00:00"/>
    <s v="Southeast"/>
    <s v="Florida"/>
    <s v="Miami"/>
    <s v="Powerade"/>
    <n v="0.55000000000000004"/>
    <n v="7500"/>
    <n v="4125"/>
    <n v="1443.75"/>
    <n v="0.35"/>
  </r>
  <r>
    <s v="Sodapop"/>
    <n v="1185732"/>
    <d v="2021-08-09T00:00:00"/>
    <s v="Southeast"/>
    <s v="Florida"/>
    <s v="Miami"/>
    <s v="Dasani Water"/>
    <n v="0.60000000000000009"/>
    <n v="9250"/>
    <n v="5550.0000000000009"/>
    <n v="2775.0000000000005"/>
    <n v="0.5"/>
  </r>
  <r>
    <s v="Sodapop"/>
    <n v="1185732"/>
    <d v="2021-09-08T00:00:00"/>
    <s v="Southeast"/>
    <s v="Florida"/>
    <s v="Miami"/>
    <s v="Coca-Cola"/>
    <n v="0.55000000000000004"/>
    <n v="10500"/>
    <n v="5775.0000000000009"/>
    <n v="2598.7500000000005"/>
    <n v="0.45"/>
  </r>
  <r>
    <s v="Sodapop"/>
    <n v="1185732"/>
    <d v="2021-09-08T00:00:00"/>
    <s v="Southeast"/>
    <s v="Florida"/>
    <s v="Miami"/>
    <s v="Diet Coke"/>
    <n v="0.50000000000000011"/>
    <n v="8500"/>
    <n v="4250.0000000000009"/>
    <n v="1487.5000000000002"/>
    <n v="0.35"/>
  </r>
  <r>
    <s v="Sodapop"/>
    <n v="1185732"/>
    <d v="2021-09-08T00:00:00"/>
    <s v="Southeast"/>
    <s v="Florida"/>
    <s v="Miami"/>
    <s v="Sprite"/>
    <n v="0.45"/>
    <n v="7500"/>
    <n v="3375"/>
    <n v="843.75"/>
    <n v="0.25"/>
  </r>
  <r>
    <s v="Sodapop"/>
    <n v="1185732"/>
    <d v="2021-09-08T00:00:00"/>
    <s v="Southeast"/>
    <s v="Florida"/>
    <s v="Miami"/>
    <s v="Fanta"/>
    <n v="0.45"/>
    <n v="7250"/>
    <n v="3262.5"/>
    <n v="978.75"/>
    <n v="0.3"/>
  </r>
  <r>
    <s v="Sodapop"/>
    <n v="1185732"/>
    <d v="2021-09-08T00:00:00"/>
    <s v="Southeast"/>
    <s v="Florida"/>
    <s v="Miami"/>
    <s v="Powerade"/>
    <n v="0.55000000000000004"/>
    <n v="7250"/>
    <n v="3987.5000000000005"/>
    <n v="1395.625"/>
    <n v="0.35"/>
  </r>
  <r>
    <s v="Sodapop"/>
    <n v="1185732"/>
    <d v="2021-09-08T00:00:00"/>
    <s v="Southeast"/>
    <s v="Florida"/>
    <s v="Miami"/>
    <s v="Dasani Water"/>
    <n v="0.60000000000000009"/>
    <n v="8250"/>
    <n v="4950.0000000000009"/>
    <n v="2475.0000000000005"/>
    <n v="0.5"/>
  </r>
  <r>
    <s v="Sodapop"/>
    <n v="1185732"/>
    <d v="2021-10-10T00:00:00"/>
    <s v="Southeast"/>
    <s v="Florida"/>
    <s v="Miami"/>
    <s v="Coca-Cola"/>
    <n v="0.60000000000000009"/>
    <n v="10000"/>
    <n v="6000.0000000000009"/>
    <n v="2700.0000000000005"/>
    <n v="0.45"/>
  </r>
  <r>
    <s v="Sodapop"/>
    <n v="1185732"/>
    <d v="2021-10-10T00:00:00"/>
    <s v="Southeast"/>
    <s v="Florida"/>
    <s v="Miami"/>
    <s v="Diet Coke"/>
    <n v="0.50000000000000011"/>
    <n v="8250"/>
    <n v="4125.0000000000009"/>
    <n v="1443.7500000000002"/>
    <n v="0.35"/>
  </r>
  <r>
    <s v="Sodapop"/>
    <n v="1185732"/>
    <d v="2021-10-10T00:00:00"/>
    <s v="Southeast"/>
    <s v="Florida"/>
    <s v="Miami"/>
    <s v="Sprite"/>
    <n v="0.50000000000000011"/>
    <n v="7250"/>
    <n v="3625.0000000000009"/>
    <n v="906.25000000000023"/>
    <n v="0.25"/>
  </r>
  <r>
    <s v="Sodapop"/>
    <n v="1185732"/>
    <d v="2021-10-10T00:00:00"/>
    <s v="Southeast"/>
    <s v="Florida"/>
    <s v="Miami"/>
    <s v="Fanta"/>
    <n v="0.50000000000000011"/>
    <n v="7000"/>
    <n v="3500.0000000000009"/>
    <n v="1050.0000000000002"/>
    <n v="0.3"/>
  </r>
  <r>
    <s v="Sodapop"/>
    <n v="1185732"/>
    <d v="2021-10-10T00:00:00"/>
    <s v="Southeast"/>
    <s v="Florida"/>
    <s v="Miami"/>
    <s v="Powerade"/>
    <n v="0.60000000000000009"/>
    <n v="7000"/>
    <n v="4200.0000000000009"/>
    <n v="1470.0000000000002"/>
    <n v="0.35"/>
  </r>
  <r>
    <s v="Sodapop"/>
    <n v="1185732"/>
    <d v="2021-10-10T00:00:00"/>
    <s v="Southeast"/>
    <s v="Florida"/>
    <s v="Miami"/>
    <s v="Dasani Water"/>
    <n v="0.65"/>
    <n v="8250"/>
    <n v="5362.5"/>
    <n v="2681.25"/>
    <n v="0.5"/>
  </r>
  <r>
    <s v="Sodapop"/>
    <n v="1185732"/>
    <d v="2021-11-09T00:00:00"/>
    <s v="Southeast"/>
    <s v="Florida"/>
    <s v="Miami"/>
    <s v="Coca-Cola"/>
    <n v="0.60000000000000009"/>
    <n v="9750"/>
    <n v="5850.0000000000009"/>
    <n v="2632.5000000000005"/>
    <n v="0.45"/>
  </r>
  <r>
    <s v="Sodapop"/>
    <n v="1185732"/>
    <d v="2021-11-09T00:00:00"/>
    <s v="Southeast"/>
    <s v="Florida"/>
    <s v="Miami"/>
    <s v="Diet Coke"/>
    <n v="0.50000000000000011"/>
    <n v="8000"/>
    <n v="4000.0000000000009"/>
    <n v="1400.0000000000002"/>
    <n v="0.35"/>
  </r>
  <r>
    <s v="Sodapop"/>
    <n v="1185732"/>
    <d v="2021-11-09T00:00:00"/>
    <s v="Southeast"/>
    <s v="Florida"/>
    <s v="Miami"/>
    <s v="Sprite"/>
    <n v="0.50000000000000011"/>
    <n v="7450"/>
    <n v="3725.0000000000009"/>
    <n v="931.25000000000023"/>
    <n v="0.25"/>
  </r>
  <r>
    <s v="Sodapop"/>
    <n v="1185732"/>
    <d v="2021-11-09T00:00:00"/>
    <s v="Southeast"/>
    <s v="Florida"/>
    <s v="Miami"/>
    <s v="Fanta"/>
    <n v="0.50000000000000011"/>
    <n v="7750"/>
    <n v="3875.0000000000009"/>
    <n v="1162.5000000000002"/>
    <n v="0.3"/>
  </r>
  <r>
    <s v="Sodapop"/>
    <n v="1185732"/>
    <d v="2021-11-09T00:00:00"/>
    <s v="Southeast"/>
    <s v="Florida"/>
    <s v="Miami"/>
    <s v="Powerade"/>
    <n v="0.65"/>
    <n v="7500"/>
    <n v="4875"/>
    <n v="1706.25"/>
    <n v="0.35"/>
  </r>
  <r>
    <s v="Sodapop"/>
    <n v="1185732"/>
    <d v="2021-11-09T00:00:00"/>
    <s v="Southeast"/>
    <s v="Florida"/>
    <s v="Miami"/>
    <s v="Dasani Water"/>
    <n v="0.7"/>
    <n v="8500"/>
    <n v="5950"/>
    <n v="2975"/>
    <n v="0.5"/>
  </r>
  <r>
    <s v="Sodapop"/>
    <n v="1185732"/>
    <d v="2021-12-08T00:00:00"/>
    <s v="Southeast"/>
    <s v="Florida"/>
    <s v="Miami"/>
    <s v="Coca-Cola"/>
    <n v="0.65"/>
    <n v="10750"/>
    <n v="6987.5"/>
    <n v="3144.375"/>
    <n v="0.45"/>
  </r>
  <r>
    <s v="Sodapop"/>
    <n v="1185732"/>
    <d v="2021-12-08T00:00:00"/>
    <s v="Southeast"/>
    <s v="Florida"/>
    <s v="Miami"/>
    <s v="Diet Coke"/>
    <n v="0.55000000000000004"/>
    <n v="8750"/>
    <n v="4812.5"/>
    <n v="1684.375"/>
    <n v="0.35"/>
  </r>
  <r>
    <s v="Sodapop"/>
    <n v="1185732"/>
    <d v="2021-12-08T00:00:00"/>
    <s v="Southeast"/>
    <s v="Florida"/>
    <s v="Miami"/>
    <s v="Sprite"/>
    <n v="0.55000000000000004"/>
    <n v="8250"/>
    <n v="4537.5"/>
    <n v="1134.375"/>
    <n v="0.25"/>
  </r>
  <r>
    <s v="Sodapop"/>
    <n v="1185732"/>
    <d v="2021-12-08T00:00:00"/>
    <s v="Southeast"/>
    <s v="Florida"/>
    <s v="Miami"/>
    <s v="Fanta"/>
    <n v="0.55000000000000004"/>
    <n v="7750"/>
    <n v="4262.5"/>
    <n v="1278.75"/>
    <n v="0.3"/>
  </r>
  <r>
    <s v="Sodapop"/>
    <n v="1185732"/>
    <d v="2021-12-08T00:00:00"/>
    <s v="Southeast"/>
    <s v="Florida"/>
    <s v="Miami"/>
    <s v="Powerade"/>
    <n v="0.65"/>
    <n v="7750"/>
    <n v="5037.5"/>
    <n v="1763.125"/>
    <n v="0.35"/>
  </r>
  <r>
    <s v="Sodapop"/>
    <n v="1185732"/>
    <d v="2021-12-08T00:00:00"/>
    <s v="Southeast"/>
    <s v="Florida"/>
    <s v="Miami"/>
    <s v="Dasani Water"/>
    <n v="0.7"/>
    <n v="8750"/>
    <n v="6125"/>
    <n v="3062.5"/>
    <n v="0.5"/>
  </r>
  <r>
    <s v="Sodapop"/>
    <n v="1185732"/>
    <d v="2021-01-13T00:00:00"/>
    <s v="Midwest"/>
    <s v="Minnesota"/>
    <s v="Minneapolis"/>
    <s v="Coca-Cola"/>
    <n v="0.35"/>
    <n v="4500"/>
    <n v="1575"/>
    <n v="551.25"/>
    <n v="0.35000000000000003"/>
  </r>
  <r>
    <s v="Sodapop"/>
    <n v="1185732"/>
    <d v="2021-01-13T00:00:00"/>
    <s v="Midwest"/>
    <s v="Minnesota"/>
    <s v="Minneapolis"/>
    <s v="Diet Coke"/>
    <n v="0.35"/>
    <n v="2500"/>
    <n v="875"/>
    <n v="262.5"/>
    <n v="0.3"/>
  </r>
  <r>
    <s v="Sodapop"/>
    <n v="1185732"/>
    <d v="2021-01-13T00:00:00"/>
    <s v="Midwest"/>
    <s v="Minnesota"/>
    <s v="Minneapolis"/>
    <s v="Sprite"/>
    <n v="0.25"/>
    <n v="2500"/>
    <n v="625"/>
    <n v="187.5"/>
    <n v="0.3"/>
  </r>
  <r>
    <s v="Sodapop"/>
    <n v="1185732"/>
    <d v="2021-01-13T00:00:00"/>
    <s v="Midwest"/>
    <s v="Minnesota"/>
    <s v="Minneapolis"/>
    <s v="Fanta"/>
    <n v="0.30000000000000004"/>
    <n v="1000"/>
    <n v="300.00000000000006"/>
    <n v="105.00000000000003"/>
    <n v="0.35000000000000003"/>
  </r>
  <r>
    <s v="Sodapop"/>
    <n v="1185732"/>
    <d v="2021-01-13T00:00:00"/>
    <s v="Midwest"/>
    <s v="Minnesota"/>
    <s v="Minneapolis"/>
    <s v="Powerade"/>
    <n v="0.44999999999999996"/>
    <n v="1500"/>
    <n v="674.99999999999989"/>
    <n v="202.49999999999997"/>
    <n v="0.3"/>
  </r>
  <r>
    <s v="Sodapop"/>
    <n v="1185732"/>
    <d v="2021-01-13T00:00:00"/>
    <s v="Midwest"/>
    <s v="Minnesota"/>
    <s v="Minneapolis"/>
    <s v="Dasani Water"/>
    <n v="0.35"/>
    <n v="2500"/>
    <n v="875"/>
    <n v="393.75"/>
    <n v="0.45"/>
  </r>
  <r>
    <s v="Sodapop"/>
    <n v="1185732"/>
    <d v="2021-02-13T00:00:00"/>
    <s v="Midwest"/>
    <s v="Minnesota"/>
    <s v="Minneapolis"/>
    <s v="Coca-Cola"/>
    <n v="0.35"/>
    <n v="5000"/>
    <n v="1750"/>
    <n v="612.50000000000011"/>
    <n v="0.35000000000000003"/>
  </r>
  <r>
    <s v="Sodapop"/>
    <n v="1185732"/>
    <d v="2021-02-13T00:00:00"/>
    <s v="Midwest"/>
    <s v="Minnesota"/>
    <s v="Minneapolis"/>
    <s v="Diet Coke"/>
    <n v="0.35"/>
    <n v="1500"/>
    <n v="525"/>
    <n v="157.5"/>
    <n v="0.3"/>
  </r>
  <r>
    <s v="Sodapop"/>
    <n v="1185732"/>
    <d v="2021-02-13T00:00:00"/>
    <s v="Midwest"/>
    <s v="Minnesota"/>
    <s v="Minneapolis"/>
    <s v="Sprite"/>
    <n v="0.25"/>
    <n v="2000"/>
    <n v="500"/>
    <n v="150"/>
    <n v="0.3"/>
  </r>
  <r>
    <s v="Sodapop"/>
    <n v="1185732"/>
    <d v="2021-02-13T00:00:00"/>
    <s v="Midwest"/>
    <s v="Minnesota"/>
    <s v="Minneapolis"/>
    <s v="Fanta"/>
    <n v="0.30000000000000004"/>
    <n v="750"/>
    <n v="225.00000000000003"/>
    <n v="78.750000000000014"/>
    <n v="0.35000000000000003"/>
  </r>
  <r>
    <s v="Sodapop"/>
    <n v="1185732"/>
    <d v="2021-02-13T00:00:00"/>
    <s v="Midwest"/>
    <s v="Minnesota"/>
    <s v="Minneapolis"/>
    <s v="Powerade"/>
    <n v="0.44999999999999996"/>
    <n v="1500"/>
    <n v="674.99999999999989"/>
    <n v="202.49999999999997"/>
    <n v="0.3"/>
  </r>
  <r>
    <s v="Sodapop"/>
    <n v="1185732"/>
    <d v="2021-02-13T00:00:00"/>
    <s v="Midwest"/>
    <s v="Minnesota"/>
    <s v="Minneapolis"/>
    <s v="Dasani Water"/>
    <n v="0.35"/>
    <n v="2250"/>
    <n v="787.5"/>
    <n v="354.375"/>
    <n v="0.45"/>
  </r>
  <r>
    <s v="Sodapop"/>
    <n v="1185732"/>
    <d v="2021-03-12T00:00:00"/>
    <s v="Midwest"/>
    <s v="Minnesota"/>
    <s v="Minneapolis"/>
    <s v="Coca-Cola"/>
    <n v="0.4"/>
    <n v="4450"/>
    <n v="1780"/>
    <n v="623.00000000000011"/>
    <n v="0.35000000000000003"/>
  </r>
  <r>
    <s v="Sodapop"/>
    <n v="1185732"/>
    <d v="2021-03-12T00:00:00"/>
    <s v="Midwest"/>
    <s v="Minnesota"/>
    <s v="Minneapolis"/>
    <s v="Diet Coke"/>
    <n v="0.4"/>
    <n v="1250"/>
    <n v="500"/>
    <n v="150"/>
    <n v="0.3"/>
  </r>
  <r>
    <s v="Sodapop"/>
    <n v="1185732"/>
    <d v="2021-03-12T00:00:00"/>
    <s v="Midwest"/>
    <s v="Minnesota"/>
    <s v="Minneapolis"/>
    <s v="Sprite"/>
    <n v="0.30000000000000004"/>
    <n v="1750"/>
    <n v="525.00000000000011"/>
    <n v="157.50000000000003"/>
    <n v="0.3"/>
  </r>
  <r>
    <s v="Sodapop"/>
    <n v="1185732"/>
    <d v="2021-03-12T00:00:00"/>
    <s v="Midwest"/>
    <s v="Minnesota"/>
    <s v="Minneapolis"/>
    <s v="Fanta"/>
    <n v="0.35"/>
    <n v="250"/>
    <n v="87.5"/>
    <n v="30.625000000000004"/>
    <n v="0.35000000000000003"/>
  </r>
  <r>
    <s v="Sodapop"/>
    <n v="1185732"/>
    <d v="2021-03-12T00:00:00"/>
    <s v="Midwest"/>
    <s v="Minnesota"/>
    <s v="Minneapolis"/>
    <s v="Powerade"/>
    <n v="0.5"/>
    <n v="750"/>
    <n v="375"/>
    <n v="112.5"/>
    <n v="0.3"/>
  </r>
  <r>
    <s v="Sodapop"/>
    <n v="1185732"/>
    <d v="2021-03-12T00:00:00"/>
    <s v="Midwest"/>
    <s v="Minnesota"/>
    <s v="Minneapolis"/>
    <s v="Dasani Water"/>
    <n v="0.4"/>
    <n v="1750"/>
    <n v="700"/>
    <n v="315"/>
    <n v="0.45"/>
  </r>
  <r>
    <s v="Sodapop"/>
    <n v="1185732"/>
    <d v="2021-04-13T00:00:00"/>
    <s v="Midwest"/>
    <s v="Minnesota"/>
    <s v="Minneapolis"/>
    <s v="Coca-Cola"/>
    <n v="0.4"/>
    <n v="4000"/>
    <n v="1600"/>
    <n v="560"/>
    <n v="0.35000000000000003"/>
  </r>
  <r>
    <s v="Sodapop"/>
    <n v="1185732"/>
    <d v="2021-04-13T00:00:00"/>
    <s v="Midwest"/>
    <s v="Minnesota"/>
    <s v="Minneapolis"/>
    <s v="Diet Coke"/>
    <n v="0.4"/>
    <n v="1000"/>
    <n v="400"/>
    <n v="120"/>
    <n v="0.3"/>
  </r>
  <r>
    <s v="Sodapop"/>
    <n v="1185732"/>
    <d v="2021-04-13T00:00:00"/>
    <s v="Midwest"/>
    <s v="Minnesota"/>
    <s v="Minneapolis"/>
    <s v="Sprite"/>
    <n v="0.30000000000000004"/>
    <n v="1000"/>
    <n v="300.00000000000006"/>
    <n v="90.000000000000014"/>
    <n v="0.3"/>
  </r>
  <r>
    <s v="Sodapop"/>
    <n v="1185732"/>
    <d v="2021-04-13T00:00:00"/>
    <s v="Midwest"/>
    <s v="Minnesota"/>
    <s v="Minneapolis"/>
    <s v="Fanta"/>
    <n v="0.35"/>
    <n v="250"/>
    <n v="87.5"/>
    <n v="30.625000000000004"/>
    <n v="0.35000000000000003"/>
  </r>
  <r>
    <s v="Sodapop"/>
    <n v="1185732"/>
    <d v="2021-04-13T00:00:00"/>
    <s v="Midwest"/>
    <s v="Minnesota"/>
    <s v="Minneapolis"/>
    <s v="Powerade"/>
    <n v="0.5"/>
    <n v="500"/>
    <n v="250"/>
    <n v="75"/>
    <n v="0.3"/>
  </r>
  <r>
    <s v="Sodapop"/>
    <n v="1185732"/>
    <d v="2021-04-13T00:00:00"/>
    <s v="Midwest"/>
    <s v="Minnesota"/>
    <s v="Minneapolis"/>
    <s v="Dasani Water"/>
    <n v="0.4"/>
    <n v="1750"/>
    <n v="700"/>
    <n v="315"/>
    <n v="0.45"/>
  </r>
  <r>
    <s v="Sodapop"/>
    <n v="1185732"/>
    <d v="2021-05-14T00:00:00"/>
    <s v="Midwest"/>
    <s v="Minnesota"/>
    <s v="Minneapolis"/>
    <s v="Coca-Cola"/>
    <n v="0.5"/>
    <n v="4450"/>
    <n v="2225"/>
    <n v="778.75000000000011"/>
    <n v="0.35000000000000003"/>
  </r>
  <r>
    <s v="Sodapop"/>
    <n v="1185732"/>
    <d v="2021-05-14T00:00:00"/>
    <s v="Midwest"/>
    <s v="Minnesota"/>
    <s v="Minneapolis"/>
    <s v="Diet Coke"/>
    <n v="0.45000000000000007"/>
    <n v="1500"/>
    <n v="675.00000000000011"/>
    <n v="202.50000000000003"/>
    <n v="0.3"/>
  </r>
  <r>
    <s v="Sodapop"/>
    <n v="1185732"/>
    <d v="2021-05-14T00:00:00"/>
    <s v="Midwest"/>
    <s v="Minnesota"/>
    <s v="Minneapolis"/>
    <s v="Sprite"/>
    <n v="0.4"/>
    <n v="1250"/>
    <n v="500"/>
    <n v="150"/>
    <n v="0.3"/>
  </r>
  <r>
    <s v="Sodapop"/>
    <n v="1185732"/>
    <d v="2021-05-14T00:00:00"/>
    <s v="Midwest"/>
    <s v="Minnesota"/>
    <s v="Minneapolis"/>
    <s v="Fanta"/>
    <n v="0.4"/>
    <n v="500"/>
    <n v="200"/>
    <n v="70"/>
    <n v="0.35000000000000003"/>
  </r>
  <r>
    <s v="Sodapop"/>
    <n v="1185732"/>
    <d v="2021-05-14T00:00:00"/>
    <s v="Midwest"/>
    <s v="Minnesota"/>
    <s v="Minneapolis"/>
    <s v="Powerade"/>
    <n v="0.54999999999999993"/>
    <n v="750"/>
    <n v="412.49999999999994"/>
    <n v="123.74999999999997"/>
    <n v="0.3"/>
  </r>
  <r>
    <s v="Sodapop"/>
    <n v="1185732"/>
    <d v="2021-05-14T00:00:00"/>
    <s v="Midwest"/>
    <s v="Minnesota"/>
    <s v="Minneapolis"/>
    <s v="Dasani Water"/>
    <n v="0.6"/>
    <n v="1750"/>
    <n v="1050"/>
    <n v="472.5"/>
    <n v="0.45"/>
  </r>
  <r>
    <s v="Sodapop"/>
    <n v="1185732"/>
    <d v="2021-06-13T00:00:00"/>
    <s v="Midwest"/>
    <s v="Minnesota"/>
    <s v="Minneapolis"/>
    <s v="Coca-Cola"/>
    <n v="0.45"/>
    <n v="4250"/>
    <n v="1912.5"/>
    <n v="669.37500000000011"/>
    <n v="0.35000000000000003"/>
  </r>
  <r>
    <s v="Sodapop"/>
    <n v="1185732"/>
    <d v="2021-06-13T00:00:00"/>
    <s v="Midwest"/>
    <s v="Minnesota"/>
    <s v="Minneapolis"/>
    <s v="Diet Coke"/>
    <n v="0.40000000000000008"/>
    <n v="1750"/>
    <n v="700.00000000000011"/>
    <n v="210.00000000000003"/>
    <n v="0.3"/>
  </r>
  <r>
    <s v="Sodapop"/>
    <n v="1185732"/>
    <d v="2021-06-13T00:00:00"/>
    <s v="Midwest"/>
    <s v="Minnesota"/>
    <s v="Minneapolis"/>
    <s v="Sprite"/>
    <n v="0.35000000000000003"/>
    <n v="1750"/>
    <n v="612.50000000000011"/>
    <n v="183.75000000000003"/>
    <n v="0.3"/>
  </r>
  <r>
    <s v="Sodapop"/>
    <n v="1185732"/>
    <d v="2021-06-13T00:00:00"/>
    <s v="Midwest"/>
    <s v="Minnesota"/>
    <s v="Minneapolis"/>
    <s v="Fanta"/>
    <n v="0.35000000000000003"/>
    <n v="1500"/>
    <n v="525"/>
    <n v="183.75000000000003"/>
    <n v="0.35000000000000003"/>
  </r>
  <r>
    <s v="Sodapop"/>
    <n v="1185732"/>
    <d v="2021-06-13T00:00:00"/>
    <s v="Midwest"/>
    <s v="Minnesota"/>
    <s v="Minneapolis"/>
    <s v="Powerade"/>
    <n v="0.5"/>
    <n v="1500"/>
    <n v="750"/>
    <n v="225"/>
    <n v="0.3"/>
  </r>
  <r>
    <s v="Sodapop"/>
    <n v="1185732"/>
    <d v="2021-06-13T00:00:00"/>
    <s v="Midwest"/>
    <s v="Minnesota"/>
    <s v="Minneapolis"/>
    <s v="Dasani Water"/>
    <n v="0.55000000000000004"/>
    <n v="3250"/>
    <n v="1787.5000000000002"/>
    <n v="804.37500000000011"/>
    <n v="0.45"/>
  </r>
  <r>
    <s v="Sodapop"/>
    <n v="1185732"/>
    <d v="2021-07-12T00:00:00"/>
    <s v="Midwest"/>
    <s v="Minnesota"/>
    <s v="Minneapolis"/>
    <s v="Coca-Cola"/>
    <n v="0.5"/>
    <n v="5500"/>
    <n v="2750"/>
    <n v="962.50000000000011"/>
    <n v="0.35000000000000003"/>
  </r>
  <r>
    <s v="Sodapop"/>
    <n v="1185732"/>
    <d v="2021-07-12T00:00:00"/>
    <s v="Midwest"/>
    <s v="Minnesota"/>
    <s v="Minneapolis"/>
    <s v="Diet Coke"/>
    <n v="0.45000000000000007"/>
    <n v="3000"/>
    <n v="1350.0000000000002"/>
    <n v="405.00000000000006"/>
    <n v="0.3"/>
  </r>
  <r>
    <s v="Sodapop"/>
    <n v="1185732"/>
    <d v="2021-07-12T00:00:00"/>
    <s v="Midwest"/>
    <s v="Minnesota"/>
    <s v="Minneapolis"/>
    <s v="Sprite"/>
    <n v="0.4"/>
    <n v="2250"/>
    <n v="900"/>
    <n v="270"/>
    <n v="0.3"/>
  </r>
  <r>
    <s v="Sodapop"/>
    <n v="1185732"/>
    <d v="2021-07-12T00:00:00"/>
    <s v="Midwest"/>
    <s v="Minnesota"/>
    <s v="Minneapolis"/>
    <s v="Fanta"/>
    <n v="0.4"/>
    <n v="1750"/>
    <n v="700"/>
    <n v="245.00000000000003"/>
    <n v="0.35000000000000003"/>
  </r>
  <r>
    <s v="Sodapop"/>
    <n v="1185732"/>
    <d v="2021-07-12T00:00:00"/>
    <s v="Midwest"/>
    <s v="Minnesota"/>
    <s v="Minneapolis"/>
    <s v="Powerade"/>
    <n v="0.5"/>
    <n v="2000"/>
    <n v="1000"/>
    <n v="300"/>
    <n v="0.3"/>
  </r>
  <r>
    <s v="Sodapop"/>
    <n v="1185732"/>
    <d v="2021-07-12T00:00:00"/>
    <s v="Midwest"/>
    <s v="Minnesota"/>
    <s v="Minneapolis"/>
    <s v="Dasani Water"/>
    <n v="0.55000000000000004"/>
    <n v="3750"/>
    <n v="2062.5"/>
    <n v="928.125"/>
    <n v="0.45"/>
  </r>
  <r>
    <s v="Sodapop"/>
    <n v="1185732"/>
    <d v="2021-08-13T00:00:00"/>
    <s v="Midwest"/>
    <s v="Minnesota"/>
    <s v="Minneapolis"/>
    <s v="Coca-Cola"/>
    <n v="0.5"/>
    <n v="5250"/>
    <n v="2625"/>
    <n v="918.75000000000011"/>
    <n v="0.35000000000000003"/>
  </r>
  <r>
    <s v="Sodapop"/>
    <n v="1185732"/>
    <d v="2021-08-13T00:00:00"/>
    <s v="Midwest"/>
    <s v="Minnesota"/>
    <s v="Minneapolis"/>
    <s v="Diet Coke"/>
    <n v="0.45000000000000007"/>
    <n v="3000"/>
    <n v="1350.0000000000002"/>
    <n v="405.00000000000006"/>
    <n v="0.3"/>
  </r>
  <r>
    <s v="Sodapop"/>
    <n v="1185732"/>
    <d v="2021-08-13T00:00:00"/>
    <s v="Midwest"/>
    <s v="Minnesota"/>
    <s v="Minneapolis"/>
    <s v="Sprite"/>
    <n v="0.4"/>
    <n v="2250"/>
    <n v="900"/>
    <n v="270"/>
    <n v="0.3"/>
  </r>
  <r>
    <s v="Sodapop"/>
    <n v="1185732"/>
    <d v="2021-08-13T00:00:00"/>
    <s v="Midwest"/>
    <s v="Minnesota"/>
    <s v="Minneapolis"/>
    <s v="Fanta"/>
    <n v="0.35000000000000003"/>
    <n v="1750"/>
    <n v="612.50000000000011"/>
    <n v="214.37500000000006"/>
    <n v="0.35000000000000003"/>
  </r>
  <r>
    <s v="Sodapop"/>
    <n v="1185732"/>
    <d v="2021-08-13T00:00:00"/>
    <s v="Midwest"/>
    <s v="Minnesota"/>
    <s v="Minneapolis"/>
    <s v="Powerade"/>
    <n v="0.45"/>
    <n v="1500"/>
    <n v="675"/>
    <n v="202.5"/>
    <n v="0.3"/>
  </r>
  <r>
    <s v="Sodapop"/>
    <n v="1185732"/>
    <d v="2021-08-13T00:00:00"/>
    <s v="Midwest"/>
    <s v="Minnesota"/>
    <s v="Minneapolis"/>
    <s v="Dasani Water"/>
    <n v="0.5"/>
    <n v="3250"/>
    <n v="1625"/>
    <n v="731.25"/>
    <n v="0.45"/>
  </r>
  <r>
    <s v="Sodapop"/>
    <n v="1185732"/>
    <d v="2021-09-14T00:00:00"/>
    <s v="Midwest"/>
    <s v="Minnesota"/>
    <s v="Minneapolis"/>
    <s v="Coca-Cola"/>
    <n v="0.45"/>
    <n v="4500"/>
    <n v="2025"/>
    <n v="708.75000000000011"/>
    <n v="0.35000000000000003"/>
  </r>
  <r>
    <s v="Sodapop"/>
    <n v="1185732"/>
    <d v="2021-09-14T00:00:00"/>
    <s v="Midwest"/>
    <s v="Minnesota"/>
    <s v="Minneapolis"/>
    <s v="Diet Coke"/>
    <n v="0.40000000000000008"/>
    <n v="2500"/>
    <n v="1000.0000000000002"/>
    <n v="300.00000000000006"/>
    <n v="0.3"/>
  </r>
  <r>
    <s v="Sodapop"/>
    <n v="1185732"/>
    <d v="2021-09-14T00:00:00"/>
    <s v="Midwest"/>
    <s v="Minnesota"/>
    <s v="Minneapolis"/>
    <s v="Sprite"/>
    <n v="0.25"/>
    <n v="1500"/>
    <n v="375"/>
    <n v="112.5"/>
    <n v="0.3"/>
  </r>
  <r>
    <s v="Sodapop"/>
    <n v="1185732"/>
    <d v="2021-09-14T00:00:00"/>
    <s v="Midwest"/>
    <s v="Minnesota"/>
    <s v="Minneapolis"/>
    <s v="Fanta"/>
    <n v="0.25"/>
    <n v="1250"/>
    <n v="312.5"/>
    <n v="109.37500000000001"/>
    <n v="0.35000000000000003"/>
  </r>
  <r>
    <s v="Sodapop"/>
    <n v="1185732"/>
    <d v="2021-09-14T00:00:00"/>
    <s v="Midwest"/>
    <s v="Minnesota"/>
    <s v="Minneapolis"/>
    <s v="Powerade"/>
    <n v="0.35"/>
    <n v="1250"/>
    <n v="437.5"/>
    <n v="131.25"/>
    <n v="0.3"/>
  </r>
  <r>
    <s v="Sodapop"/>
    <n v="1185732"/>
    <d v="2021-09-14T00:00:00"/>
    <s v="Midwest"/>
    <s v="Minnesota"/>
    <s v="Minneapolis"/>
    <s v="Dasani Water"/>
    <n v="0.4"/>
    <n v="2000"/>
    <n v="800"/>
    <n v="360"/>
    <n v="0.45"/>
  </r>
  <r>
    <s v="Sodapop"/>
    <n v="1185732"/>
    <d v="2021-10-13T00:00:00"/>
    <s v="Midwest"/>
    <s v="Minnesota"/>
    <s v="Minneapolis"/>
    <s v="Coca-Cola"/>
    <n v="0.44999999999999996"/>
    <n v="3750"/>
    <n v="1687.4999999999998"/>
    <n v="590.625"/>
    <n v="0.35000000000000003"/>
  </r>
  <r>
    <s v="Sodapop"/>
    <n v="1185732"/>
    <d v="2021-10-13T00:00:00"/>
    <s v="Midwest"/>
    <s v="Minnesota"/>
    <s v="Minneapolis"/>
    <s v="Diet Coke"/>
    <n v="0.35"/>
    <n v="2000"/>
    <n v="700"/>
    <n v="210"/>
    <n v="0.3"/>
  </r>
  <r>
    <s v="Sodapop"/>
    <n v="1185732"/>
    <d v="2021-10-13T00:00:00"/>
    <s v="Midwest"/>
    <s v="Minnesota"/>
    <s v="Minneapolis"/>
    <s v="Sprite"/>
    <n v="0.35"/>
    <n v="1000"/>
    <n v="350"/>
    <n v="105"/>
    <n v="0.3"/>
  </r>
  <r>
    <s v="Sodapop"/>
    <n v="1185732"/>
    <d v="2021-10-13T00:00:00"/>
    <s v="Midwest"/>
    <s v="Minnesota"/>
    <s v="Minneapolis"/>
    <s v="Fanta"/>
    <n v="0.35"/>
    <n v="750"/>
    <n v="262.5"/>
    <n v="91.875000000000014"/>
    <n v="0.35000000000000003"/>
  </r>
  <r>
    <s v="Sodapop"/>
    <n v="1185732"/>
    <d v="2021-10-13T00:00:00"/>
    <s v="Midwest"/>
    <s v="Minnesota"/>
    <s v="Minneapolis"/>
    <s v="Powerade"/>
    <n v="0.44999999999999996"/>
    <n v="750"/>
    <n v="337.49999999999994"/>
    <n v="101.24999999999999"/>
    <n v="0.3"/>
  </r>
  <r>
    <s v="Sodapop"/>
    <n v="1185732"/>
    <d v="2021-10-13T00:00:00"/>
    <s v="Midwest"/>
    <s v="Minnesota"/>
    <s v="Minneapolis"/>
    <s v="Dasani Water"/>
    <n v="0.49999999999999989"/>
    <n v="2000"/>
    <n v="999.99999999999977"/>
    <n v="449.99999999999989"/>
    <n v="0.45"/>
  </r>
  <r>
    <s v="Sodapop"/>
    <n v="1185732"/>
    <d v="2021-11-13T00:00:00"/>
    <s v="Midwest"/>
    <s v="Minnesota"/>
    <s v="Minneapolis"/>
    <s v="Coca-Cola"/>
    <n v="0.5"/>
    <n v="3500"/>
    <n v="1750"/>
    <n v="612.50000000000011"/>
    <n v="0.35000000000000003"/>
  </r>
  <r>
    <s v="Sodapop"/>
    <n v="1185732"/>
    <d v="2021-11-13T00:00:00"/>
    <s v="Midwest"/>
    <s v="Minnesota"/>
    <s v="Minneapolis"/>
    <s v="Diet Coke"/>
    <n v="0.4"/>
    <n v="2000"/>
    <n v="800"/>
    <n v="240"/>
    <n v="0.3"/>
  </r>
  <r>
    <s v="Sodapop"/>
    <n v="1185732"/>
    <d v="2021-11-13T00:00:00"/>
    <s v="Midwest"/>
    <s v="Minnesota"/>
    <s v="Minneapolis"/>
    <s v="Sprite"/>
    <n v="0.4"/>
    <n v="1450"/>
    <n v="580"/>
    <n v="174"/>
    <n v="0.3"/>
  </r>
  <r>
    <s v="Sodapop"/>
    <n v="1185732"/>
    <d v="2021-11-13T00:00:00"/>
    <s v="Midwest"/>
    <s v="Minnesota"/>
    <s v="Minneapolis"/>
    <s v="Fanta"/>
    <n v="0.4"/>
    <n v="1500"/>
    <n v="600"/>
    <n v="210.00000000000003"/>
    <n v="0.35000000000000003"/>
  </r>
  <r>
    <s v="Sodapop"/>
    <n v="1185732"/>
    <d v="2021-11-13T00:00:00"/>
    <s v="Midwest"/>
    <s v="Minnesota"/>
    <s v="Minneapolis"/>
    <s v="Powerade"/>
    <n v="0.54999999999999993"/>
    <n v="1250"/>
    <n v="687.49999999999989"/>
    <n v="206.24999999999997"/>
    <n v="0.3"/>
  </r>
  <r>
    <s v="Sodapop"/>
    <n v="1185732"/>
    <d v="2021-11-13T00:00:00"/>
    <s v="Midwest"/>
    <s v="Minnesota"/>
    <s v="Minneapolis"/>
    <s v="Dasani Water"/>
    <n v="0.59999999999999987"/>
    <n v="2250"/>
    <n v="1349.9999999999998"/>
    <n v="607.49999999999989"/>
    <n v="0.45"/>
  </r>
  <r>
    <s v="Sodapop"/>
    <n v="1185732"/>
    <d v="2021-12-12T00:00:00"/>
    <s v="Midwest"/>
    <s v="Minnesota"/>
    <s v="Minneapolis"/>
    <s v="Coca-Cola"/>
    <n v="0.54999999999999993"/>
    <n v="4750"/>
    <n v="2612.4999999999995"/>
    <n v="914.37499999999989"/>
    <n v="0.35000000000000003"/>
  </r>
  <r>
    <s v="Sodapop"/>
    <n v="1185732"/>
    <d v="2021-12-12T00:00:00"/>
    <s v="Midwest"/>
    <s v="Minnesota"/>
    <s v="Minneapolis"/>
    <s v="Diet Coke"/>
    <n v="0.45"/>
    <n v="2750"/>
    <n v="1237.5"/>
    <n v="371.25"/>
    <n v="0.3"/>
  </r>
  <r>
    <s v="Sodapop"/>
    <n v="1185732"/>
    <d v="2021-12-12T00:00:00"/>
    <s v="Midwest"/>
    <s v="Minnesota"/>
    <s v="Minneapolis"/>
    <s v="Sprite"/>
    <n v="0.45"/>
    <n v="2250"/>
    <n v="1012.5"/>
    <n v="303.75"/>
    <n v="0.3"/>
  </r>
  <r>
    <s v="Sodapop"/>
    <n v="1185732"/>
    <d v="2021-12-12T00:00:00"/>
    <s v="Midwest"/>
    <s v="Minnesota"/>
    <s v="Minneapolis"/>
    <s v="Fanta"/>
    <n v="0.45"/>
    <n v="1750"/>
    <n v="787.5"/>
    <n v="275.625"/>
    <n v="0.35000000000000003"/>
  </r>
  <r>
    <s v="Sodapop"/>
    <n v="1185732"/>
    <d v="2021-12-12T00:00:00"/>
    <s v="Midwest"/>
    <s v="Minnesota"/>
    <s v="Minneapolis"/>
    <s v="Powerade"/>
    <n v="0.54999999999999993"/>
    <n v="1750"/>
    <n v="962.49999999999989"/>
    <n v="288.74999999999994"/>
    <n v="0.3"/>
  </r>
  <r>
    <s v="Sodapop"/>
    <n v="1185732"/>
    <d v="2021-12-12T00:00:00"/>
    <s v="Midwest"/>
    <s v="Minnesota"/>
    <s v="Minneapolis"/>
    <s v="Dasani Water"/>
    <n v="0.59999999999999987"/>
    <n v="2750"/>
    <n v="1649.9999999999995"/>
    <n v="742.49999999999977"/>
    <n v="0.45"/>
  </r>
  <r>
    <s v="DreamCo"/>
    <n v="1189833"/>
    <d v="2021-01-17T00:00:00"/>
    <s v="Midwest"/>
    <s v="Montana"/>
    <s v="Billings"/>
    <s v="Coca-Cola"/>
    <n v="0.35"/>
    <n v="4750"/>
    <n v="1662.5"/>
    <n v="748.125"/>
    <n v="0.45"/>
  </r>
  <r>
    <s v="DreamCo"/>
    <n v="1189833"/>
    <d v="2021-01-17T00:00:00"/>
    <s v="Midwest"/>
    <s v="Montana"/>
    <s v="Billings"/>
    <s v="Diet Coke"/>
    <n v="0.45"/>
    <n v="4750"/>
    <n v="2137.5"/>
    <n v="641.25"/>
    <n v="0.3"/>
  </r>
  <r>
    <s v="DreamCo"/>
    <n v="1189833"/>
    <d v="2021-01-17T00:00:00"/>
    <s v="Midwest"/>
    <s v="Montana"/>
    <s v="Billings"/>
    <s v="Sprite"/>
    <n v="0.45"/>
    <n v="4750"/>
    <n v="2137.5"/>
    <n v="961.875"/>
    <n v="0.45"/>
  </r>
  <r>
    <s v="DreamCo"/>
    <n v="1189833"/>
    <d v="2021-01-17T00:00:00"/>
    <s v="Midwest"/>
    <s v="Montana"/>
    <s v="Billings"/>
    <s v="Fanta"/>
    <n v="0.45"/>
    <n v="3250"/>
    <n v="1462.5"/>
    <n v="585"/>
    <n v="0.39999999999999997"/>
  </r>
  <r>
    <s v="DreamCo"/>
    <n v="1189833"/>
    <d v="2021-01-17T00:00:00"/>
    <s v="Midwest"/>
    <s v="Montana"/>
    <s v="Billings"/>
    <s v="Powerade"/>
    <n v="0.5"/>
    <n v="2750"/>
    <n v="1375"/>
    <n v="825.00000000000011"/>
    <n v="0.60000000000000009"/>
  </r>
  <r>
    <s v="DreamCo"/>
    <n v="1189833"/>
    <d v="2021-01-17T00:00:00"/>
    <s v="Midwest"/>
    <s v="Montana"/>
    <s v="Billings"/>
    <s v="Dasani Water"/>
    <n v="0.45"/>
    <n v="4750"/>
    <n v="2137.5"/>
    <n v="534.375"/>
    <n v="0.25"/>
  </r>
  <r>
    <s v="DreamCo"/>
    <n v="1189833"/>
    <d v="2021-02-17T00:00:00"/>
    <s v="Midwest"/>
    <s v="Montana"/>
    <s v="Billings"/>
    <s v="Coca-Cola"/>
    <n v="0.35"/>
    <n v="5250"/>
    <n v="1837.4999999999998"/>
    <n v="826.87499999999989"/>
    <n v="0.45"/>
  </r>
  <r>
    <s v="DreamCo"/>
    <n v="1189833"/>
    <d v="2021-02-17T00:00:00"/>
    <s v="Midwest"/>
    <s v="Montana"/>
    <s v="Billings"/>
    <s v="Diet Coke"/>
    <n v="0.45"/>
    <n v="4250"/>
    <n v="1912.5"/>
    <n v="573.75"/>
    <n v="0.3"/>
  </r>
  <r>
    <s v="DreamCo"/>
    <n v="1189833"/>
    <d v="2021-02-17T00:00:00"/>
    <s v="Midwest"/>
    <s v="Montana"/>
    <s v="Billings"/>
    <s v="Sprite"/>
    <n v="0.45"/>
    <n v="4500"/>
    <n v="2025"/>
    <n v="911.25"/>
    <n v="0.45"/>
  </r>
  <r>
    <s v="DreamCo"/>
    <n v="1189833"/>
    <d v="2021-02-17T00:00:00"/>
    <s v="Midwest"/>
    <s v="Montana"/>
    <s v="Billings"/>
    <s v="Fanta"/>
    <n v="0.45"/>
    <n v="3000"/>
    <n v="1350"/>
    <n v="540"/>
    <n v="0.39999999999999997"/>
  </r>
  <r>
    <s v="DreamCo"/>
    <n v="1189833"/>
    <d v="2021-02-17T00:00:00"/>
    <s v="Midwest"/>
    <s v="Montana"/>
    <s v="Billings"/>
    <s v="Powerade"/>
    <n v="0.5"/>
    <n v="2250"/>
    <n v="1125"/>
    <n v="675.00000000000011"/>
    <n v="0.60000000000000009"/>
  </r>
  <r>
    <s v="DreamCo"/>
    <n v="1189833"/>
    <d v="2021-02-17T00:00:00"/>
    <s v="Midwest"/>
    <s v="Montana"/>
    <s v="Billings"/>
    <s v="Dasani Water"/>
    <n v="0.45"/>
    <n v="4250"/>
    <n v="1912.5"/>
    <n v="478.125"/>
    <n v="0.25"/>
  </r>
  <r>
    <s v="DreamCo"/>
    <n v="1189833"/>
    <d v="2021-03-16T00:00:00"/>
    <s v="Midwest"/>
    <s v="Montana"/>
    <s v="Billings"/>
    <s v="Coca-Cola"/>
    <n v="0.35"/>
    <n v="5750"/>
    <n v="2012.4999999999998"/>
    <n v="905.62499999999989"/>
    <n v="0.45"/>
  </r>
  <r>
    <s v="DreamCo"/>
    <n v="1189833"/>
    <d v="2021-03-16T00:00:00"/>
    <s v="Midwest"/>
    <s v="Montana"/>
    <s v="Billings"/>
    <s v="Diet Coke"/>
    <n v="0.45"/>
    <n v="4250"/>
    <n v="1912.5"/>
    <n v="573.75"/>
    <n v="0.3"/>
  </r>
  <r>
    <s v="DreamCo"/>
    <n v="1189833"/>
    <d v="2021-03-16T00:00:00"/>
    <s v="Midwest"/>
    <s v="Montana"/>
    <s v="Billings"/>
    <s v="Sprite"/>
    <n v="0.45"/>
    <n v="4250"/>
    <n v="1912.5"/>
    <n v="860.625"/>
    <n v="0.45"/>
  </r>
  <r>
    <s v="DreamCo"/>
    <n v="1189833"/>
    <d v="2021-03-16T00:00:00"/>
    <s v="Midwest"/>
    <s v="Montana"/>
    <s v="Billings"/>
    <s v="Fanta"/>
    <n v="0.45"/>
    <n v="3250"/>
    <n v="1462.5"/>
    <n v="585"/>
    <n v="0.39999999999999997"/>
  </r>
  <r>
    <s v="DreamCo"/>
    <n v="1189833"/>
    <d v="2021-03-16T00:00:00"/>
    <s v="Midwest"/>
    <s v="Montana"/>
    <s v="Billings"/>
    <s v="Powerade"/>
    <n v="0.5"/>
    <n v="2000"/>
    <n v="1000"/>
    <n v="600.00000000000011"/>
    <n v="0.60000000000000009"/>
  </r>
  <r>
    <s v="DreamCo"/>
    <n v="1189833"/>
    <d v="2021-03-16T00:00:00"/>
    <s v="Midwest"/>
    <s v="Montana"/>
    <s v="Billings"/>
    <s v="Dasani Water"/>
    <n v="0.45"/>
    <n v="4000"/>
    <n v="1800"/>
    <n v="450"/>
    <n v="0.25"/>
  </r>
  <r>
    <s v="DreamCo"/>
    <n v="1189833"/>
    <d v="2021-04-17T00:00:00"/>
    <s v="Midwest"/>
    <s v="Montana"/>
    <s v="Billings"/>
    <s v="Coca-Cola"/>
    <n v="0.45"/>
    <n v="5750"/>
    <n v="2587.5"/>
    <n v="1164.375"/>
    <n v="0.45"/>
  </r>
  <r>
    <s v="DreamCo"/>
    <n v="1189833"/>
    <d v="2021-04-17T00:00:00"/>
    <s v="Midwest"/>
    <s v="Montana"/>
    <s v="Billings"/>
    <s v="Diet Coke"/>
    <n v="0.45"/>
    <n v="3750"/>
    <n v="1687.5"/>
    <n v="506.25"/>
    <n v="0.3"/>
  </r>
  <r>
    <s v="DreamCo"/>
    <n v="1189833"/>
    <d v="2021-04-17T00:00:00"/>
    <s v="Midwest"/>
    <s v="Montana"/>
    <s v="Billings"/>
    <s v="Sprite"/>
    <n v="0.45"/>
    <n v="4000"/>
    <n v="1800"/>
    <n v="810"/>
    <n v="0.45"/>
  </r>
  <r>
    <s v="DreamCo"/>
    <n v="1189833"/>
    <d v="2021-04-17T00:00:00"/>
    <s v="Midwest"/>
    <s v="Montana"/>
    <s v="Billings"/>
    <s v="Fanta"/>
    <n v="0.4"/>
    <n v="3000"/>
    <n v="1200"/>
    <n v="479.99999999999994"/>
    <n v="0.39999999999999997"/>
  </r>
  <r>
    <s v="DreamCo"/>
    <n v="1189833"/>
    <d v="2021-04-17T00:00:00"/>
    <s v="Midwest"/>
    <s v="Montana"/>
    <s v="Billings"/>
    <s v="Powerade"/>
    <n v="0.45"/>
    <n v="2000"/>
    <n v="900"/>
    <n v="540.00000000000011"/>
    <n v="0.60000000000000009"/>
  </r>
  <r>
    <s v="DreamCo"/>
    <n v="1189833"/>
    <d v="2021-04-17T00:00:00"/>
    <s v="Midwest"/>
    <s v="Montana"/>
    <s v="Billings"/>
    <s v="Dasani Water"/>
    <n v="0.6"/>
    <n v="3750"/>
    <n v="2250"/>
    <n v="562.5"/>
    <n v="0.25"/>
  </r>
  <r>
    <s v="DreamCo"/>
    <n v="1189833"/>
    <d v="2021-05-18T00:00:00"/>
    <s v="Midwest"/>
    <s v="Montana"/>
    <s v="Billings"/>
    <s v="Coca-Cola"/>
    <n v="0.4"/>
    <n v="5750"/>
    <n v="2300"/>
    <n v="1035"/>
    <n v="0.45"/>
  </r>
  <r>
    <s v="DreamCo"/>
    <n v="1189833"/>
    <d v="2021-05-18T00:00:00"/>
    <s v="Midwest"/>
    <s v="Montana"/>
    <s v="Billings"/>
    <s v="Diet Coke"/>
    <n v="0.45"/>
    <n v="4250"/>
    <n v="1912.5"/>
    <n v="573.75"/>
    <n v="0.3"/>
  </r>
  <r>
    <s v="DreamCo"/>
    <n v="1189833"/>
    <d v="2021-05-18T00:00:00"/>
    <s v="Midwest"/>
    <s v="Montana"/>
    <s v="Billings"/>
    <s v="Sprite"/>
    <n v="0.45"/>
    <n v="4250"/>
    <n v="1912.5"/>
    <n v="860.625"/>
    <n v="0.45"/>
  </r>
  <r>
    <s v="DreamCo"/>
    <n v="1189833"/>
    <d v="2021-05-18T00:00:00"/>
    <s v="Midwest"/>
    <s v="Montana"/>
    <s v="Billings"/>
    <s v="Fanta"/>
    <n v="0.4"/>
    <n v="3250"/>
    <n v="1300"/>
    <n v="520"/>
    <n v="0.39999999999999997"/>
  </r>
  <r>
    <s v="DreamCo"/>
    <n v="1189833"/>
    <d v="2021-05-18T00:00:00"/>
    <s v="Midwest"/>
    <s v="Montana"/>
    <s v="Billings"/>
    <s v="Powerade"/>
    <n v="0.45"/>
    <n v="2250"/>
    <n v="1012.5"/>
    <n v="607.50000000000011"/>
    <n v="0.60000000000000009"/>
  </r>
  <r>
    <s v="DreamCo"/>
    <n v="1189833"/>
    <d v="2021-05-18T00:00:00"/>
    <s v="Midwest"/>
    <s v="Montana"/>
    <s v="Billings"/>
    <s v="Dasani Water"/>
    <n v="0.6"/>
    <n v="4000"/>
    <n v="2400"/>
    <n v="600"/>
    <n v="0.25"/>
  </r>
  <r>
    <s v="DreamCo"/>
    <n v="1189833"/>
    <d v="2021-06-17T00:00:00"/>
    <s v="Midwest"/>
    <s v="Montana"/>
    <s v="Billings"/>
    <s v="Coca-Cola"/>
    <n v="0.4"/>
    <n v="6750"/>
    <n v="2700"/>
    <n v="1215"/>
    <n v="0.45"/>
  </r>
  <r>
    <s v="DreamCo"/>
    <n v="1189833"/>
    <d v="2021-06-17T00:00:00"/>
    <s v="Midwest"/>
    <s v="Montana"/>
    <s v="Billings"/>
    <s v="Diet Coke"/>
    <n v="0.45"/>
    <n v="5250"/>
    <n v="2362.5"/>
    <n v="708.75"/>
    <n v="0.3"/>
  </r>
  <r>
    <s v="DreamCo"/>
    <n v="1189833"/>
    <d v="2021-06-17T00:00:00"/>
    <s v="Midwest"/>
    <s v="Montana"/>
    <s v="Billings"/>
    <s v="Sprite"/>
    <n v="0.45"/>
    <n v="5500"/>
    <n v="2475"/>
    <n v="1113.75"/>
    <n v="0.45"/>
  </r>
  <r>
    <s v="DreamCo"/>
    <n v="1189833"/>
    <d v="2021-06-17T00:00:00"/>
    <s v="Midwest"/>
    <s v="Montana"/>
    <s v="Billings"/>
    <s v="Fanta"/>
    <n v="0.4"/>
    <n v="4250"/>
    <n v="1700"/>
    <n v="680"/>
    <n v="0.39999999999999997"/>
  </r>
  <r>
    <s v="DreamCo"/>
    <n v="1189833"/>
    <d v="2021-06-17T00:00:00"/>
    <s v="Midwest"/>
    <s v="Montana"/>
    <s v="Billings"/>
    <s v="Powerade"/>
    <n v="0.45"/>
    <n v="3000"/>
    <n v="1350"/>
    <n v="810.00000000000011"/>
    <n v="0.60000000000000009"/>
  </r>
  <r>
    <s v="DreamCo"/>
    <n v="1189833"/>
    <d v="2021-06-17T00:00:00"/>
    <s v="Midwest"/>
    <s v="Montana"/>
    <s v="Billings"/>
    <s v="Dasani Water"/>
    <n v="0.6"/>
    <n v="6000"/>
    <n v="3600"/>
    <n v="900"/>
    <n v="0.25"/>
  </r>
  <r>
    <s v="DreamCo"/>
    <n v="1189833"/>
    <d v="2021-07-16T00:00:00"/>
    <s v="Midwest"/>
    <s v="Montana"/>
    <s v="Billings"/>
    <s v="Coca-Cola"/>
    <n v="0.4"/>
    <n v="7500"/>
    <n v="3000"/>
    <n v="1350"/>
    <n v="0.45"/>
  </r>
  <r>
    <s v="DreamCo"/>
    <n v="1189833"/>
    <d v="2021-07-16T00:00:00"/>
    <s v="Midwest"/>
    <s v="Montana"/>
    <s v="Billings"/>
    <s v="Diet Coke"/>
    <n v="0.45"/>
    <n v="6000"/>
    <n v="2700"/>
    <n v="810"/>
    <n v="0.3"/>
  </r>
  <r>
    <s v="DreamCo"/>
    <n v="1189833"/>
    <d v="2021-07-16T00:00:00"/>
    <s v="Midwest"/>
    <s v="Montana"/>
    <s v="Billings"/>
    <s v="Sprite"/>
    <n v="0.45"/>
    <n v="5500"/>
    <n v="2475"/>
    <n v="1113.75"/>
    <n v="0.45"/>
  </r>
  <r>
    <s v="DreamCo"/>
    <n v="1189833"/>
    <d v="2021-07-16T00:00:00"/>
    <s v="Midwest"/>
    <s v="Montana"/>
    <s v="Billings"/>
    <s v="Fanta"/>
    <n v="0.4"/>
    <n v="4500"/>
    <n v="1800"/>
    <n v="719.99999999999989"/>
    <n v="0.39999999999999997"/>
  </r>
  <r>
    <s v="DreamCo"/>
    <n v="1189833"/>
    <d v="2021-07-16T00:00:00"/>
    <s v="Midwest"/>
    <s v="Montana"/>
    <s v="Billings"/>
    <s v="Powerade"/>
    <n v="0.45"/>
    <n v="4750"/>
    <n v="2137.5"/>
    <n v="1282.5000000000002"/>
    <n v="0.60000000000000009"/>
  </r>
  <r>
    <s v="DreamCo"/>
    <n v="1189833"/>
    <d v="2021-07-16T00:00:00"/>
    <s v="Midwest"/>
    <s v="Montana"/>
    <s v="Billings"/>
    <s v="Dasani Water"/>
    <n v="0.6"/>
    <n v="4750"/>
    <n v="2850"/>
    <n v="712.5"/>
    <n v="0.25"/>
  </r>
  <r>
    <s v="DreamCo"/>
    <n v="1189833"/>
    <d v="2021-08-17T00:00:00"/>
    <s v="Midwest"/>
    <s v="Montana"/>
    <s v="Billings"/>
    <s v="Coca-Cola"/>
    <n v="0.45"/>
    <n v="6750"/>
    <n v="3037.5"/>
    <n v="1366.875"/>
    <n v="0.45"/>
  </r>
  <r>
    <s v="DreamCo"/>
    <n v="1189833"/>
    <d v="2021-08-17T00:00:00"/>
    <s v="Midwest"/>
    <s v="Montana"/>
    <s v="Billings"/>
    <s v="Diet Coke"/>
    <n v="0.55000000000000004"/>
    <n v="6250"/>
    <n v="3437.5000000000005"/>
    <n v="1031.25"/>
    <n v="0.3"/>
  </r>
  <r>
    <s v="DreamCo"/>
    <n v="1189833"/>
    <d v="2021-08-17T00:00:00"/>
    <s v="Midwest"/>
    <s v="Montana"/>
    <s v="Billings"/>
    <s v="Sprite"/>
    <n v="0.5"/>
    <n v="5000"/>
    <n v="2500"/>
    <n v="1125"/>
    <n v="0.45"/>
  </r>
  <r>
    <s v="DreamCo"/>
    <n v="1189833"/>
    <d v="2021-08-17T00:00:00"/>
    <s v="Midwest"/>
    <s v="Montana"/>
    <s v="Billings"/>
    <s v="Fanta"/>
    <n v="0.45"/>
    <n v="4250"/>
    <n v="1912.5"/>
    <n v="764.99999999999989"/>
    <n v="0.39999999999999997"/>
  </r>
  <r>
    <s v="DreamCo"/>
    <n v="1189833"/>
    <d v="2021-08-17T00:00:00"/>
    <s v="Midwest"/>
    <s v="Montana"/>
    <s v="Billings"/>
    <s v="Powerade"/>
    <n v="0.54999999999999993"/>
    <n v="4250"/>
    <n v="2337.4999999999995"/>
    <n v="1402.5"/>
    <n v="0.60000000000000009"/>
  </r>
  <r>
    <s v="DreamCo"/>
    <n v="1189833"/>
    <d v="2021-08-17T00:00:00"/>
    <s v="Midwest"/>
    <s v="Montana"/>
    <s v="Billings"/>
    <s v="Dasani Water"/>
    <n v="0.6"/>
    <n v="4000"/>
    <n v="2400"/>
    <n v="600"/>
    <n v="0.25"/>
  </r>
  <r>
    <s v="DreamCo"/>
    <n v="1189833"/>
    <d v="2021-09-18T00:00:00"/>
    <s v="Midwest"/>
    <s v="Montana"/>
    <s v="Billings"/>
    <s v="Coca-Cola"/>
    <n v="0.45"/>
    <n v="6000"/>
    <n v="2700"/>
    <n v="1215"/>
    <n v="0.45"/>
  </r>
  <r>
    <s v="DreamCo"/>
    <n v="1189833"/>
    <d v="2021-09-18T00:00:00"/>
    <s v="Midwest"/>
    <s v="Montana"/>
    <s v="Billings"/>
    <s v="Diet Coke"/>
    <n v="0.5"/>
    <n v="6000"/>
    <n v="3000"/>
    <n v="900"/>
    <n v="0.3"/>
  </r>
  <r>
    <s v="DreamCo"/>
    <n v="1189833"/>
    <d v="2021-09-18T00:00:00"/>
    <s v="Midwest"/>
    <s v="Montana"/>
    <s v="Billings"/>
    <s v="Sprite"/>
    <n v="0.45"/>
    <n v="4500"/>
    <n v="2025"/>
    <n v="911.25"/>
    <n v="0.45"/>
  </r>
  <r>
    <s v="DreamCo"/>
    <n v="1189833"/>
    <d v="2021-09-18T00:00:00"/>
    <s v="Midwest"/>
    <s v="Montana"/>
    <s v="Billings"/>
    <s v="Fanta"/>
    <n v="0.45"/>
    <n v="4000"/>
    <n v="1800"/>
    <n v="719.99999999999989"/>
    <n v="0.39999999999999997"/>
  </r>
  <r>
    <s v="DreamCo"/>
    <n v="1189833"/>
    <d v="2021-09-18T00:00:00"/>
    <s v="Midwest"/>
    <s v="Montana"/>
    <s v="Billings"/>
    <s v="Powerade"/>
    <n v="0.54999999999999993"/>
    <n v="4000"/>
    <n v="2199.9999999999995"/>
    <n v="1320"/>
    <n v="0.60000000000000009"/>
  </r>
  <r>
    <s v="DreamCo"/>
    <n v="1189833"/>
    <d v="2021-09-18T00:00:00"/>
    <s v="Midwest"/>
    <s v="Montana"/>
    <s v="Billings"/>
    <s v="Dasani Water"/>
    <n v="0.6"/>
    <n v="4500"/>
    <n v="2700"/>
    <n v="675"/>
    <n v="0.25"/>
  </r>
  <r>
    <s v="DreamCo"/>
    <n v="1189833"/>
    <d v="2021-10-17T00:00:00"/>
    <s v="Midwest"/>
    <s v="Montana"/>
    <s v="Billings"/>
    <s v="Coca-Cola"/>
    <n v="0.45"/>
    <n v="5500"/>
    <n v="2475"/>
    <n v="1113.75"/>
    <n v="0.45"/>
  </r>
  <r>
    <s v="DreamCo"/>
    <n v="1189833"/>
    <d v="2021-10-17T00:00:00"/>
    <s v="Midwest"/>
    <s v="Montana"/>
    <s v="Billings"/>
    <s v="Diet Coke"/>
    <n v="0.5"/>
    <n v="5500"/>
    <n v="2750"/>
    <n v="825"/>
    <n v="0.3"/>
  </r>
  <r>
    <s v="DreamCo"/>
    <n v="1189833"/>
    <d v="2021-10-17T00:00:00"/>
    <s v="Midwest"/>
    <s v="Montana"/>
    <s v="Billings"/>
    <s v="Sprite"/>
    <n v="0.45"/>
    <n v="4000"/>
    <n v="1800"/>
    <n v="810"/>
    <n v="0.45"/>
  </r>
  <r>
    <s v="DreamCo"/>
    <n v="1189833"/>
    <d v="2021-10-17T00:00:00"/>
    <s v="Midwest"/>
    <s v="Montana"/>
    <s v="Billings"/>
    <s v="Fanta"/>
    <n v="0.45"/>
    <n v="3750"/>
    <n v="1687.5"/>
    <n v="675"/>
    <n v="0.39999999999999997"/>
  </r>
  <r>
    <s v="DreamCo"/>
    <n v="1189833"/>
    <d v="2021-10-17T00:00:00"/>
    <s v="Midwest"/>
    <s v="Montana"/>
    <s v="Billings"/>
    <s v="Powerade"/>
    <n v="0.54999999999999993"/>
    <n v="3500"/>
    <n v="1924.9999999999998"/>
    <n v="1155"/>
    <n v="0.60000000000000009"/>
  </r>
  <r>
    <s v="DreamCo"/>
    <n v="1189833"/>
    <d v="2021-10-17T00:00:00"/>
    <s v="Midwest"/>
    <s v="Montana"/>
    <s v="Billings"/>
    <s v="Dasani Water"/>
    <n v="0.6"/>
    <n v="4000"/>
    <n v="2400"/>
    <n v="600"/>
    <n v="0.25"/>
  </r>
  <r>
    <s v="DreamCo"/>
    <n v="1189833"/>
    <d v="2021-11-17T00:00:00"/>
    <s v="Midwest"/>
    <s v="Montana"/>
    <s v="Billings"/>
    <s v="Coca-Cola"/>
    <n v="0.4"/>
    <n v="5750"/>
    <n v="2300"/>
    <n v="1035"/>
    <n v="0.45"/>
  </r>
  <r>
    <s v="DreamCo"/>
    <n v="1189833"/>
    <d v="2021-11-17T00:00:00"/>
    <s v="Midwest"/>
    <s v="Montana"/>
    <s v="Billings"/>
    <s v="Diet Coke"/>
    <n v="0.45000000000000007"/>
    <n v="5750"/>
    <n v="2587.5000000000005"/>
    <n v="776.25000000000011"/>
    <n v="0.3"/>
  </r>
  <r>
    <s v="DreamCo"/>
    <n v="1189833"/>
    <d v="2021-11-17T00:00:00"/>
    <s v="Midwest"/>
    <s v="Montana"/>
    <s v="Billings"/>
    <s v="Sprite"/>
    <n v="0.4"/>
    <n v="4250"/>
    <n v="1700"/>
    <n v="765"/>
    <n v="0.45"/>
  </r>
  <r>
    <s v="DreamCo"/>
    <n v="1189833"/>
    <d v="2021-11-17T00:00:00"/>
    <s v="Midwest"/>
    <s v="Montana"/>
    <s v="Billings"/>
    <s v="Fanta"/>
    <n v="0.4"/>
    <n v="4250"/>
    <n v="1700"/>
    <n v="680"/>
    <n v="0.39999999999999997"/>
  </r>
  <r>
    <s v="DreamCo"/>
    <n v="1189833"/>
    <d v="2021-11-17T00:00:00"/>
    <s v="Midwest"/>
    <s v="Montana"/>
    <s v="Billings"/>
    <s v="Powerade"/>
    <n v="0.54999999999999993"/>
    <n v="3750"/>
    <n v="2062.4999999999995"/>
    <n v="1237.5"/>
    <n v="0.60000000000000009"/>
  </r>
  <r>
    <s v="DreamCo"/>
    <n v="1189833"/>
    <d v="2021-11-17T00:00:00"/>
    <s v="Midwest"/>
    <s v="Montana"/>
    <s v="Billings"/>
    <s v="Dasani Water"/>
    <n v="0.6"/>
    <n v="4750"/>
    <n v="2850"/>
    <n v="712.5"/>
    <n v="0.25"/>
  </r>
  <r>
    <s v="DreamCo"/>
    <n v="1189833"/>
    <d v="2021-12-16T00:00:00"/>
    <s v="Midwest"/>
    <s v="Montana"/>
    <s v="Billings"/>
    <s v="Coca-Cola"/>
    <n v="0.45"/>
    <n v="6750"/>
    <n v="3037.5"/>
    <n v="1366.875"/>
    <n v="0.45"/>
  </r>
  <r>
    <s v="DreamCo"/>
    <n v="1189833"/>
    <d v="2021-12-16T00:00:00"/>
    <s v="Midwest"/>
    <s v="Montana"/>
    <s v="Billings"/>
    <s v="Diet Coke"/>
    <n v="0.5"/>
    <n v="6750"/>
    <n v="3375"/>
    <n v="1012.5"/>
    <n v="0.3"/>
  </r>
  <r>
    <s v="DreamCo"/>
    <n v="1189833"/>
    <d v="2021-12-16T00:00:00"/>
    <s v="Midwest"/>
    <s v="Montana"/>
    <s v="Billings"/>
    <s v="Sprite"/>
    <n v="0.45"/>
    <n v="4750"/>
    <n v="2137.5"/>
    <n v="961.875"/>
    <n v="0.45"/>
  </r>
  <r>
    <s v="DreamCo"/>
    <n v="1189833"/>
    <d v="2021-12-16T00:00:00"/>
    <s v="Midwest"/>
    <s v="Montana"/>
    <s v="Billings"/>
    <s v="Fanta"/>
    <n v="0.45"/>
    <n v="4750"/>
    <n v="2137.5"/>
    <n v="854.99999999999989"/>
    <n v="0.39999999999999997"/>
  </r>
  <r>
    <s v="DreamCo"/>
    <n v="1189833"/>
    <d v="2021-12-16T00:00:00"/>
    <s v="Midwest"/>
    <s v="Montana"/>
    <s v="Billings"/>
    <s v="Powerade"/>
    <n v="0.54999999999999993"/>
    <n v="4000"/>
    <n v="2199.9999999999995"/>
    <n v="1320"/>
    <n v="0.60000000000000009"/>
  </r>
  <r>
    <s v="DreamCo"/>
    <n v="1189833"/>
    <d v="2021-12-16T00:00:00"/>
    <s v="Midwest"/>
    <s v="Montana"/>
    <s v="Billings"/>
    <s v="Dasani Water"/>
    <n v="0.6"/>
    <n v="5000"/>
    <n v="3000"/>
    <n v="750"/>
    <n v="0.25"/>
  </r>
  <r>
    <s v="BevCo"/>
    <n v="1197831"/>
    <d v="2021-01-04T00:00:00"/>
    <s v="South"/>
    <s v="Tennessee"/>
    <s v="Knoxville"/>
    <s v="Coca-Cola"/>
    <n v="0.2"/>
    <n v="7000"/>
    <n v="1400"/>
    <n v="489.99999999999994"/>
    <n v="0.35"/>
  </r>
  <r>
    <s v="BevCo"/>
    <n v="1197831"/>
    <d v="2021-01-04T00:00:00"/>
    <s v="South"/>
    <s v="Tennessee"/>
    <s v="Knoxville"/>
    <s v="Diet Coke"/>
    <n v="0.3"/>
    <n v="7000"/>
    <n v="2100"/>
    <n v="735"/>
    <n v="0.35"/>
  </r>
  <r>
    <s v="BevCo"/>
    <n v="1197831"/>
    <d v="2021-01-04T00:00:00"/>
    <s v="South"/>
    <s v="Tennessee"/>
    <s v="Knoxville"/>
    <s v="Sprite"/>
    <n v="0.3"/>
    <n v="5000"/>
    <n v="1500"/>
    <n v="525"/>
    <n v="0.35"/>
  </r>
  <r>
    <s v="BevCo"/>
    <n v="1197831"/>
    <d v="2021-01-04T00:00:00"/>
    <s v="South"/>
    <s v="Tennessee"/>
    <s v="Knoxville"/>
    <s v="Fanta"/>
    <n v="0.35"/>
    <n v="5000"/>
    <n v="1750"/>
    <n v="787.5"/>
    <n v="0.45"/>
  </r>
  <r>
    <s v="BevCo"/>
    <n v="1197831"/>
    <d v="2021-01-04T00:00:00"/>
    <s v="South"/>
    <s v="Tennessee"/>
    <s v="Knoxville"/>
    <s v="Powerade"/>
    <n v="0.4"/>
    <n v="3500"/>
    <n v="1400"/>
    <n v="420"/>
    <n v="0.3"/>
  </r>
  <r>
    <s v="BevCo"/>
    <n v="1197831"/>
    <d v="2021-01-04T00:00:00"/>
    <s v="South"/>
    <s v="Tennessee"/>
    <s v="Knoxville"/>
    <s v="Dasani Water"/>
    <n v="0.35"/>
    <n v="5000"/>
    <n v="1750"/>
    <n v="875"/>
    <n v="0.5"/>
  </r>
  <r>
    <s v="BevCo"/>
    <n v="1197831"/>
    <d v="2021-02-03T00:00:00"/>
    <s v="South"/>
    <s v="Tennessee"/>
    <s v="Knoxville"/>
    <s v="Coca-Cola"/>
    <n v="0.25"/>
    <n v="6500"/>
    <n v="1625"/>
    <n v="568.75"/>
    <n v="0.35"/>
  </r>
  <r>
    <s v="BevCo"/>
    <n v="1197831"/>
    <d v="2021-02-03T00:00:00"/>
    <s v="South"/>
    <s v="Tennessee"/>
    <s v="Knoxville"/>
    <s v="Diet Coke"/>
    <n v="0.35"/>
    <n v="6250"/>
    <n v="2187.5"/>
    <n v="765.625"/>
    <n v="0.35"/>
  </r>
  <r>
    <s v="BevCo"/>
    <n v="1197831"/>
    <d v="2021-02-03T00:00:00"/>
    <s v="South"/>
    <s v="Tennessee"/>
    <s v="Knoxville"/>
    <s v="Sprite"/>
    <n v="0.35"/>
    <n v="4500"/>
    <n v="1575"/>
    <n v="551.25"/>
    <n v="0.35"/>
  </r>
  <r>
    <s v="BevCo"/>
    <n v="1197831"/>
    <d v="2021-02-03T00:00:00"/>
    <s v="South"/>
    <s v="Tennessee"/>
    <s v="Knoxville"/>
    <s v="Fanta"/>
    <n v="0.35"/>
    <n v="4000"/>
    <n v="1400"/>
    <n v="630"/>
    <n v="0.45"/>
  </r>
  <r>
    <s v="BevCo"/>
    <n v="1197831"/>
    <d v="2021-02-03T00:00:00"/>
    <s v="South"/>
    <s v="Tennessee"/>
    <s v="Knoxville"/>
    <s v="Powerade"/>
    <n v="0.4"/>
    <n v="2750"/>
    <n v="1100"/>
    <n v="330"/>
    <n v="0.3"/>
  </r>
  <r>
    <s v="BevCo"/>
    <n v="1197831"/>
    <d v="2021-02-03T00:00:00"/>
    <s v="South"/>
    <s v="Tennessee"/>
    <s v="Knoxville"/>
    <s v="Dasani Water"/>
    <n v="0.35"/>
    <n v="4750"/>
    <n v="1662.5"/>
    <n v="831.25"/>
    <n v="0.5"/>
  </r>
  <r>
    <s v="BevCo"/>
    <n v="1197831"/>
    <d v="2021-03-05T00:00:00"/>
    <s v="South"/>
    <s v="Tennessee"/>
    <s v="Knoxville"/>
    <s v="Coca-Cola"/>
    <n v="0.3"/>
    <n v="6500"/>
    <n v="1950"/>
    <n v="779.99999999999989"/>
    <n v="0.39999999999999997"/>
  </r>
  <r>
    <s v="BevCo"/>
    <n v="1197831"/>
    <d v="2021-03-05T00:00:00"/>
    <s v="South"/>
    <s v="Tennessee"/>
    <s v="Knoxville"/>
    <s v="Diet Coke"/>
    <n v="0.4"/>
    <n v="6500"/>
    <n v="2600"/>
    <n v="1040"/>
    <n v="0.39999999999999997"/>
  </r>
  <r>
    <s v="BevCo"/>
    <n v="1197831"/>
    <d v="2021-03-05T00:00:00"/>
    <s v="South"/>
    <s v="Tennessee"/>
    <s v="Knoxville"/>
    <s v="Sprite"/>
    <n v="0.3"/>
    <n v="4750"/>
    <n v="1425"/>
    <n v="570"/>
    <n v="0.39999999999999997"/>
  </r>
  <r>
    <s v="BevCo"/>
    <n v="1197831"/>
    <d v="2021-03-05T00:00:00"/>
    <s v="South"/>
    <s v="Tennessee"/>
    <s v="Knoxville"/>
    <s v="Fanta"/>
    <n v="0.35000000000000003"/>
    <n v="3750"/>
    <n v="1312.5000000000002"/>
    <n v="656.25000000000011"/>
    <n v="0.5"/>
  </r>
  <r>
    <s v="BevCo"/>
    <n v="1197831"/>
    <d v="2021-03-05T00:00:00"/>
    <s v="South"/>
    <s v="Tennessee"/>
    <s v="Knoxville"/>
    <s v="Powerade"/>
    <n v="0.4"/>
    <n v="2750"/>
    <n v="1100"/>
    <n v="385"/>
    <n v="0.35"/>
  </r>
  <r>
    <s v="BevCo"/>
    <n v="1197831"/>
    <d v="2021-03-05T00:00:00"/>
    <s v="South"/>
    <s v="Tennessee"/>
    <s v="Knoxville"/>
    <s v="Dasani Water"/>
    <n v="0.35000000000000003"/>
    <n v="4250"/>
    <n v="1487.5000000000002"/>
    <n v="818.12500000000023"/>
    <n v="0.55000000000000004"/>
  </r>
  <r>
    <s v="BevCo"/>
    <n v="1197831"/>
    <d v="2021-04-04T00:00:00"/>
    <s v="South"/>
    <s v="Tennessee"/>
    <s v="Knoxville"/>
    <s v="Coca-Cola"/>
    <n v="0.19999999999999998"/>
    <n v="6750"/>
    <n v="1350"/>
    <n v="540"/>
    <n v="0.39999999999999997"/>
  </r>
  <r>
    <s v="BevCo"/>
    <n v="1197831"/>
    <d v="2021-04-04T00:00:00"/>
    <s v="South"/>
    <s v="Tennessee"/>
    <s v="Knoxville"/>
    <s v="Diet Coke"/>
    <n v="0.25000000000000006"/>
    <n v="6750"/>
    <n v="1687.5000000000005"/>
    <n v="675.00000000000011"/>
    <n v="0.39999999999999997"/>
  </r>
  <r>
    <s v="BevCo"/>
    <n v="1197831"/>
    <d v="2021-04-04T00:00:00"/>
    <s v="South"/>
    <s v="Tennessee"/>
    <s v="Knoxville"/>
    <s v="Sprite"/>
    <n v="0.19999999999999996"/>
    <n v="5000"/>
    <n v="999.99999999999977"/>
    <n v="399.99999999999989"/>
    <n v="0.39999999999999997"/>
  </r>
  <r>
    <s v="BevCo"/>
    <n v="1197831"/>
    <d v="2021-04-04T00:00:00"/>
    <s v="South"/>
    <s v="Tennessee"/>
    <s v="Knoxville"/>
    <s v="Fanta"/>
    <n v="0.25000000000000006"/>
    <n v="4000"/>
    <n v="1000.0000000000002"/>
    <n v="500.00000000000011"/>
    <n v="0.5"/>
  </r>
  <r>
    <s v="BevCo"/>
    <n v="1197831"/>
    <d v="2021-04-04T00:00:00"/>
    <s v="South"/>
    <s v="Tennessee"/>
    <s v="Knoxville"/>
    <s v="Powerade"/>
    <n v="0.3"/>
    <n v="3000"/>
    <n v="900"/>
    <n v="315"/>
    <n v="0.35"/>
  </r>
  <r>
    <s v="BevCo"/>
    <n v="1197831"/>
    <d v="2021-04-04T00:00:00"/>
    <s v="South"/>
    <s v="Tennessee"/>
    <s v="Knoxville"/>
    <s v="Dasani Water"/>
    <n v="0.25000000000000006"/>
    <n v="5750"/>
    <n v="1437.5000000000002"/>
    <n v="790.62500000000023"/>
    <n v="0.55000000000000004"/>
  </r>
  <r>
    <s v="BevCo"/>
    <n v="1197831"/>
    <d v="2021-05-04T00:00:00"/>
    <s v="South"/>
    <s v="Tennessee"/>
    <s v="Knoxville"/>
    <s v="Coca-Cola"/>
    <n v="0.14999999999999997"/>
    <n v="7250"/>
    <n v="1087.4999999999998"/>
    <n v="434.99999999999989"/>
    <n v="0.39999999999999997"/>
  </r>
  <r>
    <s v="BevCo"/>
    <n v="1197831"/>
    <d v="2021-05-04T00:00:00"/>
    <s v="South"/>
    <s v="Tennessee"/>
    <s v="Knoxville"/>
    <s v="Diet Coke"/>
    <n v="0.25000000000000006"/>
    <n v="7500"/>
    <n v="1875.0000000000005"/>
    <n v="750.00000000000011"/>
    <n v="0.39999999999999997"/>
  </r>
  <r>
    <s v="BevCo"/>
    <n v="1197831"/>
    <d v="2021-05-04T00:00:00"/>
    <s v="South"/>
    <s v="Tennessee"/>
    <s v="Knoxville"/>
    <s v="Sprite"/>
    <n v="0.19999999999999996"/>
    <n v="6000"/>
    <n v="1199.9999999999998"/>
    <n v="479.99999999999989"/>
    <n v="0.39999999999999997"/>
  </r>
  <r>
    <s v="BevCo"/>
    <n v="1197831"/>
    <d v="2021-05-04T00:00:00"/>
    <s v="South"/>
    <s v="Tennessee"/>
    <s v="Knoxville"/>
    <s v="Fanta"/>
    <n v="0.30000000000000004"/>
    <n v="5250"/>
    <n v="1575.0000000000002"/>
    <n v="787.50000000000011"/>
    <n v="0.5"/>
  </r>
  <r>
    <s v="BevCo"/>
    <n v="1197831"/>
    <d v="2021-05-04T00:00:00"/>
    <s v="South"/>
    <s v="Tennessee"/>
    <s v="Knoxville"/>
    <s v="Powerade"/>
    <n v="0.45"/>
    <n v="4250"/>
    <n v="1912.5"/>
    <n v="669.375"/>
    <n v="0.35"/>
  </r>
  <r>
    <s v="BevCo"/>
    <n v="1197831"/>
    <d v="2021-05-04T00:00:00"/>
    <s v="South"/>
    <s v="Tennessee"/>
    <s v="Knoxville"/>
    <s v="Dasani Water"/>
    <n v="0.4"/>
    <n v="7750"/>
    <n v="3100"/>
    <n v="1705.0000000000002"/>
    <n v="0.55000000000000004"/>
  </r>
  <r>
    <s v="BevCo"/>
    <n v="1197831"/>
    <d v="2021-06-03T00:00:00"/>
    <s v="South"/>
    <s v="Tennessee"/>
    <s v="Knoxville"/>
    <s v="Coca-Cola"/>
    <n v="0.4"/>
    <n v="7750"/>
    <n v="3100"/>
    <n v="1240"/>
    <n v="0.39999999999999997"/>
  </r>
  <r>
    <s v="BevCo"/>
    <n v="1197831"/>
    <d v="2021-06-03T00:00:00"/>
    <s v="South"/>
    <s v="Tennessee"/>
    <s v="Knoxville"/>
    <s v="Diet Coke"/>
    <n v="0.45"/>
    <n v="7750"/>
    <n v="3487.5"/>
    <n v="1394.9999999999998"/>
    <n v="0.39999999999999997"/>
  </r>
  <r>
    <s v="BevCo"/>
    <n v="1197831"/>
    <d v="2021-06-03T00:00:00"/>
    <s v="South"/>
    <s v="Tennessee"/>
    <s v="Knoxville"/>
    <s v="Sprite"/>
    <n v="0.4"/>
    <n v="6500"/>
    <n v="2600"/>
    <n v="1040"/>
    <n v="0.39999999999999997"/>
  </r>
  <r>
    <s v="BevCo"/>
    <n v="1197831"/>
    <d v="2021-06-03T00:00:00"/>
    <s v="South"/>
    <s v="Tennessee"/>
    <s v="Knoxville"/>
    <s v="Fanta"/>
    <n v="0.4"/>
    <n v="6000"/>
    <n v="2400"/>
    <n v="1200"/>
    <n v="0.5"/>
  </r>
  <r>
    <s v="BevCo"/>
    <n v="1197831"/>
    <d v="2021-06-03T00:00:00"/>
    <s v="South"/>
    <s v="Tennessee"/>
    <s v="Knoxville"/>
    <s v="Powerade"/>
    <n v="0.45"/>
    <n v="5000"/>
    <n v="2250"/>
    <n v="787.5"/>
    <n v="0.35"/>
  </r>
  <r>
    <s v="BevCo"/>
    <n v="1197831"/>
    <d v="2021-06-03T00:00:00"/>
    <s v="South"/>
    <s v="Tennessee"/>
    <s v="Knoxville"/>
    <s v="Dasani Water"/>
    <n v="0.5"/>
    <n v="8750"/>
    <n v="4375"/>
    <n v="2406.25"/>
    <n v="0.55000000000000004"/>
  </r>
  <r>
    <s v="BevCo"/>
    <n v="1197831"/>
    <d v="2021-07-05T00:00:00"/>
    <s v="South"/>
    <s v="Tennessee"/>
    <s v="Knoxville"/>
    <s v="Coca-Cola"/>
    <n v="0.4"/>
    <n v="8250"/>
    <n v="3300"/>
    <n v="1484.9999999999998"/>
    <n v="0.44999999999999996"/>
  </r>
  <r>
    <s v="BevCo"/>
    <n v="1197831"/>
    <d v="2021-07-05T00:00:00"/>
    <s v="South"/>
    <s v="Tennessee"/>
    <s v="Knoxville"/>
    <s v="Diet Coke"/>
    <n v="0.45"/>
    <n v="8250"/>
    <n v="3712.5"/>
    <n v="1670.6249999999998"/>
    <n v="0.44999999999999996"/>
  </r>
  <r>
    <s v="BevCo"/>
    <n v="1197831"/>
    <d v="2021-07-05T00:00:00"/>
    <s v="South"/>
    <s v="Tennessee"/>
    <s v="Knoxville"/>
    <s v="Sprite"/>
    <n v="0.4"/>
    <n v="9750"/>
    <n v="3900"/>
    <n v="1754.9999999999998"/>
    <n v="0.44999999999999996"/>
  </r>
  <r>
    <s v="BevCo"/>
    <n v="1197831"/>
    <d v="2021-07-05T00:00:00"/>
    <s v="South"/>
    <s v="Tennessee"/>
    <s v="Knoxville"/>
    <s v="Fanta"/>
    <n v="0.4"/>
    <n v="5750"/>
    <n v="2300"/>
    <n v="1265"/>
    <n v="0.55000000000000004"/>
  </r>
  <r>
    <s v="BevCo"/>
    <n v="1197831"/>
    <d v="2021-07-05T00:00:00"/>
    <s v="South"/>
    <s v="Tennessee"/>
    <s v="Knoxville"/>
    <s v="Powerade"/>
    <n v="0.45"/>
    <n v="5500"/>
    <n v="2475"/>
    <n v="989.99999999999989"/>
    <n v="0.39999999999999997"/>
  </r>
  <r>
    <s v="BevCo"/>
    <n v="1197831"/>
    <d v="2021-07-05T00:00:00"/>
    <s v="South"/>
    <s v="Tennessee"/>
    <s v="Knoxville"/>
    <s v="Dasani Water"/>
    <n v="0.54999999999999993"/>
    <n v="8250"/>
    <n v="4537.4999999999991"/>
    <n v="2722.5"/>
    <n v="0.60000000000000009"/>
  </r>
  <r>
    <s v="BevCo"/>
    <n v="1197831"/>
    <d v="2021-08-07T00:00:00"/>
    <s v="South"/>
    <s v="Tennessee"/>
    <s v="Knoxville"/>
    <s v="Coca-Cola"/>
    <n v="0.45"/>
    <n v="7750"/>
    <n v="3487.5"/>
    <n v="1569.3749999999998"/>
    <n v="0.44999999999999996"/>
  </r>
  <r>
    <s v="BevCo"/>
    <n v="1197831"/>
    <d v="2021-08-07T00:00:00"/>
    <s v="South"/>
    <s v="Tennessee"/>
    <s v="Knoxville"/>
    <s v="Diet Coke"/>
    <n v="0.55000000000000004"/>
    <n v="7750"/>
    <n v="4262.5"/>
    <n v="1918.1249999999998"/>
    <n v="0.44999999999999996"/>
  </r>
  <r>
    <s v="BevCo"/>
    <n v="1197831"/>
    <d v="2021-08-07T00:00:00"/>
    <s v="South"/>
    <s v="Tennessee"/>
    <s v="Knoxville"/>
    <s v="Sprite"/>
    <n v="0.5"/>
    <n v="9500"/>
    <n v="4750"/>
    <n v="2137.5"/>
    <n v="0.44999999999999996"/>
  </r>
  <r>
    <s v="BevCo"/>
    <n v="1197831"/>
    <d v="2021-08-07T00:00:00"/>
    <s v="South"/>
    <s v="Tennessee"/>
    <s v="Knoxville"/>
    <s v="Fanta"/>
    <n v="0.45"/>
    <n v="4750"/>
    <n v="2137.5"/>
    <n v="1175.625"/>
    <n v="0.55000000000000004"/>
  </r>
  <r>
    <s v="BevCo"/>
    <n v="1197831"/>
    <d v="2021-08-07T00:00:00"/>
    <s v="South"/>
    <s v="Tennessee"/>
    <s v="Knoxville"/>
    <s v="Powerade"/>
    <n v="0.5"/>
    <n v="4750"/>
    <n v="2375"/>
    <n v="949.99999999999989"/>
    <n v="0.39999999999999997"/>
  </r>
  <r>
    <s v="BevCo"/>
    <n v="1197831"/>
    <d v="2021-08-07T00:00:00"/>
    <s v="South"/>
    <s v="Tennessee"/>
    <s v="Knoxville"/>
    <s v="Dasani Water"/>
    <n v="0.54999999999999993"/>
    <n v="7250"/>
    <n v="3987.4999999999995"/>
    <n v="2392.5"/>
    <n v="0.60000000000000009"/>
  </r>
  <r>
    <s v="BevCo"/>
    <n v="1197831"/>
    <d v="2021-09-04T00:00:00"/>
    <s v="South"/>
    <s v="Tennessee"/>
    <s v="Knoxville"/>
    <s v="Coca-Cola"/>
    <n v="0.5"/>
    <n v="6750"/>
    <n v="3375"/>
    <n v="1518.7499999999998"/>
    <n v="0.44999999999999996"/>
  </r>
  <r>
    <s v="BevCo"/>
    <n v="1197831"/>
    <d v="2021-09-04T00:00:00"/>
    <s v="South"/>
    <s v="Tennessee"/>
    <s v="Knoxville"/>
    <s v="Diet Coke"/>
    <n v="0.5"/>
    <n v="6250"/>
    <n v="3125"/>
    <n v="1406.2499999999998"/>
    <n v="0.44999999999999996"/>
  </r>
  <r>
    <s v="BevCo"/>
    <n v="1197831"/>
    <d v="2021-09-04T00:00:00"/>
    <s v="South"/>
    <s v="Tennessee"/>
    <s v="Knoxville"/>
    <s v="Sprite"/>
    <n v="0.54999999999999993"/>
    <n v="6750"/>
    <n v="3712.4999999999995"/>
    <n v="1670.6249999999995"/>
    <n v="0.44999999999999996"/>
  </r>
  <r>
    <s v="BevCo"/>
    <n v="1197831"/>
    <d v="2021-09-04T00:00:00"/>
    <s v="South"/>
    <s v="Tennessee"/>
    <s v="Knoxville"/>
    <s v="Fanta"/>
    <n v="0.54999999999999993"/>
    <n v="4000"/>
    <n v="2199.9999999999995"/>
    <n v="1209.9999999999998"/>
    <n v="0.55000000000000004"/>
  </r>
  <r>
    <s v="BevCo"/>
    <n v="1197831"/>
    <d v="2021-09-04T00:00:00"/>
    <s v="South"/>
    <s v="Tennessee"/>
    <s v="Knoxville"/>
    <s v="Powerade"/>
    <n v="0.5"/>
    <n v="4000"/>
    <n v="2000"/>
    <n v="799.99999999999989"/>
    <n v="0.39999999999999997"/>
  </r>
  <r>
    <s v="BevCo"/>
    <n v="1197831"/>
    <d v="2021-09-04T00:00:00"/>
    <s v="South"/>
    <s v="Tennessee"/>
    <s v="Knoxville"/>
    <s v="Dasani Water"/>
    <n v="0.45"/>
    <n v="6250"/>
    <n v="2812.5"/>
    <n v="1687.5000000000002"/>
    <n v="0.60000000000000009"/>
  </r>
  <r>
    <s v="BevCo"/>
    <n v="1197831"/>
    <d v="2021-10-03T00:00:00"/>
    <s v="South"/>
    <s v="Tennessee"/>
    <s v="Knoxville"/>
    <s v="Coca-Cola"/>
    <n v="0.35000000000000003"/>
    <n v="5750"/>
    <n v="2012.5000000000002"/>
    <n v="905.625"/>
    <n v="0.44999999999999996"/>
  </r>
  <r>
    <s v="BevCo"/>
    <n v="1197831"/>
    <d v="2021-10-03T00:00:00"/>
    <s v="South"/>
    <s v="Tennessee"/>
    <s v="Knoxville"/>
    <s v="Diet Coke"/>
    <n v="0.35000000000000003"/>
    <n v="5750"/>
    <n v="2012.5000000000002"/>
    <n v="905.625"/>
    <n v="0.44999999999999996"/>
  </r>
  <r>
    <s v="BevCo"/>
    <n v="1197831"/>
    <d v="2021-10-03T00:00:00"/>
    <s v="South"/>
    <s v="Tennessee"/>
    <s v="Knoxville"/>
    <s v="Sprite"/>
    <n v="0.4"/>
    <n v="5250"/>
    <n v="2100"/>
    <n v="944.99999999999989"/>
    <n v="0.44999999999999996"/>
  </r>
  <r>
    <s v="BevCo"/>
    <n v="1197831"/>
    <d v="2021-10-03T00:00:00"/>
    <s v="South"/>
    <s v="Tennessee"/>
    <s v="Knoxville"/>
    <s v="Fanta"/>
    <n v="0.4"/>
    <n v="3750"/>
    <n v="1500"/>
    <n v="825.00000000000011"/>
    <n v="0.55000000000000004"/>
  </r>
  <r>
    <s v="BevCo"/>
    <n v="1197831"/>
    <d v="2021-10-03T00:00:00"/>
    <s v="South"/>
    <s v="Tennessee"/>
    <s v="Knoxville"/>
    <s v="Powerade"/>
    <n v="0.35000000000000003"/>
    <n v="3500"/>
    <n v="1225.0000000000002"/>
    <n v="490.00000000000006"/>
    <n v="0.39999999999999997"/>
  </r>
  <r>
    <s v="BevCo"/>
    <n v="1197831"/>
    <d v="2021-10-03T00:00:00"/>
    <s v="South"/>
    <s v="Tennessee"/>
    <s v="Knoxville"/>
    <s v="Dasani Water"/>
    <n v="0.45"/>
    <n v="5250"/>
    <n v="2362.5"/>
    <n v="1417.5000000000002"/>
    <n v="0.60000000000000009"/>
  </r>
  <r>
    <s v="BevCo"/>
    <n v="1197831"/>
    <d v="2021-11-04T00:00:00"/>
    <s v="South"/>
    <s v="Tennessee"/>
    <s v="Knoxville"/>
    <s v="Coca-Cola"/>
    <n v="0.30000000000000004"/>
    <n v="6750"/>
    <n v="2025.0000000000002"/>
    <n v="911.25"/>
    <n v="0.44999999999999996"/>
  </r>
  <r>
    <s v="BevCo"/>
    <n v="1197831"/>
    <d v="2021-11-04T00:00:00"/>
    <s v="South"/>
    <s v="Tennessee"/>
    <s v="Knoxville"/>
    <s v="Diet Coke"/>
    <n v="0.30000000000000004"/>
    <n v="6750"/>
    <n v="2025.0000000000002"/>
    <n v="911.25"/>
    <n v="0.44999999999999996"/>
  </r>
  <r>
    <s v="BevCo"/>
    <n v="1197831"/>
    <d v="2021-11-04T00:00:00"/>
    <s v="South"/>
    <s v="Tennessee"/>
    <s v="Knoxville"/>
    <s v="Sprite"/>
    <n v="0.55000000000000004"/>
    <n v="6000"/>
    <n v="3300.0000000000005"/>
    <n v="1485"/>
    <n v="0.44999999999999996"/>
  </r>
  <r>
    <s v="BevCo"/>
    <n v="1197831"/>
    <d v="2021-11-04T00:00:00"/>
    <s v="South"/>
    <s v="Tennessee"/>
    <s v="Knoxville"/>
    <s v="Fanta"/>
    <n v="0.55000000000000004"/>
    <n v="4750"/>
    <n v="2612.5"/>
    <n v="1436.8750000000002"/>
    <n v="0.55000000000000004"/>
  </r>
  <r>
    <s v="BevCo"/>
    <n v="1197831"/>
    <d v="2021-11-04T00:00:00"/>
    <s v="South"/>
    <s v="Tennessee"/>
    <s v="Knoxville"/>
    <s v="Powerade"/>
    <n v="0.54999999999999993"/>
    <n v="4500"/>
    <n v="2474.9999999999995"/>
    <n v="989.99999999999977"/>
    <n v="0.39999999999999997"/>
  </r>
  <r>
    <s v="BevCo"/>
    <n v="1197831"/>
    <d v="2021-11-04T00:00:00"/>
    <s v="South"/>
    <s v="Tennessee"/>
    <s v="Knoxville"/>
    <s v="Dasani Water"/>
    <n v="0.65"/>
    <n v="6500"/>
    <n v="4225"/>
    <n v="2535.0000000000005"/>
    <n v="0.60000000000000009"/>
  </r>
  <r>
    <s v="BevCo"/>
    <n v="1197831"/>
    <d v="2021-12-03T00:00:00"/>
    <s v="South"/>
    <s v="Tennessee"/>
    <s v="Knoxville"/>
    <s v="Coca-Cola"/>
    <n v="0.54999999999999993"/>
    <n v="8000"/>
    <n v="4399.9999999999991"/>
    <n v="1979.9999999999993"/>
    <n v="0.44999999999999996"/>
  </r>
  <r>
    <s v="BevCo"/>
    <n v="1197831"/>
    <d v="2021-12-03T00:00:00"/>
    <s v="South"/>
    <s v="Tennessee"/>
    <s v="Knoxville"/>
    <s v="Diet Coke"/>
    <n v="0.54999999999999993"/>
    <n v="8000"/>
    <n v="4399.9999999999991"/>
    <n v="1979.9999999999993"/>
    <n v="0.44999999999999996"/>
  </r>
  <r>
    <s v="BevCo"/>
    <n v="1197831"/>
    <d v="2021-12-03T00:00:00"/>
    <s v="South"/>
    <s v="Tennessee"/>
    <s v="Knoxville"/>
    <s v="Sprite"/>
    <n v="0.6"/>
    <n v="7000"/>
    <n v="4200"/>
    <n v="1889.9999999999998"/>
    <n v="0.44999999999999996"/>
  </r>
  <r>
    <s v="BevCo"/>
    <n v="1197831"/>
    <d v="2021-12-03T00:00:00"/>
    <s v="South"/>
    <s v="Tennessee"/>
    <s v="Knoxville"/>
    <s v="Fanta"/>
    <n v="0.6"/>
    <n v="5500"/>
    <n v="3300"/>
    <n v="1815.0000000000002"/>
    <n v="0.55000000000000004"/>
  </r>
  <r>
    <s v="BevCo"/>
    <n v="1197831"/>
    <d v="2021-12-03T00:00:00"/>
    <s v="South"/>
    <s v="Tennessee"/>
    <s v="Knoxville"/>
    <s v="Powerade"/>
    <n v="0.54999999999999993"/>
    <n v="5000"/>
    <n v="2749.9999999999995"/>
    <n v="1099.9999999999998"/>
    <n v="0.39999999999999997"/>
  </r>
  <r>
    <s v="BevCo"/>
    <n v="1197831"/>
    <d v="2021-12-03T00:00:00"/>
    <s v="South"/>
    <s v="Tennessee"/>
    <s v="Knoxville"/>
    <s v="Dasani Water"/>
    <n v="0.65"/>
    <n v="7500"/>
    <n v="4875"/>
    <n v="2925.0000000000005"/>
    <n v="0.60000000000000009"/>
  </r>
  <r>
    <s v="Sodapop"/>
    <n v="1185732"/>
    <d v="2021-01-11T00:00:00"/>
    <s v="Midwest"/>
    <s v="Nebraska"/>
    <s v="Omaha"/>
    <s v="Coca-Cola"/>
    <n v="0.35"/>
    <n v="4250"/>
    <n v="1487.5"/>
    <n v="595"/>
    <n v="0.4"/>
  </r>
  <r>
    <s v="Sodapop"/>
    <n v="1185732"/>
    <d v="2021-01-11T00:00:00"/>
    <s v="Midwest"/>
    <s v="Nebraska"/>
    <s v="Omaha"/>
    <s v="Diet Coke"/>
    <n v="0.35"/>
    <n v="2250"/>
    <n v="787.5"/>
    <n v="275.625"/>
    <n v="0.35"/>
  </r>
  <r>
    <s v="Sodapop"/>
    <n v="1185732"/>
    <d v="2021-01-11T00:00:00"/>
    <s v="Midwest"/>
    <s v="Nebraska"/>
    <s v="Omaha"/>
    <s v="Sprite"/>
    <n v="0.25"/>
    <n v="2250"/>
    <n v="562.5"/>
    <n v="196.875"/>
    <n v="0.35"/>
  </r>
  <r>
    <s v="Sodapop"/>
    <n v="1185732"/>
    <d v="2021-01-11T00:00:00"/>
    <s v="Midwest"/>
    <s v="Nebraska"/>
    <s v="Omaha"/>
    <s v="Fanta"/>
    <n v="0.30000000000000004"/>
    <n v="750"/>
    <n v="225.00000000000003"/>
    <n v="90.000000000000014"/>
    <n v="0.4"/>
  </r>
  <r>
    <s v="Sodapop"/>
    <n v="1185732"/>
    <d v="2021-01-11T00:00:00"/>
    <s v="Midwest"/>
    <s v="Nebraska"/>
    <s v="Omaha"/>
    <s v="Powerade"/>
    <n v="0.44999999999999996"/>
    <n v="1250"/>
    <n v="562.5"/>
    <n v="196.875"/>
    <n v="0.35"/>
  </r>
  <r>
    <s v="Sodapop"/>
    <n v="1185732"/>
    <d v="2021-01-11T00:00:00"/>
    <s v="Midwest"/>
    <s v="Nebraska"/>
    <s v="Omaha"/>
    <s v="Dasani Water"/>
    <n v="0.35"/>
    <n v="2250"/>
    <n v="787.5"/>
    <n v="393.75"/>
    <n v="0.5"/>
  </r>
  <r>
    <s v="Sodapop"/>
    <n v="1185732"/>
    <d v="2021-02-11T00:00:00"/>
    <s v="Midwest"/>
    <s v="Nebraska"/>
    <s v="Omaha"/>
    <s v="Coca-Cola"/>
    <n v="0.35"/>
    <n v="4750"/>
    <n v="1662.5"/>
    <n v="665"/>
    <n v="0.4"/>
  </r>
  <r>
    <s v="Sodapop"/>
    <n v="1185732"/>
    <d v="2021-02-11T00:00:00"/>
    <s v="Midwest"/>
    <s v="Nebraska"/>
    <s v="Omaha"/>
    <s v="Diet Coke"/>
    <n v="0.35"/>
    <n v="1250"/>
    <n v="437.5"/>
    <n v="153.125"/>
    <n v="0.35"/>
  </r>
  <r>
    <s v="Sodapop"/>
    <n v="1185732"/>
    <d v="2021-02-11T00:00:00"/>
    <s v="Midwest"/>
    <s v="Nebraska"/>
    <s v="Omaha"/>
    <s v="Sprite"/>
    <n v="0.25"/>
    <n v="1750"/>
    <n v="437.5"/>
    <n v="153.125"/>
    <n v="0.35"/>
  </r>
  <r>
    <s v="Sodapop"/>
    <n v="1185732"/>
    <d v="2021-02-11T00:00:00"/>
    <s v="Midwest"/>
    <s v="Nebraska"/>
    <s v="Omaha"/>
    <s v="Fanta"/>
    <n v="0.30000000000000004"/>
    <n v="500"/>
    <n v="150.00000000000003"/>
    <n v="60.000000000000014"/>
    <n v="0.4"/>
  </r>
  <r>
    <s v="Sodapop"/>
    <n v="1185732"/>
    <d v="2021-02-11T00:00:00"/>
    <s v="Midwest"/>
    <s v="Nebraska"/>
    <s v="Omaha"/>
    <s v="Powerade"/>
    <n v="0.44999999999999996"/>
    <n v="1250"/>
    <n v="562.5"/>
    <n v="196.875"/>
    <n v="0.35"/>
  </r>
  <r>
    <s v="Sodapop"/>
    <n v="1185732"/>
    <d v="2021-02-11T00:00:00"/>
    <s v="Midwest"/>
    <s v="Nebraska"/>
    <s v="Omaha"/>
    <s v="Dasani Water"/>
    <n v="0.35"/>
    <n v="2000"/>
    <n v="700"/>
    <n v="350"/>
    <n v="0.5"/>
  </r>
  <r>
    <s v="Sodapop"/>
    <n v="1185732"/>
    <d v="2021-03-10T00:00:00"/>
    <s v="Midwest"/>
    <s v="Nebraska"/>
    <s v="Omaha"/>
    <s v="Coca-Cola"/>
    <n v="0.4"/>
    <n v="4200"/>
    <n v="1680"/>
    <n v="672"/>
    <n v="0.4"/>
  </r>
  <r>
    <s v="Sodapop"/>
    <n v="1185732"/>
    <d v="2021-03-10T00:00:00"/>
    <s v="Midwest"/>
    <s v="Nebraska"/>
    <s v="Omaha"/>
    <s v="Diet Coke"/>
    <n v="0.4"/>
    <n v="1000"/>
    <n v="400"/>
    <n v="140"/>
    <n v="0.35"/>
  </r>
  <r>
    <s v="Sodapop"/>
    <n v="1185732"/>
    <d v="2021-03-10T00:00:00"/>
    <s v="Midwest"/>
    <s v="Nebraska"/>
    <s v="Omaha"/>
    <s v="Sprite"/>
    <n v="0.30000000000000004"/>
    <n v="1500"/>
    <n v="450.00000000000006"/>
    <n v="157.5"/>
    <n v="0.35"/>
  </r>
  <r>
    <s v="Sodapop"/>
    <n v="1185732"/>
    <d v="2021-03-10T00:00:00"/>
    <s v="Midwest"/>
    <s v="Nebraska"/>
    <s v="Omaha"/>
    <s v="Fanta"/>
    <n v="0.35"/>
    <n v="0"/>
    <n v="0"/>
    <n v="0"/>
    <n v="0.4"/>
  </r>
  <r>
    <s v="Sodapop"/>
    <n v="1185732"/>
    <d v="2021-03-10T00:00:00"/>
    <s v="Midwest"/>
    <s v="Nebraska"/>
    <s v="Omaha"/>
    <s v="Powerade"/>
    <n v="0.5"/>
    <n v="500"/>
    <n v="250"/>
    <n v="87.5"/>
    <n v="0.35"/>
  </r>
  <r>
    <s v="Sodapop"/>
    <n v="1185732"/>
    <d v="2021-03-10T00:00:00"/>
    <s v="Midwest"/>
    <s v="Nebraska"/>
    <s v="Omaha"/>
    <s v="Dasani Water"/>
    <n v="0.4"/>
    <n v="1500"/>
    <n v="600"/>
    <n v="300"/>
    <n v="0.5"/>
  </r>
  <r>
    <s v="Sodapop"/>
    <n v="1185732"/>
    <d v="2021-04-11T00:00:00"/>
    <s v="Midwest"/>
    <s v="Nebraska"/>
    <s v="Omaha"/>
    <s v="Coca-Cola"/>
    <n v="0.4"/>
    <n v="3750"/>
    <n v="1500"/>
    <n v="600"/>
    <n v="0.4"/>
  </r>
  <r>
    <s v="Sodapop"/>
    <n v="1185732"/>
    <d v="2021-04-11T00:00:00"/>
    <s v="Midwest"/>
    <s v="Nebraska"/>
    <s v="Omaha"/>
    <s v="Diet Coke"/>
    <n v="0.35000000000000003"/>
    <n v="750"/>
    <n v="262.5"/>
    <n v="91.875"/>
    <n v="0.35"/>
  </r>
  <r>
    <s v="Sodapop"/>
    <n v="1185732"/>
    <d v="2021-04-11T00:00:00"/>
    <s v="Midwest"/>
    <s v="Nebraska"/>
    <s v="Omaha"/>
    <s v="Sprite"/>
    <n v="0.25000000000000006"/>
    <n v="750"/>
    <n v="187.50000000000003"/>
    <n v="65.625"/>
    <n v="0.35"/>
  </r>
  <r>
    <s v="Sodapop"/>
    <n v="1185732"/>
    <d v="2021-04-11T00:00:00"/>
    <s v="Midwest"/>
    <s v="Nebraska"/>
    <s v="Omaha"/>
    <s v="Fanta"/>
    <n v="0.3"/>
    <n v="0"/>
    <n v="0"/>
    <n v="0"/>
    <n v="0.4"/>
  </r>
  <r>
    <s v="Sodapop"/>
    <n v="1185732"/>
    <d v="2021-04-11T00:00:00"/>
    <s v="Midwest"/>
    <s v="Nebraska"/>
    <s v="Omaha"/>
    <s v="Powerade"/>
    <n v="0.45"/>
    <n v="250"/>
    <n v="112.5"/>
    <n v="39.375"/>
    <n v="0.35"/>
  </r>
  <r>
    <s v="Sodapop"/>
    <n v="1185732"/>
    <d v="2021-04-11T00:00:00"/>
    <s v="Midwest"/>
    <s v="Nebraska"/>
    <s v="Omaha"/>
    <s v="Dasani Water"/>
    <n v="0.35000000000000003"/>
    <n v="1500"/>
    <n v="525"/>
    <n v="262.5"/>
    <n v="0.5"/>
  </r>
  <r>
    <s v="Sodapop"/>
    <n v="1185732"/>
    <d v="2021-05-12T00:00:00"/>
    <s v="Midwest"/>
    <s v="Nebraska"/>
    <s v="Omaha"/>
    <s v="Coca-Cola"/>
    <n v="0.45"/>
    <n v="4200"/>
    <n v="1890"/>
    <n v="756"/>
    <n v="0.4"/>
  </r>
  <r>
    <s v="Sodapop"/>
    <n v="1185732"/>
    <d v="2021-05-12T00:00:00"/>
    <s v="Midwest"/>
    <s v="Nebraska"/>
    <s v="Omaha"/>
    <s v="Diet Coke"/>
    <n v="0.40000000000000008"/>
    <n v="1250"/>
    <n v="500.00000000000011"/>
    <n v="175.00000000000003"/>
    <n v="0.35"/>
  </r>
  <r>
    <s v="Sodapop"/>
    <n v="1185732"/>
    <d v="2021-05-12T00:00:00"/>
    <s v="Midwest"/>
    <s v="Nebraska"/>
    <s v="Omaha"/>
    <s v="Sprite"/>
    <n v="0.35000000000000003"/>
    <n v="1000"/>
    <n v="350.00000000000006"/>
    <n v="122.50000000000001"/>
    <n v="0.35"/>
  </r>
  <r>
    <s v="Sodapop"/>
    <n v="1185732"/>
    <d v="2021-05-12T00:00:00"/>
    <s v="Midwest"/>
    <s v="Nebraska"/>
    <s v="Omaha"/>
    <s v="Fanta"/>
    <n v="0.35000000000000003"/>
    <n v="250"/>
    <n v="87.500000000000014"/>
    <n v="35.000000000000007"/>
    <n v="0.4"/>
  </r>
  <r>
    <s v="Sodapop"/>
    <n v="1185732"/>
    <d v="2021-05-12T00:00:00"/>
    <s v="Midwest"/>
    <s v="Nebraska"/>
    <s v="Omaha"/>
    <s v="Powerade"/>
    <n v="0.49999999999999994"/>
    <n v="500"/>
    <n v="249.99999999999997"/>
    <n v="87.499999999999986"/>
    <n v="0.35"/>
  </r>
  <r>
    <s v="Sodapop"/>
    <n v="1185732"/>
    <d v="2021-05-12T00:00:00"/>
    <s v="Midwest"/>
    <s v="Nebraska"/>
    <s v="Omaha"/>
    <s v="Dasani Water"/>
    <n v="0.54999999999999993"/>
    <n v="1500"/>
    <n v="824.99999999999989"/>
    <n v="412.49999999999994"/>
    <n v="0.5"/>
  </r>
  <r>
    <s v="Sodapop"/>
    <n v="1185732"/>
    <d v="2021-06-11T00:00:00"/>
    <s v="Midwest"/>
    <s v="Nebraska"/>
    <s v="Omaha"/>
    <s v="Coca-Cola"/>
    <n v="0.4"/>
    <n v="4000"/>
    <n v="1600"/>
    <n v="640"/>
    <n v="0.4"/>
  </r>
  <r>
    <s v="Sodapop"/>
    <n v="1185732"/>
    <d v="2021-06-11T00:00:00"/>
    <s v="Midwest"/>
    <s v="Nebraska"/>
    <s v="Omaha"/>
    <s v="Diet Coke"/>
    <n v="0.35000000000000009"/>
    <n v="1500"/>
    <n v="525.00000000000011"/>
    <n v="183.75000000000003"/>
    <n v="0.35"/>
  </r>
  <r>
    <s v="Sodapop"/>
    <n v="1185732"/>
    <d v="2021-06-11T00:00:00"/>
    <s v="Midwest"/>
    <s v="Nebraska"/>
    <s v="Omaha"/>
    <s v="Sprite"/>
    <n v="0.30000000000000004"/>
    <n v="1750"/>
    <n v="525.00000000000011"/>
    <n v="183.75000000000003"/>
    <n v="0.35"/>
  </r>
  <r>
    <s v="Sodapop"/>
    <n v="1185732"/>
    <d v="2021-06-11T00:00:00"/>
    <s v="Midwest"/>
    <s v="Nebraska"/>
    <s v="Omaha"/>
    <s v="Fanta"/>
    <n v="0.30000000000000004"/>
    <n v="1500"/>
    <n v="450.00000000000006"/>
    <n v="180.00000000000003"/>
    <n v="0.4"/>
  </r>
  <r>
    <s v="Sodapop"/>
    <n v="1185732"/>
    <d v="2021-06-11T00:00:00"/>
    <s v="Midwest"/>
    <s v="Nebraska"/>
    <s v="Omaha"/>
    <s v="Powerade"/>
    <n v="0.45"/>
    <n v="1500"/>
    <n v="675"/>
    <n v="236.24999999999997"/>
    <n v="0.35"/>
  </r>
  <r>
    <s v="Sodapop"/>
    <n v="1185732"/>
    <d v="2021-06-11T00:00:00"/>
    <s v="Midwest"/>
    <s v="Nebraska"/>
    <s v="Omaha"/>
    <s v="Dasani Water"/>
    <n v="0.5"/>
    <n v="3250"/>
    <n v="1625"/>
    <n v="812.5"/>
    <n v="0.5"/>
  </r>
  <r>
    <s v="Sodapop"/>
    <n v="1185732"/>
    <d v="2021-07-10T00:00:00"/>
    <s v="Midwest"/>
    <s v="Nebraska"/>
    <s v="Omaha"/>
    <s v="Coca-Cola"/>
    <n v="0.45"/>
    <n v="5500"/>
    <n v="2475"/>
    <n v="990"/>
    <n v="0.4"/>
  </r>
  <r>
    <s v="Sodapop"/>
    <n v="1185732"/>
    <d v="2021-07-10T00:00:00"/>
    <s v="Midwest"/>
    <s v="Nebraska"/>
    <s v="Omaha"/>
    <s v="Diet Coke"/>
    <n v="0.40000000000000008"/>
    <n v="3000"/>
    <n v="1200.0000000000002"/>
    <n v="420.00000000000006"/>
    <n v="0.35"/>
  </r>
  <r>
    <s v="Sodapop"/>
    <n v="1185732"/>
    <d v="2021-07-10T00:00:00"/>
    <s v="Midwest"/>
    <s v="Nebraska"/>
    <s v="Omaha"/>
    <s v="Sprite"/>
    <n v="0.35000000000000003"/>
    <n v="2250"/>
    <n v="787.50000000000011"/>
    <n v="275.625"/>
    <n v="0.35"/>
  </r>
  <r>
    <s v="Sodapop"/>
    <n v="1185732"/>
    <d v="2021-07-10T00:00:00"/>
    <s v="Midwest"/>
    <s v="Nebraska"/>
    <s v="Omaha"/>
    <s v="Fanta"/>
    <n v="0.35000000000000003"/>
    <n v="1750"/>
    <n v="612.50000000000011"/>
    <n v="245.00000000000006"/>
    <n v="0.4"/>
  </r>
  <r>
    <s v="Sodapop"/>
    <n v="1185732"/>
    <d v="2021-07-10T00:00:00"/>
    <s v="Midwest"/>
    <s v="Nebraska"/>
    <s v="Omaha"/>
    <s v="Powerade"/>
    <n v="0.45"/>
    <n v="1750"/>
    <n v="787.5"/>
    <n v="275.625"/>
    <n v="0.35"/>
  </r>
  <r>
    <s v="Sodapop"/>
    <n v="1185732"/>
    <d v="2021-07-10T00:00:00"/>
    <s v="Midwest"/>
    <s v="Nebraska"/>
    <s v="Omaha"/>
    <s v="Dasani Water"/>
    <n v="0.5"/>
    <n v="3500"/>
    <n v="1750"/>
    <n v="875"/>
    <n v="0.5"/>
  </r>
  <r>
    <s v="Sodapop"/>
    <n v="1185732"/>
    <d v="2021-08-11T00:00:00"/>
    <s v="Midwest"/>
    <s v="Nebraska"/>
    <s v="Omaha"/>
    <s v="Coca-Cola"/>
    <n v="0.45"/>
    <n v="5000"/>
    <n v="2250"/>
    <n v="900"/>
    <n v="0.4"/>
  </r>
  <r>
    <s v="Sodapop"/>
    <n v="1185732"/>
    <d v="2021-08-11T00:00:00"/>
    <s v="Midwest"/>
    <s v="Nebraska"/>
    <s v="Omaha"/>
    <s v="Diet Coke"/>
    <n v="0.45000000000000007"/>
    <n v="2750"/>
    <n v="1237.5000000000002"/>
    <n v="433.12500000000006"/>
    <n v="0.35"/>
  </r>
  <r>
    <s v="Sodapop"/>
    <n v="1185732"/>
    <d v="2021-08-11T00:00:00"/>
    <s v="Midwest"/>
    <s v="Nebraska"/>
    <s v="Omaha"/>
    <s v="Sprite"/>
    <n v="0.4"/>
    <n v="2000"/>
    <n v="800"/>
    <n v="280"/>
    <n v="0.35"/>
  </r>
  <r>
    <s v="Sodapop"/>
    <n v="1185732"/>
    <d v="2021-08-11T00:00:00"/>
    <s v="Midwest"/>
    <s v="Nebraska"/>
    <s v="Omaha"/>
    <s v="Fanta"/>
    <n v="0.30000000000000004"/>
    <n v="1250"/>
    <n v="375.00000000000006"/>
    <n v="150.00000000000003"/>
    <n v="0.4"/>
  </r>
  <r>
    <s v="Sodapop"/>
    <n v="1185732"/>
    <d v="2021-08-11T00:00:00"/>
    <s v="Midwest"/>
    <s v="Nebraska"/>
    <s v="Omaha"/>
    <s v="Powerade"/>
    <n v="0.4"/>
    <n v="1000"/>
    <n v="400"/>
    <n v="140"/>
    <n v="0.35"/>
  </r>
  <r>
    <s v="Sodapop"/>
    <n v="1185732"/>
    <d v="2021-08-11T00:00:00"/>
    <s v="Midwest"/>
    <s v="Nebraska"/>
    <s v="Omaha"/>
    <s v="Dasani Water"/>
    <n v="0.45"/>
    <n v="2750"/>
    <n v="1237.5"/>
    <n v="618.75"/>
    <n v="0.5"/>
  </r>
  <r>
    <s v="Sodapop"/>
    <n v="1185732"/>
    <d v="2021-09-12T00:00:00"/>
    <s v="Midwest"/>
    <s v="Nebraska"/>
    <s v="Omaha"/>
    <s v="Coca-Cola"/>
    <n v="0.4"/>
    <n v="4000"/>
    <n v="1600"/>
    <n v="640"/>
    <n v="0.4"/>
  </r>
  <r>
    <s v="Sodapop"/>
    <n v="1185732"/>
    <d v="2021-09-12T00:00:00"/>
    <s v="Midwest"/>
    <s v="Nebraska"/>
    <s v="Omaha"/>
    <s v="Diet Coke"/>
    <n v="0.35000000000000009"/>
    <n v="2000"/>
    <n v="700.00000000000023"/>
    <n v="245.00000000000006"/>
    <n v="0.35"/>
  </r>
  <r>
    <s v="Sodapop"/>
    <n v="1185732"/>
    <d v="2021-09-12T00:00:00"/>
    <s v="Midwest"/>
    <s v="Nebraska"/>
    <s v="Omaha"/>
    <s v="Sprite"/>
    <n v="0.2"/>
    <n v="1000"/>
    <n v="200"/>
    <n v="70"/>
    <n v="0.35"/>
  </r>
  <r>
    <s v="Sodapop"/>
    <n v="1185732"/>
    <d v="2021-09-12T00:00:00"/>
    <s v="Midwest"/>
    <s v="Nebraska"/>
    <s v="Omaha"/>
    <s v="Fanta"/>
    <n v="0.2"/>
    <n v="750"/>
    <n v="150"/>
    <n v="60"/>
    <n v="0.4"/>
  </r>
  <r>
    <s v="Sodapop"/>
    <n v="1185732"/>
    <d v="2021-09-12T00:00:00"/>
    <s v="Midwest"/>
    <s v="Nebraska"/>
    <s v="Omaha"/>
    <s v="Powerade"/>
    <n v="0.3"/>
    <n v="750"/>
    <n v="225"/>
    <n v="78.75"/>
    <n v="0.35"/>
  </r>
  <r>
    <s v="Sodapop"/>
    <n v="1185732"/>
    <d v="2021-09-12T00:00:00"/>
    <s v="Midwest"/>
    <s v="Nebraska"/>
    <s v="Omaha"/>
    <s v="Dasani Water"/>
    <n v="0.35000000000000003"/>
    <n v="1500"/>
    <n v="525"/>
    <n v="262.5"/>
    <n v="0.5"/>
  </r>
  <r>
    <s v="Sodapop"/>
    <n v="1185732"/>
    <d v="2021-10-11T00:00:00"/>
    <s v="Midwest"/>
    <s v="Nebraska"/>
    <s v="Omaha"/>
    <s v="Coca-Cola"/>
    <n v="0.39999999999999997"/>
    <n v="3250"/>
    <n v="1300"/>
    <n v="520"/>
    <n v="0.4"/>
  </r>
  <r>
    <s v="Sodapop"/>
    <n v="1185732"/>
    <d v="2021-10-11T00:00:00"/>
    <s v="Midwest"/>
    <s v="Nebraska"/>
    <s v="Omaha"/>
    <s v="Diet Coke"/>
    <n v="0.3"/>
    <n v="1500"/>
    <n v="450"/>
    <n v="157.5"/>
    <n v="0.35"/>
  </r>
  <r>
    <s v="Sodapop"/>
    <n v="1185732"/>
    <d v="2021-10-11T00:00:00"/>
    <s v="Midwest"/>
    <s v="Nebraska"/>
    <s v="Omaha"/>
    <s v="Sprite"/>
    <n v="0.3"/>
    <n v="500"/>
    <n v="150"/>
    <n v="52.5"/>
    <n v="0.35"/>
  </r>
  <r>
    <s v="Sodapop"/>
    <n v="1185732"/>
    <d v="2021-10-11T00:00:00"/>
    <s v="Midwest"/>
    <s v="Nebraska"/>
    <s v="Omaha"/>
    <s v="Fanta"/>
    <n v="0.3"/>
    <n v="250"/>
    <n v="75"/>
    <n v="30"/>
    <n v="0.4"/>
  </r>
  <r>
    <s v="Sodapop"/>
    <n v="1185732"/>
    <d v="2021-10-11T00:00:00"/>
    <s v="Midwest"/>
    <s v="Nebraska"/>
    <s v="Omaha"/>
    <s v="Powerade"/>
    <n v="0.39999999999999997"/>
    <n v="250"/>
    <n v="99.999999999999986"/>
    <n v="34.999999999999993"/>
    <n v="0.35"/>
  </r>
  <r>
    <s v="Sodapop"/>
    <n v="1185732"/>
    <d v="2021-10-11T00:00:00"/>
    <s v="Midwest"/>
    <s v="Nebraska"/>
    <s v="Omaha"/>
    <s v="Dasani Water"/>
    <n v="0.4499999999999999"/>
    <n v="1500"/>
    <n v="674.99999999999989"/>
    <n v="337.49999999999994"/>
    <n v="0.5"/>
  </r>
  <r>
    <s v="Sodapop"/>
    <n v="1185732"/>
    <d v="2021-11-11T00:00:00"/>
    <s v="Midwest"/>
    <s v="Nebraska"/>
    <s v="Omaha"/>
    <s v="Coca-Cola"/>
    <n v="0.4"/>
    <n v="3000"/>
    <n v="1200"/>
    <n v="480"/>
    <n v="0.4"/>
  </r>
  <r>
    <s v="Sodapop"/>
    <n v="1185732"/>
    <d v="2021-11-11T00:00:00"/>
    <s v="Midwest"/>
    <s v="Nebraska"/>
    <s v="Omaha"/>
    <s v="Diet Coke"/>
    <n v="0.30000000000000004"/>
    <n v="1500"/>
    <n v="450.00000000000006"/>
    <n v="157.5"/>
    <n v="0.35"/>
  </r>
  <r>
    <s v="Sodapop"/>
    <n v="1185732"/>
    <d v="2021-11-11T00:00:00"/>
    <s v="Midwest"/>
    <s v="Nebraska"/>
    <s v="Omaha"/>
    <s v="Sprite"/>
    <n v="0.30000000000000004"/>
    <n v="950"/>
    <n v="285.00000000000006"/>
    <n v="99.750000000000014"/>
    <n v="0.35"/>
  </r>
  <r>
    <s v="Sodapop"/>
    <n v="1185732"/>
    <d v="2021-11-11T00:00:00"/>
    <s v="Midwest"/>
    <s v="Nebraska"/>
    <s v="Omaha"/>
    <s v="Fanta"/>
    <n v="0.30000000000000004"/>
    <n v="1250"/>
    <n v="375.00000000000006"/>
    <n v="150.00000000000003"/>
    <n v="0.4"/>
  </r>
  <r>
    <s v="Sodapop"/>
    <n v="1185732"/>
    <d v="2021-11-11T00:00:00"/>
    <s v="Midwest"/>
    <s v="Nebraska"/>
    <s v="Omaha"/>
    <s v="Powerade"/>
    <n v="0.49999999999999994"/>
    <n v="1000"/>
    <n v="499.99999999999994"/>
    <n v="174.99999999999997"/>
    <n v="0.35"/>
  </r>
  <r>
    <s v="Sodapop"/>
    <n v="1185732"/>
    <d v="2021-11-11T00:00:00"/>
    <s v="Midwest"/>
    <s v="Nebraska"/>
    <s v="Omaha"/>
    <s v="Dasani Water"/>
    <n v="0.54999999999999982"/>
    <n v="2000"/>
    <n v="1099.9999999999995"/>
    <n v="549.99999999999977"/>
    <n v="0.5"/>
  </r>
  <r>
    <s v="Sodapop"/>
    <n v="1185732"/>
    <d v="2021-12-10T00:00:00"/>
    <s v="Midwest"/>
    <s v="Nebraska"/>
    <s v="Omaha"/>
    <s v="Coca-Cola"/>
    <n v="0.49999999999999994"/>
    <n v="4500"/>
    <n v="2249.9999999999995"/>
    <n v="899.99999999999989"/>
    <n v="0.4"/>
  </r>
  <r>
    <s v="Sodapop"/>
    <n v="1185732"/>
    <d v="2021-12-10T00:00:00"/>
    <s v="Midwest"/>
    <s v="Nebraska"/>
    <s v="Omaha"/>
    <s v="Diet Coke"/>
    <n v="0.4"/>
    <n v="2500"/>
    <n v="1000"/>
    <n v="350"/>
    <n v="0.35"/>
  </r>
  <r>
    <s v="Sodapop"/>
    <n v="1185732"/>
    <d v="2021-12-10T00:00:00"/>
    <s v="Midwest"/>
    <s v="Nebraska"/>
    <s v="Omaha"/>
    <s v="Sprite"/>
    <n v="0.4"/>
    <n v="2000"/>
    <n v="800"/>
    <n v="280"/>
    <n v="0.35"/>
  </r>
  <r>
    <s v="Sodapop"/>
    <n v="1185732"/>
    <d v="2021-12-10T00:00:00"/>
    <s v="Midwest"/>
    <s v="Nebraska"/>
    <s v="Omaha"/>
    <s v="Fanta"/>
    <n v="0.4"/>
    <n v="1500"/>
    <n v="600"/>
    <n v="240"/>
    <n v="0.4"/>
  </r>
  <r>
    <s v="Sodapop"/>
    <n v="1185732"/>
    <d v="2021-12-10T00:00:00"/>
    <s v="Midwest"/>
    <s v="Nebraska"/>
    <s v="Omaha"/>
    <s v="Powerade"/>
    <n v="0.49999999999999994"/>
    <n v="1500"/>
    <n v="749.99999999999989"/>
    <n v="262.49999999999994"/>
    <n v="0.35"/>
  </r>
  <r>
    <s v="Sodapop"/>
    <n v="1185732"/>
    <d v="2021-12-10T00:00:00"/>
    <s v="Midwest"/>
    <s v="Nebraska"/>
    <s v="Omaha"/>
    <s v="Dasani Water"/>
    <n v="0.54999999999999982"/>
    <n v="2500"/>
    <n v="1374.9999999999995"/>
    <n v="687.49999999999977"/>
    <n v="0.5"/>
  </r>
  <r>
    <s v="BevCo"/>
    <n v="1197831"/>
    <d v="2021-01-02T00:00:00"/>
    <s v="South"/>
    <s v="Alabama"/>
    <s v="Birmingham"/>
    <s v="Coca-Cola"/>
    <n v="0.2"/>
    <n v="6750"/>
    <n v="1350"/>
    <n v="540"/>
    <n v="0.39999999999999997"/>
  </r>
  <r>
    <s v="BevCo"/>
    <n v="1197831"/>
    <d v="2021-01-02T00:00:00"/>
    <s v="South"/>
    <s v="Alabama"/>
    <s v="Birmingham"/>
    <s v="Diet Coke"/>
    <n v="0.3"/>
    <n v="6750"/>
    <n v="2025"/>
    <n v="809.99999999999989"/>
    <n v="0.39999999999999997"/>
  </r>
  <r>
    <s v="BevCo"/>
    <n v="1197831"/>
    <d v="2021-01-02T00:00:00"/>
    <s v="South"/>
    <s v="Alabama"/>
    <s v="Birmingham"/>
    <s v="Sprite"/>
    <n v="0.3"/>
    <n v="4750"/>
    <n v="1425"/>
    <n v="570"/>
    <n v="0.39999999999999997"/>
  </r>
  <r>
    <s v="BevCo"/>
    <n v="1197831"/>
    <d v="2021-01-02T00:00:00"/>
    <s v="South"/>
    <s v="Alabama"/>
    <s v="Birmingham"/>
    <s v="Fanta"/>
    <n v="0.35"/>
    <n v="4750"/>
    <n v="1662.5"/>
    <n v="831.25"/>
    <n v="0.5"/>
  </r>
  <r>
    <s v="BevCo"/>
    <n v="1197831"/>
    <d v="2021-01-02T00:00:00"/>
    <s v="South"/>
    <s v="Alabama"/>
    <s v="Birmingham"/>
    <s v="Powerade"/>
    <n v="0.4"/>
    <n v="3250"/>
    <n v="1300"/>
    <n v="454.99999999999994"/>
    <n v="0.35"/>
  </r>
  <r>
    <s v="BevCo"/>
    <n v="1197831"/>
    <d v="2021-01-02T00:00:00"/>
    <s v="South"/>
    <s v="Alabama"/>
    <s v="Birmingham"/>
    <s v="Dasani Water"/>
    <n v="0.35"/>
    <n v="4750"/>
    <n v="1662.5"/>
    <n v="914.37500000000011"/>
    <n v="0.55000000000000004"/>
  </r>
  <r>
    <s v="BevCo"/>
    <n v="1197831"/>
    <d v="2021-02-01T00:00:00"/>
    <s v="South"/>
    <s v="Alabama"/>
    <s v="Birmingham"/>
    <s v="Coca-Cola"/>
    <n v="0.25"/>
    <n v="6250"/>
    <n v="1562.5"/>
    <n v="625"/>
    <n v="0.39999999999999997"/>
  </r>
  <r>
    <s v="BevCo"/>
    <n v="1197831"/>
    <d v="2021-02-01T00:00:00"/>
    <s v="South"/>
    <s v="Alabama"/>
    <s v="Birmingham"/>
    <s v="Diet Coke"/>
    <n v="0.35"/>
    <n v="6000"/>
    <n v="2100"/>
    <n v="839.99999999999989"/>
    <n v="0.39999999999999997"/>
  </r>
  <r>
    <s v="BevCo"/>
    <n v="1197831"/>
    <d v="2021-02-01T00:00:00"/>
    <s v="South"/>
    <s v="Alabama"/>
    <s v="Birmingham"/>
    <s v="Sprite"/>
    <n v="0.35"/>
    <n v="4250"/>
    <n v="1487.5"/>
    <n v="595"/>
    <n v="0.39999999999999997"/>
  </r>
  <r>
    <s v="BevCo"/>
    <n v="1197831"/>
    <d v="2021-02-01T00:00:00"/>
    <s v="South"/>
    <s v="Alabama"/>
    <s v="Birmingham"/>
    <s v="Fanta"/>
    <n v="0.35"/>
    <n v="3750"/>
    <n v="1312.5"/>
    <n v="656.25"/>
    <n v="0.5"/>
  </r>
  <r>
    <s v="BevCo"/>
    <n v="1197831"/>
    <d v="2021-02-01T00:00:00"/>
    <s v="South"/>
    <s v="Alabama"/>
    <s v="Birmingham"/>
    <s v="Powerade"/>
    <n v="0.4"/>
    <n v="2500"/>
    <n v="1000"/>
    <n v="350"/>
    <n v="0.35"/>
  </r>
  <r>
    <s v="BevCo"/>
    <n v="1197831"/>
    <d v="2021-02-01T00:00:00"/>
    <s v="South"/>
    <s v="Alabama"/>
    <s v="Birmingham"/>
    <s v="Dasani Water"/>
    <n v="0.35"/>
    <n v="4500"/>
    <n v="1575"/>
    <n v="866.25000000000011"/>
    <n v="0.55000000000000004"/>
  </r>
  <r>
    <s v="BevCo"/>
    <n v="1197831"/>
    <d v="2021-03-03T00:00:00"/>
    <s v="South"/>
    <s v="Alabama"/>
    <s v="Birmingham"/>
    <s v="Coca-Cola"/>
    <n v="0.3"/>
    <n v="6250"/>
    <n v="1875"/>
    <n v="843.74999999999989"/>
    <n v="0.44999999999999996"/>
  </r>
  <r>
    <s v="BevCo"/>
    <n v="1197831"/>
    <d v="2021-03-03T00:00:00"/>
    <s v="South"/>
    <s v="Alabama"/>
    <s v="Birmingham"/>
    <s v="Diet Coke"/>
    <n v="0.4"/>
    <n v="6250"/>
    <n v="2500"/>
    <n v="1125"/>
    <n v="0.44999999999999996"/>
  </r>
  <r>
    <s v="BevCo"/>
    <n v="1197831"/>
    <d v="2021-03-03T00:00:00"/>
    <s v="South"/>
    <s v="Alabama"/>
    <s v="Birmingham"/>
    <s v="Sprite"/>
    <n v="0.3"/>
    <n v="4500"/>
    <n v="1350"/>
    <n v="607.49999999999989"/>
    <n v="0.44999999999999996"/>
  </r>
  <r>
    <s v="BevCo"/>
    <n v="1197831"/>
    <d v="2021-03-03T00:00:00"/>
    <s v="South"/>
    <s v="Alabama"/>
    <s v="Birmingham"/>
    <s v="Fanta"/>
    <n v="0.35000000000000003"/>
    <n v="3500"/>
    <n v="1225.0000000000002"/>
    <n v="673.75000000000023"/>
    <n v="0.55000000000000004"/>
  </r>
  <r>
    <s v="BevCo"/>
    <n v="1197831"/>
    <d v="2021-03-03T00:00:00"/>
    <s v="South"/>
    <s v="Alabama"/>
    <s v="Birmingham"/>
    <s v="Powerade"/>
    <n v="0.4"/>
    <n v="2500"/>
    <n v="1000"/>
    <n v="399.99999999999994"/>
    <n v="0.39999999999999997"/>
  </r>
  <r>
    <s v="BevCo"/>
    <n v="1197831"/>
    <d v="2021-03-03T00:00:00"/>
    <s v="South"/>
    <s v="Alabama"/>
    <s v="Birmingham"/>
    <s v="Dasani Water"/>
    <n v="0.35000000000000003"/>
    <n v="4000"/>
    <n v="1400.0000000000002"/>
    <n v="840.00000000000023"/>
    <n v="0.60000000000000009"/>
  </r>
  <r>
    <s v="BevCo"/>
    <n v="1197831"/>
    <d v="2021-04-02T00:00:00"/>
    <s v="South"/>
    <s v="Alabama"/>
    <s v="Birmingham"/>
    <s v="Coca-Cola"/>
    <n v="0.19999999999999998"/>
    <n v="6500"/>
    <n v="1300"/>
    <n v="584.99999999999989"/>
    <n v="0.44999999999999996"/>
  </r>
  <r>
    <s v="BevCo"/>
    <n v="1197831"/>
    <d v="2021-04-02T00:00:00"/>
    <s v="South"/>
    <s v="Alabama"/>
    <s v="Birmingham"/>
    <s v="Diet Coke"/>
    <n v="0.20000000000000007"/>
    <n v="6500"/>
    <n v="1300.0000000000005"/>
    <n v="585.00000000000011"/>
    <n v="0.44999999999999996"/>
  </r>
  <r>
    <s v="BevCo"/>
    <n v="1197831"/>
    <d v="2021-04-02T00:00:00"/>
    <s v="South"/>
    <s v="Alabama"/>
    <s v="Birmingham"/>
    <s v="Sprite"/>
    <n v="0.14999999999999997"/>
    <n v="4750"/>
    <n v="712.49999999999989"/>
    <n v="320.62499999999994"/>
    <n v="0.44999999999999996"/>
  </r>
  <r>
    <s v="BevCo"/>
    <n v="1197831"/>
    <d v="2021-04-02T00:00:00"/>
    <s v="South"/>
    <s v="Alabama"/>
    <s v="Birmingham"/>
    <s v="Fanta"/>
    <n v="0.20000000000000007"/>
    <n v="3750"/>
    <n v="750.00000000000023"/>
    <n v="412.50000000000017"/>
    <n v="0.55000000000000004"/>
  </r>
  <r>
    <s v="BevCo"/>
    <n v="1197831"/>
    <d v="2021-04-02T00:00:00"/>
    <s v="South"/>
    <s v="Alabama"/>
    <s v="Birmingham"/>
    <s v="Powerade"/>
    <n v="0.25"/>
    <n v="2750"/>
    <n v="687.5"/>
    <n v="275"/>
    <n v="0.39999999999999997"/>
  </r>
  <r>
    <s v="BevCo"/>
    <n v="1197831"/>
    <d v="2021-04-02T00:00:00"/>
    <s v="South"/>
    <s v="Alabama"/>
    <s v="Birmingham"/>
    <s v="Dasani Water"/>
    <n v="0.20000000000000007"/>
    <n v="5500"/>
    <n v="1100.0000000000005"/>
    <n v="660.00000000000034"/>
    <n v="0.60000000000000009"/>
  </r>
  <r>
    <s v="BevCo"/>
    <n v="1197831"/>
    <d v="2021-05-02T00:00:00"/>
    <s v="South"/>
    <s v="Alabama"/>
    <s v="Birmingham"/>
    <s v="Coca-Cola"/>
    <n v="9.9999999999999964E-2"/>
    <n v="7000"/>
    <n v="699.99999999999977"/>
    <n v="314.99999999999989"/>
    <n v="0.44999999999999996"/>
  </r>
  <r>
    <s v="BevCo"/>
    <n v="1197831"/>
    <d v="2021-05-02T00:00:00"/>
    <s v="South"/>
    <s v="Alabama"/>
    <s v="Birmingham"/>
    <s v="Diet Coke"/>
    <n v="0.20000000000000007"/>
    <n v="7250"/>
    <n v="1450.0000000000005"/>
    <n v="652.50000000000011"/>
    <n v="0.44999999999999996"/>
  </r>
  <r>
    <s v="BevCo"/>
    <n v="1197831"/>
    <d v="2021-05-02T00:00:00"/>
    <s v="South"/>
    <s v="Alabama"/>
    <s v="Birmingham"/>
    <s v="Sprite"/>
    <n v="0.14999999999999997"/>
    <n v="5750"/>
    <n v="862.49999999999977"/>
    <n v="388.12499999999989"/>
    <n v="0.44999999999999996"/>
  </r>
  <r>
    <s v="BevCo"/>
    <n v="1197831"/>
    <d v="2021-05-02T00:00:00"/>
    <s v="South"/>
    <s v="Alabama"/>
    <s v="Birmingham"/>
    <s v="Fanta"/>
    <n v="0.35000000000000003"/>
    <n v="5000"/>
    <n v="1750.0000000000002"/>
    <n v="962.50000000000023"/>
    <n v="0.55000000000000004"/>
  </r>
  <r>
    <s v="BevCo"/>
    <n v="1197831"/>
    <d v="2021-05-02T00:00:00"/>
    <s v="South"/>
    <s v="Alabama"/>
    <s v="Birmingham"/>
    <s v="Powerade"/>
    <n v="0.5"/>
    <n v="4000"/>
    <n v="2000"/>
    <n v="799.99999999999989"/>
    <n v="0.39999999999999997"/>
  </r>
  <r>
    <s v="BevCo"/>
    <n v="1197831"/>
    <d v="2021-05-02T00:00:00"/>
    <s v="South"/>
    <s v="Alabama"/>
    <s v="Birmingham"/>
    <s v="Dasani Water"/>
    <n v="0.45"/>
    <n v="7500"/>
    <n v="3375"/>
    <n v="2025.0000000000002"/>
    <n v="0.60000000000000009"/>
  </r>
  <r>
    <s v="BevCo"/>
    <n v="1197831"/>
    <d v="2021-06-01T00:00:00"/>
    <s v="South"/>
    <s v="Alabama"/>
    <s v="Birmingham"/>
    <s v="Coca-Cola"/>
    <n v="0.45"/>
    <n v="7500"/>
    <n v="3375"/>
    <n v="1518.7499999999998"/>
    <n v="0.44999999999999996"/>
  </r>
  <r>
    <s v="BevCo"/>
    <n v="1197831"/>
    <d v="2021-06-01T00:00:00"/>
    <s v="South"/>
    <s v="Alabama"/>
    <s v="Birmingham"/>
    <s v="Diet Coke"/>
    <n v="0.5"/>
    <n v="7500"/>
    <n v="3750"/>
    <n v="1687.4999999999998"/>
    <n v="0.44999999999999996"/>
  </r>
  <r>
    <s v="BevCo"/>
    <n v="1197831"/>
    <d v="2021-06-01T00:00:00"/>
    <s v="South"/>
    <s v="Alabama"/>
    <s v="Birmingham"/>
    <s v="Sprite"/>
    <n v="0.45"/>
    <n v="6500"/>
    <n v="2925"/>
    <n v="1316.2499999999998"/>
    <n v="0.44999999999999996"/>
  </r>
  <r>
    <s v="BevCo"/>
    <n v="1197831"/>
    <d v="2021-06-01T00:00:00"/>
    <s v="South"/>
    <s v="Alabama"/>
    <s v="Birmingham"/>
    <s v="Fanta"/>
    <n v="0.45"/>
    <n v="6000"/>
    <n v="2700"/>
    <n v="1485.0000000000002"/>
    <n v="0.55000000000000004"/>
  </r>
  <r>
    <s v="BevCo"/>
    <n v="1197831"/>
    <d v="2021-06-01T00:00:00"/>
    <s v="South"/>
    <s v="Alabama"/>
    <s v="Birmingham"/>
    <s v="Powerade"/>
    <n v="0.5"/>
    <n v="5000"/>
    <n v="2500"/>
    <n v="999.99999999999989"/>
    <n v="0.39999999999999997"/>
  </r>
  <r>
    <s v="BevCo"/>
    <n v="1197831"/>
    <d v="2021-06-01T00:00:00"/>
    <s v="South"/>
    <s v="Alabama"/>
    <s v="Birmingham"/>
    <s v="Dasani Water"/>
    <n v="0.55000000000000004"/>
    <n v="8750"/>
    <n v="4812.5"/>
    <n v="2887.5000000000005"/>
    <n v="0.60000000000000009"/>
  </r>
  <r>
    <s v="BevCo"/>
    <n v="1197831"/>
    <d v="2021-07-03T00:00:00"/>
    <s v="South"/>
    <s v="Alabama"/>
    <s v="Birmingham"/>
    <s v="Coca-Cola"/>
    <n v="0.45"/>
    <n v="8250"/>
    <n v="3712.5"/>
    <n v="1856.2499999999998"/>
    <n v="0.49999999999999994"/>
  </r>
  <r>
    <s v="BevCo"/>
    <n v="1197831"/>
    <d v="2021-07-03T00:00:00"/>
    <s v="South"/>
    <s v="Alabama"/>
    <s v="Birmingham"/>
    <s v="Diet Coke"/>
    <n v="0.5"/>
    <n v="8250"/>
    <n v="4125"/>
    <n v="2062.4999999999995"/>
    <n v="0.49999999999999994"/>
  </r>
  <r>
    <s v="BevCo"/>
    <n v="1197831"/>
    <d v="2021-07-03T00:00:00"/>
    <s v="South"/>
    <s v="Alabama"/>
    <s v="Birmingham"/>
    <s v="Sprite"/>
    <n v="0.45"/>
    <n v="9750"/>
    <n v="4387.5"/>
    <n v="2193.7499999999995"/>
    <n v="0.49999999999999994"/>
  </r>
  <r>
    <s v="BevCo"/>
    <n v="1197831"/>
    <d v="2021-07-03T00:00:00"/>
    <s v="South"/>
    <s v="Alabama"/>
    <s v="Birmingham"/>
    <s v="Fanta"/>
    <n v="0.45"/>
    <n v="5750"/>
    <n v="2587.5"/>
    <n v="1552.5000000000002"/>
    <n v="0.60000000000000009"/>
  </r>
  <r>
    <s v="BevCo"/>
    <n v="1197831"/>
    <d v="2021-07-03T00:00:00"/>
    <s v="South"/>
    <s v="Alabama"/>
    <s v="Birmingham"/>
    <s v="Powerade"/>
    <n v="0.5"/>
    <n v="5250"/>
    <n v="2625"/>
    <n v="1181.2499999999998"/>
    <n v="0.44999999999999996"/>
  </r>
  <r>
    <s v="BevCo"/>
    <n v="1197831"/>
    <d v="2021-07-03T00:00:00"/>
    <s v="South"/>
    <s v="Alabama"/>
    <s v="Birmingham"/>
    <s v="Dasani Water"/>
    <n v="0.6"/>
    <n v="8000"/>
    <n v="4800"/>
    <n v="3120.0000000000005"/>
    <n v="0.65000000000000013"/>
  </r>
  <r>
    <s v="BevCo"/>
    <n v="1197831"/>
    <d v="2021-08-05T00:00:00"/>
    <s v="South"/>
    <s v="Alabama"/>
    <s v="Birmingham"/>
    <s v="Coca-Cola"/>
    <n v="0.4"/>
    <n v="7500"/>
    <n v="3000"/>
    <n v="1499.9999999999998"/>
    <n v="0.49999999999999994"/>
  </r>
  <r>
    <s v="BevCo"/>
    <n v="1197831"/>
    <d v="2021-08-05T00:00:00"/>
    <s v="South"/>
    <s v="Alabama"/>
    <s v="Birmingham"/>
    <s v="Diet Coke"/>
    <n v="0.55000000000000004"/>
    <n v="7500"/>
    <n v="4125"/>
    <n v="2062.4999999999995"/>
    <n v="0.49999999999999994"/>
  </r>
  <r>
    <s v="BevCo"/>
    <n v="1197831"/>
    <d v="2021-08-05T00:00:00"/>
    <s v="South"/>
    <s v="Alabama"/>
    <s v="Birmingham"/>
    <s v="Sprite"/>
    <n v="0.55000000000000004"/>
    <n v="9250"/>
    <n v="5087.5"/>
    <n v="2543.7499999999995"/>
    <n v="0.49999999999999994"/>
  </r>
  <r>
    <s v="BevCo"/>
    <n v="1197831"/>
    <d v="2021-08-05T00:00:00"/>
    <s v="South"/>
    <s v="Alabama"/>
    <s v="Birmingham"/>
    <s v="Fanta"/>
    <n v="0.5"/>
    <n v="4250"/>
    <n v="2125"/>
    <n v="1275.0000000000002"/>
    <n v="0.60000000000000009"/>
  </r>
  <r>
    <s v="BevCo"/>
    <n v="1197831"/>
    <d v="2021-08-05T00:00:00"/>
    <s v="South"/>
    <s v="Alabama"/>
    <s v="Birmingham"/>
    <s v="Powerade"/>
    <n v="0.55000000000000004"/>
    <n v="4250"/>
    <n v="2337.5"/>
    <n v="1051.875"/>
    <n v="0.44999999999999996"/>
  </r>
  <r>
    <s v="BevCo"/>
    <n v="1197831"/>
    <d v="2021-08-05T00:00:00"/>
    <s v="South"/>
    <s v="Alabama"/>
    <s v="Birmingham"/>
    <s v="Dasani Water"/>
    <n v="0.6"/>
    <n v="6750"/>
    <n v="4050"/>
    <n v="2632.5000000000005"/>
    <n v="0.65000000000000013"/>
  </r>
  <r>
    <s v="BevCo"/>
    <n v="1197831"/>
    <d v="2021-09-02T00:00:00"/>
    <s v="South"/>
    <s v="Alabama"/>
    <s v="Birmingham"/>
    <s v="Coca-Cola"/>
    <n v="0.55000000000000004"/>
    <n v="6250"/>
    <n v="3437.5000000000005"/>
    <n v="1718.75"/>
    <n v="0.49999999999999994"/>
  </r>
  <r>
    <s v="BevCo"/>
    <n v="1197831"/>
    <d v="2021-09-02T00:00:00"/>
    <s v="South"/>
    <s v="Alabama"/>
    <s v="Birmingham"/>
    <s v="Diet Coke"/>
    <n v="0.55000000000000004"/>
    <n v="5750"/>
    <n v="3162.5000000000005"/>
    <n v="1581.25"/>
    <n v="0.49999999999999994"/>
  </r>
  <r>
    <s v="BevCo"/>
    <n v="1197831"/>
    <d v="2021-09-02T00:00:00"/>
    <s v="South"/>
    <s v="Alabama"/>
    <s v="Birmingham"/>
    <s v="Sprite"/>
    <n v="0.6"/>
    <n v="6250"/>
    <n v="3750"/>
    <n v="1874.9999999999998"/>
    <n v="0.49999999999999994"/>
  </r>
  <r>
    <s v="BevCo"/>
    <n v="1197831"/>
    <d v="2021-09-02T00:00:00"/>
    <s v="South"/>
    <s v="Alabama"/>
    <s v="Birmingham"/>
    <s v="Fanta"/>
    <n v="0.6"/>
    <n v="3500"/>
    <n v="2100"/>
    <n v="1260.0000000000002"/>
    <n v="0.60000000000000009"/>
  </r>
  <r>
    <s v="BevCo"/>
    <n v="1197831"/>
    <d v="2021-09-02T00:00:00"/>
    <s v="South"/>
    <s v="Alabama"/>
    <s v="Birmingham"/>
    <s v="Powerade"/>
    <n v="0.45"/>
    <n v="3500"/>
    <n v="1575"/>
    <n v="708.74999999999989"/>
    <n v="0.44999999999999996"/>
  </r>
  <r>
    <s v="BevCo"/>
    <n v="1197831"/>
    <d v="2021-09-02T00:00:00"/>
    <s v="South"/>
    <s v="Alabama"/>
    <s v="Birmingham"/>
    <s v="Dasani Water"/>
    <n v="0.4"/>
    <n v="5750"/>
    <n v="2300"/>
    <n v="1495.0000000000002"/>
    <n v="0.65000000000000013"/>
  </r>
  <r>
    <s v="BevCo"/>
    <n v="1197831"/>
    <d v="2021-10-01T00:00:00"/>
    <s v="South"/>
    <s v="Alabama"/>
    <s v="Birmingham"/>
    <s v="Coca-Cola"/>
    <n v="0.30000000000000004"/>
    <n v="5250"/>
    <n v="1575.0000000000002"/>
    <n v="787.5"/>
    <n v="0.49999999999999994"/>
  </r>
  <r>
    <s v="BevCo"/>
    <n v="1197831"/>
    <d v="2021-10-01T00:00:00"/>
    <s v="South"/>
    <s v="Alabama"/>
    <s v="Birmingham"/>
    <s v="Diet Coke"/>
    <n v="0.30000000000000004"/>
    <n v="5250"/>
    <n v="1575.0000000000002"/>
    <n v="787.5"/>
    <n v="0.49999999999999994"/>
  </r>
  <r>
    <s v="BevCo"/>
    <n v="1197831"/>
    <d v="2021-10-01T00:00:00"/>
    <s v="South"/>
    <s v="Alabama"/>
    <s v="Birmingham"/>
    <s v="Sprite"/>
    <n v="0.35000000000000003"/>
    <n v="4750"/>
    <n v="1662.5000000000002"/>
    <n v="831.25"/>
    <n v="0.49999999999999994"/>
  </r>
  <r>
    <s v="BevCo"/>
    <n v="1197831"/>
    <d v="2021-10-01T00:00:00"/>
    <s v="South"/>
    <s v="Alabama"/>
    <s v="Birmingham"/>
    <s v="Fanta"/>
    <n v="0.35000000000000003"/>
    <n v="3250"/>
    <n v="1137.5"/>
    <n v="682.50000000000011"/>
    <n v="0.60000000000000009"/>
  </r>
  <r>
    <s v="BevCo"/>
    <n v="1197831"/>
    <d v="2021-10-01T00:00:00"/>
    <s v="South"/>
    <s v="Alabama"/>
    <s v="Birmingham"/>
    <s v="Powerade"/>
    <n v="0.30000000000000004"/>
    <n v="3000"/>
    <n v="900.00000000000011"/>
    <n v="405"/>
    <n v="0.44999999999999996"/>
  </r>
  <r>
    <s v="BevCo"/>
    <n v="1197831"/>
    <d v="2021-10-01T00:00:00"/>
    <s v="South"/>
    <s v="Alabama"/>
    <s v="Birmingham"/>
    <s v="Dasani Water"/>
    <n v="0.4"/>
    <n v="4750"/>
    <n v="1900"/>
    <n v="1235.0000000000002"/>
    <n v="0.65000000000000013"/>
  </r>
  <r>
    <s v="BevCo"/>
    <n v="1197831"/>
    <d v="2021-11-02T00:00:00"/>
    <s v="South"/>
    <s v="Alabama"/>
    <s v="Birmingham"/>
    <s v="Coca-Cola"/>
    <n v="0.20000000000000004"/>
    <n v="6250"/>
    <n v="1250.0000000000002"/>
    <n v="625"/>
    <n v="0.49999999999999994"/>
  </r>
  <r>
    <s v="BevCo"/>
    <n v="1197831"/>
    <d v="2021-11-02T00:00:00"/>
    <s v="South"/>
    <s v="Alabama"/>
    <s v="Birmingham"/>
    <s v="Diet Coke"/>
    <n v="0.20000000000000004"/>
    <n v="6250"/>
    <n v="1250.0000000000002"/>
    <n v="625"/>
    <n v="0.49999999999999994"/>
  </r>
  <r>
    <s v="BevCo"/>
    <n v="1197831"/>
    <d v="2021-11-02T00:00:00"/>
    <s v="South"/>
    <s v="Alabama"/>
    <s v="Birmingham"/>
    <s v="Sprite"/>
    <n v="0.45000000000000007"/>
    <n v="5750"/>
    <n v="2587.5000000000005"/>
    <n v="1293.75"/>
    <n v="0.49999999999999994"/>
  </r>
  <r>
    <s v="BevCo"/>
    <n v="1197831"/>
    <d v="2021-11-02T00:00:00"/>
    <s v="South"/>
    <s v="Alabama"/>
    <s v="Birmingham"/>
    <s v="Fanta"/>
    <n v="0.45000000000000007"/>
    <n v="4500"/>
    <n v="2025.0000000000002"/>
    <n v="1215.0000000000002"/>
    <n v="0.60000000000000009"/>
  </r>
  <r>
    <s v="BevCo"/>
    <n v="1197831"/>
    <d v="2021-11-02T00:00:00"/>
    <s v="South"/>
    <s v="Alabama"/>
    <s v="Birmingham"/>
    <s v="Powerade"/>
    <n v="0.49999999999999994"/>
    <n v="4250"/>
    <n v="2124.9999999999995"/>
    <n v="956.24999999999966"/>
    <n v="0.44999999999999996"/>
  </r>
  <r>
    <s v="BevCo"/>
    <n v="1197831"/>
    <d v="2021-11-02T00:00:00"/>
    <s v="South"/>
    <s v="Alabama"/>
    <s v="Birmingham"/>
    <s v="Dasani Water"/>
    <n v="0.6"/>
    <n v="6250"/>
    <n v="3750"/>
    <n v="2437.5000000000005"/>
    <n v="0.65000000000000013"/>
  </r>
  <r>
    <s v="BevCo"/>
    <n v="1197831"/>
    <d v="2021-12-01T00:00:00"/>
    <s v="South"/>
    <s v="Alabama"/>
    <s v="Birmingham"/>
    <s v="Coca-Cola"/>
    <n v="0.6"/>
    <n v="7750"/>
    <n v="4650"/>
    <n v="2324.9999999999995"/>
    <n v="0.49999999999999994"/>
  </r>
  <r>
    <s v="BevCo"/>
    <n v="1197831"/>
    <d v="2021-12-01T00:00:00"/>
    <s v="South"/>
    <s v="Alabama"/>
    <s v="Birmingham"/>
    <s v="Diet Coke"/>
    <n v="0.6"/>
    <n v="7750"/>
    <n v="4650"/>
    <n v="2324.9999999999995"/>
    <n v="0.49999999999999994"/>
  </r>
  <r>
    <s v="BevCo"/>
    <n v="1197831"/>
    <d v="2021-12-01T00:00:00"/>
    <s v="South"/>
    <s v="Alabama"/>
    <s v="Birmingham"/>
    <s v="Sprite"/>
    <n v="0.65"/>
    <n v="7000"/>
    <n v="4550"/>
    <n v="2274.9999999999995"/>
    <n v="0.49999999999999994"/>
  </r>
  <r>
    <s v="BevCo"/>
    <n v="1197831"/>
    <d v="2021-12-01T00:00:00"/>
    <s v="South"/>
    <s v="Alabama"/>
    <s v="Birmingham"/>
    <s v="Fanta"/>
    <n v="0.65"/>
    <n v="5500"/>
    <n v="3575"/>
    <n v="2145.0000000000005"/>
    <n v="0.60000000000000009"/>
  </r>
  <r>
    <s v="BevCo"/>
    <n v="1197831"/>
    <d v="2021-12-01T00:00:00"/>
    <s v="South"/>
    <s v="Alabama"/>
    <s v="Birmingham"/>
    <s v="Powerade"/>
    <n v="0.6"/>
    <n v="5000"/>
    <n v="3000"/>
    <n v="1349.9999999999998"/>
    <n v="0.44999999999999996"/>
  </r>
  <r>
    <s v="BevCo"/>
    <n v="1197831"/>
    <d v="2021-12-01T00:00:00"/>
    <s v="South"/>
    <s v="Alabama"/>
    <s v="Birmingham"/>
    <s v="Dasani Water"/>
    <n v="0.70000000000000007"/>
    <n v="7500"/>
    <n v="5250.0000000000009"/>
    <n v="3412.5000000000014"/>
    <n v="0.65000000000000013"/>
  </r>
  <r>
    <s v="Sodapop"/>
    <n v="1185732"/>
    <d v="2021-01-21T00:00:00"/>
    <s v="Northeast"/>
    <s v="Maine"/>
    <s v="Portland"/>
    <s v="Coca-Cola"/>
    <n v="0.4"/>
    <n v="4500"/>
    <n v="1800"/>
    <n v="630"/>
    <n v="0.35"/>
  </r>
  <r>
    <s v="Sodapop"/>
    <n v="1185732"/>
    <d v="2021-01-21T00:00:00"/>
    <s v="Northeast"/>
    <s v="Maine"/>
    <s v="Portland"/>
    <s v="Diet Coke"/>
    <n v="0.4"/>
    <n v="2500"/>
    <n v="1000"/>
    <n v="350"/>
    <n v="0.35"/>
  </r>
  <r>
    <s v="Sodapop"/>
    <n v="1185732"/>
    <d v="2021-01-21T00:00:00"/>
    <s v="Northeast"/>
    <s v="Maine"/>
    <s v="Portland"/>
    <s v="Sprite"/>
    <n v="0.30000000000000004"/>
    <n v="2500"/>
    <n v="750.00000000000011"/>
    <n v="300"/>
    <n v="0.39999999999999997"/>
  </r>
  <r>
    <s v="Sodapop"/>
    <n v="1185732"/>
    <d v="2021-01-21T00:00:00"/>
    <s v="Northeast"/>
    <s v="Maine"/>
    <s v="Portland"/>
    <s v="Fanta"/>
    <n v="0.35"/>
    <n v="1000"/>
    <n v="350"/>
    <n v="105"/>
    <n v="0.3"/>
  </r>
  <r>
    <s v="Sodapop"/>
    <n v="1185732"/>
    <d v="2021-01-21T00:00:00"/>
    <s v="Northeast"/>
    <s v="Maine"/>
    <s v="Portland"/>
    <s v="Powerade"/>
    <n v="0.5"/>
    <n v="1500"/>
    <n v="750"/>
    <n v="187.5"/>
    <n v="0.25"/>
  </r>
  <r>
    <s v="Sodapop"/>
    <n v="1185732"/>
    <d v="2021-01-21T00:00:00"/>
    <s v="Northeast"/>
    <s v="Maine"/>
    <s v="Portland"/>
    <s v="Dasani Water"/>
    <n v="0.4"/>
    <n v="2500"/>
    <n v="1000"/>
    <n v="400"/>
    <n v="0.4"/>
  </r>
  <r>
    <s v="Sodapop"/>
    <n v="1185732"/>
    <d v="2021-02-19T00:00:00"/>
    <s v="Northeast"/>
    <s v="Maine"/>
    <s v="Portland"/>
    <s v="Coca-Cola"/>
    <n v="0.4"/>
    <n v="5000"/>
    <n v="2000"/>
    <n v="700"/>
    <n v="0.35"/>
  </r>
  <r>
    <s v="Sodapop"/>
    <n v="1185732"/>
    <d v="2021-02-19T00:00:00"/>
    <s v="Northeast"/>
    <s v="Maine"/>
    <s v="Portland"/>
    <s v="Diet Coke"/>
    <n v="0.4"/>
    <n v="1500"/>
    <n v="600"/>
    <n v="210"/>
    <n v="0.35"/>
  </r>
  <r>
    <s v="Sodapop"/>
    <n v="1185732"/>
    <d v="2021-02-19T00:00:00"/>
    <s v="Northeast"/>
    <s v="Maine"/>
    <s v="Portland"/>
    <s v="Sprite"/>
    <n v="0.30000000000000004"/>
    <n v="2000"/>
    <n v="600.00000000000011"/>
    <n v="240.00000000000003"/>
    <n v="0.39999999999999997"/>
  </r>
  <r>
    <s v="Sodapop"/>
    <n v="1185732"/>
    <d v="2021-02-19T00:00:00"/>
    <s v="Northeast"/>
    <s v="Maine"/>
    <s v="Portland"/>
    <s v="Fanta"/>
    <n v="0.35"/>
    <n v="750"/>
    <n v="262.5"/>
    <n v="78.75"/>
    <n v="0.3"/>
  </r>
  <r>
    <s v="Sodapop"/>
    <n v="1185732"/>
    <d v="2021-02-19T00:00:00"/>
    <s v="Northeast"/>
    <s v="Maine"/>
    <s v="Portland"/>
    <s v="Powerade"/>
    <n v="0.5"/>
    <n v="1500"/>
    <n v="750"/>
    <n v="187.5"/>
    <n v="0.25"/>
  </r>
  <r>
    <s v="Sodapop"/>
    <n v="1185732"/>
    <d v="2021-02-19T00:00:00"/>
    <s v="Northeast"/>
    <s v="Maine"/>
    <s v="Portland"/>
    <s v="Dasani Water"/>
    <n v="0.4"/>
    <n v="2500"/>
    <n v="1000"/>
    <n v="400"/>
    <n v="0.4"/>
  </r>
  <r>
    <s v="Sodapop"/>
    <n v="1185732"/>
    <d v="2021-03-17T00:00:00"/>
    <s v="Northeast"/>
    <s v="Maine"/>
    <s v="Portland"/>
    <s v="Coca-Cola"/>
    <n v="0.4"/>
    <n v="4700"/>
    <n v="1880"/>
    <n v="658"/>
    <n v="0.35"/>
  </r>
  <r>
    <s v="Sodapop"/>
    <n v="1185732"/>
    <d v="2021-03-17T00:00:00"/>
    <s v="Northeast"/>
    <s v="Maine"/>
    <s v="Portland"/>
    <s v="Diet Coke"/>
    <n v="0.4"/>
    <n v="1750"/>
    <n v="700"/>
    <n v="244.99999999999997"/>
    <n v="0.35"/>
  </r>
  <r>
    <s v="Sodapop"/>
    <n v="1185732"/>
    <d v="2021-03-17T00:00:00"/>
    <s v="Northeast"/>
    <s v="Maine"/>
    <s v="Portland"/>
    <s v="Sprite"/>
    <n v="0.30000000000000004"/>
    <n v="2000"/>
    <n v="600.00000000000011"/>
    <n v="240.00000000000003"/>
    <n v="0.39999999999999997"/>
  </r>
  <r>
    <s v="Sodapop"/>
    <n v="1185732"/>
    <d v="2021-03-17T00:00:00"/>
    <s v="Northeast"/>
    <s v="Maine"/>
    <s v="Portland"/>
    <s v="Fanta"/>
    <n v="0.35"/>
    <n v="500"/>
    <n v="175"/>
    <n v="52.5"/>
    <n v="0.3"/>
  </r>
  <r>
    <s v="Sodapop"/>
    <n v="1185732"/>
    <d v="2021-03-17T00:00:00"/>
    <s v="Northeast"/>
    <s v="Maine"/>
    <s v="Portland"/>
    <s v="Powerade"/>
    <n v="0.5"/>
    <n v="1000"/>
    <n v="500"/>
    <n v="125"/>
    <n v="0.25"/>
  </r>
  <r>
    <s v="Sodapop"/>
    <n v="1185732"/>
    <d v="2021-03-17T00:00:00"/>
    <s v="Northeast"/>
    <s v="Maine"/>
    <s v="Portland"/>
    <s v="Dasani Water"/>
    <n v="0.4"/>
    <n v="2000"/>
    <n v="800"/>
    <n v="320"/>
    <n v="0.4"/>
  </r>
  <r>
    <s v="Sodapop"/>
    <n v="1185732"/>
    <d v="2021-04-18T00:00:00"/>
    <s v="Northeast"/>
    <s v="Maine"/>
    <s v="Portland"/>
    <s v="Coca-Cola"/>
    <n v="0.4"/>
    <n v="4500"/>
    <n v="1800"/>
    <n v="630"/>
    <n v="0.35"/>
  </r>
  <r>
    <s v="Sodapop"/>
    <n v="1185732"/>
    <d v="2021-04-18T00:00:00"/>
    <s v="Northeast"/>
    <s v="Maine"/>
    <s v="Portland"/>
    <s v="Diet Coke"/>
    <n v="0.4"/>
    <n v="1500"/>
    <n v="600"/>
    <n v="210"/>
    <n v="0.35"/>
  </r>
  <r>
    <s v="Sodapop"/>
    <n v="1185732"/>
    <d v="2021-04-18T00:00:00"/>
    <s v="Northeast"/>
    <s v="Maine"/>
    <s v="Portland"/>
    <s v="Sprite"/>
    <n v="0.30000000000000004"/>
    <n v="1500"/>
    <n v="450.00000000000006"/>
    <n v="180"/>
    <n v="0.39999999999999997"/>
  </r>
  <r>
    <s v="Sodapop"/>
    <n v="1185732"/>
    <d v="2021-04-18T00:00:00"/>
    <s v="Northeast"/>
    <s v="Maine"/>
    <s v="Portland"/>
    <s v="Fanta"/>
    <n v="0.35"/>
    <n v="750"/>
    <n v="262.5"/>
    <n v="78.75"/>
    <n v="0.3"/>
  </r>
  <r>
    <s v="Sodapop"/>
    <n v="1185732"/>
    <d v="2021-04-18T00:00:00"/>
    <s v="Northeast"/>
    <s v="Maine"/>
    <s v="Portland"/>
    <s v="Powerade"/>
    <n v="0.5"/>
    <n v="750"/>
    <n v="375"/>
    <n v="93.75"/>
    <n v="0.25"/>
  </r>
  <r>
    <s v="Sodapop"/>
    <n v="1185732"/>
    <d v="2021-04-18T00:00:00"/>
    <s v="Northeast"/>
    <s v="Maine"/>
    <s v="Portland"/>
    <s v="Dasani Water"/>
    <n v="0.4"/>
    <n v="2250"/>
    <n v="900"/>
    <n v="360"/>
    <n v="0.4"/>
  </r>
  <r>
    <s v="Sodapop"/>
    <n v="1185732"/>
    <d v="2021-05-17T00:00:00"/>
    <s v="Northeast"/>
    <s v="Maine"/>
    <s v="Portland"/>
    <s v="Coca-Cola"/>
    <n v="0.54999999999999993"/>
    <n v="4950"/>
    <n v="2722.4999999999995"/>
    <n v="952.87499999999977"/>
    <n v="0.35"/>
  </r>
  <r>
    <s v="Sodapop"/>
    <n v="1185732"/>
    <d v="2021-05-17T00:00:00"/>
    <s v="Northeast"/>
    <s v="Maine"/>
    <s v="Portland"/>
    <s v="Diet Coke"/>
    <n v="0.5"/>
    <n v="2000"/>
    <n v="1000"/>
    <n v="350"/>
    <n v="0.35"/>
  </r>
  <r>
    <s v="Sodapop"/>
    <n v="1185732"/>
    <d v="2021-05-17T00:00:00"/>
    <s v="Northeast"/>
    <s v="Maine"/>
    <s v="Portland"/>
    <s v="Sprite"/>
    <n v="0.45"/>
    <n v="1750"/>
    <n v="787.5"/>
    <n v="315"/>
    <n v="0.39999999999999997"/>
  </r>
  <r>
    <s v="Sodapop"/>
    <n v="1185732"/>
    <d v="2021-05-17T00:00:00"/>
    <s v="Northeast"/>
    <s v="Maine"/>
    <s v="Portland"/>
    <s v="Fanta"/>
    <n v="0.45"/>
    <n v="1250"/>
    <n v="562.5"/>
    <n v="168.75"/>
    <n v="0.3"/>
  </r>
  <r>
    <s v="Sodapop"/>
    <n v="1185732"/>
    <d v="2021-05-17T00:00:00"/>
    <s v="Northeast"/>
    <s v="Maine"/>
    <s v="Portland"/>
    <s v="Powerade"/>
    <n v="0.54999999999999993"/>
    <n v="1500"/>
    <n v="824.99999999999989"/>
    <n v="206.24999999999997"/>
    <n v="0.25"/>
  </r>
  <r>
    <s v="Sodapop"/>
    <n v="1185732"/>
    <d v="2021-05-17T00:00:00"/>
    <s v="Northeast"/>
    <s v="Maine"/>
    <s v="Portland"/>
    <s v="Dasani Water"/>
    <n v="0.6"/>
    <n v="2750"/>
    <n v="1650"/>
    <n v="660"/>
    <n v="0.4"/>
  </r>
  <r>
    <s v="Sodapop"/>
    <n v="1185732"/>
    <d v="2021-06-19T00:00:00"/>
    <s v="Northeast"/>
    <s v="Maine"/>
    <s v="Portland"/>
    <s v="Coca-Cola"/>
    <n v="0.54999999999999993"/>
    <n v="5250"/>
    <n v="2887.4999999999995"/>
    <n v="1010.6249999999998"/>
    <n v="0.35"/>
  </r>
  <r>
    <s v="Sodapop"/>
    <n v="1185732"/>
    <d v="2021-06-19T00:00:00"/>
    <s v="Northeast"/>
    <s v="Maine"/>
    <s v="Portland"/>
    <s v="Diet Coke"/>
    <n v="0.5"/>
    <n v="2750"/>
    <n v="1375"/>
    <n v="481.24999999999994"/>
    <n v="0.35"/>
  </r>
  <r>
    <s v="Sodapop"/>
    <n v="1185732"/>
    <d v="2021-06-19T00:00:00"/>
    <s v="Northeast"/>
    <s v="Maine"/>
    <s v="Portland"/>
    <s v="Sprite"/>
    <n v="0.45"/>
    <n v="2000"/>
    <n v="900"/>
    <n v="359.99999999999994"/>
    <n v="0.39999999999999997"/>
  </r>
  <r>
    <s v="Sodapop"/>
    <n v="1185732"/>
    <d v="2021-06-19T00:00:00"/>
    <s v="Northeast"/>
    <s v="Maine"/>
    <s v="Portland"/>
    <s v="Fanta"/>
    <n v="0.45"/>
    <n v="1750"/>
    <n v="787.5"/>
    <n v="236.25"/>
    <n v="0.3"/>
  </r>
  <r>
    <s v="Sodapop"/>
    <n v="1185732"/>
    <d v="2021-06-19T00:00:00"/>
    <s v="Northeast"/>
    <s v="Maine"/>
    <s v="Portland"/>
    <s v="Powerade"/>
    <n v="0.54999999999999993"/>
    <n v="1750"/>
    <n v="962.49999999999989"/>
    <n v="240.62499999999997"/>
    <n v="0.25"/>
  </r>
  <r>
    <s v="Sodapop"/>
    <n v="1185732"/>
    <d v="2021-06-19T00:00:00"/>
    <s v="Northeast"/>
    <s v="Maine"/>
    <s v="Portland"/>
    <s v="Dasani Water"/>
    <n v="0.6"/>
    <n v="3250"/>
    <n v="1950"/>
    <n v="780"/>
    <n v="0.4"/>
  </r>
  <r>
    <s v="Sodapop"/>
    <n v="1185732"/>
    <d v="2021-07-17T00:00:00"/>
    <s v="Northeast"/>
    <s v="Maine"/>
    <s v="Portland"/>
    <s v="Coca-Cola"/>
    <n v="0.54999999999999993"/>
    <n v="5500"/>
    <n v="3024.9999999999995"/>
    <n v="1058.7499999999998"/>
    <n v="0.35"/>
  </r>
  <r>
    <s v="Sodapop"/>
    <n v="1185732"/>
    <d v="2021-07-17T00:00:00"/>
    <s v="Northeast"/>
    <s v="Maine"/>
    <s v="Portland"/>
    <s v="Diet Coke"/>
    <n v="0.5"/>
    <n v="3000"/>
    <n v="1500"/>
    <n v="525"/>
    <n v="0.35"/>
  </r>
  <r>
    <s v="Sodapop"/>
    <n v="1185732"/>
    <d v="2021-07-17T00:00:00"/>
    <s v="Northeast"/>
    <s v="Maine"/>
    <s v="Portland"/>
    <s v="Sprite"/>
    <n v="0.45"/>
    <n v="2250"/>
    <n v="1012.5"/>
    <n v="404.99999999999994"/>
    <n v="0.39999999999999997"/>
  </r>
  <r>
    <s v="Sodapop"/>
    <n v="1185732"/>
    <d v="2021-07-17T00:00:00"/>
    <s v="Northeast"/>
    <s v="Maine"/>
    <s v="Portland"/>
    <s v="Fanta"/>
    <n v="0.45"/>
    <n v="1750"/>
    <n v="787.5"/>
    <n v="236.25"/>
    <n v="0.3"/>
  </r>
  <r>
    <s v="Sodapop"/>
    <n v="1185732"/>
    <d v="2021-07-17T00:00:00"/>
    <s v="Northeast"/>
    <s v="Maine"/>
    <s v="Portland"/>
    <s v="Powerade"/>
    <n v="0.54999999999999993"/>
    <n v="2000"/>
    <n v="1099.9999999999998"/>
    <n v="274.99999999999994"/>
    <n v="0.25"/>
  </r>
  <r>
    <s v="Sodapop"/>
    <n v="1185732"/>
    <d v="2021-07-17T00:00:00"/>
    <s v="Northeast"/>
    <s v="Maine"/>
    <s v="Portland"/>
    <s v="Dasani Water"/>
    <n v="0.6"/>
    <n v="3750"/>
    <n v="2250"/>
    <n v="900"/>
    <n v="0.4"/>
  </r>
  <r>
    <s v="Sodapop"/>
    <n v="1185732"/>
    <d v="2021-08-18T00:00:00"/>
    <s v="Northeast"/>
    <s v="Maine"/>
    <s v="Portland"/>
    <s v="Coca-Cola"/>
    <n v="0.54999999999999993"/>
    <n v="5250"/>
    <n v="2887.4999999999995"/>
    <n v="1010.6249999999998"/>
    <n v="0.35"/>
  </r>
  <r>
    <s v="Sodapop"/>
    <n v="1185732"/>
    <d v="2021-08-18T00:00:00"/>
    <s v="Northeast"/>
    <s v="Maine"/>
    <s v="Portland"/>
    <s v="Diet Coke"/>
    <n v="0.5"/>
    <n v="3000"/>
    <n v="1500"/>
    <n v="525"/>
    <n v="0.35"/>
  </r>
  <r>
    <s v="Sodapop"/>
    <n v="1185732"/>
    <d v="2021-08-18T00:00:00"/>
    <s v="Northeast"/>
    <s v="Maine"/>
    <s v="Portland"/>
    <s v="Sprite"/>
    <n v="0.45"/>
    <n v="2250"/>
    <n v="1012.5"/>
    <n v="404.99999999999994"/>
    <n v="0.39999999999999997"/>
  </r>
  <r>
    <s v="Sodapop"/>
    <n v="1185732"/>
    <d v="2021-08-18T00:00:00"/>
    <s v="Northeast"/>
    <s v="Maine"/>
    <s v="Portland"/>
    <s v="Fanta"/>
    <n v="0.45"/>
    <n v="1750"/>
    <n v="787.5"/>
    <n v="236.25"/>
    <n v="0.3"/>
  </r>
  <r>
    <s v="Sodapop"/>
    <n v="1185732"/>
    <d v="2021-08-18T00:00:00"/>
    <s v="Northeast"/>
    <s v="Maine"/>
    <s v="Portland"/>
    <s v="Powerade"/>
    <n v="0.54999999999999993"/>
    <n v="1500"/>
    <n v="824.99999999999989"/>
    <n v="206.24999999999997"/>
    <n v="0.25"/>
  </r>
  <r>
    <s v="Sodapop"/>
    <n v="1185732"/>
    <d v="2021-08-18T00:00:00"/>
    <s v="Northeast"/>
    <s v="Maine"/>
    <s v="Portland"/>
    <s v="Dasani Water"/>
    <n v="0.6"/>
    <n v="3250"/>
    <n v="1950"/>
    <n v="780"/>
    <n v="0.4"/>
  </r>
  <r>
    <s v="Sodapop"/>
    <n v="1185732"/>
    <d v="2021-09-17T00:00:00"/>
    <s v="Northeast"/>
    <s v="Maine"/>
    <s v="Portland"/>
    <s v="Coca-Cola"/>
    <n v="0.54999999999999993"/>
    <n v="4500"/>
    <n v="2474.9999999999995"/>
    <n v="866.24999999999977"/>
    <n v="0.35"/>
  </r>
  <r>
    <s v="Sodapop"/>
    <n v="1185732"/>
    <d v="2021-09-17T00:00:00"/>
    <s v="Northeast"/>
    <s v="Maine"/>
    <s v="Portland"/>
    <s v="Diet Coke"/>
    <n v="0.5"/>
    <n v="2500"/>
    <n v="1250"/>
    <n v="437.5"/>
    <n v="0.35"/>
  </r>
  <r>
    <s v="Sodapop"/>
    <n v="1185732"/>
    <d v="2021-09-17T00:00:00"/>
    <s v="Northeast"/>
    <s v="Maine"/>
    <s v="Portland"/>
    <s v="Sprite"/>
    <n v="0.45"/>
    <n v="1500"/>
    <n v="675"/>
    <n v="270"/>
    <n v="0.39999999999999997"/>
  </r>
  <r>
    <s v="Sodapop"/>
    <n v="1185732"/>
    <d v="2021-09-17T00:00:00"/>
    <s v="Northeast"/>
    <s v="Maine"/>
    <s v="Portland"/>
    <s v="Fanta"/>
    <n v="0.45"/>
    <n v="1250"/>
    <n v="562.5"/>
    <n v="168.75"/>
    <n v="0.3"/>
  </r>
  <r>
    <s v="Sodapop"/>
    <n v="1185732"/>
    <d v="2021-09-17T00:00:00"/>
    <s v="Northeast"/>
    <s v="Maine"/>
    <s v="Portland"/>
    <s v="Powerade"/>
    <n v="0.54999999999999993"/>
    <n v="1250"/>
    <n v="687.49999999999989"/>
    <n v="171.87499999999997"/>
    <n v="0.25"/>
  </r>
  <r>
    <s v="Sodapop"/>
    <n v="1185732"/>
    <d v="2021-09-17T00:00:00"/>
    <s v="Northeast"/>
    <s v="Maine"/>
    <s v="Portland"/>
    <s v="Dasani Water"/>
    <n v="0.6"/>
    <n v="2250"/>
    <n v="1350"/>
    <n v="540"/>
    <n v="0.4"/>
  </r>
  <r>
    <s v="Sodapop"/>
    <n v="1185732"/>
    <d v="2021-10-19T00:00:00"/>
    <s v="Northeast"/>
    <s v="Maine"/>
    <s v="Portland"/>
    <s v="Coca-Cola"/>
    <n v="0.6"/>
    <n v="4000"/>
    <n v="2400"/>
    <n v="840"/>
    <n v="0.35"/>
  </r>
  <r>
    <s v="Sodapop"/>
    <n v="1185732"/>
    <d v="2021-10-19T00:00:00"/>
    <s v="Northeast"/>
    <s v="Maine"/>
    <s v="Portland"/>
    <s v="Diet Coke"/>
    <n v="0.55000000000000004"/>
    <n v="2250"/>
    <n v="1237.5"/>
    <n v="433.125"/>
    <n v="0.35"/>
  </r>
  <r>
    <s v="Sodapop"/>
    <n v="1185732"/>
    <d v="2021-10-19T00:00:00"/>
    <s v="Northeast"/>
    <s v="Maine"/>
    <s v="Portland"/>
    <s v="Sprite"/>
    <n v="0.55000000000000004"/>
    <n v="1250"/>
    <n v="687.5"/>
    <n v="275"/>
    <n v="0.39999999999999997"/>
  </r>
  <r>
    <s v="Sodapop"/>
    <n v="1185732"/>
    <d v="2021-10-19T00:00:00"/>
    <s v="Northeast"/>
    <s v="Maine"/>
    <s v="Portland"/>
    <s v="Fanta"/>
    <n v="0.55000000000000004"/>
    <n v="1000"/>
    <n v="550"/>
    <n v="165"/>
    <n v="0.3"/>
  </r>
  <r>
    <s v="Sodapop"/>
    <n v="1185732"/>
    <d v="2021-10-19T00:00:00"/>
    <s v="Northeast"/>
    <s v="Maine"/>
    <s v="Portland"/>
    <s v="Powerade"/>
    <n v="0.65"/>
    <n v="1000"/>
    <n v="650"/>
    <n v="162.5"/>
    <n v="0.25"/>
  </r>
  <r>
    <s v="Sodapop"/>
    <n v="1185732"/>
    <d v="2021-10-19T00:00:00"/>
    <s v="Northeast"/>
    <s v="Maine"/>
    <s v="Portland"/>
    <s v="Dasani Water"/>
    <n v="0.7"/>
    <n v="2250"/>
    <n v="1575"/>
    <n v="630"/>
    <n v="0.4"/>
  </r>
  <r>
    <s v="Sodapop"/>
    <n v="1185732"/>
    <d v="2021-11-18T00:00:00"/>
    <s v="Northeast"/>
    <s v="Maine"/>
    <s v="Portland"/>
    <s v="Coca-Cola"/>
    <n v="0.65"/>
    <n v="3750"/>
    <n v="2437.5"/>
    <n v="853.125"/>
    <n v="0.35"/>
  </r>
  <r>
    <s v="Sodapop"/>
    <n v="1185732"/>
    <d v="2021-11-18T00:00:00"/>
    <s v="Northeast"/>
    <s v="Maine"/>
    <s v="Portland"/>
    <s v="Diet Coke"/>
    <n v="0.55000000000000004"/>
    <n v="2000"/>
    <n v="1100"/>
    <n v="385"/>
    <n v="0.35"/>
  </r>
  <r>
    <s v="Sodapop"/>
    <n v="1185732"/>
    <d v="2021-11-18T00:00:00"/>
    <s v="Northeast"/>
    <s v="Maine"/>
    <s v="Portland"/>
    <s v="Sprite"/>
    <n v="0.55000000000000004"/>
    <n v="1950"/>
    <n v="1072.5"/>
    <n v="428.99999999999994"/>
    <n v="0.39999999999999997"/>
  </r>
  <r>
    <s v="Sodapop"/>
    <n v="1185732"/>
    <d v="2021-11-18T00:00:00"/>
    <s v="Northeast"/>
    <s v="Maine"/>
    <s v="Portland"/>
    <s v="Fanta"/>
    <n v="0.55000000000000004"/>
    <n v="1750"/>
    <n v="962.50000000000011"/>
    <n v="288.75"/>
    <n v="0.3"/>
  </r>
  <r>
    <s v="Sodapop"/>
    <n v="1185732"/>
    <d v="2021-11-18T00:00:00"/>
    <s v="Northeast"/>
    <s v="Maine"/>
    <s v="Portland"/>
    <s v="Powerade"/>
    <n v="0.65"/>
    <n v="1500"/>
    <n v="975"/>
    <n v="243.75"/>
    <n v="0.25"/>
  </r>
  <r>
    <s v="Sodapop"/>
    <n v="1185732"/>
    <d v="2021-11-18T00:00:00"/>
    <s v="Northeast"/>
    <s v="Maine"/>
    <s v="Portland"/>
    <s v="Dasani Water"/>
    <n v="0.7"/>
    <n v="2500"/>
    <n v="1750"/>
    <n v="700"/>
    <n v="0.4"/>
  </r>
  <r>
    <s v="Sodapop"/>
    <n v="1185732"/>
    <d v="2021-12-17T00:00:00"/>
    <s v="Northeast"/>
    <s v="Maine"/>
    <s v="Portland"/>
    <s v="Coca-Cola"/>
    <n v="0.65"/>
    <n v="4750"/>
    <n v="3087.5"/>
    <n v="1080.625"/>
    <n v="0.35"/>
  </r>
  <r>
    <s v="Sodapop"/>
    <n v="1185732"/>
    <d v="2021-12-17T00:00:00"/>
    <s v="Northeast"/>
    <s v="Maine"/>
    <s v="Portland"/>
    <s v="Diet Coke"/>
    <n v="0.55000000000000004"/>
    <n v="2750"/>
    <n v="1512.5000000000002"/>
    <n v="529.375"/>
    <n v="0.35"/>
  </r>
  <r>
    <s v="Sodapop"/>
    <n v="1185732"/>
    <d v="2021-12-17T00:00:00"/>
    <s v="Northeast"/>
    <s v="Maine"/>
    <s v="Portland"/>
    <s v="Sprite"/>
    <n v="0.55000000000000004"/>
    <n v="2500"/>
    <n v="1375"/>
    <n v="550"/>
    <n v="0.39999999999999997"/>
  </r>
  <r>
    <s v="Sodapop"/>
    <n v="1185732"/>
    <d v="2021-12-17T00:00:00"/>
    <s v="Northeast"/>
    <s v="Maine"/>
    <s v="Portland"/>
    <s v="Fanta"/>
    <n v="0.55000000000000004"/>
    <n v="2000"/>
    <n v="1100"/>
    <n v="330"/>
    <n v="0.3"/>
  </r>
  <r>
    <s v="Sodapop"/>
    <n v="1185732"/>
    <d v="2021-12-17T00:00:00"/>
    <s v="Northeast"/>
    <s v="Maine"/>
    <s v="Portland"/>
    <s v="Powerade"/>
    <n v="0.65"/>
    <n v="2000"/>
    <n v="1300"/>
    <n v="325"/>
    <n v="0.25"/>
  </r>
  <r>
    <s v="Sodapop"/>
    <n v="1185732"/>
    <d v="2021-12-17T00:00:00"/>
    <s v="Northeast"/>
    <s v="Maine"/>
    <s v="Portland"/>
    <s v="Dasani Water"/>
    <n v="0.7"/>
    <n v="3000"/>
    <n v="2100"/>
    <n v="840"/>
    <n v="0.4"/>
  </r>
  <r>
    <s v="FizzySip"/>
    <n v="1128299"/>
    <d v="2021-01-10T00:00:00"/>
    <s v="West"/>
    <s v="Alaska"/>
    <s v="Anchorage"/>
    <s v="Coca-Cola"/>
    <n v="0.35000000000000003"/>
    <n v="3750"/>
    <n v="1312.5000000000002"/>
    <n v="328.12500000000006"/>
    <n v="0.25"/>
  </r>
  <r>
    <s v="FizzySip"/>
    <n v="1128299"/>
    <d v="2021-01-10T00:00:00"/>
    <s v="West"/>
    <s v="Alaska"/>
    <s v="Anchorage"/>
    <s v="Diet Coke"/>
    <n v="0.45"/>
    <n v="3750"/>
    <n v="1687.5"/>
    <n v="337.5"/>
    <n v="0.2"/>
  </r>
  <r>
    <s v="FizzySip"/>
    <n v="1128299"/>
    <d v="2021-01-10T00:00:00"/>
    <s v="West"/>
    <s v="Alaska"/>
    <s v="Anchorage"/>
    <s v="Sprite"/>
    <n v="0.45"/>
    <n v="3750"/>
    <n v="1687.5"/>
    <n v="421.875"/>
    <n v="0.25"/>
  </r>
  <r>
    <s v="FizzySip"/>
    <n v="1128299"/>
    <d v="2021-01-10T00:00:00"/>
    <s v="West"/>
    <s v="Alaska"/>
    <s v="Anchorage"/>
    <s v="Fanta"/>
    <n v="0.45"/>
    <n v="2250"/>
    <n v="1012.5"/>
    <n v="253.125"/>
    <n v="0.25"/>
  </r>
  <r>
    <s v="FizzySip"/>
    <n v="1128299"/>
    <d v="2021-01-10T00:00:00"/>
    <s v="West"/>
    <s v="Alaska"/>
    <s v="Anchorage"/>
    <s v="Powerade"/>
    <n v="0.5"/>
    <n v="1750"/>
    <n v="875"/>
    <n v="131.25"/>
    <n v="0.15"/>
  </r>
  <r>
    <s v="FizzySip"/>
    <n v="1128299"/>
    <d v="2021-01-10T00:00:00"/>
    <s v="West"/>
    <s v="Alaska"/>
    <s v="Anchorage"/>
    <s v="Dasani Water"/>
    <n v="0.45"/>
    <n v="4250"/>
    <n v="1912.5"/>
    <n v="765"/>
    <n v="0.4"/>
  </r>
  <r>
    <s v="FizzySip"/>
    <n v="1128299"/>
    <d v="2021-02-10T00:00:00"/>
    <s v="West"/>
    <s v="Alaska"/>
    <s v="Anchorage"/>
    <s v="Coca-Cola"/>
    <n v="0.35000000000000003"/>
    <n v="4750"/>
    <n v="1662.5000000000002"/>
    <n v="415.62500000000006"/>
    <n v="0.25"/>
  </r>
  <r>
    <s v="FizzySip"/>
    <n v="1128299"/>
    <d v="2021-02-10T00:00:00"/>
    <s v="West"/>
    <s v="Alaska"/>
    <s v="Anchorage"/>
    <s v="Diet Coke"/>
    <n v="0.45"/>
    <n v="3750"/>
    <n v="1687.5"/>
    <n v="337.5"/>
    <n v="0.2"/>
  </r>
  <r>
    <s v="FizzySip"/>
    <n v="1128299"/>
    <d v="2021-02-10T00:00:00"/>
    <s v="West"/>
    <s v="Alaska"/>
    <s v="Anchorage"/>
    <s v="Sprite"/>
    <n v="0.45"/>
    <n v="3750"/>
    <n v="1687.5"/>
    <n v="421.875"/>
    <n v="0.25"/>
  </r>
  <r>
    <s v="FizzySip"/>
    <n v="1128299"/>
    <d v="2021-02-10T00:00:00"/>
    <s v="West"/>
    <s v="Alaska"/>
    <s v="Anchorage"/>
    <s v="Fanta"/>
    <n v="0.45"/>
    <n v="2250"/>
    <n v="1012.5"/>
    <n v="253.125"/>
    <n v="0.25"/>
  </r>
  <r>
    <s v="FizzySip"/>
    <n v="1128299"/>
    <d v="2021-02-10T00:00:00"/>
    <s v="West"/>
    <s v="Alaska"/>
    <s v="Anchorage"/>
    <s v="Powerade"/>
    <n v="0.5"/>
    <n v="1500"/>
    <n v="750"/>
    <n v="112.5"/>
    <n v="0.15"/>
  </r>
  <r>
    <s v="FizzySip"/>
    <n v="1128299"/>
    <d v="2021-02-10T00:00:00"/>
    <s v="West"/>
    <s v="Alaska"/>
    <s v="Anchorage"/>
    <s v="Dasani Water"/>
    <n v="0.45"/>
    <n v="3500"/>
    <n v="1575"/>
    <n v="630"/>
    <n v="0.4"/>
  </r>
  <r>
    <s v="FizzySip"/>
    <n v="1128299"/>
    <d v="2021-03-09T00:00:00"/>
    <s v="West"/>
    <s v="Alaska"/>
    <s v="Anchorage"/>
    <s v="Coca-Cola"/>
    <n v="0.45"/>
    <n v="5000"/>
    <n v="2250"/>
    <n v="562.5"/>
    <n v="0.25"/>
  </r>
  <r>
    <s v="FizzySip"/>
    <n v="1128299"/>
    <d v="2021-03-09T00:00:00"/>
    <s v="West"/>
    <s v="Alaska"/>
    <s v="Anchorage"/>
    <s v="Diet Coke"/>
    <n v="0.54999999999999993"/>
    <n v="3500"/>
    <n v="1924.9999999999998"/>
    <n v="385"/>
    <n v="0.2"/>
  </r>
  <r>
    <s v="FizzySip"/>
    <n v="1128299"/>
    <d v="2021-03-09T00:00:00"/>
    <s v="West"/>
    <s v="Alaska"/>
    <s v="Anchorage"/>
    <s v="Sprite"/>
    <n v="0.59999999999999987"/>
    <n v="3750"/>
    <n v="2249.9999999999995"/>
    <n v="562.49999999999989"/>
    <n v="0.25"/>
  </r>
  <r>
    <s v="FizzySip"/>
    <n v="1128299"/>
    <d v="2021-03-09T00:00:00"/>
    <s v="West"/>
    <s v="Alaska"/>
    <s v="Anchorage"/>
    <s v="Fanta"/>
    <n v="0.54999999999999993"/>
    <n v="2750"/>
    <n v="1512.4999999999998"/>
    <n v="378.12499999999994"/>
    <n v="0.25"/>
  </r>
  <r>
    <s v="FizzySip"/>
    <n v="1128299"/>
    <d v="2021-03-09T00:00:00"/>
    <s v="West"/>
    <s v="Alaska"/>
    <s v="Anchorage"/>
    <s v="Powerade"/>
    <n v="0.6"/>
    <n v="1250"/>
    <n v="750"/>
    <n v="112.5"/>
    <n v="0.15"/>
  </r>
  <r>
    <s v="FizzySip"/>
    <n v="1128299"/>
    <d v="2021-03-09T00:00:00"/>
    <s v="West"/>
    <s v="Alaska"/>
    <s v="Anchorage"/>
    <s v="Dasani Water"/>
    <n v="0.54999999999999993"/>
    <n v="3250"/>
    <n v="1787.4999999999998"/>
    <n v="715"/>
    <n v="0.4"/>
  </r>
  <r>
    <s v="FizzySip"/>
    <n v="1128299"/>
    <d v="2021-04-10T00:00:00"/>
    <s v="West"/>
    <s v="Alaska"/>
    <s v="Anchorage"/>
    <s v="Coca-Cola"/>
    <n v="0.6"/>
    <n v="5000"/>
    <n v="3000"/>
    <n v="750"/>
    <n v="0.25"/>
  </r>
  <r>
    <s v="FizzySip"/>
    <n v="1128299"/>
    <d v="2021-04-10T00:00:00"/>
    <s v="West"/>
    <s v="Alaska"/>
    <s v="Anchorage"/>
    <s v="Diet Coke"/>
    <n v="0.65"/>
    <n v="3000"/>
    <n v="1950"/>
    <n v="390"/>
    <n v="0.2"/>
  </r>
  <r>
    <s v="FizzySip"/>
    <n v="1128299"/>
    <d v="2021-04-10T00:00:00"/>
    <s v="West"/>
    <s v="Alaska"/>
    <s v="Anchorage"/>
    <s v="Sprite"/>
    <n v="0.65"/>
    <n v="3500"/>
    <n v="2275"/>
    <n v="568.75"/>
    <n v="0.25"/>
  </r>
  <r>
    <s v="FizzySip"/>
    <n v="1128299"/>
    <d v="2021-04-10T00:00:00"/>
    <s v="West"/>
    <s v="Alaska"/>
    <s v="Anchorage"/>
    <s v="Fanta"/>
    <n v="0.5"/>
    <n v="2500"/>
    <n v="1250"/>
    <n v="312.5"/>
    <n v="0.25"/>
  </r>
  <r>
    <s v="FizzySip"/>
    <n v="1128299"/>
    <d v="2021-04-10T00:00:00"/>
    <s v="West"/>
    <s v="Alaska"/>
    <s v="Anchorage"/>
    <s v="Powerade"/>
    <n v="0.55000000000000004"/>
    <n v="1500"/>
    <n v="825.00000000000011"/>
    <n v="123.75000000000001"/>
    <n v="0.15"/>
  </r>
  <r>
    <s v="FizzySip"/>
    <n v="1128299"/>
    <d v="2021-04-10T00:00:00"/>
    <s v="West"/>
    <s v="Alaska"/>
    <s v="Anchorage"/>
    <s v="Dasani Water"/>
    <n v="0.70000000000000007"/>
    <n v="3250"/>
    <n v="2275"/>
    <n v="910"/>
    <n v="0.4"/>
  </r>
  <r>
    <s v="FizzySip"/>
    <n v="1128299"/>
    <d v="2021-05-11T00:00:00"/>
    <s v="West"/>
    <s v="Alaska"/>
    <s v="Anchorage"/>
    <s v="Coca-Cola"/>
    <n v="0.54999999999999993"/>
    <n v="5250"/>
    <n v="2887.4999999999995"/>
    <n v="721.87499999999989"/>
    <n v="0.25"/>
  </r>
  <r>
    <s v="FizzySip"/>
    <n v="1128299"/>
    <d v="2021-05-11T00:00:00"/>
    <s v="West"/>
    <s v="Alaska"/>
    <s v="Anchorage"/>
    <s v="Diet Coke"/>
    <n v="0.6"/>
    <n v="3750"/>
    <n v="2250"/>
    <n v="450"/>
    <n v="0.2"/>
  </r>
  <r>
    <s v="FizzySip"/>
    <n v="1128299"/>
    <d v="2021-05-11T00:00:00"/>
    <s v="West"/>
    <s v="Alaska"/>
    <s v="Anchorage"/>
    <s v="Sprite"/>
    <n v="0.6"/>
    <n v="3750"/>
    <n v="2250"/>
    <n v="562.5"/>
    <n v="0.25"/>
  </r>
  <r>
    <s v="FizzySip"/>
    <n v="1128299"/>
    <d v="2021-05-11T00:00:00"/>
    <s v="West"/>
    <s v="Alaska"/>
    <s v="Anchorage"/>
    <s v="Fanta"/>
    <n v="0.54999999999999993"/>
    <n v="2750"/>
    <n v="1512.4999999999998"/>
    <n v="378.12499999999994"/>
    <n v="0.25"/>
  </r>
  <r>
    <s v="FizzySip"/>
    <n v="1128299"/>
    <d v="2021-05-11T00:00:00"/>
    <s v="West"/>
    <s v="Alaska"/>
    <s v="Anchorage"/>
    <s v="Powerade"/>
    <n v="0.6"/>
    <n v="1750"/>
    <n v="1050"/>
    <n v="157.5"/>
    <n v="0.15"/>
  </r>
  <r>
    <s v="FizzySip"/>
    <n v="1128299"/>
    <d v="2021-05-11T00:00:00"/>
    <s v="West"/>
    <s v="Alaska"/>
    <s v="Anchorage"/>
    <s v="Dasani Water"/>
    <n v="0.75"/>
    <n v="4750"/>
    <n v="3562.5"/>
    <n v="1425"/>
    <n v="0.4"/>
  </r>
  <r>
    <s v="FizzySip"/>
    <n v="1128299"/>
    <d v="2021-06-10T00:00:00"/>
    <s v="West"/>
    <s v="Alaska"/>
    <s v="Anchorage"/>
    <s v="Coca-Cola"/>
    <n v="0.7"/>
    <n v="7250"/>
    <n v="5075"/>
    <n v="1268.75"/>
    <n v="0.25"/>
  </r>
  <r>
    <s v="FizzySip"/>
    <n v="1128299"/>
    <d v="2021-06-10T00:00:00"/>
    <s v="West"/>
    <s v="Alaska"/>
    <s v="Anchorage"/>
    <s v="Diet Coke"/>
    <n v="0.75"/>
    <n v="6000"/>
    <n v="4500"/>
    <n v="900"/>
    <n v="0.2"/>
  </r>
  <r>
    <s v="FizzySip"/>
    <n v="1128299"/>
    <d v="2021-06-10T00:00:00"/>
    <s v="West"/>
    <s v="Alaska"/>
    <s v="Anchorage"/>
    <s v="Sprite"/>
    <n v="0.75"/>
    <n v="6000"/>
    <n v="4500"/>
    <n v="1125"/>
    <n v="0.25"/>
  </r>
  <r>
    <s v="FizzySip"/>
    <n v="1128299"/>
    <d v="2021-06-10T00:00:00"/>
    <s v="West"/>
    <s v="Alaska"/>
    <s v="Anchorage"/>
    <s v="Fanta"/>
    <n v="0.75"/>
    <n v="4750"/>
    <n v="3562.5"/>
    <n v="890.625"/>
    <n v="0.25"/>
  </r>
  <r>
    <s v="FizzySip"/>
    <n v="1128299"/>
    <d v="2021-06-10T00:00:00"/>
    <s v="West"/>
    <s v="Alaska"/>
    <s v="Anchorage"/>
    <s v="Powerade"/>
    <n v="0.85000000000000009"/>
    <n v="3500"/>
    <n v="2975.0000000000005"/>
    <n v="446.25000000000006"/>
    <n v="0.15"/>
  </r>
  <r>
    <s v="FizzySip"/>
    <n v="1128299"/>
    <d v="2021-06-10T00:00:00"/>
    <s v="West"/>
    <s v="Alaska"/>
    <s v="Anchorage"/>
    <s v="Dasani Water"/>
    <n v="1"/>
    <n v="6500"/>
    <n v="6500"/>
    <n v="2600"/>
    <n v="0.4"/>
  </r>
  <r>
    <s v="FizzySip"/>
    <n v="1128299"/>
    <d v="2021-07-09T00:00:00"/>
    <s v="West"/>
    <s v="Alaska"/>
    <s v="Anchorage"/>
    <s v="Coca-Cola"/>
    <n v="0.8"/>
    <n v="8000"/>
    <n v="6400"/>
    <n v="1600"/>
    <n v="0.25"/>
  </r>
  <r>
    <s v="FizzySip"/>
    <n v="1128299"/>
    <d v="2021-07-09T00:00:00"/>
    <s v="West"/>
    <s v="Alaska"/>
    <s v="Anchorage"/>
    <s v="Diet Coke"/>
    <n v="0.85000000000000009"/>
    <n v="6500"/>
    <n v="5525.0000000000009"/>
    <n v="1105.0000000000002"/>
    <n v="0.2"/>
  </r>
  <r>
    <s v="FizzySip"/>
    <n v="1128299"/>
    <d v="2021-07-09T00:00:00"/>
    <s v="West"/>
    <s v="Alaska"/>
    <s v="Anchorage"/>
    <s v="Sprite"/>
    <n v="0.85000000000000009"/>
    <n v="6000"/>
    <n v="5100.0000000000009"/>
    <n v="1275.0000000000002"/>
    <n v="0.25"/>
  </r>
  <r>
    <s v="FizzySip"/>
    <n v="1128299"/>
    <d v="2021-07-09T00:00:00"/>
    <s v="West"/>
    <s v="Alaska"/>
    <s v="Anchorage"/>
    <s v="Fanta"/>
    <n v="0.8"/>
    <n v="5000"/>
    <n v="4000"/>
    <n v="1000"/>
    <n v="0.25"/>
  </r>
  <r>
    <s v="FizzySip"/>
    <n v="1128299"/>
    <d v="2021-07-09T00:00:00"/>
    <s v="West"/>
    <s v="Alaska"/>
    <s v="Anchorage"/>
    <s v="Powerade"/>
    <n v="0.85000000000000009"/>
    <n v="5500"/>
    <n v="4675.0000000000009"/>
    <n v="701.25000000000011"/>
    <n v="0.15"/>
  </r>
  <r>
    <s v="FizzySip"/>
    <n v="1128299"/>
    <d v="2021-07-09T00:00:00"/>
    <s v="West"/>
    <s v="Alaska"/>
    <s v="Anchorage"/>
    <s v="Dasani Water"/>
    <n v="1"/>
    <n v="5500"/>
    <n v="5500"/>
    <n v="2200"/>
    <n v="0.4"/>
  </r>
  <r>
    <s v="FizzySip"/>
    <n v="1128299"/>
    <d v="2021-08-10T00:00:00"/>
    <s v="West"/>
    <s v="Alaska"/>
    <s v="Anchorage"/>
    <s v="Coca-Cola"/>
    <n v="0.85000000000000009"/>
    <n v="7500"/>
    <n v="6375.0000000000009"/>
    <n v="1593.7500000000002"/>
    <n v="0.25"/>
  </r>
  <r>
    <s v="FizzySip"/>
    <n v="1128299"/>
    <d v="2021-08-10T00:00:00"/>
    <s v="West"/>
    <s v="Alaska"/>
    <s v="Anchorage"/>
    <s v="Diet Coke"/>
    <n v="0.75000000000000011"/>
    <n v="7250"/>
    <n v="5437.5000000000009"/>
    <n v="1087.5000000000002"/>
    <n v="0.2"/>
  </r>
  <r>
    <s v="FizzySip"/>
    <n v="1128299"/>
    <d v="2021-08-10T00:00:00"/>
    <s v="West"/>
    <s v="Alaska"/>
    <s v="Anchorage"/>
    <s v="Sprite"/>
    <n v="0.70000000000000007"/>
    <n v="6000"/>
    <n v="4200"/>
    <n v="1050"/>
    <n v="0.25"/>
  </r>
  <r>
    <s v="FizzySip"/>
    <n v="1128299"/>
    <d v="2021-08-10T00:00:00"/>
    <s v="West"/>
    <s v="Alaska"/>
    <s v="Anchorage"/>
    <s v="Fanta"/>
    <n v="0.70000000000000007"/>
    <n v="5250"/>
    <n v="3675.0000000000005"/>
    <n v="918.75000000000011"/>
    <n v="0.25"/>
  </r>
  <r>
    <s v="FizzySip"/>
    <n v="1128299"/>
    <d v="2021-08-10T00:00:00"/>
    <s v="West"/>
    <s v="Alaska"/>
    <s v="Anchorage"/>
    <s v="Powerade"/>
    <n v="0.7"/>
    <n v="5250"/>
    <n v="3674.9999999999995"/>
    <n v="551.24999999999989"/>
    <n v="0.15"/>
  </r>
  <r>
    <s v="FizzySip"/>
    <n v="1128299"/>
    <d v="2021-08-10T00:00:00"/>
    <s v="West"/>
    <s v="Alaska"/>
    <s v="Anchorage"/>
    <s v="Dasani Water"/>
    <n v="0.75"/>
    <n v="3500"/>
    <n v="2625"/>
    <n v="1050"/>
    <n v="0.4"/>
  </r>
  <r>
    <s v="FizzySip"/>
    <n v="1128299"/>
    <d v="2021-09-11T00:00:00"/>
    <s v="West"/>
    <s v="Alaska"/>
    <s v="Anchorage"/>
    <s v="Coca-Cola"/>
    <n v="0.65000000000000013"/>
    <n v="5500"/>
    <n v="3575.0000000000009"/>
    <n v="893.75000000000023"/>
    <n v="0.25"/>
  </r>
  <r>
    <s v="FizzySip"/>
    <n v="1128299"/>
    <d v="2021-09-11T00:00:00"/>
    <s v="West"/>
    <s v="Alaska"/>
    <s v="Anchorage"/>
    <s v="Diet Coke"/>
    <n v="0.70000000000000018"/>
    <n v="5500"/>
    <n v="3850.0000000000009"/>
    <n v="770.00000000000023"/>
    <n v="0.2"/>
  </r>
  <r>
    <s v="FizzySip"/>
    <n v="1128299"/>
    <d v="2021-09-11T00:00:00"/>
    <s v="West"/>
    <s v="Alaska"/>
    <s v="Anchorage"/>
    <s v="Sprite"/>
    <n v="0.65000000000000013"/>
    <n v="3750"/>
    <n v="2437.5000000000005"/>
    <n v="609.37500000000011"/>
    <n v="0.25"/>
  </r>
  <r>
    <s v="FizzySip"/>
    <n v="1128299"/>
    <d v="2021-09-11T00:00:00"/>
    <s v="West"/>
    <s v="Alaska"/>
    <s v="Anchorage"/>
    <s v="Fanta"/>
    <n v="0.65000000000000013"/>
    <n v="3250"/>
    <n v="2112.5000000000005"/>
    <n v="528.12500000000011"/>
    <n v="0.25"/>
  </r>
  <r>
    <s v="FizzySip"/>
    <n v="1128299"/>
    <d v="2021-09-11T00:00:00"/>
    <s v="West"/>
    <s v="Alaska"/>
    <s v="Anchorage"/>
    <s v="Powerade"/>
    <n v="0.75000000000000011"/>
    <n v="3500"/>
    <n v="2625.0000000000005"/>
    <n v="393.75000000000006"/>
    <n v="0.15"/>
  </r>
  <r>
    <s v="FizzySip"/>
    <n v="1128299"/>
    <d v="2021-09-11T00:00:00"/>
    <s v="West"/>
    <s v="Alaska"/>
    <s v="Anchorage"/>
    <s v="Dasani Water"/>
    <n v="0.6"/>
    <n v="3750"/>
    <n v="2250"/>
    <n v="900"/>
    <n v="0.4"/>
  </r>
  <r>
    <s v="FizzySip"/>
    <n v="1128299"/>
    <d v="2021-10-10T00:00:00"/>
    <s v="West"/>
    <s v="Alaska"/>
    <s v="Anchorage"/>
    <s v="Coca-Cola"/>
    <n v="0.55000000000000004"/>
    <n v="4750"/>
    <n v="2612.5"/>
    <n v="653.125"/>
    <n v="0.25"/>
  </r>
  <r>
    <s v="FizzySip"/>
    <n v="1128299"/>
    <d v="2021-10-10T00:00:00"/>
    <s v="West"/>
    <s v="Alaska"/>
    <s v="Anchorage"/>
    <s v="Diet Coke"/>
    <n v="0.65000000000000013"/>
    <n v="4750"/>
    <n v="3087.5000000000005"/>
    <n v="617.50000000000011"/>
    <n v="0.2"/>
  </r>
  <r>
    <s v="FizzySip"/>
    <n v="1128299"/>
    <d v="2021-10-10T00:00:00"/>
    <s v="West"/>
    <s v="Alaska"/>
    <s v="Anchorage"/>
    <s v="Sprite"/>
    <n v="0.60000000000000009"/>
    <n v="3000"/>
    <n v="1800.0000000000002"/>
    <n v="450.00000000000006"/>
    <n v="0.25"/>
  </r>
  <r>
    <s v="FizzySip"/>
    <n v="1128299"/>
    <d v="2021-10-10T00:00:00"/>
    <s v="West"/>
    <s v="Alaska"/>
    <s v="Anchorage"/>
    <s v="Fanta"/>
    <n v="0.55000000000000004"/>
    <n v="2750"/>
    <n v="1512.5000000000002"/>
    <n v="378.12500000000006"/>
    <n v="0.25"/>
  </r>
  <r>
    <s v="FizzySip"/>
    <n v="1128299"/>
    <d v="2021-10-10T00:00:00"/>
    <s v="West"/>
    <s v="Alaska"/>
    <s v="Anchorage"/>
    <s v="Powerade"/>
    <n v="0.65"/>
    <n v="2500"/>
    <n v="1625"/>
    <n v="243.75"/>
    <n v="0.15"/>
  </r>
  <r>
    <s v="FizzySip"/>
    <n v="1128299"/>
    <d v="2021-10-10T00:00:00"/>
    <s v="West"/>
    <s v="Alaska"/>
    <s v="Anchorage"/>
    <s v="Dasani Water"/>
    <n v="0.70000000000000007"/>
    <n v="3000"/>
    <n v="2100"/>
    <n v="840"/>
    <n v="0.4"/>
  </r>
  <r>
    <s v="FizzySip"/>
    <n v="1128299"/>
    <d v="2021-11-10T00:00:00"/>
    <s v="West"/>
    <s v="Alaska"/>
    <s v="Anchorage"/>
    <s v="Coca-Cola"/>
    <n v="0.55000000000000004"/>
    <n v="5250"/>
    <n v="2887.5000000000005"/>
    <n v="721.87500000000011"/>
    <n v="0.25"/>
  </r>
  <r>
    <s v="FizzySip"/>
    <n v="1128299"/>
    <d v="2021-11-10T00:00:00"/>
    <s v="West"/>
    <s v="Alaska"/>
    <s v="Anchorage"/>
    <s v="Diet Coke"/>
    <n v="0.60000000000000009"/>
    <n v="6000"/>
    <n v="3600.0000000000005"/>
    <n v="720.00000000000011"/>
    <n v="0.2"/>
  </r>
  <r>
    <s v="FizzySip"/>
    <n v="1128299"/>
    <d v="2021-11-10T00:00:00"/>
    <s v="West"/>
    <s v="Alaska"/>
    <s v="Anchorage"/>
    <s v="Sprite"/>
    <n v="0.55000000000000004"/>
    <n v="4250"/>
    <n v="2337.5"/>
    <n v="584.375"/>
    <n v="0.25"/>
  </r>
  <r>
    <s v="FizzySip"/>
    <n v="1128299"/>
    <d v="2021-11-10T00:00:00"/>
    <s v="West"/>
    <s v="Alaska"/>
    <s v="Anchorage"/>
    <s v="Fanta"/>
    <n v="0.65000000000000013"/>
    <n v="4000"/>
    <n v="2600.0000000000005"/>
    <n v="650.00000000000011"/>
    <n v="0.25"/>
  </r>
  <r>
    <s v="FizzySip"/>
    <n v="1128299"/>
    <d v="2021-11-10T00:00:00"/>
    <s v="West"/>
    <s v="Alaska"/>
    <s v="Anchorage"/>
    <s v="Powerade"/>
    <n v="0.85000000000000009"/>
    <n v="3750"/>
    <n v="3187.5000000000005"/>
    <n v="478.12500000000006"/>
    <n v="0.15"/>
  </r>
  <r>
    <s v="FizzySip"/>
    <n v="1128299"/>
    <d v="2021-11-10T00:00:00"/>
    <s v="West"/>
    <s v="Alaska"/>
    <s v="Anchorage"/>
    <s v="Dasani Water"/>
    <n v="0.90000000000000013"/>
    <n v="5000"/>
    <n v="4500.0000000000009"/>
    <n v="1800.0000000000005"/>
    <n v="0.4"/>
  </r>
  <r>
    <s v="FizzySip"/>
    <n v="1128299"/>
    <d v="2021-12-09T00:00:00"/>
    <s v="West"/>
    <s v="Alaska"/>
    <s v="Anchorage"/>
    <s v="Coca-Cola"/>
    <n v="0.75000000000000011"/>
    <n v="7000"/>
    <n v="5250.0000000000009"/>
    <n v="1312.5000000000002"/>
    <n v="0.25"/>
  </r>
  <r>
    <s v="FizzySip"/>
    <n v="1128299"/>
    <d v="2021-12-09T00:00:00"/>
    <s v="West"/>
    <s v="Alaska"/>
    <s v="Anchorage"/>
    <s v="Diet Coke"/>
    <n v="0.8500000000000002"/>
    <n v="7000"/>
    <n v="5950.0000000000018"/>
    <n v="1190.0000000000005"/>
    <n v="0.2"/>
  </r>
  <r>
    <s v="FizzySip"/>
    <n v="1128299"/>
    <d v="2021-12-09T00:00:00"/>
    <s v="West"/>
    <s v="Alaska"/>
    <s v="Anchorage"/>
    <s v="Sprite"/>
    <n v="0.80000000000000016"/>
    <n v="5000"/>
    <n v="4000.0000000000009"/>
    <n v="1000.0000000000002"/>
    <n v="0.25"/>
  </r>
  <r>
    <s v="FizzySip"/>
    <n v="1128299"/>
    <d v="2021-12-09T00:00:00"/>
    <s v="West"/>
    <s v="Alaska"/>
    <s v="Anchorage"/>
    <s v="Fanta"/>
    <n v="0.80000000000000016"/>
    <n v="5000"/>
    <n v="4000.0000000000009"/>
    <n v="1000.0000000000002"/>
    <n v="0.25"/>
  </r>
  <r>
    <s v="FizzySip"/>
    <n v="1128299"/>
    <d v="2021-12-09T00:00:00"/>
    <s v="West"/>
    <s v="Alaska"/>
    <s v="Anchorage"/>
    <s v="Powerade"/>
    <n v="0.90000000000000013"/>
    <n v="4250"/>
    <n v="3825.0000000000005"/>
    <n v="573.75"/>
    <n v="0.15"/>
  </r>
  <r>
    <s v="FizzySip"/>
    <n v="1128299"/>
    <d v="2021-12-09T00:00:00"/>
    <s v="West"/>
    <s v="Alaska"/>
    <s v="Anchorage"/>
    <s v="Dasani Water"/>
    <n v="0.95000000000000018"/>
    <n v="5250"/>
    <n v="4987.5000000000009"/>
    <n v="1995.0000000000005"/>
    <n v="0.4"/>
  </r>
  <r>
    <s v="FizzySip"/>
    <n v="1128299"/>
    <d v="2021-01-17T00:00:00"/>
    <s v="West"/>
    <s v="Hawaii"/>
    <s v="Honolulu"/>
    <s v="Coca-Cola"/>
    <n v="0.4"/>
    <n v="4250"/>
    <n v="1700"/>
    <n v="510"/>
    <n v="0.3"/>
  </r>
  <r>
    <s v="FizzySip"/>
    <n v="1128299"/>
    <d v="2021-01-17T00:00:00"/>
    <s v="West"/>
    <s v="Hawaii"/>
    <s v="Honolulu"/>
    <s v="Diet Coke"/>
    <n v="0.5"/>
    <n v="4250"/>
    <n v="2125"/>
    <n v="531.25"/>
    <n v="0.25"/>
  </r>
  <r>
    <s v="FizzySip"/>
    <n v="1128299"/>
    <d v="2021-01-17T00:00:00"/>
    <s v="West"/>
    <s v="Hawaii"/>
    <s v="Honolulu"/>
    <s v="Sprite"/>
    <n v="0.5"/>
    <n v="4250"/>
    <n v="2125"/>
    <n v="637.5"/>
    <n v="0.3"/>
  </r>
  <r>
    <s v="FizzySip"/>
    <n v="1128299"/>
    <d v="2021-01-17T00:00:00"/>
    <s v="West"/>
    <s v="Hawaii"/>
    <s v="Honolulu"/>
    <s v="Fanta"/>
    <n v="0.5"/>
    <n v="2750"/>
    <n v="1375"/>
    <n v="412.5"/>
    <n v="0.3"/>
  </r>
  <r>
    <s v="FizzySip"/>
    <n v="1128299"/>
    <d v="2021-01-17T00:00:00"/>
    <s v="West"/>
    <s v="Hawaii"/>
    <s v="Honolulu"/>
    <s v="Powerade"/>
    <n v="0.55000000000000004"/>
    <n v="2250"/>
    <n v="1237.5"/>
    <n v="247.5"/>
    <n v="0.2"/>
  </r>
  <r>
    <s v="FizzySip"/>
    <n v="1128299"/>
    <d v="2021-01-17T00:00:00"/>
    <s v="West"/>
    <s v="Hawaii"/>
    <s v="Honolulu"/>
    <s v="Dasani Water"/>
    <n v="0.5"/>
    <n v="4750"/>
    <n v="2375"/>
    <n v="1068.75"/>
    <n v="0.45"/>
  </r>
  <r>
    <s v="FizzySip"/>
    <n v="1128299"/>
    <d v="2021-02-17T00:00:00"/>
    <s v="West"/>
    <s v="Hawaii"/>
    <s v="Honolulu"/>
    <s v="Coca-Cola"/>
    <n v="0.4"/>
    <n v="5250"/>
    <n v="2100"/>
    <n v="630"/>
    <n v="0.3"/>
  </r>
  <r>
    <s v="FizzySip"/>
    <n v="1128299"/>
    <d v="2021-02-17T00:00:00"/>
    <s v="West"/>
    <s v="Hawaii"/>
    <s v="Honolulu"/>
    <s v="Diet Coke"/>
    <n v="0.5"/>
    <n v="4250"/>
    <n v="2125"/>
    <n v="531.25"/>
    <n v="0.25"/>
  </r>
  <r>
    <s v="FizzySip"/>
    <n v="1128299"/>
    <d v="2021-02-17T00:00:00"/>
    <s v="West"/>
    <s v="Hawaii"/>
    <s v="Honolulu"/>
    <s v="Sprite"/>
    <n v="0.5"/>
    <n v="4250"/>
    <n v="2125"/>
    <n v="637.5"/>
    <n v="0.3"/>
  </r>
  <r>
    <s v="FizzySip"/>
    <n v="1128299"/>
    <d v="2021-02-17T00:00:00"/>
    <s v="West"/>
    <s v="Hawaii"/>
    <s v="Honolulu"/>
    <s v="Fanta"/>
    <n v="0.5"/>
    <n v="2750"/>
    <n v="1375"/>
    <n v="412.5"/>
    <n v="0.3"/>
  </r>
  <r>
    <s v="FizzySip"/>
    <n v="1128299"/>
    <d v="2021-02-17T00:00:00"/>
    <s v="West"/>
    <s v="Hawaii"/>
    <s v="Honolulu"/>
    <s v="Powerade"/>
    <n v="0.55000000000000004"/>
    <n v="2000"/>
    <n v="1100"/>
    <n v="220"/>
    <n v="0.2"/>
  </r>
  <r>
    <s v="FizzySip"/>
    <n v="1128299"/>
    <d v="2021-02-17T00:00:00"/>
    <s v="West"/>
    <s v="Hawaii"/>
    <s v="Honolulu"/>
    <s v="Dasani Water"/>
    <n v="0.5"/>
    <n v="4000"/>
    <n v="2000"/>
    <n v="900"/>
    <n v="0.45"/>
  </r>
  <r>
    <s v="FizzySip"/>
    <n v="1128299"/>
    <d v="2021-03-16T00:00:00"/>
    <s v="West"/>
    <s v="Hawaii"/>
    <s v="Honolulu"/>
    <s v="Coca-Cola"/>
    <n v="0.5"/>
    <n v="5500"/>
    <n v="2750"/>
    <n v="825"/>
    <n v="0.3"/>
  </r>
  <r>
    <s v="FizzySip"/>
    <n v="1128299"/>
    <d v="2021-03-16T00:00:00"/>
    <s v="West"/>
    <s v="Hawaii"/>
    <s v="Honolulu"/>
    <s v="Diet Coke"/>
    <n v="0.6"/>
    <n v="4000"/>
    <n v="2400"/>
    <n v="600"/>
    <n v="0.25"/>
  </r>
  <r>
    <s v="FizzySip"/>
    <n v="1128299"/>
    <d v="2021-03-16T00:00:00"/>
    <s v="West"/>
    <s v="Hawaii"/>
    <s v="Honolulu"/>
    <s v="Sprite"/>
    <n v="0.64999999999999991"/>
    <n v="4250"/>
    <n v="2762.4999999999995"/>
    <n v="828.74999999999989"/>
    <n v="0.3"/>
  </r>
  <r>
    <s v="FizzySip"/>
    <n v="1128299"/>
    <d v="2021-03-16T00:00:00"/>
    <s v="West"/>
    <s v="Hawaii"/>
    <s v="Honolulu"/>
    <s v="Fanta"/>
    <n v="0.6"/>
    <n v="3250"/>
    <n v="1950"/>
    <n v="585"/>
    <n v="0.3"/>
  </r>
  <r>
    <s v="FizzySip"/>
    <n v="1128299"/>
    <d v="2021-03-16T00:00:00"/>
    <s v="West"/>
    <s v="Hawaii"/>
    <s v="Honolulu"/>
    <s v="Powerade"/>
    <n v="0.65"/>
    <n v="1750"/>
    <n v="1137.5"/>
    <n v="227.5"/>
    <n v="0.2"/>
  </r>
  <r>
    <s v="FizzySip"/>
    <n v="1128299"/>
    <d v="2021-03-16T00:00:00"/>
    <s v="West"/>
    <s v="Hawaii"/>
    <s v="Honolulu"/>
    <s v="Dasani Water"/>
    <n v="0.6"/>
    <n v="3750"/>
    <n v="2250"/>
    <n v="1012.5"/>
    <n v="0.45"/>
  </r>
  <r>
    <s v="FizzySip"/>
    <n v="1128299"/>
    <d v="2021-04-17T00:00:00"/>
    <s v="West"/>
    <s v="Hawaii"/>
    <s v="Honolulu"/>
    <s v="Coca-Cola"/>
    <n v="0.65"/>
    <n v="5500"/>
    <n v="3575"/>
    <n v="1072.5"/>
    <n v="0.3"/>
  </r>
  <r>
    <s v="FizzySip"/>
    <n v="1128299"/>
    <d v="2021-04-17T00:00:00"/>
    <s v="West"/>
    <s v="Hawaii"/>
    <s v="Honolulu"/>
    <s v="Diet Coke"/>
    <n v="0.70000000000000007"/>
    <n v="3500"/>
    <n v="2450.0000000000005"/>
    <n v="612.50000000000011"/>
    <n v="0.25"/>
  </r>
  <r>
    <s v="FizzySip"/>
    <n v="1128299"/>
    <d v="2021-04-17T00:00:00"/>
    <s v="West"/>
    <s v="Hawaii"/>
    <s v="Honolulu"/>
    <s v="Sprite"/>
    <n v="0.70000000000000007"/>
    <n v="4000"/>
    <n v="2800.0000000000005"/>
    <n v="840.00000000000011"/>
    <n v="0.3"/>
  </r>
  <r>
    <s v="FizzySip"/>
    <n v="1128299"/>
    <d v="2021-04-17T00:00:00"/>
    <s v="West"/>
    <s v="Hawaii"/>
    <s v="Honolulu"/>
    <s v="Fanta"/>
    <n v="0.55000000000000004"/>
    <n v="3000"/>
    <n v="1650.0000000000002"/>
    <n v="495.00000000000006"/>
    <n v="0.3"/>
  </r>
  <r>
    <s v="FizzySip"/>
    <n v="1128299"/>
    <d v="2021-04-17T00:00:00"/>
    <s v="West"/>
    <s v="Hawaii"/>
    <s v="Honolulu"/>
    <s v="Powerade"/>
    <n v="0.60000000000000009"/>
    <n v="2000"/>
    <n v="1200.0000000000002"/>
    <n v="240.00000000000006"/>
    <n v="0.2"/>
  </r>
  <r>
    <s v="FizzySip"/>
    <n v="1128299"/>
    <d v="2021-04-17T00:00:00"/>
    <s v="West"/>
    <s v="Hawaii"/>
    <s v="Honolulu"/>
    <s v="Dasani Water"/>
    <n v="0.75000000000000011"/>
    <n v="3750"/>
    <n v="2812.5000000000005"/>
    <n v="1265.6250000000002"/>
    <n v="0.45"/>
  </r>
  <r>
    <s v="FizzySip"/>
    <n v="1128299"/>
    <d v="2021-05-18T00:00:00"/>
    <s v="West"/>
    <s v="Hawaii"/>
    <s v="Honolulu"/>
    <s v="Coca-Cola"/>
    <n v="0.6"/>
    <n v="5750"/>
    <n v="3450"/>
    <n v="1035"/>
    <n v="0.3"/>
  </r>
  <r>
    <s v="FizzySip"/>
    <n v="1128299"/>
    <d v="2021-05-18T00:00:00"/>
    <s v="West"/>
    <s v="Hawaii"/>
    <s v="Honolulu"/>
    <s v="Diet Coke"/>
    <n v="0.65"/>
    <n v="4250"/>
    <n v="2762.5"/>
    <n v="690.625"/>
    <n v="0.25"/>
  </r>
  <r>
    <s v="FizzySip"/>
    <n v="1128299"/>
    <d v="2021-05-18T00:00:00"/>
    <s v="West"/>
    <s v="Hawaii"/>
    <s v="Honolulu"/>
    <s v="Sprite"/>
    <n v="0.65"/>
    <n v="4250"/>
    <n v="2762.5"/>
    <n v="828.75"/>
    <n v="0.3"/>
  </r>
  <r>
    <s v="FizzySip"/>
    <n v="1128299"/>
    <d v="2021-05-18T00:00:00"/>
    <s v="West"/>
    <s v="Hawaii"/>
    <s v="Honolulu"/>
    <s v="Fanta"/>
    <n v="0.6"/>
    <n v="3250"/>
    <n v="1950"/>
    <n v="585"/>
    <n v="0.3"/>
  </r>
  <r>
    <s v="FizzySip"/>
    <n v="1128299"/>
    <d v="2021-05-18T00:00:00"/>
    <s v="West"/>
    <s v="Hawaii"/>
    <s v="Honolulu"/>
    <s v="Powerade"/>
    <n v="0.54999999999999993"/>
    <n v="2250"/>
    <n v="1237.4999999999998"/>
    <n v="247.49999999999997"/>
    <n v="0.2"/>
  </r>
  <r>
    <s v="FizzySip"/>
    <n v="1128299"/>
    <d v="2021-05-18T00:00:00"/>
    <s v="West"/>
    <s v="Hawaii"/>
    <s v="Honolulu"/>
    <s v="Dasani Water"/>
    <n v="0.7"/>
    <n v="5750"/>
    <n v="4024.9999999999995"/>
    <n v="1811.2499999999998"/>
    <n v="0.45"/>
  </r>
  <r>
    <s v="FizzySip"/>
    <n v="1128299"/>
    <d v="2021-06-17T00:00:00"/>
    <s v="West"/>
    <s v="Hawaii"/>
    <s v="Honolulu"/>
    <s v="Coca-Cola"/>
    <n v="0.64999999999999991"/>
    <n v="8250"/>
    <n v="5362.4999999999991"/>
    <n v="1608.7499999999998"/>
    <n v="0.3"/>
  </r>
  <r>
    <s v="FizzySip"/>
    <n v="1128299"/>
    <d v="2021-06-17T00:00:00"/>
    <s v="West"/>
    <s v="Hawaii"/>
    <s v="Honolulu"/>
    <s v="Diet Coke"/>
    <n v="0.7"/>
    <n v="7000"/>
    <n v="4900"/>
    <n v="1225"/>
    <n v="0.25"/>
  </r>
  <r>
    <s v="FizzySip"/>
    <n v="1128299"/>
    <d v="2021-06-17T00:00:00"/>
    <s v="West"/>
    <s v="Hawaii"/>
    <s v="Honolulu"/>
    <s v="Sprite"/>
    <n v="0.85"/>
    <n v="7000"/>
    <n v="5950"/>
    <n v="1785"/>
    <n v="0.3"/>
  </r>
  <r>
    <s v="FizzySip"/>
    <n v="1128299"/>
    <d v="2021-06-17T00:00:00"/>
    <s v="West"/>
    <s v="Hawaii"/>
    <s v="Honolulu"/>
    <s v="Fanta"/>
    <n v="0.85"/>
    <n v="5750"/>
    <n v="4887.5"/>
    <n v="1466.25"/>
    <n v="0.3"/>
  </r>
  <r>
    <s v="FizzySip"/>
    <n v="1128299"/>
    <d v="2021-06-17T00:00:00"/>
    <s v="West"/>
    <s v="Hawaii"/>
    <s v="Honolulu"/>
    <s v="Powerade"/>
    <n v="0.95000000000000007"/>
    <n v="4500"/>
    <n v="4275"/>
    <n v="855"/>
    <n v="0.2"/>
  </r>
  <r>
    <s v="FizzySip"/>
    <n v="1128299"/>
    <d v="2021-06-17T00:00:00"/>
    <s v="West"/>
    <s v="Hawaii"/>
    <s v="Honolulu"/>
    <s v="Dasani Water"/>
    <n v="1.1000000000000001"/>
    <n v="7500"/>
    <n v="8250"/>
    <n v="3712.5"/>
    <n v="0.45"/>
  </r>
  <r>
    <s v="FizzySip"/>
    <n v="1128299"/>
    <d v="2021-07-16T00:00:00"/>
    <s v="West"/>
    <s v="Hawaii"/>
    <s v="Honolulu"/>
    <s v="Coca-Cola"/>
    <n v="0.9"/>
    <n v="9000"/>
    <n v="8100"/>
    <n v="2430"/>
    <n v="0.3"/>
  </r>
  <r>
    <s v="FizzySip"/>
    <n v="1128299"/>
    <d v="2021-07-16T00:00:00"/>
    <s v="West"/>
    <s v="Hawaii"/>
    <s v="Honolulu"/>
    <s v="Diet Coke"/>
    <n v="0.95000000000000007"/>
    <n v="7500"/>
    <n v="7125.0000000000009"/>
    <n v="1781.2500000000002"/>
    <n v="0.25"/>
  </r>
  <r>
    <s v="FizzySip"/>
    <n v="1128299"/>
    <d v="2021-07-16T00:00:00"/>
    <s v="West"/>
    <s v="Hawaii"/>
    <s v="Honolulu"/>
    <s v="Sprite"/>
    <n v="0.95000000000000007"/>
    <n v="7000"/>
    <n v="6650.0000000000009"/>
    <n v="1995.0000000000002"/>
    <n v="0.3"/>
  </r>
  <r>
    <s v="FizzySip"/>
    <n v="1128299"/>
    <d v="2021-07-16T00:00:00"/>
    <s v="West"/>
    <s v="Hawaii"/>
    <s v="Honolulu"/>
    <s v="Fanta"/>
    <n v="0.9"/>
    <n v="6000"/>
    <n v="5400"/>
    <n v="1620"/>
    <n v="0.3"/>
  </r>
  <r>
    <s v="FizzySip"/>
    <n v="1128299"/>
    <d v="2021-07-16T00:00:00"/>
    <s v="West"/>
    <s v="Hawaii"/>
    <s v="Honolulu"/>
    <s v="Powerade"/>
    <n v="0.95000000000000007"/>
    <n v="6500"/>
    <n v="6175"/>
    <n v="1235"/>
    <n v="0.2"/>
  </r>
  <r>
    <s v="FizzySip"/>
    <n v="1128299"/>
    <d v="2021-07-16T00:00:00"/>
    <s v="West"/>
    <s v="Hawaii"/>
    <s v="Honolulu"/>
    <s v="Dasani Water"/>
    <n v="1.1000000000000001"/>
    <n v="6500"/>
    <n v="7150.0000000000009"/>
    <n v="3217.5000000000005"/>
    <n v="0.45"/>
  </r>
  <r>
    <s v="FizzySip"/>
    <n v="1128299"/>
    <d v="2021-08-17T00:00:00"/>
    <s v="West"/>
    <s v="Hawaii"/>
    <s v="Honolulu"/>
    <s v="Coca-Cola"/>
    <n v="0.95000000000000007"/>
    <n v="8500"/>
    <n v="8075.0000000000009"/>
    <n v="2422.5"/>
    <n v="0.3"/>
  </r>
  <r>
    <s v="FizzySip"/>
    <n v="1128299"/>
    <d v="2021-08-17T00:00:00"/>
    <s v="West"/>
    <s v="Hawaii"/>
    <s v="Honolulu"/>
    <s v="Diet Coke"/>
    <n v="0.85000000000000009"/>
    <n v="8250"/>
    <n v="7012.5000000000009"/>
    <n v="1753.1250000000002"/>
    <n v="0.25"/>
  </r>
  <r>
    <s v="FizzySip"/>
    <n v="1128299"/>
    <d v="2021-08-17T00:00:00"/>
    <s v="West"/>
    <s v="Hawaii"/>
    <s v="Honolulu"/>
    <s v="Sprite"/>
    <n v="0.8"/>
    <n v="7000"/>
    <n v="5600"/>
    <n v="1680"/>
    <n v="0.3"/>
  </r>
  <r>
    <s v="FizzySip"/>
    <n v="1128299"/>
    <d v="2021-08-17T00:00:00"/>
    <s v="West"/>
    <s v="Hawaii"/>
    <s v="Honolulu"/>
    <s v="Fanta"/>
    <n v="0.8"/>
    <n v="4750"/>
    <n v="3800"/>
    <n v="1140"/>
    <n v="0.3"/>
  </r>
  <r>
    <s v="FizzySip"/>
    <n v="1128299"/>
    <d v="2021-08-17T00:00:00"/>
    <s v="West"/>
    <s v="Hawaii"/>
    <s v="Honolulu"/>
    <s v="Powerade"/>
    <n v="0.79999999999999993"/>
    <n v="4750"/>
    <n v="3799.9999999999995"/>
    <n v="760"/>
    <n v="0.2"/>
  </r>
  <r>
    <s v="FizzySip"/>
    <n v="1128299"/>
    <d v="2021-08-17T00:00:00"/>
    <s v="West"/>
    <s v="Hawaii"/>
    <s v="Honolulu"/>
    <s v="Dasani Water"/>
    <n v="0.85"/>
    <n v="3000"/>
    <n v="2550"/>
    <n v="1147.5"/>
    <n v="0.45"/>
  </r>
  <r>
    <s v="FizzySip"/>
    <n v="1128299"/>
    <d v="2021-09-18T00:00:00"/>
    <s v="West"/>
    <s v="Hawaii"/>
    <s v="Honolulu"/>
    <s v="Coca-Cola"/>
    <n v="0.60000000000000009"/>
    <n v="5000"/>
    <n v="3000.0000000000005"/>
    <n v="900.00000000000011"/>
    <n v="0.3"/>
  </r>
  <r>
    <s v="FizzySip"/>
    <n v="1128299"/>
    <d v="2021-09-18T00:00:00"/>
    <s v="West"/>
    <s v="Hawaii"/>
    <s v="Honolulu"/>
    <s v="Diet Coke"/>
    <n v="0.65000000000000013"/>
    <n v="5000"/>
    <n v="3250.0000000000005"/>
    <n v="812.50000000000011"/>
    <n v="0.25"/>
  </r>
  <r>
    <s v="FizzySip"/>
    <n v="1128299"/>
    <d v="2021-09-18T00:00:00"/>
    <s v="West"/>
    <s v="Hawaii"/>
    <s v="Honolulu"/>
    <s v="Sprite"/>
    <n v="0.60000000000000009"/>
    <n v="3000"/>
    <n v="1800.0000000000002"/>
    <n v="540"/>
    <n v="0.3"/>
  </r>
  <r>
    <s v="FizzySip"/>
    <n v="1128299"/>
    <d v="2021-09-18T00:00:00"/>
    <s v="West"/>
    <s v="Hawaii"/>
    <s v="Honolulu"/>
    <s v="Fanta"/>
    <n v="0.60000000000000009"/>
    <n v="2500"/>
    <n v="1500.0000000000002"/>
    <n v="450.00000000000006"/>
    <n v="0.3"/>
  </r>
  <r>
    <s v="FizzySip"/>
    <n v="1128299"/>
    <d v="2021-09-18T00:00:00"/>
    <s v="West"/>
    <s v="Hawaii"/>
    <s v="Honolulu"/>
    <s v="Powerade"/>
    <n v="0.70000000000000007"/>
    <n v="2750"/>
    <n v="1925.0000000000002"/>
    <n v="385.00000000000006"/>
    <n v="0.2"/>
  </r>
  <r>
    <s v="FizzySip"/>
    <n v="1128299"/>
    <d v="2021-09-18T00:00:00"/>
    <s v="West"/>
    <s v="Hawaii"/>
    <s v="Honolulu"/>
    <s v="Dasani Water"/>
    <n v="0.54999999999999993"/>
    <n v="3000"/>
    <n v="1649.9999999999998"/>
    <n v="742.49999999999989"/>
    <n v="0.45"/>
  </r>
  <r>
    <s v="FizzySip"/>
    <n v="1128299"/>
    <d v="2021-10-17T00:00:00"/>
    <s v="West"/>
    <s v="Hawaii"/>
    <s v="Honolulu"/>
    <s v="Coca-Cola"/>
    <n v="0.5"/>
    <n v="4000"/>
    <n v="2000"/>
    <n v="600"/>
    <n v="0.3"/>
  </r>
  <r>
    <s v="FizzySip"/>
    <n v="1128299"/>
    <d v="2021-10-17T00:00:00"/>
    <s v="West"/>
    <s v="Hawaii"/>
    <s v="Honolulu"/>
    <s v="Diet Coke"/>
    <n v="0.65000000000000013"/>
    <n v="5750"/>
    <n v="3737.5000000000009"/>
    <n v="934.37500000000023"/>
    <n v="0.25"/>
  </r>
  <r>
    <s v="FizzySip"/>
    <n v="1128299"/>
    <d v="2021-10-17T00:00:00"/>
    <s v="West"/>
    <s v="Hawaii"/>
    <s v="Honolulu"/>
    <s v="Sprite"/>
    <n v="0.60000000000000009"/>
    <n v="4000"/>
    <n v="2400.0000000000005"/>
    <n v="720.00000000000011"/>
    <n v="0.3"/>
  </r>
  <r>
    <s v="FizzySip"/>
    <n v="1128299"/>
    <d v="2021-10-17T00:00:00"/>
    <s v="West"/>
    <s v="Hawaii"/>
    <s v="Honolulu"/>
    <s v="Fanta"/>
    <n v="0.55000000000000004"/>
    <n v="3750"/>
    <n v="2062.5"/>
    <n v="618.75"/>
    <n v="0.3"/>
  </r>
  <r>
    <s v="FizzySip"/>
    <n v="1128299"/>
    <d v="2021-10-17T00:00:00"/>
    <s v="West"/>
    <s v="Hawaii"/>
    <s v="Honolulu"/>
    <s v="Powerade"/>
    <n v="0.65"/>
    <n v="3500"/>
    <n v="2275"/>
    <n v="455"/>
    <n v="0.2"/>
  </r>
  <r>
    <s v="FizzySip"/>
    <n v="1128299"/>
    <d v="2021-10-17T00:00:00"/>
    <s v="West"/>
    <s v="Hawaii"/>
    <s v="Honolulu"/>
    <s v="Dasani Water"/>
    <n v="0.70000000000000007"/>
    <n v="4000"/>
    <n v="2800.0000000000005"/>
    <n v="1260.0000000000002"/>
    <n v="0.45"/>
  </r>
  <r>
    <s v="FizzySip"/>
    <n v="1128299"/>
    <d v="2021-11-17T00:00:00"/>
    <s v="West"/>
    <s v="Hawaii"/>
    <s v="Honolulu"/>
    <s v="Coca-Cola"/>
    <n v="0.55000000000000004"/>
    <n v="6250"/>
    <n v="3437.5000000000005"/>
    <n v="1031.25"/>
    <n v="0.3"/>
  </r>
  <r>
    <s v="FizzySip"/>
    <n v="1128299"/>
    <d v="2021-11-17T00:00:00"/>
    <s v="West"/>
    <s v="Hawaii"/>
    <s v="Honolulu"/>
    <s v="Diet Coke"/>
    <n v="0.60000000000000009"/>
    <n v="7000"/>
    <n v="4200.0000000000009"/>
    <n v="1050.0000000000002"/>
    <n v="0.25"/>
  </r>
  <r>
    <s v="FizzySip"/>
    <n v="1128299"/>
    <d v="2021-11-17T00:00:00"/>
    <s v="West"/>
    <s v="Hawaii"/>
    <s v="Honolulu"/>
    <s v="Sprite"/>
    <n v="0.55000000000000004"/>
    <n v="5250"/>
    <n v="2887.5000000000005"/>
    <n v="866.25000000000011"/>
    <n v="0.3"/>
  </r>
  <r>
    <s v="FizzySip"/>
    <n v="1128299"/>
    <d v="2021-11-17T00:00:00"/>
    <s v="West"/>
    <s v="Hawaii"/>
    <s v="Honolulu"/>
    <s v="Fanta"/>
    <n v="0.65000000000000013"/>
    <n v="5000"/>
    <n v="3250.0000000000005"/>
    <n v="975.00000000000011"/>
    <n v="0.3"/>
  </r>
  <r>
    <s v="FizzySip"/>
    <n v="1128299"/>
    <d v="2021-11-17T00:00:00"/>
    <s v="West"/>
    <s v="Hawaii"/>
    <s v="Honolulu"/>
    <s v="Powerade"/>
    <n v="0.85000000000000009"/>
    <n v="4750"/>
    <n v="4037.5000000000005"/>
    <n v="807.50000000000011"/>
    <n v="0.2"/>
  </r>
  <r>
    <s v="FizzySip"/>
    <n v="1128299"/>
    <d v="2021-11-17T00:00:00"/>
    <s v="West"/>
    <s v="Hawaii"/>
    <s v="Honolulu"/>
    <s v="Dasani Water"/>
    <n v="0.90000000000000013"/>
    <n v="6000"/>
    <n v="5400.0000000000009"/>
    <n v="2430.0000000000005"/>
    <n v="0.45"/>
  </r>
  <r>
    <s v="FizzySip"/>
    <n v="1128299"/>
    <d v="2021-12-16T00:00:00"/>
    <s v="West"/>
    <s v="Hawaii"/>
    <s v="Honolulu"/>
    <s v="Coca-Cola"/>
    <n v="0.75000000000000011"/>
    <n v="8000"/>
    <n v="6000.0000000000009"/>
    <n v="1800.0000000000002"/>
    <n v="0.3"/>
  </r>
  <r>
    <s v="FizzySip"/>
    <n v="1128299"/>
    <d v="2021-12-16T00:00:00"/>
    <s v="West"/>
    <s v="Hawaii"/>
    <s v="Honolulu"/>
    <s v="Diet Coke"/>
    <n v="0.8500000000000002"/>
    <n v="8000"/>
    <n v="6800.0000000000018"/>
    <n v="1700.0000000000005"/>
    <n v="0.25"/>
  </r>
  <r>
    <s v="FizzySip"/>
    <n v="1128299"/>
    <d v="2021-12-16T00:00:00"/>
    <s v="West"/>
    <s v="Hawaii"/>
    <s v="Honolulu"/>
    <s v="Sprite"/>
    <n v="0.80000000000000016"/>
    <n v="6000"/>
    <n v="4800.0000000000009"/>
    <n v="1440.0000000000002"/>
    <n v="0.3"/>
  </r>
  <r>
    <s v="FizzySip"/>
    <n v="1128299"/>
    <d v="2021-12-16T00:00:00"/>
    <s v="West"/>
    <s v="Hawaii"/>
    <s v="Honolulu"/>
    <s v="Fanta"/>
    <n v="0.80000000000000016"/>
    <n v="6000"/>
    <n v="4800.0000000000009"/>
    <n v="1440.0000000000002"/>
    <n v="0.3"/>
  </r>
  <r>
    <s v="FizzySip"/>
    <n v="1128299"/>
    <d v="2021-12-16T00:00:00"/>
    <s v="West"/>
    <s v="Hawaii"/>
    <s v="Honolulu"/>
    <s v="Powerade"/>
    <n v="0.90000000000000013"/>
    <n v="5250"/>
    <n v="4725.0000000000009"/>
    <n v="945.00000000000023"/>
    <n v="0.2"/>
  </r>
  <r>
    <s v="FizzySip"/>
    <n v="1128299"/>
    <d v="2021-12-16T00:00:00"/>
    <s v="West"/>
    <s v="Hawaii"/>
    <s v="Honolulu"/>
    <s v="Dasani Water"/>
    <n v="0.95000000000000018"/>
    <n v="6250"/>
    <n v="5937.5000000000009"/>
    <n v="2671.8750000000005"/>
    <n v="0.45"/>
  </r>
  <r>
    <s v="Sodapop"/>
    <n v="1185732"/>
    <d v="2021-01-12T00:00:00"/>
    <s v="Southeast"/>
    <s v="Florida"/>
    <s v="Orlando"/>
    <s v="Coca-Cola"/>
    <n v="0.45"/>
    <n v="8500"/>
    <n v="3825"/>
    <n v="1721.25"/>
    <n v="0.45"/>
  </r>
  <r>
    <s v="Sodapop"/>
    <n v="1185732"/>
    <d v="2021-01-12T00:00:00"/>
    <s v="Southeast"/>
    <s v="Florida"/>
    <s v="Orlando"/>
    <s v="Diet Coke"/>
    <n v="0.45"/>
    <n v="6500"/>
    <n v="2925"/>
    <n v="1023.7499999999999"/>
    <n v="0.35"/>
  </r>
  <r>
    <s v="Sodapop"/>
    <n v="1185732"/>
    <d v="2021-01-12T00:00:00"/>
    <s v="Southeast"/>
    <s v="Florida"/>
    <s v="Orlando"/>
    <s v="Sprite"/>
    <n v="0.35000000000000003"/>
    <n v="6500"/>
    <n v="2275"/>
    <n v="568.75"/>
    <n v="0.25"/>
  </r>
  <r>
    <s v="Sodapop"/>
    <n v="1185732"/>
    <d v="2021-01-12T00:00:00"/>
    <s v="Southeast"/>
    <s v="Florida"/>
    <s v="Orlando"/>
    <s v="Fanta"/>
    <n v="0.39999999999999997"/>
    <n v="5000"/>
    <n v="1999.9999999999998"/>
    <n v="599.99999999999989"/>
    <n v="0.3"/>
  </r>
  <r>
    <s v="Sodapop"/>
    <n v="1185732"/>
    <d v="2021-01-12T00:00:00"/>
    <s v="Southeast"/>
    <s v="Florida"/>
    <s v="Orlando"/>
    <s v="Powerade"/>
    <n v="0.55000000000000004"/>
    <n v="5500"/>
    <n v="3025.0000000000005"/>
    <n v="1058.75"/>
    <n v="0.35"/>
  </r>
  <r>
    <s v="Sodapop"/>
    <n v="1185732"/>
    <d v="2021-01-12T00:00:00"/>
    <s v="Southeast"/>
    <s v="Florida"/>
    <s v="Orlando"/>
    <s v="Dasani Water"/>
    <n v="0.45"/>
    <n v="6500"/>
    <n v="2925"/>
    <n v="1462.5"/>
    <n v="0.5"/>
  </r>
  <r>
    <s v="Sodapop"/>
    <n v="1185732"/>
    <d v="2021-02-10T00:00:00"/>
    <s v="Southeast"/>
    <s v="Florida"/>
    <s v="Orlando"/>
    <s v="Coca-Cola"/>
    <n v="0.45"/>
    <n v="9000"/>
    <n v="4050"/>
    <n v="1822.5"/>
    <n v="0.45"/>
  </r>
  <r>
    <s v="Sodapop"/>
    <n v="1185732"/>
    <d v="2021-02-10T00:00:00"/>
    <s v="Southeast"/>
    <s v="Florida"/>
    <s v="Orlando"/>
    <s v="Diet Coke"/>
    <n v="0.45"/>
    <n v="5500"/>
    <n v="2475"/>
    <n v="866.25"/>
    <n v="0.35"/>
  </r>
  <r>
    <s v="Sodapop"/>
    <n v="1185732"/>
    <d v="2021-02-10T00:00:00"/>
    <s v="Southeast"/>
    <s v="Florida"/>
    <s v="Orlando"/>
    <s v="Sprite"/>
    <n v="0.35000000000000003"/>
    <n v="6000"/>
    <n v="2100"/>
    <n v="525"/>
    <n v="0.25"/>
  </r>
  <r>
    <s v="Sodapop"/>
    <n v="1185732"/>
    <d v="2021-02-10T00:00:00"/>
    <s v="Southeast"/>
    <s v="Florida"/>
    <s v="Orlando"/>
    <s v="Fanta"/>
    <n v="0.39999999999999997"/>
    <n v="4750"/>
    <n v="1899.9999999999998"/>
    <n v="569.99999999999989"/>
    <n v="0.3"/>
  </r>
  <r>
    <s v="Sodapop"/>
    <n v="1185732"/>
    <d v="2021-02-10T00:00:00"/>
    <s v="Southeast"/>
    <s v="Florida"/>
    <s v="Orlando"/>
    <s v="Powerade"/>
    <n v="0.55000000000000004"/>
    <n v="5500"/>
    <n v="3025.0000000000005"/>
    <n v="1058.75"/>
    <n v="0.35"/>
  </r>
  <r>
    <s v="Sodapop"/>
    <n v="1185732"/>
    <d v="2021-02-10T00:00:00"/>
    <s v="Southeast"/>
    <s v="Florida"/>
    <s v="Orlando"/>
    <s v="Dasani Water"/>
    <n v="0.45"/>
    <n v="6500"/>
    <n v="2925"/>
    <n v="1462.5"/>
    <n v="0.5"/>
  </r>
  <r>
    <s v="Sodapop"/>
    <n v="1185732"/>
    <d v="2021-03-08T00:00:00"/>
    <s v="Southeast"/>
    <s v="Florida"/>
    <s v="Orlando"/>
    <s v="Coca-Cola"/>
    <n v="0.45"/>
    <n v="8700"/>
    <n v="3915"/>
    <n v="1761.75"/>
    <n v="0.45"/>
  </r>
  <r>
    <s v="Sodapop"/>
    <n v="1185732"/>
    <d v="2021-03-08T00:00:00"/>
    <s v="Southeast"/>
    <s v="Florida"/>
    <s v="Orlando"/>
    <s v="Diet Coke"/>
    <n v="0.45"/>
    <n v="5500"/>
    <n v="2475"/>
    <n v="866.25"/>
    <n v="0.35"/>
  </r>
  <r>
    <s v="Sodapop"/>
    <n v="1185732"/>
    <d v="2021-03-08T00:00:00"/>
    <s v="Southeast"/>
    <s v="Florida"/>
    <s v="Orlando"/>
    <s v="Sprite"/>
    <n v="0.35000000000000003"/>
    <n v="5750"/>
    <n v="2012.5000000000002"/>
    <n v="503.12500000000006"/>
    <n v="0.25"/>
  </r>
  <r>
    <s v="Sodapop"/>
    <n v="1185732"/>
    <d v="2021-03-08T00:00:00"/>
    <s v="Southeast"/>
    <s v="Florida"/>
    <s v="Orlando"/>
    <s v="Fanta"/>
    <n v="0.39999999999999997"/>
    <n v="4250"/>
    <n v="1699.9999999999998"/>
    <n v="509.99999999999989"/>
    <n v="0.3"/>
  </r>
  <r>
    <s v="Sodapop"/>
    <n v="1185732"/>
    <d v="2021-03-08T00:00:00"/>
    <s v="Southeast"/>
    <s v="Florida"/>
    <s v="Orlando"/>
    <s v="Powerade"/>
    <n v="0.55000000000000004"/>
    <n v="4750"/>
    <n v="2612.5"/>
    <n v="914.37499999999989"/>
    <n v="0.35"/>
  </r>
  <r>
    <s v="Sodapop"/>
    <n v="1185732"/>
    <d v="2021-03-08T00:00:00"/>
    <s v="Southeast"/>
    <s v="Florida"/>
    <s v="Orlando"/>
    <s v="Dasani Water"/>
    <n v="0.45"/>
    <n v="5750"/>
    <n v="2587.5"/>
    <n v="1293.75"/>
    <n v="0.5"/>
  </r>
  <r>
    <s v="Sodapop"/>
    <n v="1185732"/>
    <d v="2021-04-09T00:00:00"/>
    <s v="Southeast"/>
    <s v="Florida"/>
    <s v="Orlando"/>
    <s v="Coca-Cola"/>
    <n v="0.45"/>
    <n v="8250"/>
    <n v="3712.5"/>
    <n v="1670.625"/>
    <n v="0.45"/>
  </r>
  <r>
    <s v="Sodapop"/>
    <n v="1185732"/>
    <d v="2021-04-09T00:00:00"/>
    <s v="Southeast"/>
    <s v="Florida"/>
    <s v="Orlando"/>
    <s v="Diet Coke"/>
    <n v="0.45"/>
    <n v="5250"/>
    <n v="2362.5"/>
    <n v="826.875"/>
    <n v="0.35"/>
  </r>
  <r>
    <s v="Sodapop"/>
    <n v="1185732"/>
    <d v="2021-04-09T00:00:00"/>
    <s v="Southeast"/>
    <s v="Florida"/>
    <s v="Orlando"/>
    <s v="Sprite"/>
    <n v="0.35000000000000003"/>
    <n v="5250"/>
    <n v="1837.5000000000002"/>
    <n v="459.37500000000006"/>
    <n v="0.25"/>
  </r>
  <r>
    <s v="Sodapop"/>
    <n v="1185732"/>
    <d v="2021-04-09T00:00:00"/>
    <s v="Southeast"/>
    <s v="Florida"/>
    <s v="Orlando"/>
    <s v="Fanta"/>
    <n v="0.39999999999999997"/>
    <n v="4500"/>
    <n v="1799.9999999999998"/>
    <n v="539.99999999999989"/>
    <n v="0.3"/>
  </r>
  <r>
    <s v="Sodapop"/>
    <n v="1185732"/>
    <d v="2021-04-09T00:00:00"/>
    <s v="Southeast"/>
    <s v="Florida"/>
    <s v="Orlando"/>
    <s v="Powerade"/>
    <n v="0.55000000000000004"/>
    <n v="4750"/>
    <n v="2612.5"/>
    <n v="914.37499999999989"/>
    <n v="0.35"/>
  </r>
  <r>
    <s v="Sodapop"/>
    <n v="1185732"/>
    <d v="2021-04-09T00:00:00"/>
    <s v="Southeast"/>
    <s v="Florida"/>
    <s v="Orlando"/>
    <s v="Dasani Water"/>
    <n v="0.45"/>
    <n v="6000"/>
    <n v="2700"/>
    <n v="1350"/>
    <n v="0.5"/>
  </r>
  <r>
    <s v="Sodapop"/>
    <n v="1185732"/>
    <d v="2021-05-08T00:00:00"/>
    <s v="Southeast"/>
    <s v="Florida"/>
    <s v="Orlando"/>
    <s v="Coca-Cola"/>
    <n v="0.55000000000000004"/>
    <n v="8700"/>
    <n v="4785"/>
    <n v="2153.25"/>
    <n v="0.45"/>
  </r>
  <r>
    <s v="Sodapop"/>
    <n v="1185732"/>
    <d v="2021-05-08T00:00:00"/>
    <s v="Southeast"/>
    <s v="Florida"/>
    <s v="Orlando"/>
    <s v="Diet Coke"/>
    <n v="0.55000000000000004"/>
    <n v="5750"/>
    <n v="3162.5000000000005"/>
    <n v="1106.875"/>
    <n v="0.35"/>
  </r>
  <r>
    <s v="Sodapop"/>
    <n v="1185732"/>
    <d v="2021-05-08T00:00:00"/>
    <s v="Southeast"/>
    <s v="Florida"/>
    <s v="Orlando"/>
    <s v="Sprite"/>
    <n v="0.5"/>
    <n v="5500"/>
    <n v="2750"/>
    <n v="687.5"/>
    <n v="0.25"/>
  </r>
  <r>
    <s v="Sodapop"/>
    <n v="1185732"/>
    <d v="2021-05-08T00:00:00"/>
    <s v="Southeast"/>
    <s v="Florida"/>
    <s v="Orlando"/>
    <s v="Fanta"/>
    <n v="0.5"/>
    <n v="5000"/>
    <n v="2500"/>
    <n v="750"/>
    <n v="0.3"/>
  </r>
  <r>
    <s v="Sodapop"/>
    <n v="1185732"/>
    <d v="2021-05-08T00:00:00"/>
    <s v="Southeast"/>
    <s v="Florida"/>
    <s v="Orlando"/>
    <s v="Powerade"/>
    <n v="0.6"/>
    <n v="5250"/>
    <n v="3150"/>
    <n v="1102.5"/>
    <n v="0.35"/>
  </r>
  <r>
    <s v="Sodapop"/>
    <n v="1185732"/>
    <d v="2021-05-08T00:00:00"/>
    <s v="Southeast"/>
    <s v="Florida"/>
    <s v="Orlando"/>
    <s v="Dasani Water"/>
    <n v="0.65"/>
    <n v="6250"/>
    <n v="4062.5"/>
    <n v="2031.25"/>
    <n v="0.5"/>
  </r>
  <r>
    <s v="Sodapop"/>
    <n v="1185732"/>
    <d v="2021-06-10T00:00:00"/>
    <s v="Southeast"/>
    <s v="Florida"/>
    <s v="Orlando"/>
    <s v="Coca-Cola"/>
    <n v="0.6"/>
    <n v="8750"/>
    <n v="5250"/>
    <n v="2362.5"/>
    <n v="0.45"/>
  </r>
  <r>
    <s v="Sodapop"/>
    <n v="1185732"/>
    <d v="2021-06-10T00:00:00"/>
    <s v="Southeast"/>
    <s v="Florida"/>
    <s v="Orlando"/>
    <s v="Diet Coke"/>
    <n v="0.55000000000000004"/>
    <n v="6250"/>
    <n v="3437.5000000000005"/>
    <n v="1203.125"/>
    <n v="0.35"/>
  </r>
  <r>
    <s v="Sodapop"/>
    <n v="1185732"/>
    <d v="2021-06-10T00:00:00"/>
    <s v="Southeast"/>
    <s v="Florida"/>
    <s v="Orlando"/>
    <s v="Sprite"/>
    <n v="0.5"/>
    <n v="6000"/>
    <n v="3000"/>
    <n v="750"/>
    <n v="0.25"/>
  </r>
  <r>
    <s v="Sodapop"/>
    <n v="1185732"/>
    <d v="2021-06-10T00:00:00"/>
    <s v="Southeast"/>
    <s v="Florida"/>
    <s v="Orlando"/>
    <s v="Fanta"/>
    <n v="0.5"/>
    <n v="5750"/>
    <n v="2875"/>
    <n v="862.5"/>
    <n v="0.3"/>
  </r>
  <r>
    <s v="Sodapop"/>
    <n v="1185732"/>
    <d v="2021-06-10T00:00:00"/>
    <s v="Southeast"/>
    <s v="Florida"/>
    <s v="Orlando"/>
    <s v="Powerade"/>
    <n v="0.65"/>
    <n v="5750"/>
    <n v="3737.5"/>
    <n v="1308.125"/>
    <n v="0.35"/>
  </r>
  <r>
    <s v="Sodapop"/>
    <n v="1185732"/>
    <d v="2021-06-10T00:00:00"/>
    <s v="Southeast"/>
    <s v="Florida"/>
    <s v="Orlando"/>
    <s v="Dasani Water"/>
    <n v="0.70000000000000007"/>
    <n v="7250"/>
    <n v="5075.0000000000009"/>
    <n v="2537.5000000000005"/>
    <n v="0.5"/>
  </r>
  <r>
    <s v="Sodapop"/>
    <n v="1185732"/>
    <d v="2021-07-08T00:00:00"/>
    <s v="Southeast"/>
    <s v="Florida"/>
    <s v="Orlando"/>
    <s v="Coca-Cola"/>
    <n v="0.65"/>
    <n v="9500"/>
    <n v="6175"/>
    <n v="2778.75"/>
    <n v="0.45"/>
  </r>
  <r>
    <s v="Sodapop"/>
    <n v="1185732"/>
    <d v="2021-07-08T00:00:00"/>
    <s v="Southeast"/>
    <s v="Florida"/>
    <s v="Orlando"/>
    <s v="Diet Coke"/>
    <n v="0.60000000000000009"/>
    <n v="7000"/>
    <n v="4200.0000000000009"/>
    <n v="1470.0000000000002"/>
    <n v="0.35"/>
  </r>
  <r>
    <s v="Sodapop"/>
    <n v="1185732"/>
    <d v="2021-07-08T00:00:00"/>
    <s v="Southeast"/>
    <s v="Florida"/>
    <s v="Orlando"/>
    <s v="Sprite"/>
    <n v="0.55000000000000004"/>
    <n v="6250"/>
    <n v="3437.5000000000005"/>
    <n v="859.37500000000011"/>
    <n v="0.25"/>
  </r>
  <r>
    <s v="Sodapop"/>
    <n v="1185732"/>
    <d v="2021-07-08T00:00:00"/>
    <s v="Southeast"/>
    <s v="Florida"/>
    <s v="Orlando"/>
    <s v="Fanta"/>
    <n v="0.55000000000000004"/>
    <n v="5750"/>
    <n v="3162.5000000000005"/>
    <n v="948.75000000000011"/>
    <n v="0.3"/>
  </r>
  <r>
    <s v="Sodapop"/>
    <n v="1185732"/>
    <d v="2021-07-08T00:00:00"/>
    <s v="Southeast"/>
    <s v="Florida"/>
    <s v="Orlando"/>
    <s v="Powerade"/>
    <n v="0.65"/>
    <n v="6000"/>
    <n v="3900"/>
    <n v="1365"/>
    <n v="0.35"/>
  </r>
  <r>
    <s v="Sodapop"/>
    <n v="1185732"/>
    <d v="2021-07-08T00:00:00"/>
    <s v="Southeast"/>
    <s v="Florida"/>
    <s v="Orlando"/>
    <s v="Dasani Water"/>
    <n v="0.70000000000000007"/>
    <n v="7750"/>
    <n v="5425.0000000000009"/>
    <n v="2712.5000000000005"/>
    <n v="0.5"/>
  </r>
  <r>
    <s v="Sodapop"/>
    <n v="1185732"/>
    <d v="2021-08-09T00:00:00"/>
    <s v="Southeast"/>
    <s v="Florida"/>
    <s v="Orlando"/>
    <s v="Coca-Cola"/>
    <n v="0.65"/>
    <n v="9250"/>
    <n v="6012.5"/>
    <n v="2705.625"/>
    <n v="0.45"/>
  </r>
  <r>
    <s v="Sodapop"/>
    <n v="1185732"/>
    <d v="2021-08-09T00:00:00"/>
    <s v="Southeast"/>
    <s v="Florida"/>
    <s v="Orlando"/>
    <s v="Diet Coke"/>
    <n v="0.60000000000000009"/>
    <n v="7000"/>
    <n v="4200.0000000000009"/>
    <n v="1470.0000000000002"/>
    <n v="0.35"/>
  </r>
  <r>
    <s v="Sodapop"/>
    <n v="1185732"/>
    <d v="2021-08-09T00:00:00"/>
    <s v="Southeast"/>
    <s v="Florida"/>
    <s v="Orlando"/>
    <s v="Sprite"/>
    <n v="0.55000000000000004"/>
    <n v="6250"/>
    <n v="3437.5000000000005"/>
    <n v="859.37500000000011"/>
    <n v="0.25"/>
  </r>
  <r>
    <s v="Sodapop"/>
    <n v="1185732"/>
    <d v="2021-08-09T00:00:00"/>
    <s v="Southeast"/>
    <s v="Florida"/>
    <s v="Orlando"/>
    <s v="Fanta"/>
    <n v="0.45"/>
    <n v="5750"/>
    <n v="2587.5"/>
    <n v="776.25"/>
    <n v="0.3"/>
  </r>
  <r>
    <s v="Sodapop"/>
    <n v="1185732"/>
    <d v="2021-08-09T00:00:00"/>
    <s v="Southeast"/>
    <s v="Florida"/>
    <s v="Orlando"/>
    <s v="Powerade"/>
    <n v="0.55000000000000004"/>
    <n v="5500"/>
    <n v="3025.0000000000005"/>
    <n v="1058.75"/>
    <n v="0.35"/>
  </r>
  <r>
    <s v="Sodapop"/>
    <n v="1185732"/>
    <d v="2021-08-09T00:00:00"/>
    <s v="Southeast"/>
    <s v="Florida"/>
    <s v="Orlando"/>
    <s v="Dasani Water"/>
    <n v="0.60000000000000009"/>
    <n v="7250"/>
    <n v="4350.0000000000009"/>
    <n v="2175.0000000000005"/>
    <n v="0.5"/>
  </r>
  <r>
    <s v="Sodapop"/>
    <n v="1185732"/>
    <d v="2021-09-08T00:00:00"/>
    <s v="Southeast"/>
    <s v="Florida"/>
    <s v="Orlando"/>
    <s v="Coca-Cola"/>
    <n v="0.55000000000000004"/>
    <n v="8500"/>
    <n v="4675"/>
    <n v="2103.75"/>
    <n v="0.45"/>
  </r>
  <r>
    <s v="Sodapop"/>
    <n v="1185732"/>
    <d v="2021-09-08T00:00:00"/>
    <s v="Southeast"/>
    <s v="Florida"/>
    <s v="Orlando"/>
    <s v="Diet Coke"/>
    <n v="0.50000000000000011"/>
    <n v="6500"/>
    <n v="3250.0000000000009"/>
    <n v="1137.5000000000002"/>
    <n v="0.35"/>
  </r>
  <r>
    <s v="Sodapop"/>
    <n v="1185732"/>
    <d v="2021-09-08T00:00:00"/>
    <s v="Southeast"/>
    <s v="Florida"/>
    <s v="Orlando"/>
    <s v="Sprite"/>
    <n v="0.45"/>
    <n v="5500"/>
    <n v="2475"/>
    <n v="618.75"/>
    <n v="0.25"/>
  </r>
  <r>
    <s v="Sodapop"/>
    <n v="1185732"/>
    <d v="2021-09-08T00:00:00"/>
    <s v="Southeast"/>
    <s v="Florida"/>
    <s v="Orlando"/>
    <s v="Fanta"/>
    <n v="0.45"/>
    <n v="5250"/>
    <n v="2362.5"/>
    <n v="708.75"/>
    <n v="0.3"/>
  </r>
  <r>
    <s v="Sodapop"/>
    <n v="1185732"/>
    <d v="2021-09-08T00:00:00"/>
    <s v="Southeast"/>
    <s v="Florida"/>
    <s v="Orlando"/>
    <s v="Powerade"/>
    <n v="0.55000000000000004"/>
    <n v="5250"/>
    <n v="2887.5000000000005"/>
    <n v="1010.6250000000001"/>
    <n v="0.35"/>
  </r>
  <r>
    <s v="Sodapop"/>
    <n v="1185732"/>
    <d v="2021-09-08T00:00:00"/>
    <s v="Southeast"/>
    <s v="Florida"/>
    <s v="Orlando"/>
    <s v="Dasani Water"/>
    <n v="0.60000000000000009"/>
    <n v="6250"/>
    <n v="3750.0000000000005"/>
    <n v="1875.0000000000002"/>
    <n v="0.5"/>
  </r>
  <r>
    <s v="Sodapop"/>
    <n v="1185732"/>
    <d v="2021-10-10T00:00:00"/>
    <s v="Southeast"/>
    <s v="Florida"/>
    <s v="Orlando"/>
    <s v="Coca-Cola"/>
    <n v="0.60000000000000009"/>
    <n v="8000"/>
    <n v="4800.0000000000009"/>
    <n v="2160.0000000000005"/>
    <n v="0.45"/>
  </r>
  <r>
    <s v="Sodapop"/>
    <n v="1185732"/>
    <d v="2021-10-10T00:00:00"/>
    <s v="Southeast"/>
    <s v="Florida"/>
    <s v="Orlando"/>
    <s v="Diet Coke"/>
    <n v="0.50000000000000011"/>
    <n v="6250"/>
    <n v="3125.0000000000009"/>
    <n v="1093.7500000000002"/>
    <n v="0.35"/>
  </r>
  <r>
    <s v="Sodapop"/>
    <n v="1185732"/>
    <d v="2021-10-10T00:00:00"/>
    <s v="Southeast"/>
    <s v="Florida"/>
    <s v="Orlando"/>
    <s v="Sprite"/>
    <n v="0.50000000000000011"/>
    <n v="5250"/>
    <n v="2625.0000000000005"/>
    <n v="656.25000000000011"/>
    <n v="0.25"/>
  </r>
  <r>
    <s v="Sodapop"/>
    <n v="1185732"/>
    <d v="2021-10-10T00:00:00"/>
    <s v="Southeast"/>
    <s v="Florida"/>
    <s v="Orlando"/>
    <s v="Fanta"/>
    <n v="0.50000000000000011"/>
    <n v="5000"/>
    <n v="2500.0000000000005"/>
    <n v="750.00000000000011"/>
    <n v="0.3"/>
  </r>
  <r>
    <s v="Sodapop"/>
    <n v="1185732"/>
    <d v="2021-10-10T00:00:00"/>
    <s v="Southeast"/>
    <s v="Florida"/>
    <s v="Orlando"/>
    <s v="Powerade"/>
    <n v="0.60000000000000009"/>
    <n v="5000"/>
    <n v="3000.0000000000005"/>
    <n v="1050"/>
    <n v="0.35"/>
  </r>
  <r>
    <s v="Sodapop"/>
    <n v="1185732"/>
    <d v="2021-10-10T00:00:00"/>
    <s v="Southeast"/>
    <s v="Florida"/>
    <s v="Orlando"/>
    <s v="Dasani Water"/>
    <n v="0.65"/>
    <n v="6250"/>
    <n v="4062.5"/>
    <n v="2031.25"/>
    <n v="0.5"/>
  </r>
  <r>
    <s v="Sodapop"/>
    <n v="1185732"/>
    <d v="2021-11-09T00:00:00"/>
    <s v="Southeast"/>
    <s v="Florida"/>
    <s v="Orlando"/>
    <s v="Coca-Cola"/>
    <n v="0.60000000000000009"/>
    <n v="7750"/>
    <n v="4650.0000000000009"/>
    <n v="2092.5000000000005"/>
    <n v="0.45"/>
  </r>
  <r>
    <s v="Sodapop"/>
    <n v="1185732"/>
    <d v="2021-11-09T00:00:00"/>
    <s v="Southeast"/>
    <s v="Florida"/>
    <s v="Orlando"/>
    <s v="Diet Coke"/>
    <n v="0.50000000000000011"/>
    <n v="6000"/>
    <n v="3000.0000000000005"/>
    <n v="1050"/>
    <n v="0.35"/>
  </r>
  <r>
    <s v="Sodapop"/>
    <n v="1185732"/>
    <d v="2021-11-09T00:00:00"/>
    <s v="Southeast"/>
    <s v="Florida"/>
    <s v="Orlando"/>
    <s v="Sprite"/>
    <n v="0.50000000000000011"/>
    <n v="5450"/>
    <n v="2725.0000000000005"/>
    <n v="681.25000000000011"/>
    <n v="0.25"/>
  </r>
  <r>
    <s v="Sodapop"/>
    <n v="1185732"/>
    <d v="2021-11-09T00:00:00"/>
    <s v="Southeast"/>
    <s v="Florida"/>
    <s v="Orlando"/>
    <s v="Fanta"/>
    <n v="0.50000000000000011"/>
    <n v="5750"/>
    <n v="2875.0000000000005"/>
    <n v="862.50000000000011"/>
    <n v="0.3"/>
  </r>
  <r>
    <s v="Sodapop"/>
    <n v="1185732"/>
    <d v="2021-11-09T00:00:00"/>
    <s v="Southeast"/>
    <s v="Florida"/>
    <s v="Orlando"/>
    <s v="Powerade"/>
    <n v="0.65"/>
    <n v="5500"/>
    <n v="3575"/>
    <n v="1251.25"/>
    <n v="0.35"/>
  </r>
  <r>
    <s v="Sodapop"/>
    <n v="1185732"/>
    <d v="2021-11-09T00:00:00"/>
    <s v="Southeast"/>
    <s v="Florida"/>
    <s v="Orlando"/>
    <s v="Dasani Water"/>
    <n v="0.7"/>
    <n v="6500"/>
    <n v="4550"/>
    <n v="2275"/>
    <n v="0.5"/>
  </r>
  <r>
    <s v="Sodapop"/>
    <n v="1185732"/>
    <d v="2021-12-08T00:00:00"/>
    <s v="Southeast"/>
    <s v="Florida"/>
    <s v="Orlando"/>
    <s v="Coca-Cola"/>
    <n v="0.65"/>
    <n v="8750"/>
    <n v="5687.5"/>
    <n v="2559.375"/>
    <n v="0.45"/>
  </r>
  <r>
    <s v="Sodapop"/>
    <n v="1185732"/>
    <d v="2021-12-08T00:00:00"/>
    <s v="Southeast"/>
    <s v="Florida"/>
    <s v="Orlando"/>
    <s v="Diet Coke"/>
    <n v="0.55000000000000004"/>
    <n v="6750"/>
    <n v="3712.5000000000005"/>
    <n v="1299.375"/>
    <n v="0.35"/>
  </r>
  <r>
    <s v="Sodapop"/>
    <n v="1185732"/>
    <d v="2021-12-08T00:00:00"/>
    <s v="Southeast"/>
    <s v="Florida"/>
    <s v="Orlando"/>
    <s v="Sprite"/>
    <n v="0.55000000000000004"/>
    <n v="6250"/>
    <n v="3437.5000000000005"/>
    <n v="859.37500000000011"/>
    <n v="0.25"/>
  </r>
  <r>
    <s v="Sodapop"/>
    <n v="1185732"/>
    <d v="2021-12-08T00:00:00"/>
    <s v="Southeast"/>
    <s v="Florida"/>
    <s v="Orlando"/>
    <s v="Fanta"/>
    <n v="0.55000000000000004"/>
    <n v="5750"/>
    <n v="3162.5000000000005"/>
    <n v="948.75000000000011"/>
    <n v="0.3"/>
  </r>
  <r>
    <s v="Sodapop"/>
    <n v="1185732"/>
    <d v="2021-12-08T00:00:00"/>
    <s v="Southeast"/>
    <s v="Florida"/>
    <s v="Orlando"/>
    <s v="Powerade"/>
    <n v="0.65"/>
    <n v="5750"/>
    <n v="3737.5"/>
    <n v="1308.125"/>
    <n v="0.35"/>
  </r>
  <r>
    <s v="Sodapop"/>
    <n v="1185732"/>
    <d v="2021-12-08T00:00:00"/>
    <s v="Southeast"/>
    <s v="Florida"/>
    <s v="Orlando"/>
    <s v="Dasani Water"/>
    <n v="0.7"/>
    <n v="6750"/>
    <n v="4725"/>
    <n v="2362.5"/>
    <n v="0.5"/>
  </r>
  <r>
    <s v="Sodapop"/>
    <n v="1185732"/>
    <d v="2021-01-14T00:00:00"/>
    <s v="Northeast"/>
    <s v="New York"/>
    <s v="Albany"/>
    <s v="Coca-Cola"/>
    <n v="0.4"/>
    <n v="8000"/>
    <n v="3200"/>
    <n v="1600"/>
    <n v="0.5"/>
  </r>
  <r>
    <s v="Sodapop"/>
    <n v="1185732"/>
    <d v="2021-01-14T00:00:00"/>
    <s v="Northeast"/>
    <s v="New York"/>
    <s v="Albany"/>
    <s v="Diet Coke"/>
    <n v="0.4"/>
    <n v="6000"/>
    <n v="2400"/>
    <n v="720"/>
    <n v="0.3"/>
  </r>
  <r>
    <s v="Sodapop"/>
    <n v="1185732"/>
    <d v="2021-01-14T00:00:00"/>
    <s v="Northeast"/>
    <s v="New York"/>
    <s v="Albany"/>
    <s v="Sprite"/>
    <n v="0.30000000000000004"/>
    <n v="6000"/>
    <n v="1800.0000000000002"/>
    <n v="630"/>
    <n v="0.35"/>
  </r>
  <r>
    <s v="Sodapop"/>
    <n v="1185732"/>
    <d v="2021-01-14T00:00:00"/>
    <s v="Northeast"/>
    <s v="New York"/>
    <s v="Albany"/>
    <s v="Fanta"/>
    <n v="0.35"/>
    <n v="4500"/>
    <n v="1575"/>
    <n v="551.25"/>
    <n v="0.35"/>
  </r>
  <r>
    <s v="Sodapop"/>
    <n v="1185732"/>
    <d v="2021-01-14T00:00:00"/>
    <s v="Northeast"/>
    <s v="New York"/>
    <s v="Albany"/>
    <s v="Powerade"/>
    <n v="0.5"/>
    <n v="5000"/>
    <n v="2500"/>
    <n v="750"/>
    <n v="0.3"/>
  </r>
  <r>
    <s v="Sodapop"/>
    <n v="1185732"/>
    <d v="2021-01-14T00:00:00"/>
    <s v="Northeast"/>
    <s v="New York"/>
    <s v="Albany"/>
    <s v="Dasani Water"/>
    <n v="0.4"/>
    <n v="6000"/>
    <n v="2400"/>
    <n v="600"/>
    <n v="0.25"/>
  </r>
  <r>
    <s v="Sodapop"/>
    <n v="1185732"/>
    <d v="2021-02-12T00:00:00"/>
    <s v="Northeast"/>
    <s v="New York"/>
    <s v="Albany"/>
    <s v="Coca-Cola"/>
    <n v="0.4"/>
    <n v="8500"/>
    <n v="3400"/>
    <n v="1700"/>
    <n v="0.5"/>
  </r>
  <r>
    <s v="Sodapop"/>
    <n v="1185732"/>
    <d v="2021-02-12T00:00:00"/>
    <s v="Northeast"/>
    <s v="New York"/>
    <s v="Albany"/>
    <s v="Diet Coke"/>
    <n v="0.4"/>
    <n v="5000"/>
    <n v="2000"/>
    <n v="600"/>
    <n v="0.3"/>
  </r>
  <r>
    <s v="Sodapop"/>
    <n v="1185732"/>
    <d v="2021-02-12T00:00:00"/>
    <s v="Northeast"/>
    <s v="New York"/>
    <s v="Albany"/>
    <s v="Sprite"/>
    <n v="0.30000000000000004"/>
    <n v="5500"/>
    <n v="1650.0000000000002"/>
    <n v="577.5"/>
    <n v="0.35"/>
  </r>
  <r>
    <s v="Sodapop"/>
    <n v="1185732"/>
    <d v="2021-02-12T00:00:00"/>
    <s v="Northeast"/>
    <s v="New York"/>
    <s v="Albany"/>
    <s v="Fanta"/>
    <n v="0.35"/>
    <n v="4250"/>
    <n v="1487.5"/>
    <n v="520.625"/>
    <n v="0.35"/>
  </r>
  <r>
    <s v="Sodapop"/>
    <n v="1185732"/>
    <d v="2021-02-12T00:00:00"/>
    <s v="Northeast"/>
    <s v="New York"/>
    <s v="Albany"/>
    <s v="Powerade"/>
    <n v="0.5"/>
    <n v="5000"/>
    <n v="2500"/>
    <n v="750"/>
    <n v="0.3"/>
  </r>
  <r>
    <s v="Sodapop"/>
    <n v="1185732"/>
    <d v="2021-02-12T00:00:00"/>
    <s v="Northeast"/>
    <s v="New York"/>
    <s v="Albany"/>
    <s v="Dasani Water"/>
    <n v="0.4"/>
    <n v="6000"/>
    <n v="2400"/>
    <n v="600"/>
    <n v="0.25"/>
  </r>
  <r>
    <s v="Sodapop"/>
    <n v="1185732"/>
    <d v="2021-03-10T00:00:00"/>
    <s v="Northeast"/>
    <s v="New York"/>
    <s v="Albany"/>
    <s v="Coca-Cola"/>
    <n v="0.4"/>
    <n v="8200"/>
    <n v="3280"/>
    <n v="1640"/>
    <n v="0.5"/>
  </r>
  <r>
    <s v="Sodapop"/>
    <n v="1185732"/>
    <d v="2021-03-10T00:00:00"/>
    <s v="Northeast"/>
    <s v="New York"/>
    <s v="Albany"/>
    <s v="Diet Coke"/>
    <n v="0.4"/>
    <n v="5250"/>
    <n v="2100"/>
    <n v="630"/>
    <n v="0.3"/>
  </r>
  <r>
    <s v="Sodapop"/>
    <n v="1185732"/>
    <d v="2021-03-10T00:00:00"/>
    <s v="Northeast"/>
    <s v="New York"/>
    <s v="Albany"/>
    <s v="Sprite"/>
    <n v="0.30000000000000004"/>
    <n v="5500"/>
    <n v="1650.0000000000002"/>
    <n v="577.5"/>
    <n v="0.35"/>
  </r>
  <r>
    <s v="Sodapop"/>
    <n v="1185732"/>
    <d v="2021-03-10T00:00:00"/>
    <s v="Northeast"/>
    <s v="New York"/>
    <s v="Albany"/>
    <s v="Fanta"/>
    <n v="0.35"/>
    <n v="4000"/>
    <n v="1400"/>
    <n v="489.99999999999994"/>
    <n v="0.35"/>
  </r>
  <r>
    <s v="Sodapop"/>
    <n v="1185732"/>
    <d v="2021-03-10T00:00:00"/>
    <s v="Northeast"/>
    <s v="New York"/>
    <s v="Albany"/>
    <s v="Powerade"/>
    <n v="0.5"/>
    <n v="4500"/>
    <n v="2250"/>
    <n v="675"/>
    <n v="0.3"/>
  </r>
  <r>
    <s v="Sodapop"/>
    <n v="1185732"/>
    <d v="2021-03-10T00:00:00"/>
    <s v="Northeast"/>
    <s v="New York"/>
    <s v="Albany"/>
    <s v="Dasani Water"/>
    <n v="0.4"/>
    <n v="5500"/>
    <n v="2200"/>
    <n v="550"/>
    <n v="0.25"/>
  </r>
  <r>
    <s v="Sodapop"/>
    <n v="1185732"/>
    <d v="2021-04-11T00:00:00"/>
    <s v="Northeast"/>
    <s v="New York"/>
    <s v="Albany"/>
    <s v="Coca-Cola"/>
    <n v="0.4"/>
    <n v="8000"/>
    <n v="3200"/>
    <n v="1600"/>
    <n v="0.5"/>
  </r>
  <r>
    <s v="Sodapop"/>
    <n v="1185732"/>
    <d v="2021-04-11T00:00:00"/>
    <s v="Northeast"/>
    <s v="New York"/>
    <s v="Albany"/>
    <s v="Diet Coke"/>
    <n v="0.4"/>
    <n v="5000"/>
    <n v="2000"/>
    <n v="600"/>
    <n v="0.3"/>
  </r>
  <r>
    <s v="Sodapop"/>
    <n v="1185732"/>
    <d v="2021-04-11T00:00:00"/>
    <s v="Northeast"/>
    <s v="New York"/>
    <s v="Albany"/>
    <s v="Sprite"/>
    <n v="0.30000000000000004"/>
    <n v="5000"/>
    <n v="1500.0000000000002"/>
    <n v="525"/>
    <n v="0.35"/>
  </r>
  <r>
    <s v="Sodapop"/>
    <n v="1185732"/>
    <d v="2021-04-11T00:00:00"/>
    <s v="Northeast"/>
    <s v="New York"/>
    <s v="Albany"/>
    <s v="Fanta"/>
    <n v="0.35"/>
    <n v="4250"/>
    <n v="1487.5"/>
    <n v="520.625"/>
    <n v="0.35"/>
  </r>
  <r>
    <s v="Sodapop"/>
    <n v="1185732"/>
    <d v="2021-04-11T00:00:00"/>
    <s v="Northeast"/>
    <s v="New York"/>
    <s v="Albany"/>
    <s v="Powerade"/>
    <n v="0.5"/>
    <n v="4250"/>
    <n v="2125"/>
    <n v="637.5"/>
    <n v="0.3"/>
  </r>
  <r>
    <s v="Sodapop"/>
    <n v="1185732"/>
    <d v="2021-04-11T00:00:00"/>
    <s v="Northeast"/>
    <s v="New York"/>
    <s v="Albany"/>
    <s v="Dasani Water"/>
    <n v="0.4"/>
    <n v="5500"/>
    <n v="2200"/>
    <n v="550"/>
    <n v="0.25"/>
  </r>
  <r>
    <s v="Sodapop"/>
    <n v="1185732"/>
    <d v="2021-05-10T00:00:00"/>
    <s v="Northeast"/>
    <s v="New York"/>
    <s v="Albany"/>
    <s v="Coca-Cola"/>
    <n v="0.5"/>
    <n v="8200"/>
    <n v="4100"/>
    <n v="2050"/>
    <n v="0.5"/>
  </r>
  <r>
    <s v="Sodapop"/>
    <n v="1185732"/>
    <d v="2021-05-10T00:00:00"/>
    <s v="Northeast"/>
    <s v="New York"/>
    <s v="Albany"/>
    <s v="Diet Coke"/>
    <n v="0.45000000000000007"/>
    <n v="5250"/>
    <n v="2362.5000000000005"/>
    <n v="708.75000000000011"/>
    <n v="0.3"/>
  </r>
  <r>
    <s v="Sodapop"/>
    <n v="1185732"/>
    <d v="2021-05-10T00:00:00"/>
    <s v="Northeast"/>
    <s v="New York"/>
    <s v="Albany"/>
    <s v="Sprite"/>
    <n v="0.4"/>
    <n v="5000"/>
    <n v="2000"/>
    <n v="700"/>
    <n v="0.35"/>
  </r>
  <r>
    <s v="Sodapop"/>
    <n v="1185732"/>
    <d v="2021-05-10T00:00:00"/>
    <s v="Northeast"/>
    <s v="New York"/>
    <s v="Albany"/>
    <s v="Fanta"/>
    <n v="0.4"/>
    <n v="4500"/>
    <n v="1800"/>
    <n v="630"/>
    <n v="0.35"/>
  </r>
  <r>
    <s v="Sodapop"/>
    <n v="1185732"/>
    <d v="2021-05-10T00:00:00"/>
    <s v="Northeast"/>
    <s v="New York"/>
    <s v="Albany"/>
    <s v="Powerade"/>
    <n v="0.5"/>
    <n v="4750"/>
    <n v="2375"/>
    <n v="712.5"/>
    <n v="0.3"/>
  </r>
  <r>
    <s v="Sodapop"/>
    <n v="1185732"/>
    <d v="2021-05-10T00:00:00"/>
    <s v="Northeast"/>
    <s v="New York"/>
    <s v="Albany"/>
    <s v="Dasani Water"/>
    <n v="0.55000000000000004"/>
    <n v="6000"/>
    <n v="3300.0000000000005"/>
    <n v="825.00000000000011"/>
    <n v="0.25"/>
  </r>
  <r>
    <s v="Sodapop"/>
    <n v="1185732"/>
    <d v="2021-06-12T00:00:00"/>
    <s v="Northeast"/>
    <s v="New York"/>
    <s v="Albany"/>
    <s v="Coca-Cola"/>
    <n v="0.5"/>
    <n v="8500"/>
    <n v="4250"/>
    <n v="2125"/>
    <n v="0.5"/>
  </r>
  <r>
    <s v="Sodapop"/>
    <n v="1185732"/>
    <d v="2021-06-12T00:00:00"/>
    <s v="Northeast"/>
    <s v="New York"/>
    <s v="Albany"/>
    <s v="Diet Coke"/>
    <n v="0.45000000000000007"/>
    <n v="6000"/>
    <n v="2700.0000000000005"/>
    <n v="810.00000000000011"/>
    <n v="0.3"/>
  </r>
  <r>
    <s v="Sodapop"/>
    <n v="1185732"/>
    <d v="2021-06-12T00:00:00"/>
    <s v="Northeast"/>
    <s v="New York"/>
    <s v="Albany"/>
    <s v="Sprite"/>
    <n v="0.4"/>
    <n v="5250"/>
    <n v="2100"/>
    <n v="735"/>
    <n v="0.35"/>
  </r>
  <r>
    <s v="Sodapop"/>
    <n v="1185732"/>
    <d v="2021-06-12T00:00:00"/>
    <s v="Northeast"/>
    <s v="New York"/>
    <s v="Albany"/>
    <s v="Fanta"/>
    <n v="0.4"/>
    <n v="5000"/>
    <n v="2000"/>
    <n v="700"/>
    <n v="0.35"/>
  </r>
  <r>
    <s v="Sodapop"/>
    <n v="1185732"/>
    <d v="2021-06-12T00:00:00"/>
    <s v="Northeast"/>
    <s v="New York"/>
    <s v="Albany"/>
    <s v="Powerade"/>
    <n v="0.5"/>
    <n v="5000"/>
    <n v="2500"/>
    <n v="750"/>
    <n v="0.3"/>
  </r>
  <r>
    <s v="Sodapop"/>
    <n v="1185732"/>
    <d v="2021-06-12T00:00:00"/>
    <s v="Northeast"/>
    <s v="New York"/>
    <s v="Albany"/>
    <s v="Dasani Water"/>
    <n v="0.55000000000000004"/>
    <n v="6500"/>
    <n v="3575.0000000000005"/>
    <n v="893.75000000000011"/>
    <n v="0.25"/>
  </r>
  <r>
    <s v="Sodapop"/>
    <n v="1185732"/>
    <d v="2021-07-10T00:00:00"/>
    <s v="Northeast"/>
    <s v="New York"/>
    <s v="Albany"/>
    <s v="Coca-Cola"/>
    <n v="0.5"/>
    <n v="8750"/>
    <n v="4375"/>
    <n v="2187.5"/>
    <n v="0.5"/>
  </r>
  <r>
    <s v="Sodapop"/>
    <n v="1185732"/>
    <d v="2021-07-10T00:00:00"/>
    <s v="Northeast"/>
    <s v="New York"/>
    <s v="Albany"/>
    <s v="Diet Coke"/>
    <n v="0.45000000000000007"/>
    <n v="6250"/>
    <n v="2812.5000000000005"/>
    <n v="843.75000000000011"/>
    <n v="0.3"/>
  </r>
  <r>
    <s v="Sodapop"/>
    <n v="1185732"/>
    <d v="2021-07-10T00:00:00"/>
    <s v="Northeast"/>
    <s v="New York"/>
    <s v="Albany"/>
    <s v="Sprite"/>
    <n v="0.4"/>
    <n v="5500"/>
    <n v="2200"/>
    <n v="770"/>
    <n v="0.35"/>
  </r>
  <r>
    <s v="Sodapop"/>
    <n v="1185732"/>
    <d v="2021-07-10T00:00:00"/>
    <s v="Northeast"/>
    <s v="New York"/>
    <s v="Albany"/>
    <s v="Fanta"/>
    <n v="0.4"/>
    <n v="5000"/>
    <n v="2000"/>
    <n v="700"/>
    <n v="0.35"/>
  </r>
  <r>
    <s v="Sodapop"/>
    <n v="1185732"/>
    <d v="2021-07-10T00:00:00"/>
    <s v="Northeast"/>
    <s v="New York"/>
    <s v="Albany"/>
    <s v="Powerade"/>
    <n v="0.5"/>
    <n v="5250"/>
    <n v="2625"/>
    <n v="787.5"/>
    <n v="0.3"/>
  </r>
  <r>
    <s v="Sodapop"/>
    <n v="1185732"/>
    <d v="2021-07-10T00:00:00"/>
    <s v="Northeast"/>
    <s v="New York"/>
    <s v="Albany"/>
    <s v="Dasani Water"/>
    <n v="0.55000000000000004"/>
    <n v="7000"/>
    <n v="3850.0000000000005"/>
    <n v="962.50000000000011"/>
    <n v="0.25"/>
  </r>
  <r>
    <s v="Sodapop"/>
    <n v="1185732"/>
    <d v="2021-08-11T00:00:00"/>
    <s v="Northeast"/>
    <s v="New York"/>
    <s v="Albany"/>
    <s v="Coca-Cola"/>
    <n v="0.5"/>
    <n v="8500"/>
    <n v="4250"/>
    <n v="2125"/>
    <n v="0.5"/>
  </r>
  <r>
    <s v="Sodapop"/>
    <n v="1185732"/>
    <d v="2021-08-11T00:00:00"/>
    <s v="Northeast"/>
    <s v="New York"/>
    <s v="Albany"/>
    <s v="Diet Coke"/>
    <n v="0.45000000000000007"/>
    <n v="6250"/>
    <n v="2812.5000000000005"/>
    <n v="843.75000000000011"/>
    <n v="0.3"/>
  </r>
  <r>
    <s v="Sodapop"/>
    <n v="1185732"/>
    <d v="2021-08-11T00:00:00"/>
    <s v="Northeast"/>
    <s v="New York"/>
    <s v="Albany"/>
    <s v="Sprite"/>
    <n v="0.4"/>
    <n v="5500"/>
    <n v="2200"/>
    <n v="770"/>
    <n v="0.35"/>
  </r>
  <r>
    <s v="Sodapop"/>
    <n v="1185732"/>
    <d v="2021-08-11T00:00:00"/>
    <s v="Northeast"/>
    <s v="New York"/>
    <s v="Albany"/>
    <s v="Fanta"/>
    <n v="0.4"/>
    <n v="5250"/>
    <n v="2100"/>
    <n v="735"/>
    <n v="0.35"/>
  </r>
  <r>
    <s v="Sodapop"/>
    <n v="1185732"/>
    <d v="2021-08-11T00:00:00"/>
    <s v="Northeast"/>
    <s v="New York"/>
    <s v="Albany"/>
    <s v="Powerade"/>
    <n v="0.5"/>
    <n v="5000"/>
    <n v="2500"/>
    <n v="750"/>
    <n v="0.3"/>
  </r>
  <r>
    <s v="Sodapop"/>
    <n v="1185732"/>
    <d v="2021-08-11T00:00:00"/>
    <s v="Northeast"/>
    <s v="New York"/>
    <s v="Albany"/>
    <s v="Dasani Water"/>
    <n v="0.55000000000000004"/>
    <n v="6750"/>
    <n v="3712.5000000000005"/>
    <n v="928.12500000000011"/>
    <n v="0.25"/>
  </r>
  <r>
    <s v="Sodapop"/>
    <n v="1185732"/>
    <d v="2021-09-10T00:00:00"/>
    <s v="Northeast"/>
    <s v="New York"/>
    <s v="Albany"/>
    <s v="Coca-Cola"/>
    <n v="0.5"/>
    <n v="8000"/>
    <n v="4000"/>
    <n v="2000"/>
    <n v="0.5"/>
  </r>
  <r>
    <s v="Sodapop"/>
    <n v="1185732"/>
    <d v="2021-09-10T00:00:00"/>
    <s v="Northeast"/>
    <s v="New York"/>
    <s v="Albany"/>
    <s v="Diet Coke"/>
    <n v="0.45000000000000007"/>
    <n v="6000"/>
    <n v="2700.0000000000005"/>
    <n v="810.00000000000011"/>
    <n v="0.3"/>
  </r>
  <r>
    <s v="Sodapop"/>
    <n v="1185732"/>
    <d v="2021-09-10T00:00:00"/>
    <s v="Northeast"/>
    <s v="New York"/>
    <s v="Albany"/>
    <s v="Sprite"/>
    <n v="0.4"/>
    <n v="5250"/>
    <n v="2100"/>
    <n v="735"/>
    <n v="0.35"/>
  </r>
  <r>
    <s v="Sodapop"/>
    <n v="1185732"/>
    <d v="2021-09-10T00:00:00"/>
    <s v="Northeast"/>
    <s v="New York"/>
    <s v="Albany"/>
    <s v="Fanta"/>
    <n v="0.4"/>
    <n v="5000"/>
    <n v="2000"/>
    <n v="700"/>
    <n v="0.35"/>
  </r>
  <r>
    <s v="Sodapop"/>
    <n v="1185732"/>
    <d v="2021-09-10T00:00:00"/>
    <s v="Northeast"/>
    <s v="New York"/>
    <s v="Albany"/>
    <s v="Powerade"/>
    <n v="0.5"/>
    <n v="5000"/>
    <n v="2500"/>
    <n v="750"/>
    <n v="0.3"/>
  </r>
  <r>
    <s v="Sodapop"/>
    <n v="1185732"/>
    <d v="2021-09-10T00:00:00"/>
    <s v="Northeast"/>
    <s v="New York"/>
    <s v="Albany"/>
    <s v="Dasani Water"/>
    <n v="0.55000000000000004"/>
    <n v="6000"/>
    <n v="3300.0000000000005"/>
    <n v="825.00000000000011"/>
    <n v="0.25"/>
  </r>
  <r>
    <s v="Sodapop"/>
    <n v="1185732"/>
    <d v="2021-10-12T00:00:00"/>
    <s v="Northeast"/>
    <s v="New York"/>
    <s v="Albany"/>
    <s v="Coca-Cola"/>
    <n v="0.55000000000000004"/>
    <n v="7750"/>
    <n v="4262.5"/>
    <n v="2131.25"/>
    <n v="0.5"/>
  </r>
  <r>
    <s v="Sodapop"/>
    <n v="1185732"/>
    <d v="2021-10-12T00:00:00"/>
    <s v="Northeast"/>
    <s v="New York"/>
    <s v="Albany"/>
    <s v="Diet Coke"/>
    <n v="0.45000000000000007"/>
    <n v="6000"/>
    <n v="2700.0000000000005"/>
    <n v="810.00000000000011"/>
    <n v="0.3"/>
  </r>
  <r>
    <s v="Sodapop"/>
    <n v="1185732"/>
    <d v="2021-10-12T00:00:00"/>
    <s v="Northeast"/>
    <s v="New York"/>
    <s v="Albany"/>
    <s v="Sprite"/>
    <n v="0.45000000000000007"/>
    <n v="5000"/>
    <n v="2250.0000000000005"/>
    <n v="787.50000000000011"/>
    <n v="0.35"/>
  </r>
  <r>
    <s v="Sodapop"/>
    <n v="1185732"/>
    <d v="2021-10-12T00:00:00"/>
    <s v="Northeast"/>
    <s v="New York"/>
    <s v="Albany"/>
    <s v="Fanta"/>
    <n v="0.45000000000000007"/>
    <n v="4750"/>
    <n v="2137.5000000000005"/>
    <n v="748.12500000000011"/>
    <n v="0.35"/>
  </r>
  <r>
    <s v="Sodapop"/>
    <n v="1185732"/>
    <d v="2021-10-12T00:00:00"/>
    <s v="Northeast"/>
    <s v="New York"/>
    <s v="Albany"/>
    <s v="Powerade"/>
    <n v="0.55000000000000004"/>
    <n v="4750"/>
    <n v="2612.5"/>
    <n v="783.75"/>
    <n v="0.3"/>
  </r>
  <r>
    <s v="Sodapop"/>
    <n v="1185732"/>
    <d v="2021-10-12T00:00:00"/>
    <s v="Northeast"/>
    <s v="New York"/>
    <s v="Albany"/>
    <s v="Dasani Water"/>
    <n v="0.6"/>
    <n v="6000"/>
    <n v="3600"/>
    <n v="900"/>
    <n v="0.25"/>
  </r>
  <r>
    <s v="Sodapop"/>
    <n v="1185732"/>
    <d v="2021-11-11T00:00:00"/>
    <s v="Northeast"/>
    <s v="New York"/>
    <s v="Albany"/>
    <s v="Coca-Cola"/>
    <n v="0.55000000000000004"/>
    <n v="7500"/>
    <n v="4125"/>
    <n v="2062.5"/>
    <n v="0.5"/>
  </r>
  <r>
    <s v="Sodapop"/>
    <n v="1185732"/>
    <d v="2021-11-11T00:00:00"/>
    <s v="Northeast"/>
    <s v="New York"/>
    <s v="Albany"/>
    <s v="Diet Coke"/>
    <n v="0.45000000000000007"/>
    <n v="5750"/>
    <n v="2587.5000000000005"/>
    <n v="776.25000000000011"/>
    <n v="0.3"/>
  </r>
  <r>
    <s v="Sodapop"/>
    <n v="1185732"/>
    <d v="2021-11-11T00:00:00"/>
    <s v="Northeast"/>
    <s v="New York"/>
    <s v="Albany"/>
    <s v="Sprite"/>
    <n v="0.45000000000000007"/>
    <n v="5200"/>
    <n v="2340.0000000000005"/>
    <n v="819.00000000000011"/>
    <n v="0.35"/>
  </r>
  <r>
    <s v="Sodapop"/>
    <n v="1185732"/>
    <d v="2021-11-11T00:00:00"/>
    <s v="Northeast"/>
    <s v="New York"/>
    <s v="Albany"/>
    <s v="Fanta"/>
    <n v="0.45000000000000007"/>
    <n v="5000"/>
    <n v="2250.0000000000005"/>
    <n v="787.50000000000011"/>
    <n v="0.35"/>
  </r>
  <r>
    <s v="Sodapop"/>
    <n v="1185732"/>
    <d v="2021-11-11T00:00:00"/>
    <s v="Northeast"/>
    <s v="New York"/>
    <s v="Albany"/>
    <s v="Powerade"/>
    <n v="0.55000000000000004"/>
    <n v="4750"/>
    <n v="2612.5"/>
    <n v="783.75"/>
    <n v="0.3"/>
  </r>
  <r>
    <s v="Sodapop"/>
    <n v="1185732"/>
    <d v="2021-11-11T00:00:00"/>
    <s v="Northeast"/>
    <s v="New York"/>
    <s v="Albany"/>
    <s v="Dasani Water"/>
    <n v="0.6"/>
    <n v="5750"/>
    <n v="3450"/>
    <n v="862.5"/>
    <n v="0.25"/>
  </r>
  <r>
    <s v="Sodapop"/>
    <n v="1185732"/>
    <d v="2021-12-10T00:00:00"/>
    <s v="Northeast"/>
    <s v="New York"/>
    <s v="Albany"/>
    <s v="Coca-Cola"/>
    <n v="0.55000000000000004"/>
    <n v="8000"/>
    <n v="4400"/>
    <n v="2200"/>
    <n v="0.5"/>
  </r>
  <r>
    <s v="Sodapop"/>
    <n v="1185732"/>
    <d v="2021-12-10T00:00:00"/>
    <s v="Northeast"/>
    <s v="New York"/>
    <s v="Albany"/>
    <s v="Diet Coke"/>
    <n v="0.45000000000000007"/>
    <n v="6000"/>
    <n v="2700.0000000000005"/>
    <n v="810.00000000000011"/>
    <n v="0.3"/>
  </r>
  <r>
    <s v="Sodapop"/>
    <n v="1185732"/>
    <d v="2021-12-10T00:00:00"/>
    <s v="Northeast"/>
    <s v="New York"/>
    <s v="Albany"/>
    <s v="Sprite"/>
    <n v="0.45000000000000007"/>
    <n v="5500"/>
    <n v="2475.0000000000005"/>
    <n v="866.25000000000011"/>
    <n v="0.35"/>
  </r>
  <r>
    <s v="Sodapop"/>
    <n v="1185732"/>
    <d v="2021-12-10T00:00:00"/>
    <s v="Northeast"/>
    <s v="New York"/>
    <s v="Albany"/>
    <s v="Fanta"/>
    <n v="0.45000000000000007"/>
    <n v="5000"/>
    <n v="2250.0000000000005"/>
    <n v="787.50000000000011"/>
    <n v="0.35"/>
  </r>
  <r>
    <s v="Sodapop"/>
    <n v="1185732"/>
    <d v="2021-12-10T00:00:00"/>
    <s v="Northeast"/>
    <s v="New York"/>
    <s v="Albany"/>
    <s v="Powerade"/>
    <n v="0.55000000000000004"/>
    <n v="5000"/>
    <n v="2750"/>
    <n v="825"/>
    <n v="0.3"/>
  </r>
  <r>
    <s v="Sodapop"/>
    <n v="1185732"/>
    <d v="2021-12-10T00:00:00"/>
    <s v="Northeast"/>
    <s v="New York"/>
    <s v="Albany"/>
    <s v="Dasani Water"/>
    <n v="0.6"/>
    <n v="6000"/>
    <n v="3600"/>
    <n v="900"/>
    <n v="0.25"/>
  </r>
  <r>
    <s v="FizzySip"/>
    <n v="1128299"/>
    <d v="2021-01-24T00:00:00"/>
    <s v="West"/>
    <s v="Wyoming"/>
    <s v="Cheyenne"/>
    <s v="Coca-Cola"/>
    <n v="0.30000000000000004"/>
    <n v="3500"/>
    <n v="1050.0000000000002"/>
    <n v="367.50000000000006"/>
    <n v="0.35"/>
  </r>
  <r>
    <s v="FizzySip"/>
    <n v="1128299"/>
    <d v="2021-01-24T00:00:00"/>
    <s v="West"/>
    <s v="Wyoming"/>
    <s v="Cheyenne"/>
    <s v="Diet Coke"/>
    <n v="0.4"/>
    <n v="3500"/>
    <n v="1400"/>
    <n v="489.99999999999994"/>
    <n v="0.35"/>
  </r>
  <r>
    <s v="FizzySip"/>
    <n v="1128299"/>
    <d v="2021-01-24T00:00:00"/>
    <s v="West"/>
    <s v="Wyoming"/>
    <s v="Cheyenne"/>
    <s v="Sprite"/>
    <n v="0.4"/>
    <n v="3500"/>
    <n v="1400"/>
    <n v="489.99999999999994"/>
    <n v="0.35"/>
  </r>
  <r>
    <s v="FizzySip"/>
    <n v="1128299"/>
    <d v="2021-01-24T00:00:00"/>
    <s v="West"/>
    <s v="Wyoming"/>
    <s v="Cheyenne"/>
    <s v="Fanta"/>
    <n v="0.4"/>
    <n v="2000"/>
    <n v="800"/>
    <n v="280"/>
    <n v="0.35"/>
  </r>
  <r>
    <s v="FizzySip"/>
    <n v="1128299"/>
    <d v="2021-01-24T00:00:00"/>
    <s v="West"/>
    <s v="Wyoming"/>
    <s v="Cheyenne"/>
    <s v="Powerade"/>
    <n v="0.45000000000000007"/>
    <n v="1500"/>
    <n v="675.00000000000011"/>
    <n v="270.00000000000006"/>
    <n v="0.4"/>
  </r>
  <r>
    <s v="FizzySip"/>
    <n v="1128299"/>
    <d v="2021-01-24T00:00:00"/>
    <s v="West"/>
    <s v="Wyoming"/>
    <s v="Cheyenne"/>
    <s v="Dasani Water"/>
    <n v="0.4"/>
    <n v="4000"/>
    <n v="1600"/>
    <n v="480"/>
    <n v="0.3"/>
  </r>
  <r>
    <s v="FizzySip"/>
    <n v="1128299"/>
    <d v="2021-02-24T00:00:00"/>
    <s v="West"/>
    <s v="Wyoming"/>
    <s v="Cheyenne"/>
    <s v="Coca-Cola"/>
    <n v="0.30000000000000004"/>
    <n v="4500"/>
    <n v="1350.0000000000002"/>
    <n v="472.50000000000006"/>
    <n v="0.35"/>
  </r>
  <r>
    <s v="FizzySip"/>
    <n v="1128299"/>
    <d v="2021-02-24T00:00:00"/>
    <s v="West"/>
    <s v="Wyoming"/>
    <s v="Cheyenne"/>
    <s v="Diet Coke"/>
    <n v="0.4"/>
    <n v="3500"/>
    <n v="1400"/>
    <n v="489.99999999999994"/>
    <n v="0.35"/>
  </r>
  <r>
    <s v="FizzySip"/>
    <n v="1128299"/>
    <d v="2021-02-24T00:00:00"/>
    <s v="West"/>
    <s v="Wyoming"/>
    <s v="Cheyenne"/>
    <s v="Sprite"/>
    <n v="0.4"/>
    <n v="3500"/>
    <n v="1400"/>
    <n v="489.99999999999994"/>
    <n v="0.35"/>
  </r>
  <r>
    <s v="FizzySip"/>
    <n v="1128299"/>
    <d v="2021-02-24T00:00:00"/>
    <s v="West"/>
    <s v="Wyoming"/>
    <s v="Cheyenne"/>
    <s v="Fanta"/>
    <n v="0.4"/>
    <n v="2000"/>
    <n v="800"/>
    <n v="280"/>
    <n v="0.35"/>
  </r>
  <r>
    <s v="FizzySip"/>
    <n v="1128299"/>
    <d v="2021-02-24T00:00:00"/>
    <s v="West"/>
    <s v="Wyoming"/>
    <s v="Cheyenne"/>
    <s v="Powerade"/>
    <n v="0.45000000000000007"/>
    <n v="1250"/>
    <n v="562.50000000000011"/>
    <n v="225.00000000000006"/>
    <n v="0.4"/>
  </r>
  <r>
    <s v="FizzySip"/>
    <n v="1128299"/>
    <d v="2021-02-24T00:00:00"/>
    <s v="West"/>
    <s v="Wyoming"/>
    <s v="Cheyenne"/>
    <s v="Dasani Water"/>
    <n v="0.4"/>
    <n v="3250"/>
    <n v="1300"/>
    <n v="390"/>
    <n v="0.3"/>
  </r>
  <r>
    <s v="FizzySip"/>
    <n v="1128299"/>
    <d v="2021-03-23T00:00:00"/>
    <s v="West"/>
    <s v="Wyoming"/>
    <s v="Cheyenne"/>
    <s v="Coca-Cola"/>
    <n v="0.4"/>
    <n v="4750"/>
    <n v="1900"/>
    <n v="665"/>
    <n v="0.35"/>
  </r>
  <r>
    <s v="FizzySip"/>
    <n v="1128299"/>
    <d v="2021-03-23T00:00:00"/>
    <s v="West"/>
    <s v="Wyoming"/>
    <s v="Cheyenne"/>
    <s v="Diet Coke"/>
    <n v="0.5"/>
    <n v="3250"/>
    <n v="1625"/>
    <n v="568.75"/>
    <n v="0.35"/>
  </r>
  <r>
    <s v="FizzySip"/>
    <n v="1128299"/>
    <d v="2021-03-23T00:00:00"/>
    <s v="West"/>
    <s v="Wyoming"/>
    <s v="Cheyenne"/>
    <s v="Sprite"/>
    <n v="0.54999999999999993"/>
    <n v="3500"/>
    <n v="1924.9999999999998"/>
    <n v="673.74999999999989"/>
    <n v="0.35"/>
  </r>
  <r>
    <s v="FizzySip"/>
    <n v="1128299"/>
    <d v="2021-03-23T00:00:00"/>
    <s v="West"/>
    <s v="Wyoming"/>
    <s v="Cheyenne"/>
    <s v="Fanta"/>
    <n v="0.5"/>
    <n v="2500"/>
    <n v="1250"/>
    <n v="437.5"/>
    <n v="0.35"/>
  </r>
  <r>
    <s v="FizzySip"/>
    <n v="1128299"/>
    <d v="2021-03-23T00:00:00"/>
    <s v="West"/>
    <s v="Wyoming"/>
    <s v="Cheyenne"/>
    <s v="Powerade"/>
    <n v="0.55000000000000004"/>
    <n v="1000"/>
    <n v="550"/>
    <n v="220"/>
    <n v="0.4"/>
  </r>
  <r>
    <s v="FizzySip"/>
    <n v="1128299"/>
    <d v="2021-03-23T00:00:00"/>
    <s v="West"/>
    <s v="Wyoming"/>
    <s v="Cheyenne"/>
    <s v="Dasani Water"/>
    <n v="0.5"/>
    <n v="3000"/>
    <n v="1500"/>
    <n v="450"/>
    <n v="0.3"/>
  </r>
  <r>
    <s v="FizzySip"/>
    <n v="1128299"/>
    <d v="2021-04-24T00:00:00"/>
    <s v="West"/>
    <s v="Wyoming"/>
    <s v="Cheyenne"/>
    <s v="Coca-Cola"/>
    <n v="0.55000000000000004"/>
    <n v="4750"/>
    <n v="2612.5"/>
    <n v="914.37499999999989"/>
    <n v="0.35"/>
  </r>
  <r>
    <s v="FizzySip"/>
    <n v="1128299"/>
    <d v="2021-04-24T00:00:00"/>
    <s v="West"/>
    <s v="Wyoming"/>
    <s v="Cheyenne"/>
    <s v="Diet Coke"/>
    <n v="0.60000000000000009"/>
    <n v="2750"/>
    <n v="1650.0000000000002"/>
    <n v="577.5"/>
    <n v="0.35"/>
  </r>
  <r>
    <s v="FizzySip"/>
    <n v="1128299"/>
    <d v="2021-04-24T00:00:00"/>
    <s v="West"/>
    <s v="Wyoming"/>
    <s v="Cheyenne"/>
    <s v="Sprite"/>
    <n v="0.60000000000000009"/>
    <n v="3250"/>
    <n v="1950.0000000000002"/>
    <n v="682.5"/>
    <n v="0.35"/>
  </r>
  <r>
    <s v="FizzySip"/>
    <n v="1128299"/>
    <d v="2021-04-24T00:00:00"/>
    <s v="West"/>
    <s v="Wyoming"/>
    <s v="Cheyenne"/>
    <s v="Fanta"/>
    <n v="0.45000000000000007"/>
    <n v="2250"/>
    <n v="1012.5000000000001"/>
    <n v="354.375"/>
    <n v="0.35"/>
  </r>
  <r>
    <s v="FizzySip"/>
    <n v="1128299"/>
    <d v="2021-04-24T00:00:00"/>
    <s v="West"/>
    <s v="Wyoming"/>
    <s v="Cheyenne"/>
    <s v="Powerade"/>
    <n v="0.50000000000000011"/>
    <n v="1250"/>
    <n v="625.00000000000011"/>
    <n v="250.00000000000006"/>
    <n v="0.4"/>
  </r>
  <r>
    <s v="FizzySip"/>
    <n v="1128299"/>
    <d v="2021-04-24T00:00:00"/>
    <s v="West"/>
    <s v="Wyoming"/>
    <s v="Cheyenne"/>
    <s v="Dasani Water"/>
    <n v="0.65000000000000013"/>
    <n v="3000"/>
    <n v="1950.0000000000005"/>
    <n v="585.00000000000011"/>
    <n v="0.3"/>
  </r>
  <r>
    <s v="FizzySip"/>
    <n v="1128299"/>
    <d v="2021-05-25T00:00:00"/>
    <s v="West"/>
    <s v="Wyoming"/>
    <s v="Cheyenne"/>
    <s v="Coca-Cola"/>
    <n v="0.5"/>
    <n v="5000"/>
    <n v="2500"/>
    <n v="875"/>
    <n v="0.35"/>
  </r>
  <r>
    <s v="FizzySip"/>
    <n v="1128299"/>
    <d v="2021-05-25T00:00:00"/>
    <s v="West"/>
    <s v="Wyoming"/>
    <s v="Cheyenne"/>
    <s v="Diet Coke"/>
    <n v="0.55000000000000004"/>
    <n v="3500"/>
    <n v="1925.0000000000002"/>
    <n v="673.75"/>
    <n v="0.35"/>
  </r>
  <r>
    <s v="FizzySip"/>
    <n v="1128299"/>
    <d v="2021-05-25T00:00:00"/>
    <s v="West"/>
    <s v="Wyoming"/>
    <s v="Cheyenne"/>
    <s v="Sprite"/>
    <n v="0.55000000000000004"/>
    <n v="3500"/>
    <n v="1925.0000000000002"/>
    <n v="673.75"/>
    <n v="0.35"/>
  </r>
  <r>
    <s v="FizzySip"/>
    <n v="1128299"/>
    <d v="2021-05-25T00:00:00"/>
    <s v="West"/>
    <s v="Wyoming"/>
    <s v="Cheyenne"/>
    <s v="Fanta"/>
    <n v="0.5"/>
    <n v="2750"/>
    <n v="1375"/>
    <n v="481.24999999999994"/>
    <n v="0.35"/>
  </r>
  <r>
    <s v="FizzySip"/>
    <n v="1128299"/>
    <d v="2021-05-25T00:00:00"/>
    <s v="West"/>
    <s v="Wyoming"/>
    <s v="Cheyenne"/>
    <s v="Powerade"/>
    <n v="0.44999999999999996"/>
    <n v="1750"/>
    <n v="787.49999999999989"/>
    <n v="315"/>
    <n v="0.4"/>
  </r>
  <r>
    <s v="FizzySip"/>
    <n v="1128299"/>
    <d v="2021-05-25T00:00:00"/>
    <s v="West"/>
    <s v="Wyoming"/>
    <s v="Cheyenne"/>
    <s v="Dasani Water"/>
    <n v="0.6"/>
    <n v="5250"/>
    <n v="3150"/>
    <n v="945"/>
    <n v="0.3"/>
  </r>
  <r>
    <s v="FizzySip"/>
    <n v="1128299"/>
    <d v="2021-06-24T00:00:00"/>
    <s v="West"/>
    <s v="Wyoming"/>
    <s v="Cheyenne"/>
    <s v="Coca-Cola"/>
    <n v="0.54999999999999993"/>
    <n v="7750"/>
    <n v="4262.4999999999991"/>
    <n v="1491.8749999999995"/>
    <n v="0.35"/>
  </r>
  <r>
    <s v="FizzySip"/>
    <n v="1128299"/>
    <d v="2021-06-24T00:00:00"/>
    <s v="West"/>
    <s v="Wyoming"/>
    <s v="Cheyenne"/>
    <s v="Diet Coke"/>
    <n v="0.64999999999999991"/>
    <n v="6500"/>
    <n v="4224.9999999999991"/>
    <n v="1478.7499999999995"/>
    <n v="0.35"/>
  </r>
  <r>
    <s v="FizzySip"/>
    <n v="1128299"/>
    <d v="2021-06-24T00:00:00"/>
    <s v="West"/>
    <s v="Wyoming"/>
    <s v="Cheyenne"/>
    <s v="Sprite"/>
    <n v="0.79999999999999993"/>
    <n v="6500"/>
    <n v="5200"/>
    <n v="1819.9999999999998"/>
    <n v="0.35"/>
  </r>
  <r>
    <s v="FizzySip"/>
    <n v="1128299"/>
    <d v="2021-06-24T00:00:00"/>
    <s v="West"/>
    <s v="Wyoming"/>
    <s v="Cheyenne"/>
    <s v="Fanta"/>
    <n v="0.79999999999999993"/>
    <n v="5250"/>
    <n v="4200"/>
    <n v="1470"/>
    <n v="0.35"/>
  </r>
  <r>
    <s v="FizzySip"/>
    <n v="1128299"/>
    <d v="2021-06-24T00:00:00"/>
    <s v="West"/>
    <s v="Wyoming"/>
    <s v="Cheyenne"/>
    <s v="Powerade"/>
    <n v="0.9"/>
    <n v="4000"/>
    <n v="3600"/>
    <n v="1440"/>
    <n v="0.4"/>
  </r>
  <r>
    <s v="FizzySip"/>
    <n v="1128299"/>
    <d v="2021-06-24T00:00:00"/>
    <s v="West"/>
    <s v="Wyoming"/>
    <s v="Cheyenne"/>
    <s v="Dasani Water"/>
    <n v="1.05"/>
    <n v="7000"/>
    <n v="7350"/>
    <n v="2205"/>
    <n v="0.3"/>
  </r>
  <r>
    <s v="FizzySip"/>
    <n v="1128299"/>
    <d v="2021-07-23T00:00:00"/>
    <s v="West"/>
    <s v="Wyoming"/>
    <s v="Cheyenne"/>
    <s v="Coca-Cola"/>
    <n v="0.85"/>
    <n v="8500"/>
    <n v="7225"/>
    <n v="2528.75"/>
    <n v="0.35"/>
  </r>
  <r>
    <s v="FizzySip"/>
    <n v="1128299"/>
    <d v="2021-07-23T00:00:00"/>
    <s v="West"/>
    <s v="Wyoming"/>
    <s v="Cheyenne"/>
    <s v="Diet Coke"/>
    <n v="0.9"/>
    <n v="7000"/>
    <n v="6300"/>
    <n v="2205"/>
    <n v="0.35"/>
  </r>
  <r>
    <s v="FizzySip"/>
    <n v="1128299"/>
    <d v="2021-07-23T00:00:00"/>
    <s v="West"/>
    <s v="Wyoming"/>
    <s v="Cheyenne"/>
    <s v="Sprite"/>
    <n v="0.9"/>
    <n v="6500"/>
    <n v="5850"/>
    <n v="2047.4999999999998"/>
    <n v="0.35"/>
  </r>
  <r>
    <s v="FizzySip"/>
    <n v="1128299"/>
    <d v="2021-07-23T00:00:00"/>
    <s v="West"/>
    <s v="Wyoming"/>
    <s v="Cheyenne"/>
    <s v="Fanta"/>
    <n v="0.85"/>
    <n v="5500"/>
    <n v="4675"/>
    <n v="1636.25"/>
    <n v="0.35"/>
  </r>
  <r>
    <s v="FizzySip"/>
    <n v="1128299"/>
    <d v="2021-07-23T00:00:00"/>
    <s v="West"/>
    <s v="Wyoming"/>
    <s v="Cheyenne"/>
    <s v="Powerade"/>
    <n v="0.9"/>
    <n v="6000"/>
    <n v="5400"/>
    <n v="2160"/>
    <n v="0.4"/>
  </r>
  <r>
    <s v="FizzySip"/>
    <n v="1128299"/>
    <d v="2021-07-23T00:00:00"/>
    <s v="West"/>
    <s v="Wyoming"/>
    <s v="Cheyenne"/>
    <s v="Dasani Water"/>
    <n v="1.05"/>
    <n v="6000"/>
    <n v="6300"/>
    <n v="1890"/>
    <n v="0.3"/>
  </r>
  <r>
    <s v="FizzySip"/>
    <n v="1128299"/>
    <d v="2021-08-24T00:00:00"/>
    <s v="West"/>
    <s v="Wyoming"/>
    <s v="Cheyenne"/>
    <s v="Coca-Cola"/>
    <n v="0.9"/>
    <n v="8000"/>
    <n v="7200"/>
    <n v="2520"/>
    <n v="0.35"/>
  </r>
  <r>
    <s v="FizzySip"/>
    <n v="1128299"/>
    <d v="2021-08-24T00:00:00"/>
    <s v="West"/>
    <s v="Wyoming"/>
    <s v="Cheyenne"/>
    <s v="Diet Coke"/>
    <n v="0.8"/>
    <n v="7750"/>
    <n v="6200"/>
    <n v="2170"/>
    <n v="0.35"/>
  </r>
  <r>
    <s v="FizzySip"/>
    <n v="1128299"/>
    <d v="2021-08-24T00:00:00"/>
    <s v="West"/>
    <s v="Wyoming"/>
    <s v="Cheyenne"/>
    <s v="Sprite"/>
    <n v="0.70000000000000007"/>
    <n v="6500"/>
    <n v="4550"/>
    <n v="1592.5"/>
    <n v="0.35"/>
  </r>
  <r>
    <s v="FizzySip"/>
    <n v="1128299"/>
    <d v="2021-08-24T00:00:00"/>
    <s v="West"/>
    <s v="Wyoming"/>
    <s v="Cheyenne"/>
    <s v="Fanta"/>
    <n v="0.70000000000000007"/>
    <n v="4250"/>
    <n v="2975.0000000000005"/>
    <n v="1041.25"/>
    <n v="0.35"/>
  </r>
  <r>
    <s v="FizzySip"/>
    <n v="1128299"/>
    <d v="2021-08-24T00:00:00"/>
    <s v="West"/>
    <s v="Wyoming"/>
    <s v="Cheyenne"/>
    <s v="Powerade"/>
    <n v="0.7"/>
    <n v="4250"/>
    <n v="2975"/>
    <n v="1190"/>
    <n v="0.4"/>
  </r>
  <r>
    <s v="FizzySip"/>
    <n v="1128299"/>
    <d v="2021-08-24T00:00:00"/>
    <s v="West"/>
    <s v="Wyoming"/>
    <s v="Cheyenne"/>
    <s v="Dasani Water"/>
    <n v="0.75"/>
    <n v="2500"/>
    <n v="1875"/>
    <n v="562.5"/>
    <n v="0.3"/>
  </r>
  <r>
    <s v="FizzySip"/>
    <n v="1128299"/>
    <d v="2021-09-25T00:00:00"/>
    <s v="West"/>
    <s v="Wyoming"/>
    <s v="Cheyenne"/>
    <s v="Coca-Cola"/>
    <n v="0.50000000000000011"/>
    <n v="4500"/>
    <n v="2250.0000000000005"/>
    <n v="787.50000000000011"/>
    <n v="0.35"/>
  </r>
  <r>
    <s v="FizzySip"/>
    <n v="1128299"/>
    <d v="2021-09-25T00:00:00"/>
    <s v="West"/>
    <s v="Wyoming"/>
    <s v="Cheyenne"/>
    <s v="Diet Coke"/>
    <n v="0.55000000000000016"/>
    <n v="4500"/>
    <n v="2475.0000000000009"/>
    <n v="866.25000000000023"/>
    <n v="0.35"/>
  </r>
  <r>
    <s v="FizzySip"/>
    <n v="1128299"/>
    <d v="2021-09-25T00:00:00"/>
    <s v="West"/>
    <s v="Wyoming"/>
    <s v="Cheyenne"/>
    <s v="Sprite"/>
    <n v="0.50000000000000011"/>
    <n v="2500"/>
    <n v="1250.0000000000002"/>
    <n v="437.50000000000006"/>
    <n v="0.35"/>
  </r>
  <r>
    <s v="FizzySip"/>
    <n v="1128299"/>
    <d v="2021-09-25T00:00:00"/>
    <s v="West"/>
    <s v="Wyoming"/>
    <s v="Cheyenne"/>
    <s v="Fanta"/>
    <n v="0.50000000000000011"/>
    <n v="2000"/>
    <n v="1000.0000000000002"/>
    <n v="350.00000000000006"/>
    <n v="0.35"/>
  </r>
  <r>
    <s v="FizzySip"/>
    <n v="1128299"/>
    <d v="2021-09-25T00:00:00"/>
    <s v="West"/>
    <s v="Wyoming"/>
    <s v="Cheyenne"/>
    <s v="Powerade"/>
    <n v="0.60000000000000009"/>
    <n v="2250"/>
    <n v="1350.0000000000002"/>
    <n v="540.00000000000011"/>
    <n v="0.4"/>
  </r>
  <r>
    <s v="FizzySip"/>
    <n v="1128299"/>
    <d v="2021-09-25T00:00:00"/>
    <s v="West"/>
    <s v="Wyoming"/>
    <s v="Cheyenne"/>
    <s v="Dasani Water"/>
    <n v="0.44999999999999996"/>
    <n v="2500"/>
    <n v="1125"/>
    <n v="337.5"/>
    <n v="0.3"/>
  </r>
  <r>
    <s v="FizzySip"/>
    <n v="1128299"/>
    <d v="2021-10-24T00:00:00"/>
    <s v="West"/>
    <s v="Wyoming"/>
    <s v="Cheyenne"/>
    <s v="Coca-Cola"/>
    <n v="0.4"/>
    <n v="3500"/>
    <n v="1400"/>
    <n v="489.99999999999994"/>
    <n v="0.35"/>
  </r>
  <r>
    <s v="FizzySip"/>
    <n v="1128299"/>
    <d v="2021-10-24T00:00:00"/>
    <s v="West"/>
    <s v="Wyoming"/>
    <s v="Cheyenne"/>
    <s v="Diet Coke"/>
    <n v="0.55000000000000016"/>
    <n v="5250"/>
    <n v="2887.5000000000009"/>
    <n v="1010.6250000000002"/>
    <n v="0.35"/>
  </r>
  <r>
    <s v="FizzySip"/>
    <n v="1128299"/>
    <d v="2021-10-24T00:00:00"/>
    <s v="West"/>
    <s v="Wyoming"/>
    <s v="Cheyenne"/>
    <s v="Sprite"/>
    <n v="0.50000000000000011"/>
    <n v="3500"/>
    <n v="1750.0000000000005"/>
    <n v="612.50000000000011"/>
    <n v="0.35"/>
  </r>
  <r>
    <s v="FizzySip"/>
    <n v="1128299"/>
    <d v="2021-10-24T00:00:00"/>
    <s v="West"/>
    <s v="Wyoming"/>
    <s v="Cheyenne"/>
    <s v="Fanta"/>
    <n v="0.45000000000000007"/>
    <n v="3250"/>
    <n v="1462.5000000000002"/>
    <n v="511.87500000000006"/>
    <n v="0.35"/>
  </r>
  <r>
    <s v="FizzySip"/>
    <n v="1128299"/>
    <d v="2021-10-24T00:00:00"/>
    <s v="West"/>
    <s v="Wyoming"/>
    <s v="Cheyenne"/>
    <s v="Powerade"/>
    <n v="0.55000000000000004"/>
    <n v="3000"/>
    <n v="1650.0000000000002"/>
    <n v="660.00000000000011"/>
    <n v="0.4"/>
  </r>
  <r>
    <s v="FizzySip"/>
    <n v="1128299"/>
    <d v="2021-10-24T00:00:00"/>
    <s v="West"/>
    <s v="Wyoming"/>
    <s v="Cheyenne"/>
    <s v="Dasani Water"/>
    <n v="0.60000000000000009"/>
    <n v="3500"/>
    <n v="2100.0000000000005"/>
    <n v="630.00000000000011"/>
    <n v="0.3"/>
  </r>
  <r>
    <s v="FizzySip"/>
    <n v="1128299"/>
    <d v="2021-11-24T00:00:00"/>
    <s v="West"/>
    <s v="Wyoming"/>
    <s v="Cheyenne"/>
    <s v="Coca-Cola"/>
    <n v="0.45000000000000007"/>
    <n v="5750"/>
    <n v="2587.5000000000005"/>
    <n v="905.62500000000011"/>
    <n v="0.35"/>
  </r>
  <r>
    <s v="FizzySip"/>
    <n v="1128299"/>
    <d v="2021-11-24T00:00:00"/>
    <s v="West"/>
    <s v="Wyoming"/>
    <s v="Cheyenne"/>
    <s v="Diet Coke"/>
    <n v="0.50000000000000011"/>
    <n v="6500"/>
    <n v="3250.0000000000009"/>
    <n v="1137.5000000000002"/>
    <n v="0.35"/>
  </r>
  <r>
    <s v="FizzySip"/>
    <n v="1128299"/>
    <d v="2021-11-24T00:00:00"/>
    <s v="West"/>
    <s v="Wyoming"/>
    <s v="Cheyenne"/>
    <s v="Sprite"/>
    <n v="0.45000000000000007"/>
    <n v="4750"/>
    <n v="2137.5000000000005"/>
    <n v="748.12500000000011"/>
    <n v="0.35"/>
  </r>
  <r>
    <s v="FizzySip"/>
    <n v="1128299"/>
    <d v="2021-11-24T00:00:00"/>
    <s v="West"/>
    <s v="Wyoming"/>
    <s v="Cheyenne"/>
    <s v="Fanta"/>
    <n v="0.55000000000000016"/>
    <n v="4500"/>
    <n v="2475.0000000000009"/>
    <n v="866.25000000000023"/>
    <n v="0.35"/>
  </r>
  <r>
    <s v="FizzySip"/>
    <n v="1128299"/>
    <d v="2021-11-24T00:00:00"/>
    <s v="West"/>
    <s v="Wyoming"/>
    <s v="Cheyenne"/>
    <s v="Powerade"/>
    <n v="0.75000000000000011"/>
    <n v="4250"/>
    <n v="3187.5000000000005"/>
    <n v="1275.0000000000002"/>
    <n v="0.4"/>
  </r>
  <r>
    <s v="FizzySip"/>
    <n v="1128299"/>
    <d v="2021-11-24T00:00:00"/>
    <s v="West"/>
    <s v="Wyoming"/>
    <s v="Cheyenne"/>
    <s v="Dasani Water"/>
    <n v="0.80000000000000016"/>
    <n v="5500"/>
    <n v="4400.0000000000009"/>
    <n v="1320.0000000000002"/>
    <n v="0.3"/>
  </r>
  <r>
    <s v="FizzySip"/>
    <n v="1128299"/>
    <d v="2021-12-23T00:00:00"/>
    <s v="West"/>
    <s v="Wyoming"/>
    <s v="Cheyenne"/>
    <s v="Coca-Cola"/>
    <n v="0.65000000000000013"/>
    <n v="7500"/>
    <n v="4875.0000000000009"/>
    <n v="1706.2500000000002"/>
    <n v="0.35"/>
  </r>
  <r>
    <s v="FizzySip"/>
    <n v="1128299"/>
    <d v="2021-12-23T00:00:00"/>
    <s v="West"/>
    <s v="Wyoming"/>
    <s v="Cheyenne"/>
    <s v="Diet Coke"/>
    <n v="0.75000000000000022"/>
    <n v="7500"/>
    <n v="5625.0000000000018"/>
    <n v="1968.7500000000005"/>
    <n v="0.35"/>
  </r>
  <r>
    <s v="FizzySip"/>
    <n v="1128299"/>
    <d v="2021-12-23T00:00:00"/>
    <s v="West"/>
    <s v="Wyoming"/>
    <s v="Cheyenne"/>
    <s v="Sprite"/>
    <n v="0.70000000000000018"/>
    <n v="5500"/>
    <n v="3850.0000000000009"/>
    <n v="1347.5000000000002"/>
    <n v="0.35"/>
  </r>
  <r>
    <s v="FizzySip"/>
    <n v="1128299"/>
    <d v="2021-12-23T00:00:00"/>
    <s v="West"/>
    <s v="Wyoming"/>
    <s v="Cheyenne"/>
    <s v="Fanta"/>
    <n v="0.70000000000000018"/>
    <n v="5500"/>
    <n v="3850.0000000000009"/>
    <n v="1347.5000000000002"/>
    <n v="0.35"/>
  </r>
  <r>
    <s v="FizzySip"/>
    <n v="1128299"/>
    <d v="2021-12-23T00:00:00"/>
    <s v="West"/>
    <s v="Wyoming"/>
    <s v="Cheyenne"/>
    <s v="Powerade"/>
    <n v="0.80000000000000016"/>
    <n v="4750"/>
    <n v="3800.0000000000009"/>
    <n v="1520.0000000000005"/>
    <n v="0.4"/>
  </r>
  <r>
    <s v="FizzySip"/>
    <n v="1128299"/>
    <d v="2021-12-23T00:00:00"/>
    <s v="West"/>
    <s v="Wyoming"/>
    <s v="Cheyenne"/>
    <s v="Dasani Water"/>
    <n v="0.8500000000000002"/>
    <n v="5750"/>
    <n v="4887.5000000000009"/>
    <n v="1466.2500000000002"/>
    <n v="0.3"/>
  </r>
  <r>
    <s v="Sodapop"/>
    <n v="1185732"/>
    <d v="2021-01-19T00:00:00"/>
    <s v="Southeast"/>
    <s v="Virginia"/>
    <s v="Richmond"/>
    <s v="Coca-Cola"/>
    <n v="0.35"/>
    <n v="7500"/>
    <n v="2625"/>
    <n v="1312.5"/>
    <n v="0.5"/>
  </r>
  <r>
    <s v="Sodapop"/>
    <n v="1185732"/>
    <d v="2021-01-19T00:00:00"/>
    <s v="Southeast"/>
    <s v="Virginia"/>
    <s v="Richmond"/>
    <s v="Diet Coke"/>
    <n v="0.35"/>
    <n v="5500"/>
    <n v="1924.9999999999998"/>
    <n v="769.99999999999989"/>
    <n v="0.39999999999999997"/>
  </r>
  <r>
    <s v="Sodapop"/>
    <n v="1185732"/>
    <d v="2021-01-19T00:00:00"/>
    <s v="Southeast"/>
    <s v="Virginia"/>
    <s v="Richmond"/>
    <s v="Sprite"/>
    <n v="0.25"/>
    <n v="5500"/>
    <n v="1375"/>
    <n v="412.5"/>
    <n v="0.3"/>
  </r>
  <r>
    <s v="Sodapop"/>
    <n v="1185732"/>
    <d v="2021-01-19T00:00:00"/>
    <s v="Southeast"/>
    <s v="Virginia"/>
    <s v="Richmond"/>
    <s v="Fanta"/>
    <n v="0.29999999999999993"/>
    <n v="4000"/>
    <n v="1199.9999999999998"/>
    <n v="419.99999999999989"/>
    <n v="0.35"/>
  </r>
  <r>
    <s v="Sodapop"/>
    <n v="1185732"/>
    <d v="2021-01-19T00:00:00"/>
    <s v="Southeast"/>
    <s v="Virginia"/>
    <s v="Richmond"/>
    <s v="Powerade"/>
    <n v="0.45000000000000007"/>
    <n v="4500"/>
    <n v="2025.0000000000002"/>
    <n v="810"/>
    <n v="0.39999999999999997"/>
  </r>
  <r>
    <s v="Sodapop"/>
    <n v="1185732"/>
    <d v="2021-01-19T00:00:00"/>
    <s v="Southeast"/>
    <s v="Virginia"/>
    <s v="Richmond"/>
    <s v="Dasani Water"/>
    <n v="0.35"/>
    <n v="5500"/>
    <n v="1924.9999999999998"/>
    <n v="1058.75"/>
    <n v="0.55000000000000004"/>
  </r>
  <r>
    <s v="Sodapop"/>
    <n v="1185732"/>
    <d v="2021-02-17T00:00:00"/>
    <s v="Southeast"/>
    <s v="Virginia"/>
    <s v="Richmond"/>
    <s v="Coca-Cola"/>
    <n v="0.35"/>
    <n v="8000"/>
    <n v="2800"/>
    <n v="1400"/>
    <n v="0.5"/>
  </r>
  <r>
    <s v="Sodapop"/>
    <n v="1185732"/>
    <d v="2021-02-17T00:00:00"/>
    <s v="Southeast"/>
    <s v="Virginia"/>
    <s v="Richmond"/>
    <s v="Diet Coke"/>
    <n v="0.35"/>
    <n v="4500"/>
    <n v="1575"/>
    <n v="630"/>
    <n v="0.39999999999999997"/>
  </r>
  <r>
    <s v="Sodapop"/>
    <n v="1185732"/>
    <d v="2021-02-17T00:00:00"/>
    <s v="Southeast"/>
    <s v="Virginia"/>
    <s v="Richmond"/>
    <s v="Sprite"/>
    <n v="0.25"/>
    <n v="5000"/>
    <n v="1250"/>
    <n v="375"/>
    <n v="0.3"/>
  </r>
  <r>
    <s v="Sodapop"/>
    <n v="1185732"/>
    <d v="2021-02-17T00:00:00"/>
    <s v="Southeast"/>
    <s v="Virginia"/>
    <s v="Richmond"/>
    <s v="Fanta"/>
    <n v="0.29999999999999993"/>
    <n v="3750"/>
    <n v="1124.9999999999998"/>
    <n v="393.74999999999989"/>
    <n v="0.35"/>
  </r>
  <r>
    <s v="Sodapop"/>
    <n v="1185732"/>
    <d v="2021-02-17T00:00:00"/>
    <s v="Southeast"/>
    <s v="Virginia"/>
    <s v="Richmond"/>
    <s v="Powerade"/>
    <n v="0.45000000000000007"/>
    <n v="4500"/>
    <n v="2025.0000000000002"/>
    <n v="810"/>
    <n v="0.39999999999999997"/>
  </r>
  <r>
    <s v="Sodapop"/>
    <n v="1185732"/>
    <d v="2021-02-17T00:00:00"/>
    <s v="Southeast"/>
    <s v="Virginia"/>
    <s v="Richmond"/>
    <s v="Dasani Water"/>
    <n v="0.35"/>
    <n v="5500"/>
    <n v="1924.9999999999998"/>
    <n v="1058.75"/>
    <n v="0.55000000000000004"/>
  </r>
  <r>
    <s v="Sodapop"/>
    <n v="1185732"/>
    <d v="2021-03-15T00:00:00"/>
    <s v="Southeast"/>
    <s v="Virginia"/>
    <s v="Richmond"/>
    <s v="Coca-Cola"/>
    <n v="0.35"/>
    <n v="7700"/>
    <n v="2695"/>
    <n v="1347.5"/>
    <n v="0.5"/>
  </r>
  <r>
    <s v="Sodapop"/>
    <n v="1185732"/>
    <d v="2021-03-15T00:00:00"/>
    <s v="Southeast"/>
    <s v="Virginia"/>
    <s v="Richmond"/>
    <s v="Diet Coke"/>
    <n v="0.35"/>
    <n v="4500"/>
    <n v="1575"/>
    <n v="630"/>
    <n v="0.39999999999999997"/>
  </r>
  <r>
    <s v="Sodapop"/>
    <n v="1185732"/>
    <d v="2021-03-15T00:00:00"/>
    <s v="Southeast"/>
    <s v="Virginia"/>
    <s v="Richmond"/>
    <s v="Sprite"/>
    <n v="0.25"/>
    <n v="4750"/>
    <n v="1187.5"/>
    <n v="356.25"/>
    <n v="0.3"/>
  </r>
  <r>
    <s v="Sodapop"/>
    <n v="1185732"/>
    <d v="2021-03-15T00:00:00"/>
    <s v="Southeast"/>
    <s v="Virginia"/>
    <s v="Richmond"/>
    <s v="Fanta"/>
    <n v="0.29999999999999993"/>
    <n v="3250"/>
    <n v="974.99999999999977"/>
    <n v="341.24999999999989"/>
    <n v="0.35"/>
  </r>
  <r>
    <s v="Sodapop"/>
    <n v="1185732"/>
    <d v="2021-03-15T00:00:00"/>
    <s v="Southeast"/>
    <s v="Virginia"/>
    <s v="Richmond"/>
    <s v="Powerade"/>
    <n v="0.45000000000000007"/>
    <n v="3750"/>
    <n v="1687.5000000000002"/>
    <n v="675"/>
    <n v="0.39999999999999997"/>
  </r>
  <r>
    <s v="Sodapop"/>
    <n v="1185732"/>
    <d v="2021-03-15T00:00:00"/>
    <s v="Southeast"/>
    <s v="Virginia"/>
    <s v="Richmond"/>
    <s v="Dasani Water"/>
    <n v="0.35"/>
    <n v="4750"/>
    <n v="1662.5"/>
    <n v="914.37500000000011"/>
    <n v="0.55000000000000004"/>
  </r>
  <r>
    <s v="Sodapop"/>
    <n v="1185732"/>
    <d v="2021-04-16T00:00:00"/>
    <s v="Southeast"/>
    <s v="Virginia"/>
    <s v="Richmond"/>
    <s v="Coca-Cola"/>
    <n v="0.35"/>
    <n v="7250"/>
    <n v="2537.5"/>
    <n v="1268.75"/>
    <n v="0.5"/>
  </r>
  <r>
    <s v="Sodapop"/>
    <n v="1185732"/>
    <d v="2021-04-16T00:00:00"/>
    <s v="Southeast"/>
    <s v="Virginia"/>
    <s v="Richmond"/>
    <s v="Diet Coke"/>
    <n v="0.4"/>
    <n v="4250"/>
    <n v="1700"/>
    <n v="680"/>
    <n v="0.39999999999999997"/>
  </r>
  <r>
    <s v="Sodapop"/>
    <n v="1185732"/>
    <d v="2021-04-16T00:00:00"/>
    <s v="Southeast"/>
    <s v="Virginia"/>
    <s v="Richmond"/>
    <s v="Sprite"/>
    <n v="0.30000000000000004"/>
    <n v="4500"/>
    <n v="1350.0000000000002"/>
    <n v="405.00000000000006"/>
    <n v="0.3"/>
  </r>
  <r>
    <s v="Sodapop"/>
    <n v="1185732"/>
    <d v="2021-04-16T00:00:00"/>
    <s v="Southeast"/>
    <s v="Virginia"/>
    <s v="Richmond"/>
    <s v="Fanta"/>
    <n v="0.35"/>
    <n v="3750"/>
    <n v="1312.5"/>
    <n v="459.37499999999994"/>
    <n v="0.35"/>
  </r>
  <r>
    <s v="Sodapop"/>
    <n v="1185732"/>
    <d v="2021-04-16T00:00:00"/>
    <s v="Southeast"/>
    <s v="Virginia"/>
    <s v="Richmond"/>
    <s v="Powerade"/>
    <n v="0.5"/>
    <n v="4000"/>
    <n v="2000"/>
    <n v="799.99999999999989"/>
    <n v="0.39999999999999997"/>
  </r>
  <r>
    <s v="Sodapop"/>
    <n v="1185732"/>
    <d v="2021-04-16T00:00:00"/>
    <s v="Southeast"/>
    <s v="Virginia"/>
    <s v="Richmond"/>
    <s v="Dasani Water"/>
    <n v="0.4"/>
    <n v="5250"/>
    <n v="2100"/>
    <n v="1155"/>
    <n v="0.55000000000000004"/>
  </r>
  <r>
    <s v="Sodapop"/>
    <n v="1185732"/>
    <d v="2021-05-15T00:00:00"/>
    <s v="Southeast"/>
    <s v="Virginia"/>
    <s v="Richmond"/>
    <s v="Coca-Cola"/>
    <n v="0.5"/>
    <n v="7950"/>
    <n v="3975"/>
    <n v="1987.5"/>
    <n v="0.5"/>
  </r>
  <r>
    <s v="Sodapop"/>
    <n v="1185732"/>
    <d v="2021-05-15T00:00:00"/>
    <s v="Southeast"/>
    <s v="Virginia"/>
    <s v="Richmond"/>
    <s v="Diet Coke"/>
    <n v="0.5"/>
    <n v="5000"/>
    <n v="2500"/>
    <n v="999.99999999999989"/>
    <n v="0.39999999999999997"/>
  </r>
  <r>
    <s v="Sodapop"/>
    <n v="1185732"/>
    <d v="2021-05-15T00:00:00"/>
    <s v="Southeast"/>
    <s v="Virginia"/>
    <s v="Richmond"/>
    <s v="Sprite"/>
    <n v="0.45"/>
    <n v="4750"/>
    <n v="2137.5"/>
    <n v="641.25"/>
    <n v="0.3"/>
  </r>
  <r>
    <s v="Sodapop"/>
    <n v="1185732"/>
    <d v="2021-05-15T00:00:00"/>
    <s v="Southeast"/>
    <s v="Virginia"/>
    <s v="Richmond"/>
    <s v="Fanta"/>
    <n v="0.45"/>
    <n v="4500"/>
    <n v="2025"/>
    <n v="708.75"/>
    <n v="0.35"/>
  </r>
  <r>
    <s v="Sodapop"/>
    <n v="1185732"/>
    <d v="2021-05-15T00:00:00"/>
    <s v="Southeast"/>
    <s v="Virginia"/>
    <s v="Richmond"/>
    <s v="Powerade"/>
    <n v="0.54999999999999993"/>
    <n v="4750"/>
    <n v="2612.4999999999995"/>
    <n v="1044.9999999999998"/>
    <n v="0.39999999999999997"/>
  </r>
  <r>
    <s v="Sodapop"/>
    <n v="1185732"/>
    <d v="2021-05-15T00:00:00"/>
    <s v="Southeast"/>
    <s v="Virginia"/>
    <s v="Richmond"/>
    <s v="Dasani Water"/>
    <n v="0.6"/>
    <n v="5750"/>
    <n v="3450"/>
    <n v="1897.5000000000002"/>
    <n v="0.55000000000000004"/>
  </r>
  <r>
    <s v="Sodapop"/>
    <n v="1185732"/>
    <d v="2021-06-17T00:00:00"/>
    <s v="Southeast"/>
    <s v="Virginia"/>
    <s v="Richmond"/>
    <s v="Coca-Cola"/>
    <n v="0.54999999999999993"/>
    <n v="8250"/>
    <n v="4537.4999999999991"/>
    <n v="2268.7499999999995"/>
    <n v="0.5"/>
  </r>
  <r>
    <s v="Sodapop"/>
    <n v="1185732"/>
    <d v="2021-06-17T00:00:00"/>
    <s v="Southeast"/>
    <s v="Virginia"/>
    <s v="Richmond"/>
    <s v="Diet Coke"/>
    <n v="0.5"/>
    <n v="5750"/>
    <n v="2875"/>
    <n v="1150"/>
    <n v="0.39999999999999997"/>
  </r>
  <r>
    <s v="Sodapop"/>
    <n v="1185732"/>
    <d v="2021-06-17T00:00:00"/>
    <s v="Southeast"/>
    <s v="Virginia"/>
    <s v="Richmond"/>
    <s v="Sprite"/>
    <n v="0.45"/>
    <n v="5500"/>
    <n v="2475"/>
    <n v="742.5"/>
    <n v="0.3"/>
  </r>
  <r>
    <s v="Sodapop"/>
    <n v="1185732"/>
    <d v="2021-06-17T00:00:00"/>
    <s v="Southeast"/>
    <s v="Virginia"/>
    <s v="Richmond"/>
    <s v="Fanta"/>
    <n v="0.45"/>
    <n v="5250"/>
    <n v="2362.5"/>
    <n v="826.875"/>
    <n v="0.35"/>
  </r>
  <r>
    <s v="Sodapop"/>
    <n v="1185732"/>
    <d v="2021-06-17T00:00:00"/>
    <s v="Southeast"/>
    <s v="Virginia"/>
    <s v="Richmond"/>
    <s v="Powerade"/>
    <n v="0.6"/>
    <n v="5250"/>
    <n v="3150"/>
    <n v="1260"/>
    <n v="0.39999999999999997"/>
  </r>
  <r>
    <s v="Sodapop"/>
    <n v="1185732"/>
    <d v="2021-06-17T00:00:00"/>
    <s v="Southeast"/>
    <s v="Virginia"/>
    <s v="Richmond"/>
    <s v="Dasani Water"/>
    <n v="0.65"/>
    <n v="6750"/>
    <n v="4387.5"/>
    <n v="2413.125"/>
    <n v="0.55000000000000004"/>
  </r>
  <r>
    <s v="Sodapop"/>
    <n v="1185732"/>
    <d v="2021-07-15T00:00:00"/>
    <s v="Southeast"/>
    <s v="Virginia"/>
    <s v="Richmond"/>
    <s v="Coca-Cola"/>
    <n v="0.6"/>
    <n v="9000"/>
    <n v="5400"/>
    <n v="2700"/>
    <n v="0.5"/>
  </r>
  <r>
    <s v="Sodapop"/>
    <n v="1185732"/>
    <d v="2021-07-15T00:00:00"/>
    <s v="Southeast"/>
    <s v="Virginia"/>
    <s v="Richmond"/>
    <s v="Diet Coke"/>
    <n v="0.55000000000000004"/>
    <n v="6500"/>
    <n v="3575.0000000000005"/>
    <n v="1430"/>
    <n v="0.39999999999999997"/>
  </r>
  <r>
    <s v="Sodapop"/>
    <n v="1185732"/>
    <d v="2021-07-15T00:00:00"/>
    <s v="Southeast"/>
    <s v="Virginia"/>
    <s v="Richmond"/>
    <s v="Sprite"/>
    <n v="0.5"/>
    <n v="5750"/>
    <n v="2875"/>
    <n v="862.5"/>
    <n v="0.3"/>
  </r>
  <r>
    <s v="Sodapop"/>
    <n v="1185732"/>
    <d v="2021-07-15T00:00:00"/>
    <s v="Southeast"/>
    <s v="Virginia"/>
    <s v="Richmond"/>
    <s v="Fanta"/>
    <n v="0.5"/>
    <n v="5250"/>
    <n v="2625"/>
    <n v="918.74999999999989"/>
    <n v="0.35"/>
  </r>
  <r>
    <s v="Sodapop"/>
    <n v="1185732"/>
    <d v="2021-07-15T00:00:00"/>
    <s v="Southeast"/>
    <s v="Virginia"/>
    <s v="Richmond"/>
    <s v="Powerade"/>
    <n v="0.6"/>
    <n v="5500"/>
    <n v="3300"/>
    <n v="1320"/>
    <n v="0.39999999999999997"/>
  </r>
  <r>
    <s v="Sodapop"/>
    <n v="1185732"/>
    <d v="2021-07-15T00:00:00"/>
    <s v="Southeast"/>
    <s v="Virginia"/>
    <s v="Richmond"/>
    <s v="Dasani Water"/>
    <n v="0.65"/>
    <n v="7250"/>
    <n v="4712.5"/>
    <n v="2591.875"/>
    <n v="0.55000000000000004"/>
  </r>
  <r>
    <s v="Sodapop"/>
    <n v="1185732"/>
    <d v="2021-08-16T00:00:00"/>
    <s v="Southeast"/>
    <s v="Virginia"/>
    <s v="Richmond"/>
    <s v="Coca-Cola"/>
    <n v="0.6"/>
    <n v="8750"/>
    <n v="5250"/>
    <n v="2625"/>
    <n v="0.5"/>
  </r>
  <r>
    <s v="Sodapop"/>
    <n v="1185732"/>
    <d v="2021-08-16T00:00:00"/>
    <s v="Southeast"/>
    <s v="Virginia"/>
    <s v="Richmond"/>
    <s v="Diet Coke"/>
    <n v="0.55000000000000004"/>
    <n v="6500"/>
    <n v="3575.0000000000005"/>
    <n v="1430"/>
    <n v="0.39999999999999997"/>
  </r>
  <r>
    <s v="Sodapop"/>
    <n v="1185732"/>
    <d v="2021-08-16T00:00:00"/>
    <s v="Southeast"/>
    <s v="Virginia"/>
    <s v="Richmond"/>
    <s v="Sprite"/>
    <n v="0.45000000000000007"/>
    <n v="5750"/>
    <n v="2587.5000000000005"/>
    <n v="776.25000000000011"/>
    <n v="0.3"/>
  </r>
  <r>
    <s v="Sodapop"/>
    <n v="1185732"/>
    <d v="2021-08-16T00:00:00"/>
    <s v="Southeast"/>
    <s v="Virginia"/>
    <s v="Richmond"/>
    <s v="Fanta"/>
    <n v="0.35"/>
    <n v="5250"/>
    <n v="1837.4999999999998"/>
    <n v="643.12499999999989"/>
    <n v="0.35"/>
  </r>
  <r>
    <s v="Sodapop"/>
    <n v="1185732"/>
    <d v="2021-08-16T00:00:00"/>
    <s v="Southeast"/>
    <s v="Virginia"/>
    <s v="Richmond"/>
    <s v="Powerade"/>
    <n v="0.45000000000000007"/>
    <n v="5000"/>
    <n v="2250.0000000000005"/>
    <n v="900.00000000000011"/>
    <n v="0.39999999999999997"/>
  </r>
  <r>
    <s v="Sodapop"/>
    <n v="1185732"/>
    <d v="2021-08-16T00:00:00"/>
    <s v="Southeast"/>
    <s v="Virginia"/>
    <s v="Richmond"/>
    <s v="Dasani Water"/>
    <n v="0.50000000000000011"/>
    <n v="6750"/>
    <n v="3375.0000000000009"/>
    <n v="1856.2500000000007"/>
    <n v="0.55000000000000004"/>
  </r>
  <r>
    <s v="Sodapop"/>
    <n v="1185732"/>
    <d v="2021-09-15T00:00:00"/>
    <s v="Southeast"/>
    <s v="Virginia"/>
    <s v="Richmond"/>
    <s v="Coca-Cola"/>
    <n v="0.45000000000000007"/>
    <n v="8000"/>
    <n v="3600.0000000000005"/>
    <n v="1800.0000000000002"/>
    <n v="0.5"/>
  </r>
  <r>
    <s v="Sodapop"/>
    <n v="1185732"/>
    <d v="2021-09-15T00:00:00"/>
    <s v="Southeast"/>
    <s v="Virginia"/>
    <s v="Richmond"/>
    <s v="Diet Coke"/>
    <n v="0.40000000000000013"/>
    <n v="6000"/>
    <n v="2400.0000000000009"/>
    <n v="960.00000000000023"/>
    <n v="0.39999999999999997"/>
  </r>
  <r>
    <s v="Sodapop"/>
    <n v="1185732"/>
    <d v="2021-09-15T00:00:00"/>
    <s v="Southeast"/>
    <s v="Virginia"/>
    <s v="Richmond"/>
    <s v="Sprite"/>
    <n v="0.35"/>
    <n v="5000"/>
    <n v="1750"/>
    <n v="525"/>
    <n v="0.3"/>
  </r>
  <r>
    <s v="Sodapop"/>
    <n v="1185732"/>
    <d v="2021-09-15T00:00:00"/>
    <s v="Southeast"/>
    <s v="Virginia"/>
    <s v="Richmond"/>
    <s v="Fanta"/>
    <n v="0.35"/>
    <n v="4750"/>
    <n v="1662.5"/>
    <n v="581.875"/>
    <n v="0.35"/>
  </r>
  <r>
    <s v="Sodapop"/>
    <n v="1185732"/>
    <d v="2021-09-15T00:00:00"/>
    <s v="Southeast"/>
    <s v="Virginia"/>
    <s v="Richmond"/>
    <s v="Powerade"/>
    <n v="0.45000000000000007"/>
    <n v="4750"/>
    <n v="2137.5000000000005"/>
    <n v="855.00000000000011"/>
    <n v="0.39999999999999997"/>
  </r>
  <r>
    <s v="Sodapop"/>
    <n v="1185732"/>
    <d v="2021-09-15T00:00:00"/>
    <s v="Southeast"/>
    <s v="Virginia"/>
    <s v="Richmond"/>
    <s v="Dasani Water"/>
    <n v="0.50000000000000011"/>
    <n v="5750"/>
    <n v="2875.0000000000005"/>
    <n v="1581.2500000000005"/>
    <n v="0.55000000000000004"/>
  </r>
  <r>
    <s v="Sodapop"/>
    <n v="1185732"/>
    <d v="2021-10-17T00:00:00"/>
    <s v="Southeast"/>
    <s v="Virginia"/>
    <s v="Richmond"/>
    <s v="Coca-Cola"/>
    <n v="0.50000000000000011"/>
    <n v="7500"/>
    <n v="3750.0000000000009"/>
    <n v="1875.0000000000005"/>
    <n v="0.5"/>
  </r>
  <r>
    <s v="Sodapop"/>
    <n v="1185732"/>
    <d v="2021-10-17T00:00:00"/>
    <s v="Southeast"/>
    <s v="Virginia"/>
    <s v="Richmond"/>
    <s v="Diet Coke"/>
    <n v="0.40000000000000013"/>
    <n v="5750"/>
    <n v="2300.0000000000009"/>
    <n v="920.00000000000034"/>
    <n v="0.39999999999999997"/>
  </r>
  <r>
    <s v="Sodapop"/>
    <n v="1185732"/>
    <d v="2021-10-17T00:00:00"/>
    <s v="Southeast"/>
    <s v="Virginia"/>
    <s v="Richmond"/>
    <s v="Sprite"/>
    <n v="0.40000000000000013"/>
    <n v="4250"/>
    <n v="1700.0000000000005"/>
    <n v="510.00000000000011"/>
    <n v="0.3"/>
  </r>
  <r>
    <s v="Sodapop"/>
    <n v="1185732"/>
    <d v="2021-10-17T00:00:00"/>
    <s v="Southeast"/>
    <s v="Virginia"/>
    <s v="Richmond"/>
    <s v="Fanta"/>
    <n v="0.40000000000000013"/>
    <n v="4000"/>
    <n v="1600.0000000000005"/>
    <n v="560.00000000000011"/>
    <n v="0.35"/>
  </r>
  <r>
    <s v="Sodapop"/>
    <n v="1185732"/>
    <d v="2021-10-17T00:00:00"/>
    <s v="Southeast"/>
    <s v="Virginia"/>
    <s v="Richmond"/>
    <s v="Powerade"/>
    <n v="0.50000000000000011"/>
    <n v="4000"/>
    <n v="2000.0000000000005"/>
    <n v="800.00000000000011"/>
    <n v="0.39999999999999997"/>
  </r>
  <r>
    <s v="Sodapop"/>
    <n v="1185732"/>
    <d v="2021-10-17T00:00:00"/>
    <s v="Southeast"/>
    <s v="Virginia"/>
    <s v="Richmond"/>
    <s v="Dasani Water"/>
    <n v="0.55000000000000004"/>
    <n v="5250"/>
    <n v="2887.5000000000005"/>
    <n v="1588.1250000000005"/>
    <n v="0.55000000000000004"/>
  </r>
  <r>
    <s v="Sodapop"/>
    <n v="1185732"/>
    <d v="2021-11-16T00:00:00"/>
    <s v="Southeast"/>
    <s v="Virginia"/>
    <s v="Richmond"/>
    <s v="Coca-Cola"/>
    <n v="0.50000000000000011"/>
    <n v="6750"/>
    <n v="3375.0000000000009"/>
    <n v="1687.5000000000005"/>
    <n v="0.5"/>
  </r>
  <r>
    <s v="Sodapop"/>
    <n v="1185732"/>
    <d v="2021-11-16T00:00:00"/>
    <s v="Southeast"/>
    <s v="Virginia"/>
    <s v="Richmond"/>
    <s v="Diet Coke"/>
    <n v="0.45000000000000012"/>
    <n v="5000"/>
    <n v="2250.0000000000005"/>
    <n v="900.00000000000011"/>
    <n v="0.39999999999999997"/>
  </r>
  <r>
    <s v="Sodapop"/>
    <n v="1185732"/>
    <d v="2021-11-16T00:00:00"/>
    <s v="Southeast"/>
    <s v="Virginia"/>
    <s v="Richmond"/>
    <s v="Sprite"/>
    <n v="0.45000000000000012"/>
    <n v="4450"/>
    <n v="2002.5000000000005"/>
    <n v="600.75000000000011"/>
    <n v="0.3"/>
  </r>
  <r>
    <s v="Sodapop"/>
    <n v="1185732"/>
    <d v="2021-11-16T00:00:00"/>
    <s v="Southeast"/>
    <s v="Virginia"/>
    <s v="Richmond"/>
    <s v="Fanta"/>
    <n v="0.45000000000000012"/>
    <n v="4750"/>
    <n v="2137.5000000000005"/>
    <n v="748.12500000000011"/>
    <n v="0.35"/>
  </r>
  <r>
    <s v="Sodapop"/>
    <n v="1185732"/>
    <d v="2021-11-16T00:00:00"/>
    <s v="Southeast"/>
    <s v="Virginia"/>
    <s v="Richmond"/>
    <s v="Powerade"/>
    <n v="0.6"/>
    <n v="4500"/>
    <n v="2700"/>
    <n v="1080"/>
    <n v="0.39999999999999997"/>
  </r>
  <r>
    <s v="Sodapop"/>
    <n v="1185732"/>
    <d v="2021-11-16T00:00:00"/>
    <s v="Southeast"/>
    <s v="Virginia"/>
    <s v="Richmond"/>
    <s v="Dasani Water"/>
    <n v="0.64999999999999991"/>
    <n v="6250"/>
    <n v="4062.4999999999995"/>
    <n v="2234.375"/>
    <n v="0.55000000000000004"/>
  </r>
  <r>
    <s v="Sodapop"/>
    <n v="1185732"/>
    <d v="2021-12-15T00:00:00"/>
    <s v="Southeast"/>
    <s v="Virginia"/>
    <s v="Richmond"/>
    <s v="Coca-Cola"/>
    <n v="0.6"/>
    <n v="8500"/>
    <n v="5100"/>
    <n v="2550"/>
    <n v="0.5"/>
  </r>
  <r>
    <s v="Sodapop"/>
    <n v="1185732"/>
    <d v="2021-12-15T00:00:00"/>
    <s v="Southeast"/>
    <s v="Virginia"/>
    <s v="Richmond"/>
    <s v="Diet Coke"/>
    <n v="0.5"/>
    <n v="6500"/>
    <n v="3250"/>
    <n v="1300"/>
    <n v="0.39999999999999997"/>
  </r>
  <r>
    <s v="Sodapop"/>
    <n v="1185732"/>
    <d v="2021-12-15T00:00:00"/>
    <s v="Southeast"/>
    <s v="Virginia"/>
    <s v="Richmond"/>
    <s v="Sprite"/>
    <n v="0.5"/>
    <n v="6000"/>
    <n v="3000"/>
    <n v="900"/>
    <n v="0.3"/>
  </r>
  <r>
    <s v="Sodapop"/>
    <n v="1185732"/>
    <d v="2021-12-15T00:00:00"/>
    <s v="Southeast"/>
    <s v="Virginia"/>
    <s v="Richmond"/>
    <s v="Fanta"/>
    <n v="0.5"/>
    <n v="5500"/>
    <n v="2750"/>
    <n v="962.49999999999989"/>
    <n v="0.35"/>
  </r>
  <r>
    <s v="Sodapop"/>
    <n v="1185732"/>
    <d v="2021-12-15T00:00:00"/>
    <s v="Southeast"/>
    <s v="Virginia"/>
    <s v="Richmond"/>
    <s v="Powerade"/>
    <n v="0.6"/>
    <n v="5500"/>
    <n v="3300"/>
    <n v="1320"/>
    <n v="0.39999999999999997"/>
  </r>
  <r>
    <s v="Sodapop"/>
    <n v="1185732"/>
    <d v="2021-12-15T00:00:00"/>
    <s v="Southeast"/>
    <s v="Virginia"/>
    <s v="Richmond"/>
    <s v="Dasani Water"/>
    <n v="0.64999999999999991"/>
    <n v="6500"/>
    <n v="4224.9999999999991"/>
    <n v="2323.7499999999995"/>
    <n v="0.55000000000000004"/>
  </r>
  <r>
    <s v="Sodapop"/>
    <n v="1185732"/>
    <d v="2021-01-18T00:00:00"/>
    <s v="Midwest"/>
    <s v="Michigan"/>
    <s v="Detroit"/>
    <s v="Coca-Cola"/>
    <n v="0.3"/>
    <n v="6250"/>
    <n v="1875"/>
    <n v="750"/>
    <n v="0.4"/>
  </r>
  <r>
    <s v="Sodapop"/>
    <n v="1185732"/>
    <d v="2021-01-18T00:00:00"/>
    <s v="Midwest"/>
    <s v="Michigan"/>
    <s v="Detroit"/>
    <s v="Diet Coke"/>
    <n v="0.3"/>
    <n v="4250"/>
    <n v="1275"/>
    <n v="446.25"/>
    <n v="0.35"/>
  </r>
  <r>
    <s v="Sodapop"/>
    <n v="1185732"/>
    <d v="2021-01-18T00:00:00"/>
    <s v="Midwest"/>
    <s v="Michigan"/>
    <s v="Detroit"/>
    <s v="Sprite"/>
    <n v="0.2"/>
    <n v="4250"/>
    <n v="850"/>
    <n v="297.5"/>
    <n v="0.35"/>
  </r>
  <r>
    <s v="Sodapop"/>
    <n v="1185732"/>
    <d v="2021-01-18T00:00:00"/>
    <s v="Midwest"/>
    <s v="Michigan"/>
    <s v="Detroit"/>
    <s v="Fanta"/>
    <n v="0.25000000000000006"/>
    <n v="2750"/>
    <n v="687.50000000000011"/>
    <n v="275.00000000000006"/>
    <n v="0.4"/>
  </r>
  <r>
    <s v="Sodapop"/>
    <n v="1185732"/>
    <d v="2021-01-18T00:00:00"/>
    <s v="Midwest"/>
    <s v="Michigan"/>
    <s v="Detroit"/>
    <s v="Powerade"/>
    <n v="0.39999999999999997"/>
    <n v="3250"/>
    <n v="1300"/>
    <n v="454.99999999999994"/>
    <n v="0.35"/>
  </r>
  <r>
    <s v="Sodapop"/>
    <n v="1185732"/>
    <d v="2021-01-18T00:00:00"/>
    <s v="Midwest"/>
    <s v="Michigan"/>
    <s v="Detroit"/>
    <s v="Dasani Water"/>
    <n v="0.3"/>
    <n v="4250"/>
    <n v="1275"/>
    <n v="637.5"/>
    <n v="0.5"/>
  </r>
  <r>
    <s v="Sodapop"/>
    <n v="1185732"/>
    <d v="2021-02-18T00:00:00"/>
    <s v="Midwest"/>
    <s v="Michigan"/>
    <s v="Detroit"/>
    <s v="Coca-Cola"/>
    <n v="0.3"/>
    <n v="6750"/>
    <n v="2025"/>
    <n v="810"/>
    <n v="0.4"/>
  </r>
  <r>
    <s v="Sodapop"/>
    <n v="1185732"/>
    <d v="2021-02-18T00:00:00"/>
    <s v="Midwest"/>
    <s v="Michigan"/>
    <s v="Detroit"/>
    <s v="Diet Coke"/>
    <n v="0.3"/>
    <n v="3250"/>
    <n v="975"/>
    <n v="341.25"/>
    <n v="0.35"/>
  </r>
  <r>
    <s v="Sodapop"/>
    <n v="1185732"/>
    <d v="2021-02-18T00:00:00"/>
    <s v="Midwest"/>
    <s v="Michigan"/>
    <s v="Detroit"/>
    <s v="Sprite"/>
    <n v="0.2"/>
    <n v="3750"/>
    <n v="750"/>
    <n v="262.5"/>
    <n v="0.35"/>
  </r>
  <r>
    <s v="Sodapop"/>
    <n v="1185732"/>
    <d v="2021-02-18T00:00:00"/>
    <s v="Midwest"/>
    <s v="Michigan"/>
    <s v="Detroit"/>
    <s v="Fanta"/>
    <n v="0.25000000000000006"/>
    <n v="2500"/>
    <n v="625.00000000000011"/>
    <n v="250.00000000000006"/>
    <n v="0.4"/>
  </r>
  <r>
    <s v="Sodapop"/>
    <n v="1185732"/>
    <d v="2021-02-18T00:00:00"/>
    <s v="Midwest"/>
    <s v="Michigan"/>
    <s v="Detroit"/>
    <s v="Powerade"/>
    <n v="0.39999999999999997"/>
    <n v="3250"/>
    <n v="1300"/>
    <n v="454.99999999999994"/>
    <n v="0.35"/>
  </r>
  <r>
    <s v="Sodapop"/>
    <n v="1185732"/>
    <d v="2021-02-18T00:00:00"/>
    <s v="Midwest"/>
    <s v="Michigan"/>
    <s v="Detroit"/>
    <s v="Dasani Water"/>
    <n v="0.3"/>
    <n v="4000"/>
    <n v="1200"/>
    <n v="600"/>
    <n v="0.5"/>
  </r>
  <r>
    <s v="Sodapop"/>
    <n v="1185732"/>
    <d v="2021-03-17T00:00:00"/>
    <s v="Midwest"/>
    <s v="Michigan"/>
    <s v="Detroit"/>
    <s v="Coca-Cola"/>
    <n v="0.35000000000000003"/>
    <n v="6200"/>
    <n v="2170"/>
    <n v="868"/>
    <n v="0.4"/>
  </r>
  <r>
    <s v="Sodapop"/>
    <n v="1185732"/>
    <d v="2021-03-17T00:00:00"/>
    <s v="Midwest"/>
    <s v="Michigan"/>
    <s v="Detroit"/>
    <s v="Diet Coke"/>
    <n v="0.35000000000000003"/>
    <n v="3000"/>
    <n v="1050"/>
    <n v="367.5"/>
    <n v="0.35"/>
  </r>
  <r>
    <s v="Sodapop"/>
    <n v="1185732"/>
    <d v="2021-03-17T00:00:00"/>
    <s v="Midwest"/>
    <s v="Michigan"/>
    <s v="Detroit"/>
    <s v="Sprite"/>
    <n v="0.25000000000000006"/>
    <n v="3500"/>
    <n v="875.00000000000023"/>
    <n v="306.25000000000006"/>
    <n v="0.35"/>
  </r>
  <r>
    <s v="Sodapop"/>
    <n v="1185732"/>
    <d v="2021-03-17T00:00:00"/>
    <s v="Midwest"/>
    <s v="Michigan"/>
    <s v="Detroit"/>
    <s v="Fanta"/>
    <n v="0.3"/>
    <n v="2000"/>
    <n v="600"/>
    <n v="240"/>
    <n v="0.4"/>
  </r>
  <r>
    <s v="Sodapop"/>
    <n v="1185732"/>
    <d v="2021-03-17T00:00:00"/>
    <s v="Midwest"/>
    <s v="Michigan"/>
    <s v="Detroit"/>
    <s v="Powerade"/>
    <n v="0.45"/>
    <n v="2500"/>
    <n v="1125"/>
    <n v="393.75"/>
    <n v="0.35"/>
  </r>
  <r>
    <s v="Sodapop"/>
    <n v="1185732"/>
    <d v="2021-03-17T00:00:00"/>
    <s v="Midwest"/>
    <s v="Michigan"/>
    <s v="Detroit"/>
    <s v="Dasani Water"/>
    <n v="0.35000000000000003"/>
    <n v="3500"/>
    <n v="1225.0000000000002"/>
    <n v="612.50000000000011"/>
    <n v="0.5"/>
  </r>
  <r>
    <s v="Sodapop"/>
    <n v="1185732"/>
    <d v="2021-04-18T00:00:00"/>
    <s v="Midwest"/>
    <s v="Michigan"/>
    <s v="Detroit"/>
    <s v="Coca-Cola"/>
    <n v="0.35000000000000003"/>
    <n v="5750"/>
    <n v="2012.5000000000002"/>
    <n v="805.00000000000011"/>
    <n v="0.4"/>
  </r>
  <r>
    <s v="Sodapop"/>
    <n v="1185732"/>
    <d v="2021-04-18T00:00:00"/>
    <s v="Midwest"/>
    <s v="Michigan"/>
    <s v="Detroit"/>
    <s v="Diet Coke"/>
    <n v="0.30000000000000004"/>
    <n v="2750"/>
    <n v="825.00000000000011"/>
    <n v="288.75"/>
    <n v="0.35"/>
  </r>
  <r>
    <s v="Sodapop"/>
    <n v="1185732"/>
    <d v="2021-04-18T00:00:00"/>
    <s v="Midwest"/>
    <s v="Michigan"/>
    <s v="Detroit"/>
    <s v="Sprite"/>
    <n v="0.20000000000000007"/>
    <n v="2750"/>
    <n v="550.00000000000023"/>
    <n v="192.50000000000006"/>
    <n v="0.35"/>
  </r>
  <r>
    <s v="Sodapop"/>
    <n v="1185732"/>
    <d v="2021-04-18T00:00:00"/>
    <s v="Midwest"/>
    <s v="Michigan"/>
    <s v="Detroit"/>
    <s v="Fanta"/>
    <n v="0.25"/>
    <n v="2000"/>
    <n v="500"/>
    <n v="200"/>
    <n v="0.4"/>
  </r>
  <r>
    <s v="Sodapop"/>
    <n v="1185732"/>
    <d v="2021-04-18T00:00:00"/>
    <s v="Midwest"/>
    <s v="Michigan"/>
    <s v="Detroit"/>
    <s v="Powerade"/>
    <n v="0.4"/>
    <n v="2250"/>
    <n v="900"/>
    <n v="315"/>
    <n v="0.35"/>
  </r>
  <r>
    <s v="Sodapop"/>
    <n v="1185732"/>
    <d v="2021-04-18T00:00:00"/>
    <s v="Midwest"/>
    <s v="Michigan"/>
    <s v="Detroit"/>
    <s v="Dasani Water"/>
    <n v="0.30000000000000004"/>
    <n v="3500"/>
    <n v="1050.0000000000002"/>
    <n v="525.00000000000011"/>
    <n v="0.5"/>
  </r>
  <r>
    <s v="Sodapop"/>
    <n v="1185732"/>
    <d v="2021-05-19T00:00:00"/>
    <s v="Midwest"/>
    <s v="Michigan"/>
    <s v="Detroit"/>
    <s v="Coca-Cola"/>
    <n v="0.4"/>
    <n v="6200"/>
    <n v="2480"/>
    <n v="992"/>
    <n v="0.4"/>
  </r>
  <r>
    <s v="Sodapop"/>
    <n v="1185732"/>
    <d v="2021-05-19T00:00:00"/>
    <s v="Midwest"/>
    <s v="Michigan"/>
    <s v="Detroit"/>
    <s v="Diet Coke"/>
    <n v="0.35000000000000009"/>
    <n v="3250"/>
    <n v="1137.5000000000002"/>
    <n v="398.12500000000006"/>
    <n v="0.35"/>
  </r>
  <r>
    <s v="Sodapop"/>
    <n v="1185732"/>
    <d v="2021-05-19T00:00:00"/>
    <s v="Midwest"/>
    <s v="Michigan"/>
    <s v="Detroit"/>
    <s v="Sprite"/>
    <n v="0.30000000000000004"/>
    <n v="3000"/>
    <n v="900.00000000000011"/>
    <n v="315"/>
    <n v="0.35"/>
  </r>
  <r>
    <s v="Sodapop"/>
    <n v="1185732"/>
    <d v="2021-05-19T00:00:00"/>
    <s v="Midwest"/>
    <s v="Michigan"/>
    <s v="Detroit"/>
    <s v="Fanta"/>
    <n v="0.30000000000000004"/>
    <n v="2250"/>
    <n v="675.00000000000011"/>
    <n v="270.00000000000006"/>
    <n v="0.4"/>
  </r>
  <r>
    <s v="Sodapop"/>
    <n v="1185732"/>
    <d v="2021-05-19T00:00:00"/>
    <s v="Midwest"/>
    <s v="Michigan"/>
    <s v="Detroit"/>
    <s v="Powerade"/>
    <n v="0.44999999999999996"/>
    <n v="2500"/>
    <n v="1125"/>
    <n v="393.75"/>
    <n v="0.35"/>
  </r>
  <r>
    <s v="Sodapop"/>
    <n v="1185732"/>
    <d v="2021-05-19T00:00:00"/>
    <s v="Midwest"/>
    <s v="Michigan"/>
    <s v="Detroit"/>
    <s v="Dasani Water"/>
    <n v="0.49999999999999994"/>
    <n v="3500"/>
    <n v="1749.9999999999998"/>
    <n v="874.99999999999989"/>
    <n v="0.5"/>
  </r>
  <r>
    <s v="Sodapop"/>
    <n v="1185732"/>
    <d v="2021-06-18T00:00:00"/>
    <s v="Midwest"/>
    <s v="Michigan"/>
    <s v="Detroit"/>
    <s v="Coca-Cola"/>
    <n v="0.35000000000000003"/>
    <n v="6000"/>
    <n v="2100"/>
    <n v="840"/>
    <n v="0.4"/>
  </r>
  <r>
    <s v="Sodapop"/>
    <n v="1185732"/>
    <d v="2021-06-18T00:00:00"/>
    <s v="Midwest"/>
    <s v="Michigan"/>
    <s v="Detroit"/>
    <s v="Diet Coke"/>
    <n v="0.3000000000000001"/>
    <n v="3500"/>
    <n v="1050.0000000000005"/>
    <n v="367.50000000000011"/>
    <n v="0.35"/>
  </r>
  <r>
    <s v="Sodapop"/>
    <n v="1185732"/>
    <d v="2021-06-18T00:00:00"/>
    <s v="Midwest"/>
    <s v="Michigan"/>
    <s v="Detroit"/>
    <s v="Sprite"/>
    <n v="0.25000000000000006"/>
    <n v="3750"/>
    <n v="937.50000000000023"/>
    <n v="328.12500000000006"/>
    <n v="0.35"/>
  </r>
  <r>
    <s v="Sodapop"/>
    <n v="1185732"/>
    <d v="2021-06-18T00:00:00"/>
    <s v="Midwest"/>
    <s v="Michigan"/>
    <s v="Detroit"/>
    <s v="Fanta"/>
    <n v="0.25000000000000006"/>
    <n v="3500"/>
    <n v="875.00000000000023"/>
    <n v="350.00000000000011"/>
    <n v="0.4"/>
  </r>
  <r>
    <s v="Sodapop"/>
    <n v="1185732"/>
    <d v="2021-06-18T00:00:00"/>
    <s v="Midwest"/>
    <s v="Michigan"/>
    <s v="Detroit"/>
    <s v="Powerade"/>
    <n v="0.4"/>
    <n v="3500"/>
    <n v="1400"/>
    <n v="489.99999999999994"/>
    <n v="0.35"/>
  </r>
  <r>
    <s v="Sodapop"/>
    <n v="1185732"/>
    <d v="2021-06-18T00:00:00"/>
    <s v="Midwest"/>
    <s v="Michigan"/>
    <s v="Detroit"/>
    <s v="Dasani Water"/>
    <n v="0.45"/>
    <n v="5250"/>
    <n v="2362.5"/>
    <n v="1181.25"/>
    <n v="0.5"/>
  </r>
  <r>
    <s v="Sodapop"/>
    <n v="1185732"/>
    <d v="2021-07-17T00:00:00"/>
    <s v="Midwest"/>
    <s v="Michigan"/>
    <s v="Detroit"/>
    <s v="Coca-Cola"/>
    <n v="0.4"/>
    <n v="7500"/>
    <n v="3000"/>
    <n v="1200"/>
    <n v="0.4"/>
  </r>
  <r>
    <s v="Sodapop"/>
    <n v="1185732"/>
    <d v="2021-07-17T00:00:00"/>
    <s v="Midwest"/>
    <s v="Michigan"/>
    <s v="Detroit"/>
    <s v="Diet Coke"/>
    <n v="0.35000000000000009"/>
    <n v="5000"/>
    <n v="1750.0000000000005"/>
    <n v="612.50000000000011"/>
    <n v="0.35"/>
  </r>
  <r>
    <s v="Sodapop"/>
    <n v="1185732"/>
    <d v="2021-07-17T00:00:00"/>
    <s v="Midwest"/>
    <s v="Michigan"/>
    <s v="Detroit"/>
    <s v="Sprite"/>
    <n v="0.30000000000000004"/>
    <n v="4250"/>
    <n v="1275.0000000000002"/>
    <n v="446.25000000000006"/>
    <n v="0.35"/>
  </r>
  <r>
    <s v="Sodapop"/>
    <n v="1185732"/>
    <d v="2021-07-17T00:00:00"/>
    <s v="Midwest"/>
    <s v="Michigan"/>
    <s v="Detroit"/>
    <s v="Fanta"/>
    <n v="0.30000000000000004"/>
    <n v="3750"/>
    <n v="1125.0000000000002"/>
    <n v="450.00000000000011"/>
    <n v="0.4"/>
  </r>
  <r>
    <s v="Sodapop"/>
    <n v="1185732"/>
    <d v="2021-07-17T00:00:00"/>
    <s v="Midwest"/>
    <s v="Michigan"/>
    <s v="Detroit"/>
    <s v="Powerade"/>
    <n v="0.4"/>
    <n v="3750"/>
    <n v="1500"/>
    <n v="525"/>
    <n v="0.35"/>
  </r>
  <r>
    <s v="Sodapop"/>
    <n v="1185732"/>
    <d v="2021-07-17T00:00:00"/>
    <s v="Midwest"/>
    <s v="Michigan"/>
    <s v="Detroit"/>
    <s v="Dasani Water"/>
    <n v="0.45"/>
    <n v="5500"/>
    <n v="2475"/>
    <n v="1237.5"/>
    <n v="0.5"/>
  </r>
  <r>
    <s v="Sodapop"/>
    <n v="1185732"/>
    <d v="2021-08-18T00:00:00"/>
    <s v="Midwest"/>
    <s v="Michigan"/>
    <s v="Detroit"/>
    <s v="Coca-Cola"/>
    <n v="0.4"/>
    <n v="7000"/>
    <n v="2800"/>
    <n v="1120"/>
    <n v="0.4"/>
  </r>
  <r>
    <s v="Sodapop"/>
    <n v="1185732"/>
    <d v="2021-08-18T00:00:00"/>
    <s v="Midwest"/>
    <s v="Michigan"/>
    <s v="Detroit"/>
    <s v="Diet Coke"/>
    <n v="0.40000000000000008"/>
    <n v="4750"/>
    <n v="1900.0000000000005"/>
    <n v="665.00000000000011"/>
    <n v="0.35"/>
  </r>
  <r>
    <s v="Sodapop"/>
    <n v="1185732"/>
    <d v="2021-08-18T00:00:00"/>
    <s v="Midwest"/>
    <s v="Michigan"/>
    <s v="Detroit"/>
    <s v="Sprite"/>
    <n v="0.35000000000000003"/>
    <n v="4000"/>
    <n v="1400.0000000000002"/>
    <n v="490.00000000000006"/>
    <n v="0.35"/>
  </r>
  <r>
    <s v="Sodapop"/>
    <n v="1185732"/>
    <d v="2021-08-18T00:00:00"/>
    <s v="Midwest"/>
    <s v="Michigan"/>
    <s v="Detroit"/>
    <s v="Fanta"/>
    <n v="0.25000000000000006"/>
    <n v="3250"/>
    <n v="812.50000000000023"/>
    <n v="325.00000000000011"/>
    <n v="0.4"/>
  </r>
  <r>
    <s v="Sodapop"/>
    <n v="1185732"/>
    <d v="2021-08-18T00:00:00"/>
    <s v="Midwest"/>
    <s v="Michigan"/>
    <s v="Detroit"/>
    <s v="Powerade"/>
    <n v="0.35000000000000003"/>
    <n v="3000"/>
    <n v="1050"/>
    <n v="367.5"/>
    <n v="0.35"/>
  </r>
  <r>
    <s v="Sodapop"/>
    <n v="1185732"/>
    <d v="2021-08-18T00:00:00"/>
    <s v="Midwest"/>
    <s v="Michigan"/>
    <s v="Detroit"/>
    <s v="Dasani Water"/>
    <n v="0.4"/>
    <n v="4750"/>
    <n v="1900"/>
    <n v="950"/>
    <n v="0.5"/>
  </r>
  <r>
    <s v="Sodapop"/>
    <n v="1185732"/>
    <d v="2021-09-19T00:00:00"/>
    <s v="Midwest"/>
    <s v="Michigan"/>
    <s v="Detroit"/>
    <s v="Coca-Cola"/>
    <n v="0.35000000000000003"/>
    <n v="6000"/>
    <n v="2100"/>
    <n v="840"/>
    <n v="0.4"/>
  </r>
  <r>
    <s v="Sodapop"/>
    <n v="1185732"/>
    <d v="2021-09-19T00:00:00"/>
    <s v="Midwest"/>
    <s v="Michigan"/>
    <s v="Detroit"/>
    <s v="Diet Coke"/>
    <n v="0.3000000000000001"/>
    <n v="4000"/>
    <n v="1200.0000000000005"/>
    <n v="420.00000000000011"/>
    <n v="0.35"/>
  </r>
  <r>
    <s v="Sodapop"/>
    <n v="1185732"/>
    <d v="2021-09-19T00:00:00"/>
    <s v="Midwest"/>
    <s v="Michigan"/>
    <s v="Detroit"/>
    <s v="Sprite"/>
    <n v="0.15000000000000002"/>
    <n v="3000"/>
    <n v="450.00000000000006"/>
    <n v="157.5"/>
    <n v="0.35"/>
  </r>
  <r>
    <s v="Sodapop"/>
    <n v="1185732"/>
    <d v="2021-09-19T00:00:00"/>
    <s v="Midwest"/>
    <s v="Michigan"/>
    <s v="Detroit"/>
    <s v="Fanta"/>
    <n v="0.15000000000000002"/>
    <n v="2750"/>
    <n v="412.50000000000006"/>
    <n v="165.00000000000003"/>
    <n v="0.4"/>
  </r>
  <r>
    <s v="Sodapop"/>
    <n v="1185732"/>
    <d v="2021-09-19T00:00:00"/>
    <s v="Midwest"/>
    <s v="Michigan"/>
    <s v="Detroit"/>
    <s v="Powerade"/>
    <n v="0.25"/>
    <n v="2750"/>
    <n v="687.5"/>
    <n v="240.62499999999997"/>
    <n v="0.35"/>
  </r>
  <r>
    <s v="Sodapop"/>
    <n v="1185732"/>
    <d v="2021-09-19T00:00:00"/>
    <s v="Midwest"/>
    <s v="Michigan"/>
    <s v="Detroit"/>
    <s v="Dasani Water"/>
    <n v="0.30000000000000004"/>
    <n v="3500"/>
    <n v="1050.0000000000002"/>
    <n v="525.00000000000011"/>
    <n v="0.5"/>
  </r>
  <r>
    <s v="Sodapop"/>
    <n v="1185732"/>
    <d v="2021-10-18T00:00:00"/>
    <s v="Midwest"/>
    <s v="Michigan"/>
    <s v="Detroit"/>
    <s v="Coca-Cola"/>
    <n v="0.35"/>
    <n v="5250"/>
    <n v="1837.4999999999998"/>
    <n v="735"/>
    <n v="0.4"/>
  </r>
  <r>
    <s v="Sodapop"/>
    <n v="1185732"/>
    <d v="2021-10-18T00:00:00"/>
    <s v="Midwest"/>
    <s v="Michigan"/>
    <s v="Detroit"/>
    <s v="Diet Coke"/>
    <n v="0.25"/>
    <n v="3500"/>
    <n v="875"/>
    <n v="306.25"/>
    <n v="0.35"/>
  </r>
  <r>
    <s v="Sodapop"/>
    <n v="1185732"/>
    <d v="2021-10-18T00:00:00"/>
    <s v="Midwest"/>
    <s v="Michigan"/>
    <s v="Detroit"/>
    <s v="Sprite"/>
    <n v="0.25"/>
    <n v="2500"/>
    <n v="625"/>
    <n v="218.75"/>
    <n v="0.35"/>
  </r>
  <r>
    <s v="Sodapop"/>
    <n v="1185732"/>
    <d v="2021-10-18T00:00:00"/>
    <s v="Midwest"/>
    <s v="Michigan"/>
    <s v="Detroit"/>
    <s v="Fanta"/>
    <n v="0.25"/>
    <n v="2250"/>
    <n v="562.5"/>
    <n v="225"/>
    <n v="0.4"/>
  </r>
  <r>
    <s v="Sodapop"/>
    <n v="1185732"/>
    <d v="2021-10-18T00:00:00"/>
    <s v="Midwest"/>
    <s v="Michigan"/>
    <s v="Detroit"/>
    <s v="Powerade"/>
    <n v="0.35"/>
    <n v="2250"/>
    <n v="787.5"/>
    <n v="275.625"/>
    <n v="0.35"/>
  </r>
  <r>
    <s v="Sodapop"/>
    <n v="1185732"/>
    <d v="2021-10-18T00:00:00"/>
    <s v="Midwest"/>
    <s v="Michigan"/>
    <s v="Detroit"/>
    <s v="Dasani Water"/>
    <n v="0.39999999999999991"/>
    <n v="3500"/>
    <n v="1399.9999999999998"/>
    <n v="699.99999999999989"/>
    <n v="0.5"/>
  </r>
  <r>
    <s v="Sodapop"/>
    <n v="1185732"/>
    <d v="2021-11-18T00:00:00"/>
    <s v="Midwest"/>
    <s v="Michigan"/>
    <s v="Detroit"/>
    <s v="Coca-Cola"/>
    <n v="0.35000000000000003"/>
    <n v="5000"/>
    <n v="1750.0000000000002"/>
    <n v="700.00000000000011"/>
    <n v="0.4"/>
  </r>
  <r>
    <s v="Sodapop"/>
    <n v="1185732"/>
    <d v="2021-11-18T00:00:00"/>
    <s v="Midwest"/>
    <s v="Michigan"/>
    <s v="Detroit"/>
    <s v="Diet Coke"/>
    <n v="0.25000000000000006"/>
    <n v="3500"/>
    <n v="875.00000000000023"/>
    <n v="306.25000000000006"/>
    <n v="0.35"/>
  </r>
  <r>
    <s v="Sodapop"/>
    <n v="1185732"/>
    <d v="2021-11-18T00:00:00"/>
    <s v="Midwest"/>
    <s v="Michigan"/>
    <s v="Detroit"/>
    <s v="Sprite"/>
    <n v="0.25000000000000006"/>
    <n v="2950"/>
    <n v="737.50000000000011"/>
    <n v="258.125"/>
    <n v="0.35"/>
  </r>
  <r>
    <s v="Sodapop"/>
    <n v="1185732"/>
    <d v="2021-11-18T00:00:00"/>
    <s v="Midwest"/>
    <s v="Michigan"/>
    <s v="Detroit"/>
    <s v="Fanta"/>
    <n v="0.25000000000000006"/>
    <n v="3250"/>
    <n v="812.50000000000023"/>
    <n v="325.00000000000011"/>
    <n v="0.4"/>
  </r>
  <r>
    <s v="Sodapop"/>
    <n v="1185732"/>
    <d v="2021-11-18T00:00:00"/>
    <s v="Midwest"/>
    <s v="Michigan"/>
    <s v="Detroit"/>
    <s v="Powerade"/>
    <n v="0.44999999999999996"/>
    <n v="3000"/>
    <n v="1349.9999999999998"/>
    <n v="472.49999999999989"/>
    <n v="0.35"/>
  </r>
  <r>
    <s v="Sodapop"/>
    <n v="1185732"/>
    <d v="2021-11-18T00:00:00"/>
    <s v="Midwest"/>
    <s v="Michigan"/>
    <s v="Detroit"/>
    <s v="Dasani Water"/>
    <n v="0.49999999999999983"/>
    <n v="4000"/>
    <n v="1999.9999999999993"/>
    <n v="999.99999999999966"/>
    <n v="0.5"/>
  </r>
  <r>
    <s v="Sodapop"/>
    <n v="1185732"/>
    <d v="2021-12-17T00:00:00"/>
    <s v="Midwest"/>
    <s v="Michigan"/>
    <s v="Detroit"/>
    <s v="Coca-Cola"/>
    <n v="0.44999999999999996"/>
    <n v="6500"/>
    <n v="2924.9999999999995"/>
    <n v="1169.9999999999998"/>
    <n v="0.4"/>
  </r>
  <r>
    <s v="Sodapop"/>
    <n v="1185732"/>
    <d v="2021-12-17T00:00:00"/>
    <s v="Midwest"/>
    <s v="Michigan"/>
    <s v="Detroit"/>
    <s v="Diet Coke"/>
    <n v="0.35000000000000003"/>
    <n v="4500"/>
    <n v="1575.0000000000002"/>
    <n v="551.25"/>
    <n v="0.35"/>
  </r>
  <r>
    <s v="Sodapop"/>
    <n v="1185732"/>
    <d v="2021-12-17T00:00:00"/>
    <s v="Midwest"/>
    <s v="Michigan"/>
    <s v="Detroit"/>
    <s v="Sprite"/>
    <n v="0.35000000000000003"/>
    <n v="4000"/>
    <n v="1400.0000000000002"/>
    <n v="490.00000000000006"/>
    <n v="0.35"/>
  </r>
  <r>
    <s v="Sodapop"/>
    <n v="1185732"/>
    <d v="2021-12-17T00:00:00"/>
    <s v="Midwest"/>
    <s v="Michigan"/>
    <s v="Detroit"/>
    <s v="Fanta"/>
    <n v="0.35000000000000003"/>
    <n v="3500"/>
    <n v="1225.0000000000002"/>
    <n v="490.00000000000011"/>
    <n v="0.4"/>
  </r>
  <r>
    <s v="Sodapop"/>
    <n v="1185732"/>
    <d v="2021-12-17T00:00:00"/>
    <s v="Midwest"/>
    <s v="Michigan"/>
    <s v="Detroit"/>
    <s v="Powerade"/>
    <n v="0.44999999999999996"/>
    <n v="3500"/>
    <n v="1574.9999999999998"/>
    <n v="551.24999999999989"/>
    <n v="0.35"/>
  </r>
  <r>
    <s v="Sodapop"/>
    <n v="1185732"/>
    <d v="2021-12-17T00:00:00"/>
    <s v="Midwest"/>
    <s v="Michigan"/>
    <s v="Detroit"/>
    <s v="Dasani Water"/>
    <n v="0.49999999999999983"/>
    <n v="4500"/>
    <n v="2249.9999999999991"/>
    <n v="1124.9999999999995"/>
    <n v="0.5"/>
  </r>
  <r>
    <s v="Sodapop"/>
    <n v="1185732"/>
    <d v="2021-01-11T00:00:00"/>
    <s v="Midwest"/>
    <s v="Missouri"/>
    <s v="St. Louis"/>
    <s v="Coca-Cola"/>
    <n v="0.25"/>
    <n v="6750"/>
    <n v="1687.5"/>
    <n v="675"/>
    <n v="0.4"/>
  </r>
  <r>
    <s v="Sodapop"/>
    <n v="1185732"/>
    <d v="2021-01-11T00:00:00"/>
    <s v="Midwest"/>
    <s v="Missouri"/>
    <s v="St. Louis"/>
    <s v="Diet Coke"/>
    <n v="0.25"/>
    <n v="4750"/>
    <n v="1187.5"/>
    <n v="415.625"/>
    <n v="0.35"/>
  </r>
  <r>
    <s v="Sodapop"/>
    <n v="1185732"/>
    <d v="2021-01-11T00:00:00"/>
    <s v="Midwest"/>
    <s v="Missouri"/>
    <s v="St. Louis"/>
    <s v="Sprite"/>
    <n v="0.15000000000000002"/>
    <n v="4750"/>
    <n v="712.50000000000011"/>
    <n v="249.37500000000003"/>
    <n v="0.35"/>
  </r>
  <r>
    <s v="Sodapop"/>
    <n v="1185732"/>
    <d v="2021-01-11T00:00:00"/>
    <s v="Midwest"/>
    <s v="Missouri"/>
    <s v="St. Louis"/>
    <s v="Fanta"/>
    <n v="0.20000000000000007"/>
    <n v="3250"/>
    <n v="650.00000000000023"/>
    <n v="260.00000000000011"/>
    <n v="0.4"/>
  </r>
  <r>
    <s v="Sodapop"/>
    <n v="1185732"/>
    <d v="2021-01-11T00:00:00"/>
    <s v="Midwest"/>
    <s v="Missouri"/>
    <s v="St. Louis"/>
    <s v="Powerade"/>
    <n v="0.35"/>
    <n v="3750"/>
    <n v="1312.5"/>
    <n v="459.37499999999994"/>
    <n v="0.35"/>
  </r>
  <r>
    <s v="Sodapop"/>
    <n v="1185732"/>
    <d v="2021-01-11T00:00:00"/>
    <s v="Midwest"/>
    <s v="Missouri"/>
    <s v="St. Louis"/>
    <s v="Dasani Water"/>
    <n v="0.25"/>
    <n v="4750"/>
    <n v="1187.5"/>
    <n v="593.75"/>
    <n v="0.5"/>
  </r>
  <r>
    <s v="Sodapop"/>
    <n v="1185732"/>
    <d v="2021-02-11T00:00:00"/>
    <s v="Midwest"/>
    <s v="Missouri"/>
    <s v="St. Louis"/>
    <s v="Coca-Cola"/>
    <n v="0.25"/>
    <n v="7250"/>
    <n v="1812.5"/>
    <n v="725"/>
    <n v="0.4"/>
  </r>
  <r>
    <s v="Sodapop"/>
    <n v="1185732"/>
    <d v="2021-02-11T00:00:00"/>
    <s v="Midwest"/>
    <s v="Missouri"/>
    <s v="St. Louis"/>
    <s v="Diet Coke"/>
    <n v="0.25"/>
    <n v="3750"/>
    <n v="937.5"/>
    <n v="328.125"/>
    <n v="0.35"/>
  </r>
  <r>
    <s v="Sodapop"/>
    <n v="1185732"/>
    <d v="2021-02-11T00:00:00"/>
    <s v="Midwest"/>
    <s v="Missouri"/>
    <s v="St. Louis"/>
    <s v="Sprite"/>
    <n v="0.15000000000000002"/>
    <n v="4250"/>
    <n v="637.50000000000011"/>
    <n v="223.12500000000003"/>
    <n v="0.35"/>
  </r>
  <r>
    <s v="Sodapop"/>
    <n v="1185732"/>
    <d v="2021-02-11T00:00:00"/>
    <s v="Midwest"/>
    <s v="Missouri"/>
    <s v="St. Louis"/>
    <s v="Fanta"/>
    <n v="0.20000000000000007"/>
    <n v="3000"/>
    <n v="600.00000000000023"/>
    <n v="240.00000000000011"/>
    <n v="0.4"/>
  </r>
  <r>
    <s v="Sodapop"/>
    <n v="1185732"/>
    <d v="2021-02-11T00:00:00"/>
    <s v="Midwest"/>
    <s v="Missouri"/>
    <s v="St. Louis"/>
    <s v="Powerade"/>
    <n v="0.35"/>
    <n v="3750"/>
    <n v="1312.5"/>
    <n v="459.37499999999994"/>
    <n v="0.35"/>
  </r>
  <r>
    <s v="Sodapop"/>
    <n v="1185732"/>
    <d v="2021-02-11T00:00:00"/>
    <s v="Midwest"/>
    <s v="Missouri"/>
    <s v="St. Louis"/>
    <s v="Dasani Water"/>
    <n v="0.25"/>
    <n v="4500"/>
    <n v="1125"/>
    <n v="562.5"/>
    <n v="0.5"/>
  </r>
  <r>
    <s v="Sodapop"/>
    <n v="1185732"/>
    <d v="2021-03-10T00:00:00"/>
    <s v="Midwest"/>
    <s v="Missouri"/>
    <s v="St. Louis"/>
    <s v="Coca-Cola"/>
    <n v="0.30000000000000004"/>
    <n v="6700"/>
    <n v="2010.0000000000002"/>
    <n v="804.00000000000011"/>
    <n v="0.4"/>
  </r>
  <r>
    <s v="Sodapop"/>
    <n v="1185732"/>
    <d v="2021-03-10T00:00:00"/>
    <s v="Midwest"/>
    <s v="Missouri"/>
    <s v="St. Louis"/>
    <s v="Diet Coke"/>
    <n v="0.30000000000000004"/>
    <n v="3500"/>
    <n v="1050.0000000000002"/>
    <n v="367.50000000000006"/>
    <n v="0.35"/>
  </r>
  <r>
    <s v="Sodapop"/>
    <n v="1185732"/>
    <d v="2021-03-10T00:00:00"/>
    <s v="Midwest"/>
    <s v="Missouri"/>
    <s v="St. Louis"/>
    <s v="Sprite"/>
    <n v="0.20000000000000007"/>
    <n v="4000"/>
    <n v="800.00000000000023"/>
    <n v="280.00000000000006"/>
    <n v="0.35"/>
  </r>
  <r>
    <s v="Sodapop"/>
    <n v="1185732"/>
    <d v="2021-03-10T00:00:00"/>
    <s v="Midwest"/>
    <s v="Missouri"/>
    <s v="St. Louis"/>
    <s v="Fanta"/>
    <n v="0.25"/>
    <n v="2500"/>
    <n v="625"/>
    <n v="250"/>
    <n v="0.4"/>
  </r>
  <r>
    <s v="Sodapop"/>
    <n v="1185732"/>
    <d v="2021-03-10T00:00:00"/>
    <s v="Midwest"/>
    <s v="Missouri"/>
    <s v="St. Louis"/>
    <s v="Powerade"/>
    <n v="0.4"/>
    <n v="3000"/>
    <n v="1200"/>
    <n v="420"/>
    <n v="0.35"/>
  </r>
  <r>
    <s v="Sodapop"/>
    <n v="1185732"/>
    <d v="2021-03-10T00:00:00"/>
    <s v="Midwest"/>
    <s v="Missouri"/>
    <s v="St. Louis"/>
    <s v="Dasani Water"/>
    <n v="0.30000000000000004"/>
    <n v="4000"/>
    <n v="1200.0000000000002"/>
    <n v="600.00000000000011"/>
    <n v="0.5"/>
  </r>
  <r>
    <s v="Sodapop"/>
    <n v="1185732"/>
    <d v="2021-04-11T00:00:00"/>
    <s v="Midwest"/>
    <s v="Missouri"/>
    <s v="St. Louis"/>
    <s v="Coca-Cola"/>
    <n v="0.30000000000000004"/>
    <n v="6250"/>
    <n v="1875.0000000000002"/>
    <n v="750.00000000000011"/>
    <n v="0.4"/>
  </r>
  <r>
    <s v="Sodapop"/>
    <n v="1185732"/>
    <d v="2021-04-11T00:00:00"/>
    <s v="Midwest"/>
    <s v="Missouri"/>
    <s v="St. Louis"/>
    <s v="Diet Coke"/>
    <n v="0.25000000000000006"/>
    <n v="3250"/>
    <n v="812.50000000000023"/>
    <n v="284.37500000000006"/>
    <n v="0.35"/>
  </r>
  <r>
    <s v="Sodapop"/>
    <n v="1185732"/>
    <d v="2021-04-11T00:00:00"/>
    <s v="Midwest"/>
    <s v="Missouri"/>
    <s v="St. Louis"/>
    <s v="Sprite"/>
    <n v="0.15000000000000008"/>
    <n v="3250"/>
    <n v="487.50000000000023"/>
    <n v="170.62500000000006"/>
    <n v="0.35"/>
  </r>
  <r>
    <s v="Sodapop"/>
    <n v="1185732"/>
    <d v="2021-04-11T00:00:00"/>
    <s v="Midwest"/>
    <s v="Missouri"/>
    <s v="St. Louis"/>
    <s v="Fanta"/>
    <n v="0.2"/>
    <n v="2500"/>
    <n v="500"/>
    <n v="200"/>
    <n v="0.4"/>
  </r>
  <r>
    <s v="Sodapop"/>
    <n v="1185732"/>
    <d v="2021-04-11T00:00:00"/>
    <s v="Midwest"/>
    <s v="Missouri"/>
    <s v="St. Louis"/>
    <s v="Powerade"/>
    <n v="0.35000000000000003"/>
    <n v="2750"/>
    <n v="962.50000000000011"/>
    <n v="336.875"/>
    <n v="0.35"/>
  </r>
  <r>
    <s v="Sodapop"/>
    <n v="1185732"/>
    <d v="2021-04-11T00:00:00"/>
    <s v="Midwest"/>
    <s v="Missouri"/>
    <s v="St. Louis"/>
    <s v="Dasani Water"/>
    <n v="0.25000000000000006"/>
    <n v="4000"/>
    <n v="1000.0000000000002"/>
    <n v="500.00000000000011"/>
    <n v="0.5"/>
  </r>
  <r>
    <s v="Sodapop"/>
    <n v="1185732"/>
    <d v="2021-05-12T00:00:00"/>
    <s v="Midwest"/>
    <s v="Missouri"/>
    <s v="St. Louis"/>
    <s v="Coca-Cola"/>
    <n v="0.35000000000000003"/>
    <n v="6700"/>
    <n v="2345"/>
    <n v="938"/>
    <n v="0.4"/>
  </r>
  <r>
    <s v="Sodapop"/>
    <n v="1185732"/>
    <d v="2021-05-12T00:00:00"/>
    <s v="Midwest"/>
    <s v="Missouri"/>
    <s v="St. Louis"/>
    <s v="Diet Coke"/>
    <n v="0.3000000000000001"/>
    <n v="3750"/>
    <n v="1125.0000000000005"/>
    <n v="393.75000000000011"/>
    <n v="0.35"/>
  </r>
  <r>
    <s v="Sodapop"/>
    <n v="1185732"/>
    <d v="2021-05-12T00:00:00"/>
    <s v="Midwest"/>
    <s v="Missouri"/>
    <s v="St. Louis"/>
    <s v="Sprite"/>
    <n v="0.25000000000000006"/>
    <n v="3500"/>
    <n v="875.00000000000023"/>
    <n v="306.25000000000006"/>
    <n v="0.35"/>
  </r>
  <r>
    <s v="Sodapop"/>
    <n v="1185732"/>
    <d v="2021-05-12T00:00:00"/>
    <s v="Midwest"/>
    <s v="Missouri"/>
    <s v="St. Louis"/>
    <s v="Fanta"/>
    <n v="0.25000000000000006"/>
    <n v="2750"/>
    <n v="687.50000000000011"/>
    <n v="275.00000000000006"/>
    <n v="0.4"/>
  </r>
  <r>
    <s v="Sodapop"/>
    <n v="1185732"/>
    <d v="2021-05-12T00:00:00"/>
    <s v="Midwest"/>
    <s v="Missouri"/>
    <s v="St. Louis"/>
    <s v="Powerade"/>
    <n v="0.39999999999999997"/>
    <n v="3000"/>
    <n v="1200"/>
    <n v="420"/>
    <n v="0.35"/>
  </r>
  <r>
    <s v="Sodapop"/>
    <n v="1185732"/>
    <d v="2021-05-12T00:00:00"/>
    <s v="Midwest"/>
    <s v="Missouri"/>
    <s v="St. Louis"/>
    <s v="Dasani Water"/>
    <n v="0.44999999999999996"/>
    <n v="4000"/>
    <n v="1799.9999999999998"/>
    <n v="899.99999999999989"/>
    <n v="0.5"/>
  </r>
  <r>
    <s v="Sodapop"/>
    <n v="1185732"/>
    <d v="2021-06-11T00:00:00"/>
    <s v="Midwest"/>
    <s v="Missouri"/>
    <s v="St. Louis"/>
    <s v="Coca-Cola"/>
    <n v="0.30000000000000004"/>
    <n v="6500"/>
    <n v="1950.0000000000002"/>
    <n v="780.00000000000011"/>
    <n v="0.4"/>
  </r>
  <r>
    <s v="Sodapop"/>
    <n v="1185732"/>
    <d v="2021-06-11T00:00:00"/>
    <s v="Midwest"/>
    <s v="Missouri"/>
    <s v="St. Louis"/>
    <s v="Diet Coke"/>
    <n v="0.25000000000000011"/>
    <n v="4000"/>
    <n v="1000.0000000000005"/>
    <n v="350.00000000000011"/>
    <n v="0.35"/>
  </r>
  <r>
    <s v="Sodapop"/>
    <n v="1185732"/>
    <d v="2021-06-11T00:00:00"/>
    <s v="Midwest"/>
    <s v="Missouri"/>
    <s v="St. Louis"/>
    <s v="Sprite"/>
    <n v="0.20000000000000007"/>
    <n v="4250"/>
    <n v="850.00000000000023"/>
    <n v="297.50000000000006"/>
    <n v="0.35"/>
  </r>
  <r>
    <s v="Sodapop"/>
    <n v="1185732"/>
    <d v="2021-06-11T00:00:00"/>
    <s v="Midwest"/>
    <s v="Missouri"/>
    <s v="St. Louis"/>
    <s v="Fanta"/>
    <n v="0.20000000000000007"/>
    <n v="4000"/>
    <n v="800.00000000000023"/>
    <n v="320.00000000000011"/>
    <n v="0.4"/>
  </r>
  <r>
    <s v="Sodapop"/>
    <n v="1185732"/>
    <d v="2021-06-11T00:00:00"/>
    <s v="Midwest"/>
    <s v="Missouri"/>
    <s v="St. Louis"/>
    <s v="Powerade"/>
    <n v="0.35000000000000003"/>
    <n v="4000"/>
    <n v="1400.0000000000002"/>
    <n v="490.00000000000006"/>
    <n v="0.35"/>
  </r>
  <r>
    <s v="Sodapop"/>
    <n v="1185732"/>
    <d v="2021-06-11T00:00:00"/>
    <s v="Midwest"/>
    <s v="Missouri"/>
    <s v="St. Louis"/>
    <s v="Dasani Water"/>
    <n v="0.4"/>
    <n v="5750"/>
    <n v="2300"/>
    <n v="1150"/>
    <n v="0.5"/>
  </r>
  <r>
    <s v="Sodapop"/>
    <n v="1185732"/>
    <d v="2021-07-10T00:00:00"/>
    <s v="Midwest"/>
    <s v="Missouri"/>
    <s v="St. Louis"/>
    <s v="Coca-Cola"/>
    <n v="0.35000000000000003"/>
    <n v="8000"/>
    <n v="2800.0000000000005"/>
    <n v="1120.0000000000002"/>
    <n v="0.4"/>
  </r>
  <r>
    <s v="Sodapop"/>
    <n v="1185732"/>
    <d v="2021-07-10T00:00:00"/>
    <s v="Midwest"/>
    <s v="Missouri"/>
    <s v="St. Louis"/>
    <s v="Diet Coke"/>
    <n v="0.3000000000000001"/>
    <n v="5500"/>
    <n v="1650.0000000000005"/>
    <n v="577.50000000000011"/>
    <n v="0.35"/>
  </r>
  <r>
    <s v="Sodapop"/>
    <n v="1185732"/>
    <d v="2021-07-10T00:00:00"/>
    <s v="Midwest"/>
    <s v="Missouri"/>
    <s v="St. Louis"/>
    <s v="Sprite"/>
    <n v="0.25000000000000006"/>
    <n v="4750"/>
    <n v="1187.5000000000002"/>
    <n v="415.62500000000006"/>
    <n v="0.35"/>
  </r>
  <r>
    <s v="Sodapop"/>
    <n v="1185732"/>
    <d v="2021-07-10T00:00:00"/>
    <s v="Midwest"/>
    <s v="Missouri"/>
    <s v="St. Louis"/>
    <s v="Fanta"/>
    <n v="0.25000000000000006"/>
    <n v="4250"/>
    <n v="1062.5000000000002"/>
    <n v="425.00000000000011"/>
    <n v="0.4"/>
  </r>
  <r>
    <s v="Sodapop"/>
    <n v="1185732"/>
    <d v="2021-07-10T00:00:00"/>
    <s v="Midwest"/>
    <s v="Missouri"/>
    <s v="St. Louis"/>
    <s v="Powerade"/>
    <n v="0.35000000000000003"/>
    <n v="4250"/>
    <n v="1487.5000000000002"/>
    <n v="520.625"/>
    <n v="0.35"/>
  </r>
  <r>
    <s v="Sodapop"/>
    <n v="1185732"/>
    <d v="2021-07-10T00:00:00"/>
    <s v="Midwest"/>
    <s v="Missouri"/>
    <s v="St. Louis"/>
    <s v="Dasani Water"/>
    <n v="0.4"/>
    <n v="6000"/>
    <n v="2400"/>
    <n v="1200"/>
    <n v="0.5"/>
  </r>
  <r>
    <s v="Sodapop"/>
    <n v="1185732"/>
    <d v="2021-08-11T00:00:00"/>
    <s v="Midwest"/>
    <s v="Missouri"/>
    <s v="St. Louis"/>
    <s v="Coca-Cola"/>
    <n v="0.35000000000000003"/>
    <n v="7500"/>
    <n v="2625.0000000000005"/>
    <n v="1050.0000000000002"/>
    <n v="0.4"/>
  </r>
  <r>
    <s v="Sodapop"/>
    <n v="1185732"/>
    <d v="2021-08-11T00:00:00"/>
    <s v="Midwest"/>
    <s v="Missouri"/>
    <s v="St. Louis"/>
    <s v="Diet Coke"/>
    <n v="0.35000000000000009"/>
    <n v="5250"/>
    <n v="1837.5000000000005"/>
    <n v="643.12500000000011"/>
    <n v="0.35"/>
  </r>
  <r>
    <s v="Sodapop"/>
    <n v="1185732"/>
    <d v="2021-08-11T00:00:00"/>
    <s v="Midwest"/>
    <s v="Missouri"/>
    <s v="St. Louis"/>
    <s v="Sprite"/>
    <n v="0.30000000000000004"/>
    <n v="4500"/>
    <n v="1350.0000000000002"/>
    <n v="472.50000000000006"/>
    <n v="0.35"/>
  </r>
  <r>
    <s v="Sodapop"/>
    <n v="1185732"/>
    <d v="2021-08-11T00:00:00"/>
    <s v="Midwest"/>
    <s v="Missouri"/>
    <s v="St. Louis"/>
    <s v="Fanta"/>
    <n v="0.20000000000000007"/>
    <n v="3750"/>
    <n v="750.00000000000023"/>
    <n v="300.00000000000011"/>
    <n v="0.4"/>
  </r>
  <r>
    <s v="Sodapop"/>
    <n v="1185732"/>
    <d v="2021-08-11T00:00:00"/>
    <s v="Midwest"/>
    <s v="Missouri"/>
    <s v="St. Louis"/>
    <s v="Powerade"/>
    <n v="0.30000000000000004"/>
    <n v="3500"/>
    <n v="1050.0000000000002"/>
    <n v="367.50000000000006"/>
    <n v="0.35"/>
  </r>
  <r>
    <s v="Sodapop"/>
    <n v="1185732"/>
    <d v="2021-08-11T00:00:00"/>
    <s v="Midwest"/>
    <s v="Missouri"/>
    <s v="St. Louis"/>
    <s v="Dasani Water"/>
    <n v="0.35000000000000003"/>
    <n v="5250"/>
    <n v="1837.5000000000002"/>
    <n v="918.75000000000011"/>
    <n v="0.5"/>
  </r>
  <r>
    <s v="Sodapop"/>
    <n v="1185732"/>
    <d v="2021-09-12T00:00:00"/>
    <s v="Midwest"/>
    <s v="Missouri"/>
    <s v="St. Louis"/>
    <s v="Coca-Cola"/>
    <n v="0.30000000000000004"/>
    <n v="6500"/>
    <n v="1950.0000000000002"/>
    <n v="780.00000000000011"/>
    <n v="0.4"/>
  </r>
  <r>
    <s v="Sodapop"/>
    <n v="1185732"/>
    <d v="2021-09-12T00:00:00"/>
    <s v="Midwest"/>
    <s v="Missouri"/>
    <s v="St. Louis"/>
    <s v="Diet Coke"/>
    <n v="0.25000000000000011"/>
    <n v="4500"/>
    <n v="1125.0000000000005"/>
    <n v="393.75000000000011"/>
    <n v="0.35"/>
  </r>
  <r>
    <s v="Sodapop"/>
    <n v="1185732"/>
    <d v="2021-09-12T00:00:00"/>
    <s v="Midwest"/>
    <s v="Missouri"/>
    <s v="St. Louis"/>
    <s v="Sprite"/>
    <n v="0.10000000000000002"/>
    <n v="3500"/>
    <n v="350.00000000000006"/>
    <n v="122.50000000000001"/>
    <n v="0.35"/>
  </r>
  <r>
    <s v="Sodapop"/>
    <n v="1185732"/>
    <d v="2021-09-12T00:00:00"/>
    <s v="Midwest"/>
    <s v="Missouri"/>
    <s v="St. Louis"/>
    <s v="Fanta"/>
    <n v="0.10000000000000002"/>
    <n v="3250"/>
    <n v="325.00000000000006"/>
    <n v="130.00000000000003"/>
    <n v="0.4"/>
  </r>
  <r>
    <s v="Sodapop"/>
    <n v="1185732"/>
    <d v="2021-09-12T00:00:00"/>
    <s v="Midwest"/>
    <s v="Missouri"/>
    <s v="St. Louis"/>
    <s v="Powerade"/>
    <n v="0.2"/>
    <n v="3250"/>
    <n v="650"/>
    <n v="227.49999999999997"/>
    <n v="0.35"/>
  </r>
  <r>
    <s v="Sodapop"/>
    <n v="1185732"/>
    <d v="2021-09-12T00:00:00"/>
    <s v="Midwest"/>
    <s v="Missouri"/>
    <s v="St. Louis"/>
    <s v="Dasani Water"/>
    <n v="0.25000000000000006"/>
    <n v="4000"/>
    <n v="1000.0000000000002"/>
    <n v="500.00000000000011"/>
    <n v="0.5"/>
  </r>
  <r>
    <s v="Sodapop"/>
    <n v="1185732"/>
    <d v="2021-10-11T00:00:00"/>
    <s v="Midwest"/>
    <s v="Missouri"/>
    <s v="St. Louis"/>
    <s v="Coca-Cola"/>
    <n v="0.3"/>
    <n v="5750"/>
    <n v="1725"/>
    <n v="690"/>
    <n v="0.4"/>
  </r>
  <r>
    <s v="Sodapop"/>
    <n v="1185732"/>
    <d v="2021-10-11T00:00:00"/>
    <s v="Midwest"/>
    <s v="Missouri"/>
    <s v="St. Louis"/>
    <s v="Diet Coke"/>
    <n v="0.2"/>
    <n v="4000"/>
    <n v="800"/>
    <n v="280"/>
    <n v="0.35"/>
  </r>
  <r>
    <s v="Sodapop"/>
    <n v="1185732"/>
    <d v="2021-10-11T00:00:00"/>
    <s v="Midwest"/>
    <s v="Missouri"/>
    <s v="St. Louis"/>
    <s v="Sprite"/>
    <n v="0.2"/>
    <n v="3000"/>
    <n v="600"/>
    <n v="210"/>
    <n v="0.35"/>
  </r>
  <r>
    <s v="Sodapop"/>
    <n v="1185732"/>
    <d v="2021-10-11T00:00:00"/>
    <s v="Midwest"/>
    <s v="Missouri"/>
    <s v="St. Louis"/>
    <s v="Fanta"/>
    <n v="0.2"/>
    <n v="2750"/>
    <n v="550"/>
    <n v="220"/>
    <n v="0.4"/>
  </r>
  <r>
    <s v="Sodapop"/>
    <n v="1185732"/>
    <d v="2021-10-11T00:00:00"/>
    <s v="Midwest"/>
    <s v="Missouri"/>
    <s v="St. Louis"/>
    <s v="Powerade"/>
    <n v="0.3"/>
    <n v="2750"/>
    <n v="825"/>
    <n v="288.75"/>
    <n v="0.35"/>
  </r>
  <r>
    <s v="Sodapop"/>
    <n v="1185732"/>
    <d v="2021-10-11T00:00:00"/>
    <s v="Midwest"/>
    <s v="Missouri"/>
    <s v="St. Louis"/>
    <s v="Dasani Water"/>
    <n v="0.34999999999999992"/>
    <n v="4000"/>
    <n v="1399.9999999999998"/>
    <n v="699.99999999999989"/>
    <n v="0.5"/>
  </r>
  <r>
    <s v="Sodapop"/>
    <n v="1185732"/>
    <d v="2021-11-11T00:00:00"/>
    <s v="Midwest"/>
    <s v="Missouri"/>
    <s v="St. Louis"/>
    <s v="Coca-Cola"/>
    <n v="0.30000000000000004"/>
    <n v="5500"/>
    <n v="1650.0000000000002"/>
    <n v="660.00000000000011"/>
    <n v="0.4"/>
  </r>
  <r>
    <s v="Sodapop"/>
    <n v="1185732"/>
    <d v="2021-11-11T00:00:00"/>
    <s v="Midwest"/>
    <s v="Missouri"/>
    <s v="St. Louis"/>
    <s v="Diet Coke"/>
    <n v="0.20000000000000007"/>
    <n v="4000"/>
    <n v="800.00000000000023"/>
    <n v="280.00000000000006"/>
    <n v="0.35"/>
  </r>
  <r>
    <s v="Sodapop"/>
    <n v="1185732"/>
    <d v="2021-11-11T00:00:00"/>
    <s v="Midwest"/>
    <s v="Missouri"/>
    <s v="St. Louis"/>
    <s v="Sprite"/>
    <n v="0.20000000000000007"/>
    <n v="3450"/>
    <n v="690.00000000000023"/>
    <n v="241.50000000000006"/>
    <n v="0.35"/>
  </r>
  <r>
    <s v="Sodapop"/>
    <n v="1185732"/>
    <d v="2021-11-11T00:00:00"/>
    <s v="Midwest"/>
    <s v="Missouri"/>
    <s v="St. Louis"/>
    <s v="Fanta"/>
    <n v="0.20000000000000007"/>
    <n v="3750"/>
    <n v="750.00000000000023"/>
    <n v="300.00000000000011"/>
    <n v="0.4"/>
  </r>
  <r>
    <s v="Sodapop"/>
    <n v="1185732"/>
    <d v="2021-11-11T00:00:00"/>
    <s v="Midwest"/>
    <s v="Missouri"/>
    <s v="St. Louis"/>
    <s v="Powerade"/>
    <n v="0.39999999999999997"/>
    <n v="3500"/>
    <n v="1399.9999999999998"/>
    <n v="489.99999999999989"/>
    <n v="0.35"/>
  </r>
  <r>
    <s v="Sodapop"/>
    <n v="1185732"/>
    <d v="2021-11-11T00:00:00"/>
    <s v="Midwest"/>
    <s v="Missouri"/>
    <s v="St. Louis"/>
    <s v="Dasani Water"/>
    <n v="0.44999999999999984"/>
    <n v="4500"/>
    <n v="2024.9999999999993"/>
    <n v="1012.4999999999997"/>
    <n v="0.5"/>
  </r>
  <r>
    <s v="Sodapop"/>
    <n v="1185732"/>
    <d v="2021-12-10T00:00:00"/>
    <s v="Midwest"/>
    <s v="Missouri"/>
    <s v="St. Louis"/>
    <s v="Coca-Cola"/>
    <n v="0.39999999999999997"/>
    <n v="7000"/>
    <n v="2799.9999999999995"/>
    <n v="1119.9999999999998"/>
    <n v="0.4"/>
  </r>
  <r>
    <s v="Sodapop"/>
    <n v="1185732"/>
    <d v="2021-12-10T00:00:00"/>
    <s v="Midwest"/>
    <s v="Missouri"/>
    <s v="St. Louis"/>
    <s v="Diet Coke"/>
    <n v="0.30000000000000004"/>
    <n v="5000"/>
    <n v="1500.0000000000002"/>
    <n v="525"/>
    <n v="0.35"/>
  </r>
  <r>
    <s v="Sodapop"/>
    <n v="1185732"/>
    <d v="2021-12-10T00:00:00"/>
    <s v="Midwest"/>
    <s v="Missouri"/>
    <s v="St. Louis"/>
    <s v="Sprite"/>
    <n v="0.30000000000000004"/>
    <n v="4500"/>
    <n v="1350.0000000000002"/>
    <n v="472.50000000000006"/>
    <n v="0.35"/>
  </r>
  <r>
    <s v="Sodapop"/>
    <n v="1185732"/>
    <d v="2021-12-10T00:00:00"/>
    <s v="Midwest"/>
    <s v="Missouri"/>
    <s v="St. Louis"/>
    <s v="Fanta"/>
    <n v="0.30000000000000004"/>
    <n v="4000"/>
    <n v="1200.0000000000002"/>
    <n v="480.00000000000011"/>
    <n v="0.4"/>
  </r>
  <r>
    <s v="Sodapop"/>
    <n v="1185732"/>
    <d v="2021-12-10T00:00:00"/>
    <s v="Midwest"/>
    <s v="Missouri"/>
    <s v="St. Louis"/>
    <s v="Powerade"/>
    <n v="0.39999999999999997"/>
    <n v="4000"/>
    <n v="1599.9999999999998"/>
    <n v="559.99999999999989"/>
    <n v="0.35"/>
  </r>
  <r>
    <s v="Sodapop"/>
    <n v="1185732"/>
    <d v="2021-12-10T00:00:00"/>
    <s v="Midwest"/>
    <s v="Missouri"/>
    <s v="St. Louis"/>
    <s v="Dasani Water"/>
    <n v="0.44999999999999984"/>
    <n v="5000"/>
    <n v="2249.9999999999991"/>
    <n v="1124.9999999999995"/>
    <n v="0.5"/>
  </r>
  <r>
    <s v="FizzySip"/>
    <n v="1128299"/>
    <d v="2021-01-24T00:00:00"/>
    <s v="West"/>
    <s v="Utah"/>
    <s v="Salt Lake City"/>
    <s v="Coca-Cola"/>
    <n v="0.30000000000000004"/>
    <n v="3500"/>
    <n v="1050.0000000000002"/>
    <n v="367.50000000000006"/>
    <n v="0.35"/>
  </r>
  <r>
    <s v="FizzySip"/>
    <n v="1128299"/>
    <d v="2021-01-24T00:00:00"/>
    <s v="West"/>
    <s v="Utah"/>
    <s v="Salt Lake City"/>
    <s v="Diet Coke"/>
    <n v="0.4"/>
    <n v="3500"/>
    <n v="1400"/>
    <n v="489.99999999999994"/>
    <n v="0.35"/>
  </r>
  <r>
    <s v="FizzySip"/>
    <n v="1128299"/>
    <d v="2021-01-24T00:00:00"/>
    <s v="West"/>
    <s v="Utah"/>
    <s v="Salt Lake City"/>
    <s v="Sprite"/>
    <n v="0.4"/>
    <n v="3500"/>
    <n v="1400"/>
    <n v="489.99999999999994"/>
    <n v="0.35"/>
  </r>
  <r>
    <s v="FizzySip"/>
    <n v="1128299"/>
    <d v="2021-01-24T00:00:00"/>
    <s v="West"/>
    <s v="Utah"/>
    <s v="Salt Lake City"/>
    <s v="Fanta"/>
    <n v="0.4"/>
    <n v="2000"/>
    <n v="800"/>
    <n v="280"/>
    <n v="0.35"/>
  </r>
  <r>
    <s v="FizzySip"/>
    <n v="1128299"/>
    <d v="2021-01-24T00:00:00"/>
    <s v="West"/>
    <s v="Utah"/>
    <s v="Salt Lake City"/>
    <s v="Powerade"/>
    <n v="0.45000000000000007"/>
    <n v="1500"/>
    <n v="675.00000000000011"/>
    <n v="270.00000000000006"/>
    <n v="0.4"/>
  </r>
  <r>
    <s v="FizzySip"/>
    <n v="1128299"/>
    <d v="2021-01-24T00:00:00"/>
    <s v="West"/>
    <s v="Utah"/>
    <s v="Salt Lake City"/>
    <s v="Dasani Water"/>
    <n v="0.4"/>
    <n v="4000"/>
    <n v="1600"/>
    <n v="480"/>
    <n v="0.3"/>
  </r>
  <r>
    <s v="FizzySip"/>
    <n v="1128299"/>
    <d v="2021-02-24T00:00:00"/>
    <s v="West"/>
    <s v="Utah"/>
    <s v="Salt Lake City"/>
    <s v="Coca-Cola"/>
    <n v="0.30000000000000004"/>
    <n v="4500"/>
    <n v="1350.0000000000002"/>
    <n v="472.50000000000006"/>
    <n v="0.35"/>
  </r>
  <r>
    <s v="FizzySip"/>
    <n v="1128299"/>
    <d v="2021-02-24T00:00:00"/>
    <s v="West"/>
    <s v="Utah"/>
    <s v="Salt Lake City"/>
    <s v="Diet Coke"/>
    <n v="0.4"/>
    <n v="3500"/>
    <n v="1400"/>
    <n v="489.99999999999994"/>
    <n v="0.35"/>
  </r>
  <r>
    <s v="FizzySip"/>
    <n v="1128299"/>
    <d v="2021-02-24T00:00:00"/>
    <s v="West"/>
    <s v="Utah"/>
    <s v="Salt Lake City"/>
    <s v="Sprite"/>
    <n v="0.4"/>
    <n v="3500"/>
    <n v="1400"/>
    <n v="489.99999999999994"/>
    <n v="0.35"/>
  </r>
  <r>
    <s v="FizzySip"/>
    <n v="1128299"/>
    <d v="2021-02-24T00:00:00"/>
    <s v="West"/>
    <s v="Utah"/>
    <s v="Salt Lake City"/>
    <s v="Fanta"/>
    <n v="0.4"/>
    <n v="2000"/>
    <n v="800"/>
    <n v="280"/>
    <n v="0.35"/>
  </r>
  <r>
    <s v="FizzySip"/>
    <n v="1128299"/>
    <d v="2021-02-24T00:00:00"/>
    <s v="West"/>
    <s v="Utah"/>
    <s v="Salt Lake City"/>
    <s v="Powerade"/>
    <n v="0.45000000000000007"/>
    <n v="1250"/>
    <n v="562.50000000000011"/>
    <n v="225.00000000000006"/>
    <n v="0.4"/>
  </r>
  <r>
    <s v="FizzySip"/>
    <n v="1128299"/>
    <d v="2021-02-24T00:00:00"/>
    <s v="West"/>
    <s v="Utah"/>
    <s v="Salt Lake City"/>
    <s v="Dasani Water"/>
    <n v="0.4"/>
    <n v="3250"/>
    <n v="1300"/>
    <n v="390"/>
    <n v="0.3"/>
  </r>
  <r>
    <s v="FizzySip"/>
    <n v="1128299"/>
    <d v="2021-03-23T00:00:00"/>
    <s v="West"/>
    <s v="Utah"/>
    <s v="Salt Lake City"/>
    <s v="Coca-Cola"/>
    <n v="0.4"/>
    <n v="4750"/>
    <n v="1900"/>
    <n v="665"/>
    <n v="0.35"/>
  </r>
  <r>
    <s v="FizzySip"/>
    <n v="1128299"/>
    <d v="2021-03-23T00:00:00"/>
    <s v="West"/>
    <s v="Utah"/>
    <s v="Salt Lake City"/>
    <s v="Diet Coke"/>
    <n v="0.5"/>
    <n v="3250"/>
    <n v="1625"/>
    <n v="568.75"/>
    <n v="0.35"/>
  </r>
  <r>
    <s v="FizzySip"/>
    <n v="1128299"/>
    <d v="2021-03-23T00:00:00"/>
    <s v="West"/>
    <s v="Utah"/>
    <s v="Salt Lake City"/>
    <s v="Sprite"/>
    <n v="0.54999999999999993"/>
    <n v="3500"/>
    <n v="1924.9999999999998"/>
    <n v="673.74999999999989"/>
    <n v="0.35"/>
  </r>
  <r>
    <s v="FizzySip"/>
    <n v="1128299"/>
    <d v="2021-03-23T00:00:00"/>
    <s v="West"/>
    <s v="Utah"/>
    <s v="Salt Lake City"/>
    <s v="Fanta"/>
    <n v="0.5"/>
    <n v="2500"/>
    <n v="1250"/>
    <n v="437.5"/>
    <n v="0.35"/>
  </r>
  <r>
    <s v="FizzySip"/>
    <n v="1128299"/>
    <d v="2021-03-23T00:00:00"/>
    <s v="West"/>
    <s v="Utah"/>
    <s v="Salt Lake City"/>
    <s v="Powerade"/>
    <n v="0.55000000000000004"/>
    <n v="1000"/>
    <n v="550"/>
    <n v="220"/>
    <n v="0.4"/>
  </r>
  <r>
    <s v="FizzySip"/>
    <n v="1128299"/>
    <d v="2021-03-23T00:00:00"/>
    <s v="West"/>
    <s v="Utah"/>
    <s v="Salt Lake City"/>
    <s v="Dasani Water"/>
    <n v="0.5"/>
    <n v="3000"/>
    <n v="1500"/>
    <n v="450"/>
    <n v="0.3"/>
  </r>
  <r>
    <s v="FizzySip"/>
    <n v="1128299"/>
    <d v="2021-04-24T00:00:00"/>
    <s v="West"/>
    <s v="Utah"/>
    <s v="Salt Lake City"/>
    <s v="Coca-Cola"/>
    <n v="0.55000000000000004"/>
    <n v="4750"/>
    <n v="2612.5"/>
    <n v="914.37499999999989"/>
    <n v="0.35"/>
  </r>
  <r>
    <s v="FizzySip"/>
    <n v="1128299"/>
    <d v="2021-04-24T00:00:00"/>
    <s v="West"/>
    <s v="Utah"/>
    <s v="Salt Lake City"/>
    <s v="Diet Coke"/>
    <n v="0.60000000000000009"/>
    <n v="2750"/>
    <n v="1650.0000000000002"/>
    <n v="577.5"/>
    <n v="0.35"/>
  </r>
  <r>
    <s v="FizzySip"/>
    <n v="1128299"/>
    <d v="2021-04-24T00:00:00"/>
    <s v="West"/>
    <s v="Utah"/>
    <s v="Salt Lake City"/>
    <s v="Sprite"/>
    <n v="0.60000000000000009"/>
    <n v="3250"/>
    <n v="1950.0000000000002"/>
    <n v="682.5"/>
    <n v="0.35"/>
  </r>
  <r>
    <s v="FizzySip"/>
    <n v="1128299"/>
    <d v="2021-04-24T00:00:00"/>
    <s v="West"/>
    <s v="Utah"/>
    <s v="Salt Lake City"/>
    <s v="Fanta"/>
    <n v="0.45000000000000007"/>
    <n v="2250"/>
    <n v="1012.5000000000001"/>
    <n v="354.375"/>
    <n v="0.35"/>
  </r>
  <r>
    <s v="FizzySip"/>
    <n v="1128299"/>
    <d v="2021-04-24T00:00:00"/>
    <s v="West"/>
    <s v="Utah"/>
    <s v="Salt Lake City"/>
    <s v="Powerade"/>
    <n v="0.50000000000000011"/>
    <n v="1250"/>
    <n v="625.00000000000011"/>
    <n v="250.00000000000006"/>
    <n v="0.4"/>
  </r>
  <r>
    <s v="FizzySip"/>
    <n v="1128299"/>
    <d v="2021-04-24T00:00:00"/>
    <s v="West"/>
    <s v="Utah"/>
    <s v="Salt Lake City"/>
    <s v="Dasani Water"/>
    <n v="0.65000000000000013"/>
    <n v="3000"/>
    <n v="1950.0000000000005"/>
    <n v="585.00000000000011"/>
    <n v="0.3"/>
  </r>
  <r>
    <s v="FizzySip"/>
    <n v="1128299"/>
    <d v="2021-05-25T00:00:00"/>
    <s v="West"/>
    <s v="Utah"/>
    <s v="Salt Lake City"/>
    <s v="Coca-Cola"/>
    <n v="0.5"/>
    <n v="5000"/>
    <n v="2500"/>
    <n v="875"/>
    <n v="0.35"/>
  </r>
  <r>
    <s v="FizzySip"/>
    <n v="1128299"/>
    <d v="2021-05-25T00:00:00"/>
    <s v="West"/>
    <s v="Utah"/>
    <s v="Salt Lake City"/>
    <s v="Diet Coke"/>
    <n v="0.55000000000000004"/>
    <n v="3500"/>
    <n v="1925.0000000000002"/>
    <n v="673.75"/>
    <n v="0.35"/>
  </r>
  <r>
    <s v="FizzySip"/>
    <n v="1128299"/>
    <d v="2021-05-25T00:00:00"/>
    <s v="West"/>
    <s v="Utah"/>
    <s v="Salt Lake City"/>
    <s v="Sprite"/>
    <n v="0.55000000000000004"/>
    <n v="3500"/>
    <n v="1925.0000000000002"/>
    <n v="673.75"/>
    <n v="0.35"/>
  </r>
  <r>
    <s v="FizzySip"/>
    <n v="1128299"/>
    <d v="2021-05-25T00:00:00"/>
    <s v="West"/>
    <s v="Utah"/>
    <s v="Salt Lake City"/>
    <s v="Fanta"/>
    <n v="0.5"/>
    <n v="2750"/>
    <n v="1375"/>
    <n v="481.24999999999994"/>
    <n v="0.35"/>
  </r>
  <r>
    <s v="FizzySip"/>
    <n v="1128299"/>
    <d v="2021-05-25T00:00:00"/>
    <s v="West"/>
    <s v="Utah"/>
    <s v="Salt Lake City"/>
    <s v="Powerade"/>
    <n v="0.44999999999999996"/>
    <n v="1750"/>
    <n v="787.49999999999989"/>
    <n v="315"/>
    <n v="0.4"/>
  </r>
  <r>
    <s v="FizzySip"/>
    <n v="1128299"/>
    <d v="2021-05-25T00:00:00"/>
    <s v="West"/>
    <s v="Utah"/>
    <s v="Salt Lake City"/>
    <s v="Dasani Water"/>
    <n v="0.6"/>
    <n v="5250"/>
    <n v="3150"/>
    <n v="945"/>
    <n v="0.3"/>
  </r>
  <r>
    <s v="FizzySip"/>
    <n v="1128299"/>
    <d v="2021-06-24T00:00:00"/>
    <s v="West"/>
    <s v="Utah"/>
    <s v="Salt Lake City"/>
    <s v="Coca-Cola"/>
    <n v="0.54999999999999993"/>
    <n v="7750"/>
    <n v="4262.4999999999991"/>
    <n v="1491.8749999999995"/>
    <n v="0.35"/>
  </r>
  <r>
    <s v="FizzySip"/>
    <n v="1128299"/>
    <d v="2021-06-24T00:00:00"/>
    <s v="West"/>
    <s v="Utah"/>
    <s v="Salt Lake City"/>
    <s v="Diet Coke"/>
    <n v="0.64999999999999991"/>
    <n v="6500"/>
    <n v="4224.9999999999991"/>
    <n v="1478.7499999999995"/>
    <n v="0.35"/>
  </r>
  <r>
    <s v="FizzySip"/>
    <n v="1128299"/>
    <d v="2021-06-24T00:00:00"/>
    <s v="West"/>
    <s v="Utah"/>
    <s v="Salt Lake City"/>
    <s v="Sprite"/>
    <n v="0.79999999999999993"/>
    <n v="6500"/>
    <n v="5200"/>
    <n v="1819.9999999999998"/>
    <n v="0.35"/>
  </r>
  <r>
    <s v="FizzySip"/>
    <n v="1128299"/>
    <d v="2021-06-24T00:00:00"/>
    <s v="West"/>
    <s v="Utah"/>
    <s v="Salt Lake City"/>
    <s v="Fanta"/>
    <n v="0.79999999999999993"/>
    <n v="5250"/>
    <n v="4200"/>
    <n v="1470"/>
    <n v="0.35"/>
  </r>
  <r>
    <s v="FizzySip"/>
    <n v="1128299"/>
    <d v="2021-06-24T00:00:00"/>
    <s v="West"/>
    <s v="Utah"/>
    <s v="Salt Lake City"/>
    <s v="Powerade"/>
    <n v="0.9"/>
    <n v="4000"/>
    <n v="3600"/>
    <n v="1440"/>
    <n v="0.4"/>
  </r>
  <r>
    <s v="FizzySip"/>
    <n v="1128299"/>
    <d v="2021-06-24T00:00:00"/>
    <s v="West"/>
    <s v="Utah"/>
    <s v="Salt Lake City"/>
    <s v="Dasani Water"/>
    <n v="1.05"/>
    <n v="7000"/>
    <n v="7350"/>
    <n v="2205"/>
    <n v="0.3"/>
  </r>
  <r>
    <s v="FizzySip"/>
    <n v="1128299"/>
    <d v="2021-07-23T00:00:00"/>
    <s v="West"/>
    <s v="Utah"/>
    <s v="Salt Lake City"/>
    <s v="Coca-Cola"/>
    <n v="0.85"/>
    <n v="8500"/>
    <n v="7225"/>
    <n v="2528.75"/>
    <n v="0.35"/>
  </r>
  <r>
    <s v="FizzySip"/>
    <n v="1128299"/>
    <d v="2021-07-23T00:00:00"/>
    <s v="West"/>
    <s v="Utah"/>
    <s v="Salt Lake City"/>
    <s v="Diet Coke"/>
    <n v="0.9"/>
    <n v="7000"/>
    <n v="6300"/>
    <n v="2205"/>
    <n v="0.35"/>
  </r>
  <r>
    <s v="FizzySip"/>
    <n v="1128299"/>
    <d v="2021-07-23T00:00:00"/>
    <s v="West"/>
    <s v="Utah"/>
    <s v="Salt Lake City"/>
    <s v="Sprite"/>
    <n v="0.9"/>
    <n v="6500"/>
    <n v="5850"/>
    <n v="2047.4999999999998"/>
    <n v="0.35"/>
  </r>
  <r>
    <s v="FizzySip"/>
    <n v="1128299"/>
    <d v="2021-07-23T00:00:00"/>
    <s v="West"/>
    <s v="Utah"/>
    <s v="Salt Lake City"/>
    <s v="Fanta"/>
    <n v="0.85"/>
    <n v="5500"/>
    <n v="4675"/>
    <n v="1636.25"/>
    <n v="0.35"/>
  </r>
  <r>
    <s v="FizzySip"/>
    <n v="1128299"/>
    <d v="2021-07-23T00:00:00"/>
    <s v="West"/>
    <s v="Utah"/>
    <s v="Salt Lake City"/>
    <s v="Powerade"/>
    <n v="0.9"/>
    <n v="6000"/>
    <n v="5400"/>
    <n v="2160"/>
    <n v="0.4"/>
  </r>
  <r>
    <s v="FizzySip"/>
    <n v="1128299"/>
    <d v="2021-07-23T00:00:00"/>
    <s v="West"/>
    <s v="Utah"/>
    <s v="Salt Lake City"/>
    <s v="Dasani Water"/>
    <n v="1.05"/>
    <n v="6000"/>
    <n v="6300"/>
    <n v="1890"/>
    <n v="0.3"/>
  </r>
  <r>
    <s v="FizzySip"/>
    <n v="1128299"/>
    <d v="2021-08-24T00:00:00"/>
    <s v="West"/>
    <s v="Utah"/>
    <s v="Salt Lake City"/>
    <s v="Coca-Cola"/>
    <n v="0.9"/>
    <n v="8000"/>
    <n v="7200"/>
    <n v="2520"/>
    <n v="0.35"/>
  </r>
  <r>
    <s v="FizzySip"/>
    <n v="1128299"/>
    <d v="2021-08-24T00:00:00"/>
    <s v="West"/>
    <s v="Utah"/>
    <s v="Salt Lake City"/>
    <s v="Diet Coke"/>
    <n v="0.8"/>
    <n v="7750"/>
    <n v="6200"/>
    <n v="2170"/>
    <n v="0.35"/>
  </r>
  <r>
    <s v="FizzySip"/>
    <n v="1128299"/>
    <d v="2021-08-24T00:00:00"/>
    <s v="West"/>
    <s v="Utah"/>
    <s v="Salt Lake City"/>
    <s v="Sprite"/>
    <n v="0.70000000000000007"/>
    <n v="6500"/>
    <n v="4550"/>
    <n v="1592.5"/>
    <n v="0.35"/>
  </r>
  <r>
    <s v="FizzySip"/>
    <n v="1128299"/>
    <d v="2021-08-24T00:00:00"/>
    <s v="West"/>
    <s v="Utah"/>
    <s v="Salt Lake City"/>
    <s v="Fanta"/>
    <n v="0.70000000000000007"/>
    <n v="4250"/>
    <n v="2975.0000000000005"/>
    <n v="1041.25"/>
    <n v="0.35"/>
  </r>
  <r>
    <s v="FizzySip"/>
    <n v="1128299"/>
    <d v="2021-08-24T00:00:00"/>
    <s v="West"/>
    <s v="Utah"/>
    <s v="Salt Lake City"/>
    <s v="Powerade"/>
    <n v="0.7"/>
    <n v="4250"/>
    <n v="2975"/>
    <n v="1190"/>
    <n v="0.4"/>
  </r>
  <r>
    <s v="FizzySip"/>
    <n v="1128299"/>
    <d v="2021-08-24T00:00:00"/>
    <s v="West"/>
    <s v="Utah"/>
    <s v="Salt Lake City"/>
    <s v="Dasani Water"/>
    <n v="0.75"/>
    <n v="2500"/>
    <n v="1875"/>
    <n v="562.5"/>
    <n v="0.3"/>
  </r>
  <r>
    <s v="FizzySip"/>
    <n v="1128299"/>
    <d v="2021-09-25T00:00:00"/>
    <s v="West"/>
    <s v="Utah"/>
    <s v="Salt Lake City"/>
    <s v="Coca-Cola"/>
    <n v="0.50000000000000011"/>
    <n v="4500"/>
    <n v="2250.0000000000005"/>
    <n v="787.50000000000011"/>
    <n v="0.35"/>
  </r>
  <r>
    <s v="FizzySip"/>
    <n v="1128299"/>
    <d v="2021-09-25T00:00:00"/>
    <s v="West"/>
    <s v="Utah"/>
    <s v="Salt Lake City"/>
    <s v="Diet Coke"/>
    <n v="0.55000000000000016"/>
    <n v="4500"/>
    <n v="2475.0000000000009"/>
    <n v="866.25000000000023"/>
    <n v="0.35"/>
  </r>
  <r>
    <s v="FizzySip"/>
    <n v="1128299"/>
    <d v="2021-09-25T00:00:00"/>
    <s v="West"/>
    <s v="Utah"/>
    <s v="Salt Lake City"/>
    <s v="Sprite"/>
    <n v="0.50000000000000011"/>
    <n v="2500"/>
    <n v="1250.0000000000002"/>
    <n v="437.50000000000006"/>
    <n v="0.35"/>
  </r>
  <r>
    <s v="FizzySip"/>
    <n v="1128299"/>
    <d v="2021-09-25T00:00:00"/>
    <s v="West"/>
    <s v="Utah"/>
    <s v="Salt Lake City"/>
    <s v="Fanta"/>
    <n v="0.50000000000000011"/>
    <n v="2000"/>
    <n v="1000.0000000000002"/>
    <n v="350.00000000000006"/>
    <n v="0.35"/>
  </r>
  <r>
    <s v="FizzySip"/>
    <n v="1128299"/>
    <d v="2021-09-25T00:00:00"/>
    <s v="West"/>
    <s v="Utah"/>
    <s v="Salt Lake City"/>
    <s v="Powerade"/>
    <n v="0.60000000000000009"/>
    <n v="2250"/>
    <n v="1350.0000000000002"/>
    <n v="540.00000000000011"/>
    <n v="0.4"/>
  </r>
  <r>
    <s v="FizzySip"/>
    <n v="1128299"/>
    <d v="2021-09-25T00:00:00"/>
    <s v="West"/>
    <s v="Utah"/>
    <s v="Salt Lake City"/>
    <s v="Dasani Water"/>
    <n v="0.44999999999999996"/>
    <n v="2500"/>
    <n v="1125"/>
    <n v="337.5"/>
    <n v="0.3"/>
  </r>
  <r>
    <s v="FizzySip"/>
    <n v="1128299"/>
    <d v="2021-10-24T00:00:00"/>
    <s v="West"/>
    <s v="Utah"/>
    <s v="Salt Lake City"/>
    <s v="Coca-Cola"/>
    <n v="0.4"/>
    <n v="3500"/>
    <n v="1400"/>
    <n v="489.99999999999994"/>
    <n v="0.35"/>
  </r>
  <r>
    <s v="FizzySip"/>
    <n v="1128299"/>
    <d v="2021-10-24T00:00:00"/>
    <s v="West"/>
    <s v="Utah"/>
    <s v="Salt Lake City"/>
    <s v="Diet Coke"/>
    <n v="0.55000000000000016"/>
    <n v="5250"/>
    <n v="2887.5000000000009"/>
    <n v="1010.6250000000002"/>
    <n v="0.35"/>
  </r>
  <r>
    <s v="FizzySip"/>
    <n v="1128299"/>
    <d v="2021-10-24T00:00:00"/>
    <s v="West"/>
    <s v="Utah"/>
    <s v="Salt Lake City"/>
    <s v="Sprite"/>
    <n v="0.50000000000000011"/>
    <n v="3500"/>
    <n v="1750.0000000000005"/>
    <n v="612.50000000000011"/>
    <n v="0.35"/>
  </r>
  <r>
    <s v="FizzySip"/>
    <n v="1128299"/>
    <d v="2021-10-24T00:00:00"/>
    <s v="West"/>
    <s v="Utah"/>
    <s v="Salt Lake City"/>
    <s v="Fanta"/>
    <n v="0.45000000000000007"/>
    <n v="3250"/>
    <n v="1462.5000000000002"/>
    <n v="511.87500000000006"/>
    <n v="0.35"/>
  </r>
  <r>
    <s v="FizzySip"/>
    <n v="1128299"/>
    <d v="2021-10-24T00:00:00"/>
    <s v="West"/>
    <s v="Utah"/>
    <s v="Salt Lake City"/>
    <s v="Powerade"/>
    <n v="0.55000000000000004"/>
    <n v="3000"/>
    <n v="1650.0000000000002"/>
    <n v="660.00000000000011"/>
    <n v="0.4"/>
  </r>
  <r>
    <s v="FizzySip"/>
    <n v="1128299"/>
    <d v="2021-10-24T00:00:00"/>
    <s v="West"/>
    <s v="Utah"/>
    <s v="Salt Lake City"/>
    <s v="Dasani Water"/>
    <n v="0.60000000000000009"/>
    <n v="3500"/>
    <n v="2100.0000000000005"/>
    <n v="630.00000000000011"/>
    <n v="0.3"/>
  </r>
  <r>
    <s v="FizzySip"/>
    <n v="1128299"/>
    <d v="2021-11-24T00:00:00"/>
    <s v="West"/>
    <s v="Utah"/>
    <s v="Salt Lake City"/>
    <s v="Coca-Cola"/>
    <n v="0.45000000000000007"/>
    <n v="5750"/>
    <n v="2587.5000000000005"/>
    <n v="905.62500000000011"/>
    <n v="0.35"/>
  </r>
  <r>
    <s v="FizzySip"/>
    <n v="1128299"/>
    <d v="2021-11-24T00:00:00"/>
    <s v="West"/>
    <s v="Utah"/>
    <s v="Salt Lake City"/>
    <s v="Diet Coke"/>
    <n v="0.50000000000000011"/>
    <n v="6500"/>
    <n v="3250.0000000000009"/>
    <n v="1137.5000000000002"/>
    <n v="0.35"/>
  </r>
  <r>
    <s v="FizzySip"/>
    <n v="1128299"/>
    <d v="2021-11-24T00:00:00"/>
    <s v="West"/>
    <s v="Utah"/>
    <s v="Salt Lake City"/>
    <s v="Sprite"/>
    <n v="0.45000000000000007"/>
    <n v="4750"/>
    <n v="2137.5000000000005"/>
    <n v="748.12500000000011"/>
    <n v="0.35"/>
  </r>
  <r>
    <s v="FizzySip"/>
    <n v="1128299"/>
    <d v="2021-11-24T00:00:00"/>
    <s v="West"/>
    <s v="Utah"/>
    <s v="Salt Lake City"/>
    <s v="Fanta"/>
    <n v="0.55000000000000016"/>
    <n v="4500"/>
    <n v="2475.0000000000009"/>
    <n v="866.25000000000023"/>
    <n v="0.35"/>
  </r>
  <r>
    <s v="FizzySip"/>
    <n v="1128299"/>
    <d v="2021-11-24T00:00:00"/>
    <s v="West"/>
    <s v="Utah"/>
    <s v="Salt Lake City"/>
    <s v="Powerade"/>
    <n v="0.75000000000000011"/>
    <n v="4250"/>
    <n v="3187.5000000000005"/>
    <n v="1275.0000000000002"/>
    <n v="0.4"/>
  </r>
  <r>
    <s v="FizzySip"/>
    <n v="1128299"/>
    <d v="2021-11-24T00:00:00"/>
    <s v="West"/>
    <s v="Utah"/>
    <s v="Salt Lake City"/>
    <s v="Dasani Water"/>
    <n v="0.80000000000000016"/>
    <n v="5500"/>
    <n v="4400.0000000000009"/>
    <n v="1320.0000000000002"/>
    <n v="0.3"/>
  </r>
  <r>
    <s v="FizzySip"/>
    <n v="1128299"/>
    <d v="2021-12-23T00:00:00"/>
    <s v="West"/>
    <s v="Utah"/>
    <s v="Salt Lake City"/>
    <s v="Coca-Cola"/>
    <n v="0.65000000000000013"/>
    <n v="7500"/>
    <n v="4875.0000000000009"/>
    <n v="1706.2500000000002"/>
    <n v="0.35"/>
  </r>
  <r>
    <s v="FizzySip"/>
    <n v="1128299"/>
    <d v="2021-12-23T00:00:00"/>
    <s v="West"/>
    <s v="Utah"/>
    <s v="Salt Lake City"/>
    <s v="Diet Coke"/>
    <n v="0.75000000000000022"/>
    <n v="7500"/>
    <n v="5625.0000000000018"/>
    <n v="1968.7500000000005"/>
    <n v="0.35"/>
  </r>
  <r>
    <s v="FizzySip"/>
    <n v="1128299"/>
    <d v="2021-12-23T00:00:00"/>
    <s v="West"/>
    <s v="Utah"/>
    <s v="Salt Lake City"/>
    <s v="Sprite"/>
    <n v="0.70000000000000018"/>
    <n v="5500"/>
    <n v="3850.0000000000009"/>
    <n v="1347.5000000000002"/>
    <n v="0.35"/>
  </r>
  <r>
    <s v="FizzySip"/>
    <n v="1128299"/>
    <d v="2021-12-23T00:00:00"/>
    <s v="West"/>
    <s v="Utah"/>
    <s v="Salt Lake City"/>
    <s v="Fanta"/>
    <n v="0.70000000000000018"/>
    <n v="5500"/>
    <n v="3850.0000000000009"/>
    <n v="1347.5000000000002"/>
    <n v="0.35"/>
  </r>
  <r>
    <s v="FizzySip"/>
    <n v="1128299"/>
    <d v="2021-12-23T00:00:00"/>
    <s v="West"/>
    <s v="Utah"/>
    <s v="Salt Lake City"/>
    <s v="Powerade"/>
    <n v="0.80000000000000016"/>
    <n v="4750"/>
    <n v="3800.0000000000009"/>
    <n v="1520.0000000000005"/>
    <n v="0.4"/>
  </r>
  <r>
    <s v="FizzySip"/>
    <n v="1128299"/>
    <d v="2021-12-23T00:00:00"/>
    <s v="West"/>
    <s v="Utah"/>
    <s v="Salt Lake City"/>
    <s v="Dasani Water"/>
    <n v="0.8500000000000002"/>
    <n v="5750"/>
    <n v="4887.5000000000009"/>
    <n v="1466.2500000000002"/>
    <n v="0.3"/>
  </r>
  <r>
    <s v="FizzySip"/>
    <n v="1128299"/>
    <d v="2021-01-17T00:00:00"/>
    <s v="West"/>
    <s v="Oregon"/>
    <s v="Portland"/>
    <s v="Coca-Cola"/>
    <n v="0.35000000000000003"/>
    <n v="4000"/>
    <n v="1400.0000000000002"/>
    <n v="560"/>
    <n v="0.39999999999999997"/>
  </r>
  <r>
    <s v="FizzySip"/>
    <n v="1128299"/>
    <d v="2021-01-17T00:00:00"/>
    <s v="West"/>
    <s v="Oregon"/>
    <s v="Portland"/>
    <s v="Diet Coke"/>
    <n v="0.45"/>
    <n v="4000"/>
    <n v="1800"/>
    <n v="719.99999999999989"/>
    <n v="0.39999999999999997"/>
  </r>
  <r>
    <s v="FizzySip"/>
    <n v="1128299"/>
    <d v="2021-01-17T00:00:00"/>
    <s v="West"/>
    <s v="Oregon"/>
    <s v="Portland"/>
    <s v="Sprite"/>
    <n v="0.45"/>
    <n v="4000"/>
    <n v="1800"/>
    <n v="719.99999999999989"/>
    <n v="0.39999999999999997"/>
  </r>
  <r>
    <s v="FizzySip"/>
    <n v="1128299"/>
    <d v="2021-01-17T00:00:00"/>
    <s v="West"/>
    <s v="Oregon"/>
    <s v="Portland"/>
    <s v="Fanta"/>
    <n v="0.45"/>
    <n v="2500"/>
    <n v="1125"/>
    <n v="449.99999999999994"/>
    <n v="0.39999999999999997"/>
  </r>
  <r>
    <s v="FizzySip"/>
    <n v="1128299"/>
    <d v="2021-01-17T00:00:00"/>
    <s v="West"/>
    <s v="Oregon"/>
    <s v="Portland"/>
    <s v="Powerade"/>
    <n v="0.50000000000000011"/>
    <n v="2000"/>
    <n v="1000.0000000000002"/>
    <n v="450.00000000000011"/>
    <n v="0.45"/>
  </r>
  <r>
    <s v="FizzySip"/>
    <n v="1128299"/>
    <d v="2021-01-17T00:00:00"/>
    <s v="West"/>
    <s v="Oregon"/>
    <s v="Portland"/>
    <s v="Dasani Water"/>
    <n v="0.45"/>
    <n v="4500"/>
    <n v="2025"/>
    <n v="708.75"/>
    <n v="0.35"/>
  </r>
  <r>
    <s v="FizzySip"/>
    <n v="1128299"/>
    <d v="2021-02-17T00:00:00"/>
    <s v="West"/>
    <s v="Oregon"/>
    <s v="Portland"/>
    <s v="Coca-Cola"/>
    <n v="0.35000000000000003"/>
    <n v="5000"/>
    <n v="1750.0000000000002"/>
    <n v="700"/>
    <n v="0.39999999999999997"/>
  </r>
  <r>
    <s v="FizzySip"/>
    <n v="1128299"/>
    <d v="2021-02-17T00:00:00"/>
    <s v="West"/>
    <s v="Oregon"/>
    <s v="Portland"/>
    <s v="Diet Coke"/>
    <n v="0.45"/>
    <n v="4000"/>
    <n v="1800"/>
    <n v="719.99999999999989"/>
    <n v="0.39999999999999997"/>
  </r>
  <r>
    <s v="FizzySip"/>
    <n v="1128299"/>
    <d v="2021-02-17T00:00:00"/>
    <s v="West"/>
    <s v="Oregon"/>
    <s v="Portland"/>
    <s v="Sprite"/>
    <n v="0.45"/>
    <n v="4000"/>
    <n v="1800"/>
    <n v="719.99999999999989"/>
    <n v="0.39999999999999997"/>
  </r>
  <r>
    <s v="FizzySip"/>
    <n v="1128299"/>
    <d v="2021-02-17T00:00:00"/>
    <s v="West"/>
    <s v="Oregon"/>
    <s v="Portland"/>
    <s v="Fanta"/>
    <n v="0.45"/>
    <n v="2500"/>
    <n v="1125"/>
    <n v="449.99999999999994"/>
    <n v="0.39999999999999997"/>
  </r>
  <r>
    <s v="FizzySip"/>
    <n v="1128299"/>
    <d v="2021-02-17T00:00:00"/>
    <s v="West"/>
    <s v="Oregon"/>
    <s v="Portland"/>
    <s v="Powerade"/>
    <n v="0.50000000000000011"/>
    <n v="1750"/>
    <n v="875.00000000000023"/>
    <n v="393.75000000000011"/>
    <n v="0.45"/>
  </r>
  <r>
    <s v="FizzySip"/>
    <n v="1128299"/>
    <d v="2021-02-17T00:00:00"/>
    <s v="West"/>
    <s v="Oregon"/>
    <s v="Portland"/>
    <s v="Dasani Water"/>
    <n v="0.45"/>
    <n v="3750"/>
    <n v="1687.5"/>
    <n v="590.625"/>
    <n v="0.35"/>
  </r>
  <r>
    <s v="FizzySip"/>
    <n v="1128299"/>
    <d v="2021-03-16T00:00:00"/>
    <s v="West"/>
    <s v="Oregon"/>
    <s v="Portland"/>
    <s v="Coca-Cola"/>
    <n v="0.45"/>
    <n v="5250"/>
    <n v="2362.5"/>
    <n v="944.99999999999989"/>
    <n v="0.39999999999999997"/>
  </r>
  <r>
    <s v="FizzySip"/>
    <n v="1128299"/>
    <d v="2021-03-16T00:00:00"/>
    <s v="West"/>
    <s v="Oregon"/>
    <s v="Portland"/>
    <s v="Diet Coke"/>
    <n v="0.55000000000000004"/>
    <n v="3750"/>
    <n v="2062.5"/>
    <n v="824.99999999999989"/>
    <n v="0.39999999999999997"/>
  </r>
  <r>
    <s v="FizzySip"/>
    <n v="1128299"/>
    <d v="2021-03-16T00:00:00"/>
    <s v="West"/>
    <s v="Oregon"/>
    <s v="Portland"/>
    <s v="Sprite"/>
    <n v="0.6"/>
    <n v="4000"/>
    <n v="2400"/>
    <n v="959.99999999999989"/>
    <n v="0.39999999999999997"/>
  </r>
  <r>
    <s v="FizzySip"/>
    <n v="1128299"/>
    <d v="2021-03-16T00:00:00"/>
    <s v="West"/>
    <s v="Oregon"/>
    <s v="Portland"/>
    <s v="Fanta"/>
    <n v="0.55000000000000004"/>
    <n v="3000"/>
    <n v="1650.0000000000002"/>
    <n v="660"/>
    <n v="0.39999999999999997"/>
  </r>
  <r>
    <s v="FizzySip"/>
    <n v="1128299"/>
    <d v="2021-03-16T00:00:00"/>
    <s v="West"/>
    <s v="Oregon"/>
    <s v="Portland"/>
    <s v="Powerade"/>
    <n v="0.60000000000000009"/>
    <n v="1500"/>
    <n v="900.00000000000011"/>
    <n v="405.00000000000006"/>
    <n v="0.45"/>
  </r>
  <r>
    <s v="FizzySip"/>
    <n v="1128299"/>
    <d v="2021-03-16T00:00:00"/>
    <s v="West"/>
    <s v="Oregon"/>
    <s v="Portland"/>
    <s v="Dasani Water"/>
    <n v="0.45"/>
    <n v="3500"/>
    <n v="1575"/>
    <n v="551.25"/>
    <n v="0.35"/>
  </r>
  <r>
    <s v="FizzySip"/>
    <n v="1128299"/>
    <d v="2021-04-17T00:00:00"/>
    <s v="West"/>
    <s v="Oregon"/>
    <s v="Portland"/>
    <s v="Coca-Cola"/>
    <n v="0.5"/>
    <n v="5250"/>
    <n v="2625"/>
    <n v="1050"/>
    <n v="0.39999999999999997"/>
  </r>
  <r>
    <s v="FizzySip"/>
    <n v="1128299"/>
    <d v="2021-04-17T00:00:00"/>
    <s v="West"/>
    <s v="Oregon"/>
    <s v="Portland"/>
    <s v="Diet Coke"/>
    <n v="0.55000000000000004"/>
    <n v="3250"/>
    <n v="1787.5000000000002"/>
    <n v="715"/>
    <n v="0.39999999999999997"/>
  </r>
  <r>
    <s v="FizzySip"/>
    <n v="1128299"/>
    <d v="2021-04-17T00:00:00"/>
    <s v="West"/>
    <s v="Oregon"/>
    <s v="Portland"/>
    <s v="Sprite"/>
    <n v="0.55000000000000004"/>
    <n v="3750"/>
    <n v="2062.5"/>
    <n v="824.99999999999989"/>
    <n v="0.39999999999999997"/>
  </r>
  <r>
    <s v="FizzySip"/>
    <n v="1128299"/>
    <d v="2021-04-17T00:00:00"/>
    <s v="West"/>
    <s v="Oregon"/>
    <s v="Portland"/>
    <s v="Fanta"/>
    <n v="0.40000000000000008"/>
    <n v="2750"/>
    <n v="1100.0000000000002"/>
    <n v="440.00000000000006"/>
    <n v="0.39999999999999997"/>
  </r>
  <r>
    <s v="FizzySip"/>
    <n v="1128299"/>
    <d v="2021-04-17T00:00:00"/>
    <s v="West"/>
    <s v="Oregon"/>
    <s v="Portland"/>
    <s v="Powerade"/>
    <n v="0.45000000000000012"/>
    <n v="1750"/>
    <n v="787.50000000000023"/>
    <n v="354.37500000000011"/>
    <n v="0.45"/>
  </r>
  <r>
    <s v="FizzySip"/>
    <n v="1128299"/>
    <d v="2021-04-17T00:00:00"/>
    <s v="West"/>
    <s v="Oregon"/>
    <s v="Portland"/>
    <s v="Dasani Water"/>
    <n v="0.60000000000000009"/>
    <n v="3500"/>
    <n v="2100.0000000000005"/>
    <n v="735.00000000000011"/>
    <n v="0.35"/>
  </r>
  <r>
    <s v="FizzySip"/>
    <n v="1128299"/>
    <d v="2021-05-18T00:00:00"/>
    <s v="West"/>
    <s v="Oregon"/>
    <s v="Portland"/>
    <s v="Coca-Cola"/>
    <n v="0.45"/>
    <n v="5500"/>
    <n v="2475"/>
    <n v="989.99999999999989"/>
    <n v="0.39999999999999997"/>
  </r>
  <r>
    <s v="FizzySip"/>
    <n v="1128299"/>
    <d v="2021-05-18T00:00:00"/>
    <s v="West"/>
    <s v="Oregon"/>
    <s v="Portland"/>
    <s v="Diet Coke"/>
    <n v="0.5"/>
    <n v="4000"/>
    <n v="2000"/>
    <n v="799.99999999999989"/>
    <n v="0.39999999999999997"/>
  </r>
  <r>
    <s v="FizzySip"/>
    <n v="1128299"/>
    <d v="2021-05-18T00:00:00"/>
    <s v="West"/>
    <s v="Oregon"/>
    <s v="Portland"/>
    <s v="Sprite"/>
    <n v="0.5"/>
    <n v="4000"/>
    <n v="2000"/>
    <n v="799.99999999999989"/>
    <n v="0.39999999999999997"/>
  </r>
  <r>
    <s v="FizzySip"/>
    <n v="1128299"/>
    <d v="2021-05-18T00:00:00"/>
    <s v="West"/>
    <s v="Oregon"/>
    <s v="Portland"/>
    <s v="Fanta"/>
    <n v="0.45"/>
    <n v="3250"/>
    <n v="1462.5"/>
    <n v="585"/>
    <n v="0.39999999999999997"/>
  </r>
  <r>
    <s v="FizzySip"/>
    <n v="1128299"/>
    <d v="2021-05-18T00:00:00"/>
    <s v="West"/>
    <s v="Oregon"/>
    <s v="Portland"/>
    <s v="Powerade"/>
    <n v="0.39999999999999997"/>
    <n v="2250"/>
    <n v="899.99999999999989"/>
    <n v="404.99999999999994"/>
    <n v="0.45"/>
  </r>
  <r>
    <s v="FizzySip"/>
    <n v="1128299"/>
    <d v="2021-05-18T00:00:00"/>
    <s v="West"/>
    <s v="Oregon"/>
    <s v="Portland"/>
    <s v="Dasani Water"/>
    <n v="0.65"/>
    <n v="5750"/>
    <n v="3737.5"/>
    <n v="1308.125"/>
    <n v="0.35"/>
  </r>
  <r>
    <s v="FizzySip"/>
    <n v="1128299"/>
    <d v="2021-06-17T00:00:00"/>
    <s v="West"/>
    <s v="Oregon"/>
    <s v="Portland"/>
    <s v="Coca-Cola"/>
    <n v="0.6"/>
    <n v="8250"/>
    <n v="4950"/>
    <n v="1979.9999999999998"/>
    <n v="0.39999999999999997"/>
  </r>
  <r>
    <s v="FizzySip"/>
    <n v="1128299"/>
    <d v="2021-06-17T00:00:00"/>
    <s v="West"/>
    <s v="Oregon"/>
    <s v="Portland"/>
    <s v="Diet Coke"/>
    <n v="0.7"/>
    <n v="7000"/>
    <n v="4900"/>
    <n v="1959.9999999999998"/>
    <n v="0.39999999999999997"/>
  </r>
  <r>
    <s v="FizzySip"/>
    <n v="1128299"/>
    <d v="2021-06-17T00:00:00"/>
    <s v="West"/>
    <s v="Oregon"/>
    <s v="Portland"/>
    <s v="Sprite"/>
    <n v="0.85"/>
    <n v="7000"/>
    <n v="5950"/>
    <n v="2380"/>
    <n v="0.39999999999999997"/>
  </r>
  <r>
    <s v="FizzySip"/>
    <n v="1128299"/>
    <d v="2021-06-17T00:00:00"/>
    <s v="West"/>
    <s v="Oregon"/>
    <s v="Portland"/>
    <s v="Fanta"/>
    <n v="0.85"/>
    <n v="5750"/>
    <n v="4887.5"/>
    <n v="1954.9999999999998"/>
    <n v="0.39999999999999997"/>
  </r>
  <r>
    <s v="FizzySip"/>
    <n v="1128299"/>
    <d v="2021-06-17T00:00:00"/>
    <s v="West"/>
    <s v="Oregon"/>
    <s v="Portland"/>
    <s v="Powerade"/>
    <n v="0.95000000000000007"/>
    <n v="4500"/>
    <n v="4275"/>
    <n v="1923.75"/>
    <n v="0.45"/>
  </r>
  <r>
    <s v="FizzySip"/>
    <n v="1128299"/>
    <d v="2021-06-17T00:00:00"/>
    <s v="West"/>
    <s v="Oregon"/>
    <s v="Portland"/>
    <s v="Dasani Water"/>
    <n v="1.1000000000000001"/>
    <n v="7500"/>
    <n v="8250"/>
    <n v="2887.5"/>
    <n v="0.35"/>
  </r>
  <r>
    <s v="FizzySip"/>
    <n v="1128299"/>
    <d v="2021-07-16T00:00:00"/>
    <s v="West"/>
    <s v="Oregon"/>
    <s v="Portland"/>
    <s v="Coca-Cola"/>
    <n v="0.9"/>
    <n v="9000"/>
    <n v="8100"/>
    <n v="3239.9999999999995"/>
    <n v="0.39999999999999997"/>
  </r>
  <r>
    <s v="FizzySip"/>
    <n v="1128299"/>
    <d v="2021-07-16T00:00:00"/>
    <s v="West"/>
    <s v="Oregon"/>
    <s v="Portland"/>
    <s v="Diet Coke"/>
    <n v="0.95000000000000007"/>
    <n v="7500"/>
    <n v="7125.0000000000009"/>
    <n v="2850"/>
    <n v="0.39999999999999997"/>
  </r>
  <r>
    <s v="FizzySip"/>
    <n v="1128299"/>
    <d v="2021-07-16T00:00:00"/>
    <s v="West"/>
    <s v="Oregon"/>
    <s v="Portland"/>
    <s v="Sprite"/>
    <n v="0.95000000000000007"/>
    <n v="7000"/>
    <n v="6650.0000000000009"/>
    <n v="2660"/>
    <n v="0.39999999999999997"/>
  </r>
  <r>
    <s v="FizzySip"/>
    <n v="1128299"/>
    <d v="2021-07-16T00:00:00"/>
    <s v="West"/>
    <s v="Oregon"/>
    <s v="Portland"/>
    <s v="Fanta"/>
    <n v="0.9"/>
    <n v="6000"/>
    <n v="5400"/>
    <n v="2160"/>
    <n v="0.39999999999999997"/>
  </r>
  <r>
    <s v="FizzySip"/>
    <n v="1128299"/>
    <d v="2021-07-16T00:00:00"/>
    <s v="West"/>
    <s v="Oregon"/>
    <s v="Portland"/>
    <s v="Powerade"/>
    <n v="0.95000000000000007"/>
    <n v="6500"/>
    <n v="6175"/>
    <n v="2778.75"/>
    <n v="0.45"/>
  </r>
  <r>
    <s v="FizzySip"/>
    <n v="1128299"/>
    <d v="2021-07-16T00:00:00"/>
    <s v="West"/>
    <s v="Oregon"/>
    <s v="Portland"/>
    <s v="Dasani Water"/>
    <n v="1.1000000000000001"/>
    <n v="6500"/>
    <n v="7150.0000000000009"/>
    <n v="2502.5"/>
    <n v="0.35"/>
  </r>
  <r>
    <s v="FizzySip"/>
    <n v="1128299"/>
    <d v="2021-08-17T00:00:00"/>
    <s v="West"/>
    <s v="Oregon"/>
    <s v="Portland"/>
    <s v="Coca-Cola"/>
    <n v="0.95000000000000007"/>
    <n v="8500"/>
    <n v="8075.0000000000009"/>
    <n v="3230"/>
    <n v="0.39999999999999997"/>
  </r>
  <r>
    <s v="FizzySip"/>
    <n v="1128299"/>
    <d v="2021-08-17T00:00:00"/>
    <s v="West"/>
    <s v="Oregon"/>
    <s v="Portland"/>
    <s v="Diet Coke"/>
    <n v="0.85000000000000009"/>
    <n v="8250"/>
    <n v="7012.5000000000009"/>
    <n v="2805"/>
    <n v="0.39999999999999997"/>
  </r>
  <r>
    <s v="FizzySip"/>
    <n v="1128299"/>
    <d v="2021-08-17T00:00:00"/>
    <s v="West"/>
    <s v="Oregon"/>
    <s v="Portland"/>
    <s v="Sprite"/>
    <n v="0.75000000000000011"/>
    <n v="7000"/>
    <n v="5250.0000000000009"/>
    <n v="2100"/>
    <n v="0.39999999999999997"/>
  </r>
  <r>
    <s v="FizzySip"/>
    <n v="1128299"/>
    <d v="2021-08-17T00:00:00"/>
    <s v="West"/>
    <s v="Oregon"/>
    <s v="Portland"/>
    <s v="Fanta"/>
    <n v="0.75000000000000011"/>
    <n v="4750"/>
    <n v="3562.5000000000005"/>
    <n v="1425"/>
    <n v="0.39999999999999997"/>
  </r>
  <r>
    <s v="FizzySip"/>
    <n v="1128299"/>
    <d v="2021-08-17T00:00:00"/>
    <s v="West"/>
    <s v="Oregon"/>
    <s v="Portland"/>
    <s v="Powerade"/>
    <n v="0.64999999999999991"/>
    <n v="4750"/>
    <n v="3087.4999999999995"/>
    <n v="1389.3749999999998"/>
    <n v="0.45"/>
  </r>
  <r>
    <s v="FizzySip"/>
    <n v="1128299"/>
    <d v="2021-08-17T00:00:00"/>
    <s v="West"/>
    <s v="Oregon"/>
    <s v="Portland"/>
    <s v="Dasani Water"/>
    <n v="0.7"/>
    <n v="3000"/>
    <n v="2100"/>
    <n v="735"/>
    <n v="0.35"/>
  </r>
  <r>
    <s v="FizzySip"/>
    <n v="1128299"/>
    <d v="2021-09-18T00:00:00"/>
    <s v="West"/>
    <s v="Oregon"/>
    <s v="Portland"/>
    <s v="Coca-Cola"/>
    <n v="0.45000000000000012"/>
    <n v="5000"/>
    <n v="2250.0000000000005"/>
    <n v="900.00000000000011"/>
    <n v="0.39999999999999997"/>
  </r>
  <r>
    <s v="FizzySip"/>
    <n v="1128299"/>
    <d v="2021-09-18T00:00:00"/>
    <s v="West"/>
    <s v="Oregon"/>
    <s v="Portland"/>
    <s v="Diet Coke"/>
    <n v="0.50000000000000011"/>
    <n v="5000"/>
    <n v="2500.0000000000005"/>
    <n v="1000.0000000000001"/>
    <n v="0.39999999999999997"/>
  </r>
  <r>
    <s v="FizzySip"/>
    <n v="1128299"/>
    <d v="2021-09-18T00:00:00"/>
    <s v="West"/>
    <s v="Oregon"/>
    <s v="Portland"/>
    <s v="Sprite"/>
    <n v="0.45000000000000012"/>
    <n v="3000"/>
    <n v="1350.0000000000005"/>
    <n v="540.00000000000011"/>
    <n v="0.39999999999999997"/>
  </r>
  <r>
    <s v="FizzySip"/>
    <n v="1128299"/>
    <d v="2021-09-18T00:00:00"/>
    <s v="West"/>
    <s v="Oregon"/>
    <s v="Portland"/>
    <s v="Fanta"/>
    <n v="0.45000000000000012"/>
    <n v="2500"/>
    <n v="1125.0000000000002"/>
    <n v="450.00000000000006"/>
    <n v="0.39999999999999997"/>
  </r>
  <r>
    <s v="FizzySip"/>
    <n v="1128299"/>
    <d v="2021-09-18T00:00:00"/>
    <s v="West"/>
    <s v="Oregon"/>
    <s v="Portland"/>
    <s v="Powerade"/>
    <n v="0.55000000000000004"/>
    <n v="2750"/>
    <n v="1512.5000000000002"/>
    <n v="680.62500000000011"/>
    <n v="0.45"/>
  </r>
  <r>
    <s v="FizzySip"/>
    <n v="1128299"/>
    <d v="2021-09-18T00:00:00"/>
    <s v="West"/>
    <s v="Oregon"/>
    <s v="Portland"/>
    <s v="Dasani Water"/>
    <n v="0.39999999999999997"/>
    <n v="3000"/>
    <n v="1200"/>
    <n v="420"/>
    <n v="0.35"/>
  </r>
  <r>
    <s v="FizzySip"/>
    <n v="1128299"/>
    <d v="2021-10-17T00:00:00"/>
    <s v="West"/>
    <s v="Oregon"/>
    <s v="Portland"/>
    <s v="Coca-Cola"/>
    <n v="0.35000000000000003"/>
    <n v="4000"/>
    <n v="1400.0000000000002"/>
    <n v="560"/>
    <n v="0.39999999999999997"/>
  </r>
  <r>
    <s v="FizzySip"/>
    <n v="1128299"/>
    <d v="2021-10-17T00:00:00"/>
    <s v="West"/>
    <s v="Oregon"/>
    <s v="Portland"/>
    <s v="Diet Coke"/>
    <n v="0.50000000000000011"/>
    <n v="5750"/>
    <n v="2875.0000000000005"/>
    <n v="1150"/>
    <n v="0.39999999999999997"/>
  </r>
  <r>
    <s v="FizzySip"/>
    <n v="1128299"/>
    <d v="2021-10-17T00:00:00"/>
    <s v="West"/>
    <s v="Oregon"/>
    <s v="Portland"/>
    <s v="Sprite"/>
    <n v="0.45000000000000012"/>
    <n v="4000"/>
    <n v="1800.0000000000005"/>
    <n v="720.00000000000011"/>
    <n v="0.39999999999999997"/>
  </r>
  <r>
    <s v="FizzySip"/>
    <n v="1128299"/>
    <d v="2021-10-17T00:00:00"/>
    <s v="West"/>
    <s v="Oregon"/>
    <s v="Portland"/>
    <s v="Fanta"/>
    <n v="0.40000000000000008"/>
    <n v="3750"/>
    <n v="1500.0000000000002"/>
    <n v="600"/>
    <n v="0.39999999999999997"/>
  </r>
  <r>
    <s v="FizzySip"/>
    <n v="1128299"/>
    <d v="2021-10-17T00:00:00"/>
    <s v="West"/>
    <s v="Oregon"/>
    <s v="Portland"/>
    <s v="Powerade"/>
    <n v="0.5"/>
    <n v="3500"/>
    <n v="1750"/>
    <n v="787.5"/>
    <n v="0.45"/>
  </r>
  <r>
    <s v="FizzySip"/>
    <n v="1128299"/>
    <d v="2021-10-17T00:00:00"/>
    <s v="West"/>
    <s v="Oregon"/>
    <s v="Portland"/>
    <s v="Dasani Water"/>
    <n v="0.55000000000000004"/>
    <n v="4000"/>
    <n v="2200"/>
    <n v="770"/>
    <n v="0.35"/>
  </r>
  <r>
    <s v="FizzySip"/>
    <n v="1128299"/>
    <d v="2021-11-17T00:00:00"/>
    <s v="West"/>
    <s v="Oregon"/>
    <s v="Portland"/>
    <s v="Coca-Cola"/>
    <n v="0.40000000000000008"/>
    <n v="6250"/>
    <n v="2500.0000000000005"/>
    <n v="1000.0000000000001"/>
    <n v="0.39999999999999997"/>
  </r>
  <r>
    <s v="FizzySip"/>
    <n v="1128299"/>
    <d v="2021-11-17T00:00:00"/>
    <s v="West"/>
    <s v="Oregon"/>
    <s v="Portland"/>
    <s v="Diet Coke"/>
    <n v="0.45000000000000012"/>
    <n v="7000"/>
    <n v="3150.0000000000009"/>
    <n v="1260.0000000000002"/>
    <n v="0.39999999999999997"/>
  </r>
  <r>
    <s v="FizzySip"/>
    <n v="1128299"/>
    <d v="2021-11-17T00:00:00"/>
    <s v="West"/>
    <s v="Oregon"/>
    <s v="Portland"/>
    <s v="Sprite"/>
    <n v="0.40000000000000008"/>
    <n v="5250"/>
    <n v="2100.0000000000005"/>
    <n v="840.00000000000011"/>
    <n v="0.39999999999999997"/>
  </r>
  <r>
    <s v="FizzySip"/>
    <n v="1128299"/>
    <d v="2021-11-17T00:00:00"/>
    <s v="West"/>
    <s v="Oregon"/>
    <s v="Portland"/>
    <s v="Fanta"/>
    <n v="0.50000000000000011"/>
    <n v="5000"/>
    <n v="2500.0000000000005"/>
    <n v="1000.0000000000001"/>
    <n v="0.39999999999999997"/>
  </r>
  <r>
    <s v="FizzySip"/>
    <n v="1128299"/>
    <d v="2021-11-17T00:00:00"/>
    <s v="West"/>
    <s v="Oregon"/>
    <s v="Portland"/>
    <s v="Powerade"/>
    <n v="0.70000000000000007"/>
    <n v="4750"/>
    <n v="3325.0000000000005"/>
    <n v="1496.2500000000002"/>
    <n v="0.45"/>
  </r>
  <r>
    <s v="FizzySip"/>
    <n v="1128299"/>
    <d v="2021-11-17T00:00:00"/>
    <s v="West"/>
    <s v="Oregon"/>
    <s v="Portland"/>
    <s v="Dasani Water"/>
    <n v="0.8500000000000002"/>
    <n v="6000"/>
    <n v="5100.0000000000009"/>
    <n v="1785.0000000000002"/>
    <n v="0.35"/>
  </r>
  <r>
    <s v="FizzySip"/>
    <n v="1128299"/>
    <d v="2021-12-16T00:00:00"/>
    <s v="West"/>
    <s v="Oregon"/>
    <s v="Portland"/>
    <s v="Coca-Cola"/>
    <n v="0.70000000000000018"/>
    <n v="8000"/>
    <n v="5600.0000000000018"/>
    <n v="2240.0000000000005"/>
    <n v="0.39999999999999997"/>
  </r>
  <r>
    <s v="FizzySip"/>
    <n v="1128299"/>
    <d v="2021-12-16T00:00:00"/>
    <s v="West"/>
    <s v="Oregon"/>
    <s v="Portland"/>
    <s v="Diet Coke"/>
    <n v="0.80000000000000027"/>
    <n v="8000"/>
    <n v="6400.0000000000018"/>
    <n v="2560.0000000000005"/>
    <n v="0.39999999999999997"/>
  </r>
  <r>
    <s v="FizzySip"/>
    <n v="1128299"/>
    <d v="2021-12-16T00:00:00"/>
    <s v="West"/>
    <s v="Oregon"/>
    <s v="Portland"/>
    <s v="Sprite"/>
    <n v="0.75000000000000022"/>
    <n v="6000"/>
    <n v="4500.0000000000009"/>
    <n v="1800.0000000000002"/>
    <n v="0.39999999999999997"/>
  </r>
  <r>
    <s v="FizzySip"/>
    <n v="1128299"/>
    <d v="2021-12-16T00:00:00"/>
    <s v="West"/>
    <s v="Oregon"/>
    <s v="Portland"/>
    <s v="Fanta"/>
    <n v="0.75000000000000022"/>
    <n v="6000"/>
    <n v="4500.0000000000009"/>
    <n v="1800.0000000000002"/>
    <n v="0.39999999999999997"/>
  </r>
  <r>
    <s v="FizzySip"/>
    <n v="1128299"/>
    <d v="2021-12-16T00:00:00"/>
    <s v="West"/>
    <s v="Oregon"/>
    <s v="Portland"/>
    <s v="Powerade"/>
    <n v="0.8500000000000002"/>
    <n v="5250"/>
    <n v="4462.5000000000009"/>
    <n v="2008.1250000000005"/>
    <n v="0.45"/>
  </r>
  <r>
    <s v="FizzySip"/>
    <n v="1128299"/>
    <d v="2021-12-16T00:00:00"/>
    <s v="West"/>
    <s v="Oregon"/>
    <s v="Portland"/>
    <s v="Dasani Water"/>
    <n v="0.90000000000000024"/>
    <n v="6250"/>
    <n v="5625.0000000000018"/>
    <n v="1968.7500000000005"/>
    <n v="0.35"/>
  </r>
  <r>
    <s v="BevCo"/>
    <n v="1197831"/>
    <d v="2021-01-05T00:00:00"/>
    <s v="South"/>
    <s v="Louisiana"/>
    <s v="New Orleans"/>
    <s v="Coca-Cola"/>
    <n v="0.2"/>
    <n v="6750"/>
    <n v="1350"/>
    <n v="405"/>
    <n v="0.3"/>
  </r>
  <r>
    <s v="BevCo"/>
    <n v="1197831"/>
    <d v="2021-01-05T00:00:00"/>
    <s v="South"/>
    <s v="Louisiana"/>
    <s v="New Orleans"/>
    <s v="Diet Coke"/>
    <n v="0.3"/>
    <n v="6750"/>
    <n v="2025"/>
    <n v="607.5"/>
    <n v="0.3"/>
  </r>
  <r>
    <s v="BevCo"/>
    <n v="1197831"/>
    <d v="2021-01-05T00:00:00"/>
    <s v="South"/>
    <s v="Louisiana"/>
    <s v="New Orleans"/>
    <s v="Sprite"/>
    <n v="0.3"/>
    <n v="4750"/>
    <n v="1425"/>
    <n v="427.5"/>
    <n v="0.3"/>
  </r>
  <r>
    <s v="BevCo"/>
    <n v="1197831"/>
    <d v="2021-01-05T00:00:00"/>
    <s v="South"/>
    <s v="Louisiana"/>
    <s v="New Orleans"/>
    <s v="Fanta"/>
    <n v="0.35"/>
    <n v="4750"/>
    <n v="1662.5"/>
    <n v="665"/>
    <n v="0.4"/>
  </r>
  <r>
    <s v="BevCo"/>
    <n v="1197831"/>
    <d v="2021-01-05T00:00:00"/>
    <s v="South"/>
    <s v="Louisiana"/>
    <s v="New Orleans"/>
    <s v="Powerade"/>
    <n v="0.4"/>
    <n v="3250"/>
    <n v="1300"/>
    <n v="325"/>
    <n v="0.25"/>
  </r>
  <r>
    <s v="BevCo"/>
    <n v="1197831"/>
    <d v="2021-01-05T00:00:00"/>
    <s v="South"/>
    <s v="Louisiana"/>
    <s v="New Orleans"/>
    <s v="Dasani Water"/>
    <n v="0.35"/>
    <n v="4750"/>
    <n v="1662.5"/>
    <n v="748.125"/>
    <n v="0.45"/>
  </r>
  <r>
    <s v="BevCo"/>
    <n v="1197831"/>
    <d v="2021-02-04T00:00:00"/>
    <s v="South"/>
    <s v="Louisiana"/>
    <s v="New Orleans"/>
    <s v="Coca-Cola"/>
    <n v="0.25"/>
    <n v="6250"/>
    <n v="1562.5"/>
    <n v="468.75"/>
    <n v="0.3"/>
  </r>
  <r>
    <s v="BevCo"/>
    <n v="1197831"/>
    <d v="2021-02-04T00:00:00"/>
    <s v="South"/>
    <s v="Louisiana"/>
    <s v="New Orleans"/>
    <s v="Diet Coke"/>
    <n v="0.35"/>
    <n v="6000"/>
    <n v="2100"/>
    <n v="630"/>
    <n v="0.3"/>
  </r>
  <r>
    <s v="BevCo"/>
    <n v="1197831"/>
    <d v="2021-02-04T00:00:00"/>
    <s v="South"/>
    <s v="Louisiana"/>
    <s v="New Orleans"/>
    <s v="Sprite"/>
    <n v="0.35"/>
    <n v="4250"/>
    <n v="1487.5"/>
    <n v="446.25"/>
    <n v="0.3"/>
  </r>
  <r>
    <s v="BevCo"/>
    <n v="1197831"/>
    <d v="2021-02-04T00:00:00"/>
    <s v="South"/>
    <s v="Louisiana"/>
    <s v="New Orleans"/>
    <s v="Fanta"/>
    <n v="0.35"/>
    <n v="3750"/>
    <n v="1312.5"/>
    <n v="525"/>
    <n v="0.4"/>
  </r>
  <r>
    <s v="BevCo"/>
    <n v="1197831"/>
    <d v="2021-02-04T00:00:00"/>
    <s v="South"/>
    <s v="Louisiana"/>
    <s v="New Orleans"/>
    <s v="Powerade"/>
    <n v="0.4"/>
    <n v="2500"/>
    <n v="1000"/>
    <n v="250"/>
    <n v="0.25"/>
  </r>
  <r>
    <s v="BevCo"/>
    <n v="1197831"/>
    <d v="2021-02-04T00:00:00"/>
    <s v="South"/>
    <s v="Louisiana"/>
    <s v="New Orleans"/>
    <s v="Dasani Water"/>
    <n v="0.35"/>
    <n v="4500"/>
    <n v="1575"/>
    <n v="708.75"/>
    <n v="0.45"/>
  </r>
  <r>
    <s v="BevCo"/>
    <n v="1197831"/>
    <d v="2021-03-06T00:00:00"/>
    <s v="South"/>
    <s v="Louisiana"/>
    <s v="New Orleans"/>
    <s v="Coca-Cola"/>
    <n v="0.3"/>
    <n v="6250"/>
    <n v="1875"/>
    <n v="656.25"/>
    <n v="0.35"/>
  </r>
  <r>
    <s v="BevCo"/>
    <n v="1197831"/>
    <d v="2021-03-06T00:00:00"/>
    <s v="South"/>
    <s v="Louisiana"/>
    <s v="New Orleans"/>
    <s v="Diet Coke"/>
    <n v="0.4"/>
    <n v="6250"/>
    <n v="2500"/>
    <n v="875"/>
    <n v="0.35"/>
  </r>
  <r>
    <s v="BevCo"/>
    <n v="1197831"/>
    <d v="2021-03-06T00:00:00"/>
    <s v="South"/>
    <s v="Louisiana"/>
    <s v="New Orleans"/>
    <s v="Sprite"/>
    <n v="0.3"/>
    <n v="4500"/>
    <n v="1350"/>
    <n v="472.49999999999994"/>
    <n v="0.35"/>
  </r>
  <r>
    <s v="BevCo"/>
    <n v="1197831"/>
    <d v="2021-03-06T00:00:00"/>
    <s v="South"/>
    <s v="Louisiana"/>
    <s v="New Orleans"/>
    <s v="Fanta"/>
    <n v="0.35000000000000003"/>
    <n v="3500"/>
    <n v="1225.0000000000002"/>
    <n v="551.25000000000011"/>
    <n v="0.45"/>
  </r>
  <r>
    <s v="BevCo"/>
    <n v="1197831"/>
    <d v="2021-03-06T00:00:00"/>
    <s v="South"/>
    <s v="Louisiana"/>
    <s v="New Orleans"/>
    <s v="Powerade"/>
    <n v="0.4"/>
    <n v="2500"/>
    <n v="1000"/>
    <n v="300"/>
    <n v="0.3"/>
  </r>
  <r>
    <s v="BevCo"/>
    <n v="1197831"/>
    <d v="2021-03-06T00:00:00"/>
    <s v="South"/>
    <s v="Louisiana"/>
    <s v="New Orleans"/>
    <s v="Dasani Water"/>
    <n v="0.35000000000000003"/>
    <n v="4000"/>
    <n v="1400.0000000000002"/>
    <n v="700.00000000000011"/>
    <n v="0.5"/>
  </r>
  <r>
    <s v="BevCo"/>
    <n v="1197831"/>
    <d v="2021-04-05T00:00:00"/>
    <s v="South"/>
    <s v="Louisiana"/>
    <s v="New Orleans"/>
    <s v="Coca-Cola"/>
    <n v="0.19999999999999998"/>
    <n v="6500"/>
    <n v="1300"/>
    <n v="454.99999999999994"/>
    <n v="0.35"/>
  </r>
  <r>
    <s v="BevCo"/>
    <n v="1197831"/>
    <d v="2021-04-05T00:00:00"/>
    <s v="South"/>
    <s v="Louisiana"/>
    <s v="New Orleans"/>
    <s v="Diet Coke"/>
    <n v="0.30000000000000004"/>
    <n v="6500"/>
    <n v="1950.0000000000002"/>
    <n v="682.5"/>
    <n v="0.35"/>
  </r>
  <r>
    <s v="BevCo"/>
    <n v="1197831"/>
    <d v="2021-04-05T00:00:00"/>
    <s v="South"/>
    <s v="Louisiana"/>
    <s v="New Orleans"/>
    <s v="Sprite"/>
    <n v="0.24999999999999997"/>
    <n v="4750"/>
    <n v="1187.4999999999998"/>
    <n v="415.62499999999989"/>
    <n v="0.35"/>
  </r>
  <r>
    <s v="BevCo"/>
    <n v="1197831"/>
    <d v="2021-04-05T00:00:00"/>
    <s v="South"/>
    <s v="Louisiana"/>
    <s v="New Orleans"/>
    <s v="Fanta"/>
    <n v="0.30000000000000004"/>
    <n v="3750"/>
    <n v="1125.0000000000002"/>
    <n v="506.25000000000011"/>
    <n v="0.45"/>
  </r>
  <r>
    <s v="BevCo"/>
    <n v="1197831"/>
    <d v="2021-04-05T00:00:00"/>
    <s v="South"/>
    <s v="Louisiana"/>
    <s v="New Orleans"/>
    <s v="Powerade"/>
    <n v="0.35"/>
    <n v="2750"/>
    <n v="962.49999999999989"/>
    <n v="288.74999999999994"/>
    <n v="0.3"/>
  </r>
  <r>
    <s v="BevCo"/>
    <n v="1197831"/>
    <d v="2021-04-05T00:00:00"/>
    <s v="South"/>
    <s v="Louisiana"/>
    <s v="New Orleans"/>
    <s v="Dasani Water"/>
    <n v="0.30000000000000004"/>
    <n v="5500"/>
    <n v="1650.0000000000002"/>
    <n v="825.00000000000011"/>
    <n v="0.5"/>
  </r>
  <r>
    <s v="BevCo"/>
    <n v="1197831"/>
    <d v="2021-05-05T00:00:00"/>
    <s v="South"/>
    <s v="Louisiana"/>
    <s v="New Orleans"/>
    <s v="Coca-Cola"/>
    <n v="0.19999999999999998"/>
    <n v="7000"/>
    <n v="1399.9999999999998"/>
    <n v="489.99999999999989"/>
    <n v="0.35"/>
  </r>
  <r>
    <s v="BevCo"/>
    <n v="1197831"/>
    <d v="2021-05-05T00:00:00"/>
    <s v="South"/>
    <s v="Louisiana"/>
    <s v="New Orleans"/>
    <s v="Diet Coke"/>
    <n v="0.30000000000000004"/>
    <n v="7250"/>
    <n v="2175.0000000000005"/>
    <n v="761.25000000000011"/>
    <n v="0.35"/>
  </r>
  <r>
    <s v="BevCo"/>
    <n v="1197831"/>
    <d v="2021-05-05T00:00:00"/>
    <s v="South"/>
    <s v="Louisiana"/>
    <s v="New Orleans"/>
    <s v="Sprite"/>
    <n v="0.24999999999999997"/>
    <n v="5750"/>
    <n v="1437.4999999999998"/>
    <n v="503.12499999999989"/>
    <n v="0.35"/>
  </r>
  <r>
    <s v="BevCo"/>
    <n v="1197831"/>
    <d v="2021-05-05T00:00:00"/>
    <s v="South"/>
    <s v="Louisiana"/>
    <s v="New Orleans"/>
    <s v="Fanta"/>
    <n v="0.35000000000000003"/>
    <n v="5000"/>
    <n v="1750.0000000000002"/>
    <n v="787.50000000000011"/>
    <n v="0.45"/>
  </r>
  <r>
    <s v="BevCo"/>
    <n v="1197831"/>
    <d v="2021-05-05T00:00:00"/>
    <s v="South"/>
    <s v="Louisiana"/>
    <s v="New Orleans"/>
    <s v="Powerade"/>
    <n v="0.5"/>
    <n v="4000"/>
    <n v="2000"/>
    <n v="600"/>
    <n v="0.3"/>
  </r>
  <r>
    <s v="BevCo"/>
    <n v="1197831"/>
    <d v="2021-05-05T00:00:00"/>
    <s v="South"/>
    <s v="Louisiana"/>
    <s v="New Orleans"/>
    <s v="Dasani Water"/>
    <n v="0.45"/>
    <n v="7500"/>
    <n v="3375"/>
    <n v="1687.5"/>
    <n v="0.5"/>
  </r>
  <r>
    <s v="BevCo"/>
    <n v="1197831"/>
    <d v="2021-06-04T00:00:00"/>
    <s v="South"/>
    <s v="Louisiana"/>
    <s v="New Orleans"/>
    <s v="Coca-Cola"/>
    <n v="0.45"/>
    <n v="7500"/>
    <n v="3375"/>
    <n v="1181.25"/>
    <n v="0.35"/>
  </r>
  <r>
    <s v="BevCo"/>
    <n v="1197831"/>
    <d v="2021-06-04T00:00:00"/>
    <s v="South"/>
    <s v="Louisiana"/>
    <s v="New Orleans"/>
    <s v="Diet Coke"/>
    <n v="0.5"/>
    <n v="7500"/>
    <n v="3750"/>
    <n v="1312.5"/>
    <n v="0.35"/>
  </r>
  <r>
    <s v="BevCo"/>
    <n v="1197831"/>
    <d v="2021-06-04T00:00:00"/>
    <s v="South"/>
    <s v="Louisiana"/>
    <s v="New Orleans"/>
    <s v="Sprite"/>
    <n v="0.5"/>
    <n v="6000"/>
    <n v="3000"/>
    <n v="1050"/>
    <n v="0.35"/>
  </r>
  <r>
    <s v="BevCo"/>
    <n v="1197831"/>
    <d v="2021-06-04T00:00:00"/>
    <s v="South"/>
    <s v="Louisiana"/>
    <s v="New Orleans"/>
    <s v="Fanta"/>
    <n v="0.5"/>
    <n v="5500"/>
    <n v="2750"/>
    <n v="1237.5"/>
    <n v="0.45"/>
  </r>
  <r>
    <s v="BevCo"/>
    <n v="1197831"/>
    <d v="2021-06-04T00:00:00"/>
    <s v="South"/>
    <s v="Louisiana"/>
    <s v="New Orleans"/>
    <s v="Powerade"/>
    <n v="0.55000000000000004"/>
    <n v="4500"/>
    <n v="2475"/>
    <n v="742.5"/>
    <n v="0.3"/>
  </r>
  <r>
    <s v="BevCo"/>
    <n v="1197831"/>
    <d v="2021-06-04T00:00:00"/>
    <s v="South"/>
    <s v="Louisiana"/>
    <s v="New Orleans"/>
    <s v="Dasani Water"/>
    <n v="0.60000000000000009"/>
    <n v="8250"/>
    <n v="4950.0000000000009"/>
    <n v="2475.0000000000005"/>
    <n v="0.5"/>
  </r>
  <r>
    <s v="BevCo"/>
    <n v="1197831"/>
    <d v="2021-07-06T00:00:00"/>
    <s v="South"/>
    <s v="Louisiana"/>
    <s v="New Orleans"/>
    <s v="Coca-Cola"/>
    <n v="0.5"/>
    <n v="7750"/>
    <n v="3875"/>
    <n v="1549.9999999999998"/>
    <n v="0.39999999999999997"/>
  </r>
  <r>
    <s v="BevCo"/>
    <n v="1197831"/>
    <d v="2021-07-06T00:00:00"/>
    <s v="South"/>
    <s v="Louisiana"/>
    <s v="New Orleans"/>
    <s v="Diet Coke"/>
    <n v="0.55000000000000004"/>
    <n v="7750"/>
    <n v="4262.5"/>
    <n v="1704.9999999999998"/>
    <n v="0.39999999999999997"/>
  </r>
  <r>
    <s v="BevCo"/>
    <n v="1197831"/>
    <d v="2021-07-06T00:00:00"/>
    <s v="South"/>
    <s v="Louisiana"/>
    <s v="New Orleans"/>
    <s v="Sprite"/>
    <n v="0.5"/>
    <n v="9250"/>
    <n v="4625"/>
    <n v="1849.9999999999998"/>
    <n v="0.39999999999999997"/>
  </r>
  <r>
    <s v="BevCo"/>
    <n v="1197831"/>
    <d v="2021-07-06T00:00:00"/>
    <s v="South"/>
    <s v="Louisiana"/>
    <s v="New Orleans"/>
    <s v="Fanta"/>
    <n v="0.5"/>
    <n v="5250"/>
    <n v="2625"/>
    <n v="1312.5"/>
    <n v="0.5"/>
  </r>
  <r>
    <s v="BevCo"/>
    <n v="1197831"/>
    <d v="2021-07-06T00:00:00"/>
    <s v="South"/>
    <s v="Louisiana"/>
    <s v="New Orleans"/>
    <s v="Powerade"/>
    <n v="0.55000000000000004"/>
    <n v="5250"/>
    <n v="2887.5000000000005"/>
    <n v="1010.6250000000001"/>
    <n v="0.35"/>
  </r>
  <r>
    <s v="BevCo"/>
    <n v="1197831"/>
    <d v="2021-07-06T00:00:00"/>
    <s v="South"/>
    <s v="Louisiana"/>
    <s v="New Orleans"/>
    <s v="Dasani Water"/>
    <n v="0.65"/>
    <n v="8000"/>
    <n v="5200"/>
    <n v="2860.0000000000005"/>
    <n v="0.55000000000000004"/>
  </r>
  <r>
    <s v="BevCo"/>
    <n v="1197831"/>
    <d v="2021-08-08T00:00:00"/>
    <s v="South"/>
    <s v="Louisiana"/>
    <s v="New Orleans"/>
    <s v="Coca-Cola"/>
    <n v="0.5"/>
    <n v="7500"/>
    <n v="3750"/>
    <n v="1499.9999999999998"/>
    <n v="0.39999999999999997"/>
  </r>
  <r>
    <s v="BevCo"/>
    <n v="1197831"/>
    <d v="2021-08-08T00:00:00"/>
    <s v="South"/>
    <s v="Louisiana"/>
    <s v="New Orleans"/>
    <s v="Diet Coke"/>
    <n v="0.55000000000000004"/>
    <n v="7500"/>
    <n v="4125"/>
    <n v="1649.9999999999998"/>
    <n v="0.39999999999999997"/>
  </r>
  <r>
    <s v="BevCo"/>
    <n v="1197831"/>
    <d v="2021-08-08T00:00:00"/>
    <s v="South"/>
    <s v="Louisiana"/>
    <s v="New Orleans"/>
    <s v="Sprite"/>
    <n v="0.5"/>
    <n v="9250"/>
    <n v="4625"/>
    <n v="1849.9999999999998"/>
    <n v="0.39999999999999997"/>
  </r>
  <r>
    <s v="BevCo"/>
    <n v="1197831"/>
    <d v="2021-08-08T00:00:00"/>
    <s v="South"/>
    <s v="Louisiana"/>
    <s v="New Orleans"/>
    <s v="Fanta"/>
    <n v="0.5"/>
    <n v="4750"/>
    <n v="2375"/>
    <n v="1187.5"/>
    <n v="0.5"/>
  </r>
  <r>
    <s v="BevCo"/>
    <n v="1197831"/>
    <d v="2021-08-08T00:00:00"/>
    <s v="South"/>
    <s v="Louisiana"/>
    <s v="New Orleans"/>
    <s v="Powerade"/>
    <n v="0.55000000000000004"/>
    <n v="4750"/>
    <n v="2612.5"/>
    <n v="914.37499999999989"/>
    <n v="0.35"/>
  </r>
  <r>
    <s v="BevCo"/>
    <n v="1197831"/>
    <d v="2021-08-08T00:00:00"/>
    <s v="South"/>
    <s v="Louisiana"/>
    <s v="New Orleans"/>
    <s v="Dasani Water"/>
    <n v="0.6"/>
    <n v="7250"/>
    <n v="4350"/>
    <n v="2392.5"/>
    <n v="0.55000000000000004"/>
  </r>
  <r>
    <s v="BevCo"/>
    <n v="1197831"/>
    <d v="2021-09-05T00:00:00"/>
    <s v="South"/>
    <s v="Louisiana"/>
    <s v="New Orleans"/>
    <s v="Coca-Cola"/>
    <n v="0.55000000000000004"/>
    <n v="6750"/>
    <n v="3712.5000000000005"/>
    <n v="1485"/>
    <n v="0.39999999999999997"/>
  </r>
  <r>
    <s v="BevCo"/>
    <n v="1197831"/>
    <d v="2021-09-05T00:00:00"/>
    <s v="South"/>
    <s v="Louisiana"/>
    <s v="New Orleans"/>
    <s v="Diet Coke"/>
    <n v="0.55000000000000004"/>
    <n v="6250"/>
    <n v="3437.5000000000005"/>
    <n v="1375"/>
    <n v="0.39999999999999997"/>
  </r>
  <r>
    <s v="BevCo"/>
    <n v="1197831"/>
    <d v="2021-09-05T00:00:00"/>
    <s v="South"/>
    <s v="Louisiana"/>
    <s v="New Orleans"/>
    <s v="Sprite"/>
    <n v="0.6"/>
    <n v="6750"/>
    <n v="4050"/>
    <n v="1619.9999999999998"/>
    <n v="0.39999999999999997"/>
  </r>
  <r>
    <s v="BevCo"/>
    <n v="1197831"/>
    <d v="2021-09-05T00:00:00"/>
    <s v="South"/>
    <s v="Louisiana"/>
    <s v="New Orleans"/>
    <s v="Fanta"/>
    <n v="0.6"/>
    <n v="4000"/>
    <n v="2400"/>
    <n v="1200"/>
    <n v="0.5"/>
  </r>
  <r>
    <s v="BevCo"/>
    <n v="1197831"/>
    <d v="2021-09-05T00:00:00"/>
    <s v="South"/>
    <s v="Louisiana"/>
    <s v="New Orleans"/>
    <s v="Powerade"/>
    <n v="0.55000000000000004"/>
    <n v="4000"/>
    <n v="2200"/>
    <n v="770"/>
    <n v="0.35"/>
  </r>
  <r>
    <s v="BevCo"/>
    <n v="1197831"/>
    <d v="2021-09-05T00:00:00"/>
    <s v="South"/>
    <s v="Louisiana"/>
    <s v="New Orleans"/>
    <s v="Dasani Water"/>
    <n v="0.5"/>
    <n v="6250"/>
    <n v="3125"/>
    <n v="1718.7500000000002"/>
    <n v="0.55000000000000004"/>
  </r>
  <r>
    <s v="BevCo"/>
    <n v="1197831"/>
    <d v="2021-10-04T00:00:00"/>
    <s v="South"/>
    <s v="Louisiana"/>
    <s v="New Orleans"/>
    <s v="Coca-Cola"/>
    <n v="0.4"/>
    <n v="5750"/>
    <n v="2300"/>
    <n v="919.99999999999989"/>
    <n v="0.39999999999999997"/>
  </r>
  <r>
    <s v="BevCo"/>
    <n v="1197831"/>
    <d v="2021-10-04T00:00:00"/>
    <s v="South"/>
    <s v="Louisiana"/>
    <s v="New Orleans"/>
    <s v="Diet Coke"/>
    <n v="0.4"/>
    <n v="5750"/>
    <n v="2300"/>
    <n v="919.99999999999989"/>
    <n v="0.39999999999999997"/>
  </r>
  <r>
    <s v="BevCo"/>
    <n v="1197831"/>
    <d v="2021-10-04T00:00:00"/>
    <s v="South"/>
    <s v="Louisiana"/>
    <s v="New Orleans"/>
    <s v="Sprite"/>
    <n v="0.45"/>
    <n v="5250"/>
    <n v="2362.5"/>
    <n v="944.99999999999989"/>
    <n v="0.39999999999999997"/>
  </r>
  <r>
    <s v="BevCo"/>
    <n v="1197831"/>
    <d v="2021-10-04T00:00:00"/>
    <s v="South"/>
    <s v="Louisiana"/>
    <s v="New Orleans"/>
    <s v="Fanta"/>
    <n v="0.45"/>
    <n v="3750"/>
    <n v="1687.5"/>
    <n v="843.75"/>
    <n v="0.5"/>
  </r>
  <r>
    <s v="BevCo"/>
    <n v="1197831"/>
    <d v="2021-10-04T00:00:00"/>
    <s v="South"/>
    <s v="Louisiana"/>
    <s v="New Orleans"/>
    <s v="Powerade"/>
    <n v="0.35000000000000003"/>
    <n v="3500"/>
    <n v="1225.0000000000002"/>
    <n v="428.75000000000006"/>
    <n v="0.35"/>
  </r>
  <r>
    <s v="BevCo"/>
    <n v="1197831"/>
    <d v="2021-10-04T00:00:00"/>
    <s v="South"/>
    <s v="Louisiana"/>
    <s v="New Orleans"/>
    <s v="Dasani Water"/>
    <n v="0.45"/>
    <n v="5250"/>
    <n v="2362.5"/>
    <n v="1299.375"/>
    <n v="0.55000000000000004"/>
  </r>
  <r>
    <s v="BevCo"/>
    <n v="1197831"/>
    <d v="2021-11-05T00:00:00"/>
    <s v="South"/>
    <s v="Louisiana"/>
    <s v="New Orleans"/>
    <s v="Coca-Cola"/>
    <n v="0.35000000000000003"/>
    <n v="6750"/>
    <n v="2362.5"/>
    <n v="944.99999999999989"/>
    <n v="0.39999999999999997"/>
  </r>
  <r>
    <s v="BevCo"/>
    <n v="1197831"/>
    <d v="2021-11-05T00:00:00"/>
    <s v="South"/>
    <s v="Louisiana"/>
    <s v="New Orleans"/>
    <s v="Diet Coke"/>
    <n v="0.35000000000000003"/>
    <n v="6750"/>
    <n v="2362.5"/>
    <n v="944.99999999999989"/>
    <n v="0.39999999999999997"/>
  </r>
  <r>
    <s v="BevCo"/>
    <n v="1197831"/>
    <d v="2021-11-05T00:00:00"/>
    <s v="South"/>
    <s v="Louisiana"/>
    <s v="New Orleans"/>
    <s v="Sprite"/>
    <n v="0.6"/>
    <n v="6000"/>
    <n v="3600"/>
    <n v="1439.9999999999998"/>
    <n v="0.39999999999999997"/>
  </r>
  <r>
    <s v="BevCo"/>
    <n v="1197831"/>
    <d v="2021-11-05T00:00:00"/>
    <s v="South"/>
    <s v="Louisiana"/>
    <s v="New Orleans"/>
    <s v="Fanta"/>
    <n v="0.6"/>
    <n v="4500"/>
    <n v="2700"/>
    <n v="1350"/>
    <n v="0.5"/>
  </r>
  <r>
    <s v="BevCo"/>
    <n v="1197831"/>
    <d v="2021-11-05T00:00:00"/>
    <s v="South"/>
    <s v="Louisiana"/>
    <s v="New Orleans"/>
    <s v="Powerade"/>
    <n v="0.54999999999999993"/>
    <n v="4250"/>
    <n v="2337.4999999999995"/>
    <n v="818.12499999999977"/>
    <n v="0.35"/>
  </r>
  <r>
    <s v="BevCo"/>
    <n v="1197831"/>
    <d v="2021-11-05T00:00:00"/>
    <s v="South"/>
    <s v="Louisiana"/>
    <s v="New Orleans"/>
    <s v="Dasani Water"/>
    <n v="0.65"/>
    <n v="6250"/>
    <n v="4062.5"/>
    <n v="2234.375"/>
    <n v="0.55000000000000004"/>
  </r>
  <r>
    <s v="BevCo"/>
    <n v="1197831"/>
    <d v="2021-12-04T00:00:00"/>
    <s v="South"/>
    <s v="Louisiana"/>
    <s v="New Orleans"/>
    <s v="Coca-Cola"/>
    <n v="0.54999999999999993"/>
    <n v="7750"/>
    <n v="4262.4999999999991"/>
    <n v="1704.9999999999995"/>
    <n v="0.39999999999999997"/>
  </r>
  <r>
    <s v="BevCo"/>
    <n v="1197831"/>
    <d v="2021-12-04T00:00:00"/>
    <s v="South"/>
    <s v="Louisiana"/>
    <s v="New Orleans"/>
    <s v="Diet Coke"/>
    <n v="0.54999999999999993"/>
    <n v="7750"/>
    <n v="4262.4999999999991"/>
    <n v="1704.9999999999995"/>
    <n v="0.39999999999999997"/>
  </r>
  <r>
    <s v="BevCo"/>
    <n v="1197831"/>
    <d v="2021-12-04T00:00:00"/>
    <s v="South"/>
    <s v="Louisiana"/>
    <s v="New Orleans"/>
    <s v="Sprite"/>
    <n v="0.6"/>
    <n v="6750"/>
    <n v="4050"/>
    <n v="1619.9999999999998"/>
    <n v="0.39999999999999997"/>
  </r>
  <r>
    <s v="BevCo"/>
    <n v="1197831"/>
    <d v="2021-12-04T00:00:00"/>
    <s v="South"/>
    <s v="Louisiana"/>
    <s v="New Orleans"/>
    <s v="Fanta"/>
    <n v="0.6"/>
    <n v="5250"/>
    <n v="3150"/>
    <n v="1575"/>
    <n v="0.5"/>
  </r>
  <r>
    <s v="BevCo"/>
    <n v="1197831"/>
    <d v="2021-12-04T00:00:00"/>
    <s v="South"/>
    <s v="Louisiana"/>
    <s v="New Orleans"/>
    <s v="Powerade"/>
    <n v="0.54999999999999993"/>
    <n v="4750"/>
    <n v="2612.4999999999995"/>
    <n v="914.37499999999977"/>
    <n v="0.35"/>
  </r>
  <r>
    <s v="BevCo"/>
    <n v="1197831"/>
    <d v="2021-12-04T00:00:00"/>
    <s v="South"/>
    <s v="Louisiana"/>
    <s v="New Orleans"/>
    <s v="Dasani Water"/>
    <n v="0.65"/>
    <n v="7250"/>
    <n v="4712.5"/>
    <n v="2591.875"/>
    <n v="0.55000000000000004"/>
  </r>
  <r>
    <s v="FizzySip"/>
    <n v="1128299"/>
    <d v="2021-01-23T00:00:00"/>
    <s v="West"/>
    <s v="Idaho"/>
    <s v="Boise"/>
    <s v="Coca-Cola"/>
    <n v="0.29999999999999993"/>
    <n v="4250"/>
    <n v="1274.9999999999998"/>
    <n v="446.24999999999989"/>
    <n v="0.35"/>
  </r>
  <r>
    <s v="FizzySip"/>
    <n v="1128299"/>
    <d v="2021-01-23T00:00:00"/>
    <s v="West"/>
    <s v="Idaho"/>
    <s v="Boise"/>
    <s v="Diet Coke"/>
    <n v="0.4"/>
    <n v="4250"/>
    <n v="1700"/>
    <n v="680"/>
    <n v="0.4"/>
  </r>
  <r>
    <s v="FizzySip"/>
    <n v="1128299"/>
    <d v="2021-01-23T00:00:00"/>
    <s v="West"/>
    <s v="Idaho"/>
    <s v="Boise"/>
    <s v="Sprite"/>
    <n v="0.4"/>
    <n v="4250"/>
    <n v="1700"/>
    <n v="595"/>
    <n v="0.35"/>
  </r>
  <r>
    <s v="FizzySip"/>
    <n v="1128299"/>
    <d v="2021-01-23T00:00:00"/>
    <s v="West"/>
    <s v="Idaho"/>
    <s v="Boise"/>
    <s v="Fanta"/>
    <n v="0.4"/>
    <n v="2750"/>
    <n v="1100"/>
    <n v="385"/>
    <n v="0.35"/>
  </r>
  <r>
    <s v="FizzySip"/>
    <n v="1128299"/>
    <d v="2021-01-23T00:00:00"/>
    <s v="West"/>
    <s v="Idaho"/>
    <s v="Boise"/>
    <s v="Powerade"/>
    <n v="0.45000000000000007"/>
    <n v="2250"/>
    <n v="1012.5000000000001"/>
    <n v="303.75"/>
    <n v="0.3"/>
  </r>
  <r>
    <s v="FizzySip"/>
    <n v="1128299"/>
    <d v="2021-01-23T00:00:00"/>
    <s v="West"/>
    <s v="Idaho"/>
    <s v="Boise"/>
    <s v="Dasani Water"/>
    <n v="0.4"/>
    <n v="4250"/>
    <n v="1700"/>
    <n v="425"/>
    <n v="0.25"/>
  </r>
  <r>
    <s v="FizzySip"/>
    <n v="1128299"/>
    <d v="2021-02-23T00:00:00"/>
    <s v="West"/>
    <s v="Idaho"/>
    <s v="Boise"/>
    <s v="Coca-Cola"/>
    <n v="0.29999999999999993"/>
    <n v="4750"/>
    <n v="1424.9999999999998"/>
    <n v="498.74999999999989"/>
    <n v="0.35"/>
  </r>
  <r>
    <s v="FizzySip"/>
    <n v="1128299"/>
    <d v="2021-02-23T00:00:00"/>
    <s v="West"/>
    <s v="Idaho"/>
    <s v="Boise"/>
    <s v="Diet Coke"/>
    <n v="0.4"/>
    <n v="3750"/>
    <n v="1500"/>
    <n v="600"/>
    <n v="0.4"/>
  </r>
  <r>
    <s v="FizzySip"/>
    <n v="1128299"/>
    <d v="2021-02-23T00:00:00"/>
    <s v="West"/>
    <s v="Idaho"/>
    <s v="Boise"/>
    <s v="Sprite"/>
    <n v="0.4"/>
    <n v="3750"/>
    <n v="1500"/>
    <n v="525"/>
    <n v="0.35"/>
  </r>
  <r>
    <s v="FizzySip"/>
    <n v="1128299"/>
    <d v="2021-02-23T00:00:00"/>
    <s v="West"/>
    <s v="Idaho"/>
    <s v="Boise"/>
    <s v="Fanta"/>
    <n v="0.4"/>
    <n v="2250"/>
    <n v="900"/>
    <n v="315"/>
    <n v="0.35"/>
  </r>
  <r>
    <s v="FizzySip"/>
    <n v="1128299"/>
    <d v="2021-02-23T00:00:00"/>
    <s v="West"/>
    <s v="Idaho"/>
    <s v="Boise"/>
    <s v="Powerade"/>
    <n v="0.45000000000000007"/>
    <n v="1500"/>
    <n v="675.00000000000011"/>
    <n v="202.50000000000003"/>
    <n v="0.3"/>
  </r>
  <r>
    <s v="FizzySip"/>
    <n v="1128299"/>
    <d v="2021-02-23T00:00:00"/>
    <s v="West"/>
    <s v="Idaho"/>
    <s v="Boise"/>
    <s v="Dasani Water"/>
    <n v="0.4"/>
    <n v="3500"/>
    <n v="1400"/>
    <n v="350"/>
    <n v="0.25"/>
  </r>
  <r>
    <s v="FizzySip"/>
    <n v="1128299"/>
    <d v="2021-03-22T00:00:00"/>
    <s v="West"/>
    <s v="Idaho"/>
    <s v="Boise"/>
    <s v="Coca-Cola"/>
    <n v="0.4"/>
    <n v="5000"/>
    <n v="2000"/>
    <n v="700"/>
    <n v="0.35"/>
  </r>
  <r>
    <s v="FizzySip"/>
    <n v="1128299"/>
    <d v="2021-03-22T00:00:00"/>
    <s v="West"/>
    <s v="Idaho"/>
    <s v="Boise"/>
    <s v="Diet Coke"/>
    <n v="0.5"/>
    <n v="3500"/>
    <n v="1750"/>
    <n v="700"/>
    <n v="0.4"/>
  </r>
  <r>
    <s v="FizzySip"/>
    <n v="1128299"/>
    <d v="2021-03-22T00:00:00"/>
    <s v="West"/>
    <s v="Idaho"/>
    <s v="Boise"/>
    <s v="Sprite"/>
    <n v="0.5"/>
    <n v="3500"/>
    <n v="1750"/>
    <n v="612.5"/>
    <n v="0.35"/>
  </r>
  <r>
    <s v="FizzySip"/>
    <n v="1128299"/>
    <d v="2021-03-22T00:00:00"/>
    <s v="West"/>
    <s v="Idaho"/>
    <s v="Boise"/>
    <s v="Fanta"/>
    <n v="0.5"/>
    <n v="2250"/>
    <n v="1125"/>
    <n v="393.75"/>
    <n v="0.35"/>
  </r>
  <r>
    <s v="FizzySip"/>
    <n v="1128299"/>
    <d v="2021-03-22T00:00:00"/>
    <s v="West"/>
    <s v="Idaho"/>
    <s v="Boise"/>
    <s v="Powerade"/>
    <n v="0.55000000000000004"/>
    <n v="1250"/>
    <n v="687.5"/>
    <n v="206.25"/>
    <n v="0.3"/>
  </r>
  <r>
    <s v="FizzySip"/>
    <n v="1128299"/>
    <d v="2021-03-22T00:00:00"/>
    <s v="West"/>
    <s v="Idaho"/>
    <s v="Boise"/>
    <s v="Dasani Water"/>
    <n v="0.5"/>
    <n v="3250"/>
    <n v="1625"/>
    <n v="406.25"/>
    <n v="0.25"/>
  </r>
  <r>
    <s v="FizzySip"/>
    <n v="1128299"/>
    <d v="2021-04-23T00:00:00"/>
    <s v="West"/>
    <s v="Idaho"/>
    <s v="Boise"/>
    <s v="Coca-Cola"/>
    <n v="0.5"/>
    <n v="5000"/>
    <n v="2500"/>
    <n v="875"/>
    <n v="0.35"/>
  </r>
  <r>
    <s v="FizzySip"/>
    <n v="1128299"/>
    <d v="2021-04-23T00:00:00"/>
    <s v="West"/>
    <s v="Idaho"/>
    <s v="Boise"/>
    <s v="Diet Coke"/>
    <n v="0.55000000000000004"/>
    <n v="3000"/>
    <n v="1650.0000000000002"/>
    <n v="660.00000000000011"/>
    <n v="0.4"/>
  </r>
  <r>
    <s v="FizzySip"/>
    <n v="1128299"/>
    <d v="2021-04-23T00:00:00"/>
    <s v="West"/>
    <s v="Idaho"/>
    <s v="Boise"/>
    <s v="Sprite"/>
    <n v="0.55000000000000004"/>
    <n v="3500"/>
    <n v="1925.0000000000002"/>
    <n v="673.75"/>
    <n v="0.35"/>
  </r>
  <r>
    <s v="FizzySip"/>
    <n v="1128299"/>
    <d v="2021-04-23T00:00:00"/>
    <s v="West"/>
    <s v="Idaho"/>
    <s v="Boise"/>
    <s v="Fanta"/>
    <n v="0.5"/>
    <n v="2500"/>
    <n v="1250"/>
    <n v="437.5"/>
    <n v="0.35"/>
  </r>
  <r>
    <s v="FizzySip"/>
    <n v="1128299"/>
    <d v="2021-04-23T00:00:00"/>
    <s v="West"/>
    <s v="Idaho"/>
    <s v="Boise"/>
    <s v="Powerade"/>
    <n v="0.55000000000000004"/>
    <n v="1500"/>
    <n v="825.00000000000011"/>
    <n v="247.50000000000003"/>
    <n v="0.3"/>
  </r>
  <r>
    <s v="FizzySip"/>
    <n v="1128299"/>
    <d v="2021-04-23T00:00:00"/>
    <s v="West"/>
    <s v="Idaho"/>
    <s v="Boise"/>
    <s v="Dasani Water"/>
    <n v="0.70000000000000007"/>
    <n v="3250"/>
    <n v="2275"/>
    <n v="568.75"/>
    <n v="0.25"/>
  </r>
  <r>
    <s v="FizzySip"/>
    <n v="1128299"/>
    <d v="2021-05-24T00:00:00"/>
    <s v="West"/>
    <s v="Idaho"/>
    <s v="Boise"/>
    <s v="Coca-Cola"/>
    <n v="0.5"/>
    <n v="5250"/>
    <n v="2625"/>
    <n v="918.74999999999989"/>
    <n v="0.35"/>
  </r>
  <r>
    <s v="FizzySip"/>
    <n v="1128299"/>
    <d v="2021-05-24T00:00:00"/>
    <s v="West"/>
    <s v="Idaho"/>
    <s v="Boise"/>
    <s v="Diet Coke"/>
    <n v="0.55000000000000004"/>
    <n v="3750"/>
    <n v="2062.5"/>
    <n v="825"/>
    <n v="0.4"/>
  </r>
  <r>
    <s v="FizzySip"/>
    <n v="1128299"/>
    <d v="2021-05-24T00:00:00"/>
    <s v="West"/>
    <s v="Idaho"/>
    <s v="Boise"/>
    <s v="Sprite"/>
    <n v="0.55000000000000004"/>
    <n v="4000"/>
    <n v="2200"/>
    <n v="770"/>
    <n v="0.35"/>
  </r>
  <r>
    <s v="FizzySip"/>
    <n v="1128299"/>
    <d v="2021-05-24T00:00:00"/>
    <s v="West"/>
    <s v="Idaho"/>
    <s v="Boise"/>
    <s v="Fanta"/>
    <n v="0.5"/>
    <n v="3000"/>
    <n v="1500"/>
    <n v="525"/>
    <n v="0.35"/>
  </r>
  <r>
    <s v="FizzySip"/>
    <n v="1128299"/>
    <d v="2021-05-24T00:00:00"/>
    <s v="West"/>
    <s v="Idaho"/>
    <s v="Boise"/>
    <s v="Powerade"/>
    <n v="0.55000000000000004"/>
    <n v="2000"/>
    <n v="1100"/>
    <n v="330"/>
    <n v="0.3"/>
  </r>
  <r>
    <s v="FizzySip"/>
    <n v="1128299"/>
    <d v="2021-05-24T00:00:00"/>
    <s v="West"/>
    <s v="Idaho"/>
    <s v="Boise"/>
    <s v="Dasani Water"/>
    <n v="0.70000000000000007"/>
    <n v="3750"/>
    <n v="2625.0000000000005"/>
    <n v="656.25000000000011"/>
    <n v="0.25"/>
  </r>
  <r>
    <s v="FizzySip"/>
    <n v="1128299"/>
    <d v="2021-06-23T00:00:00"/>
    <s v="West"/>
    <s v="Idaho"/>
    <s v="Boise"/>
    <s v="Coca-Cola"/>
    <n v="0.5"/>
    <n v="6250"/>
    <n v="3125"/>
    <n v="1093.75"/>
    <n v="0.35"/>
  </r>
  <r>
    <s v="FizzySip"/>
    <n v="1128299"/>
    <d v="2021-06-23T00:00:00"/>
    <s v="West"/>
    <s v="Idaho"/>
    <s v="Boise"/>
    <s v="Diet Coke"/>
    <n v="0.55000000000000004"/>
    <n v="4750"/>
    <n v="2612.5"/>
    <n v="1045"/>
    <n v="0.4"/>
  </r>
  <r>
    <s v="FizzySip"/>
    <n v="1128299"/>
    <d v="2021-06-23T00:00:00"/>
    <s v="West"/>
    <s v="Idaho"/>
    <s v="Boise"/>
    <s v="Sprite"/>
    <n v="0.55000000000000004"/>
    <n v="4750"/>
    <n v="2612.5"/>
    <n v="914.37499999999989"/>
    <n v="0.35"/>
  </r>
  <r>
    <s v="FizzySip"/>
    <n v="1128299"/>
    <d v="2021-06-23T00:00:00"/>
    <s v="West"/>
    <s v="Idaho"/>
    <s v="Boise"/>
    <s v="Fanta"/>
    <n v="0.5"/>
    <n v="3500"/>
    <n v="1750"/>
    <n v="612.5"/>
    <n v="0.35"/>
  </r>
  <r>
    <s v="FizzySip"/>
    <n v="1128299"/>
    <d v="2021-06-23T00:00:00"/>
    <s v="West"/>
    <s v="Idaho"/>
    <s v="Boise"/>
    <s v="Powerade"/>
    <n v="0.55000000000000004"/>
    <n v="2250"/>
    <n v="1237.5"/>
    <n v="371.25"/>
    <n v="0.3"/>
  </r>
  <r>
    <s v="FizzySip"/>
    <n v="1128299"/>
    <d v="2021-06-23T00:00:00"/>
    <s v="West"/>
    <s v="Idaho"/>
    <s v="Boise"/>
    <s v="Dasani Water"/>
    <n v="0.70000000000000007"/>
    <n v="5250"/>
    <n v="3675.0000000000005"/>
    <n v="918.75000000000011"/>
    <n v="0.25"/>
  </r>
  <r>
    <s v="FizzySip"/>
    <n v="1128299"/>
    <d v="2021-07-22T00:00:00"/>
    <s v="West"/>
    <s v="Idaho"/>
    <s v="Boise"/>
    <s v="Coca-Cola"/>
    <n v="0.5"/>
    <n v="6750"/>
    <n v="3375"/>
    <n v="1181.25"/>
    <n v="0.35"/>
  </r>
  <r>
    <s v="FizzySip"/>
    <n v="1128299"/>
    <d v="2021-07-22T00:00:00"/>
    <s v="West"/>
    <s v="Idaho"/>
    <s v="Boise"/>
    <s v="Diet Coke"/>
    <n v="0.55000000000000004"/>
    <n v="5250"/>
    <n v="2887.5000000000005"/>
    <n v="1155.0000000000002"/>
    <n v="0.4"/>
  </r>
  <r>
    <s v="FizzySip"/>
    <n v="1128299"/>
    <d v="2021-07-22T00:00:00"/>
    <s v="West"/>
    <s v="Idaho"/>
    <s v="Boise"/>
    <s v="Sprite"/>
    <n v="0.55000000000000004"/>
    <n v="4750"/>
    <n v="2612.5"/>
    <n v="914.37499999999989"/>
    <n v="0.35"/>
  </r>
  <r>
    <s v="FizzySip"/>
    <n v="1128299"/>
    <d v="2021-07-22T00:00:00"/>
    <s v="West"/>
    <s v="Idaho"/>
    <s v="Boise"/>
    <s v="Fanta"/>
    <n v="0.5"/>
    <n v="3750"/>
    <n v="1875"/>
    <n v="656.25"/>
    <n v="0.35"/>
  </r>
  <r>
    <s v="FizzySip"/>
    <n v="1128299"/>
    <d v="2021-07-22T00:00:00"/>
    <s v="West"/>
    <s v="Idaho"/>
    <s v="Boise"/>
    <s v="Powerade"/>
    <n v="0.55000000000000004"/>
    <n v="4250"/>
    <n v="2337.5"/>
    <n v="701.25"/>
    <n v="0.3"/>
  </r>
  <r>
    <s v="FizzySip"/>
    <n v="1128299"/>
    <d v="2021-07-22T00:00:00"/>
    <s v="West"/>
    <s v="Idaho"/>
    <s v="Boise"/>
    <s v="Dasani Water"/>
    <n v="0.70000000000000007"/>
    <n v="4250"/>
    <n v="2975.0000000000005"/>
    <n v="743.75000000000011"/>
    <n v="0.25"/>
  </r>
  <r>
    <s v="FizzySip"/>
    <n v="1128299"/>
    <d v="2021-08-23T00:00:00"/>
    <s v="West"/>
    <s v="Idaho"/>
    <s v="Boise"/>
    <s v="Coca-Cola"/>
    <n v="0.55000000000000004"/>
    <n v="6250"/>
    <n v="3437.5000000000005"/>
    <n v="1203.125"/>
    <n v="0.35"/>
  </r>
  <r>
    <s v="FizzySip"/>
    <n v="1128299"/>
    <d v="2021-08-23T00:00:00"/>
    <s v="West"/>
    <s v="Idaho"/>
    <s v="Boise"/>
    <s v="Diet Coke"/>
    <n v="0.60000000000000009"/>
    <n v="5750"/>
    <n v="3450.0000000000005"/>
    <n v="1380.0000000000002"/>
    <n v="0.4"/>
  </r>
  <r>
    <s v="FizzySip"/>
    <n v="1128299"/>
    <d v="2021-08-23T00:00:00"/>
    <s v="West"/>
    <s v="Idaho"/>
    <s v="Boise"/>
    <s v="Sprite"/>
    <n v="0.55000000000000004"/>
    <n v="4500"/>
    <n v="2475"/>
    <n v="866.25"/>
    <n v="0.35"/>
  </r>
  <r>
    <s v="FizzySip"/>
    <n v="1128299"/>
    <d v="2021-08-23T00:00:00"/>
    <s v="West"/>
    <s v="Idaho"/>
    <s v="Boise"/>
    <s v="Fanta"/>
    <n v="0.55000000000000004"/>
    <n v="4000"/>
    <n v="2200"/>
    <n v="770"/>
    <n v="0.35"/>
  </r>
  <r>
    <s v="FizzySip"/>
    <n v="1128299"/>
    <d v="2021-08-23T00:00:00"/>
    <s v="West"/>
    <s v="Idaho"/>
    <s v="Boise"/>
    <s v="Powerade"/>
    <n v="0.65"/>
    <n v="4000"/>
    <n v="2600"/>
    <n v="780"/>
    <n v="0.3"/>
  </r>
  <r>
    <s v="FizzySip"/>
    <n v="1128299"/>
    <d v="2021-08-23T00:00:00"/>
    <s v="West"/>
    <s v="Idaho"/>
    <s v="Boise"/>
    <s v="Dasani Water"/>
    <n v="0.70000000000000007"/>
    <n v="3750"/>
    <n v="2625.0000000000005"/>
    <n v="656.25000000000011"/>
    <n v="0.25"/>
  </r>
  <r>
    <s v="FizzySip"/>
    <n v="1128299"/>
    <d v="2021-09-24T00:00:00"/>
    <s v="West"/>
    <s v="Idaho"/>
    <s v="Boise"/>
    <s v="Coca-Cola"/>
    <n v="0.45000000000000007"/>
    <n v="5750"/>
    <n v="2587.5000000000005"/>
    <n v="905.62500000000011"/>
    <n v="0.35"/>
  </r>
  <r>
    <s v="FizzySip"/>
    <n v="1128299"/>
    <d v="2021-09-24T00:00:00"/>
    <s v="West"/>
    <s v="Idaho"/>
    <s v="Boise"/>
    <s v="Diet Coke"/>
    <n v="0.50000000000000011"/>
    <n v="5750"/>
    <n v="2875.0000000000005"/>
    <n v="1150.0000000000002"/>
    <n v="0.4"/>
  </r>
  <r>
    <s v="FizzySip"/>
    <n v="1128299"/>
    <d v="2021-09-24T00:00:00"/>
    <s v="West"/>
    <s v="Idaho"/>
    <s v="Boise"/>
    <s v="Sprite"/>
    <n v="0.45000000000000007"/>
    <n v="4250"/>
    <n v="1912.5000000000002"/>
    <n v="669.375"/>
    <n v="0.35"/>
  </r>
  <r>
    <s v="FizzySip"/>
    <n v="1128299"/>
    <d v="2021-09-24T00:00:00"/>
    <s v="West"/>
    <s v="Idaho"/>
    <s v="Boise"/>
    <s v="Fanta"/>
    <n v="0.45000000000000007"/>
    <n v="3750"/>
    <n v="1687.5000000000002"/>
    <n v="590.625"/>
    <n v="0.35"/>
  </r>
  <r>
    <s v="FizzySip"/>
    <n v="1128299"/>
    <d v="2021-09-24T00:00:00"/>
    <s v="West"/>
    <s v="Idaho"/>
    <s v="Boise"/>
    <s v="Powerade"/>
    <n v="0.55000000000000004"/>
    <n v="3750"/>
    <n v="2062.5"/>
    <n v="618.75"/>
    <n v="0.3"/>
  </r>
  <r>
    <s v="FizzySip"/>
    <n v="1128299"/>
    <d v="2021-09-24T00:00:00"/>
    <s v="West"/>
    <s v="Idaho"/>
    <s v="Boise"/>
    <s v="Dasani Water"/>
    <n v="0.60000000000000009"/>
    <n v="4250"/>
    <n v="2550.0000000000005"/>
    <n v="637.50000000000011"/>
    <n v="0.25"/>
  </r>
  <r>
    <s v="FizzySip"/>
    <n v="1128299"/>
    <d v="2021-10-23T00:00:00"/>
    <s v="West"/>
    <s v="Idaho"/>
    <s v="Boise"/>
    <s v="Coca-Cola"/>
    <n v="0.45000000000000007"/>
    <n v="5000"/>
    <n v="2250.0000000000005"/>
    <n v="787.50000000000011"/>
    <n v="0.35"/>
  </r>
  <r>
    <s v="FizzySip"/>
    <n v="1128299"/>
    <d v="2021-10-23T00:00:00"/>
    <s v="West"/>
    <s v="Idaho"/>
    <s v="Boise"/>
    <s v="Diet Coke"/>
    <n v="0.50000000000000011"/>
    <n v="5000"/>
    <n v="2500.0000000000005"/>
    <n v="1000.0000000000002"/>
    <n v="0.4"/>
  </r>
  <r>
    <s v="FizzySip"/>
    <n v="1128299"/>
    <d v="2021-10-23T00:00:00"/>
    <s v="West"/>
    <s v="Idaho"/>
    <s v="Boise"/>
    <s v="Sprite"/>
    <n v="0.45000000000000007"/>
    <n v="3250"/>
    <n v="1462.5000000000002"/>
    <n v="511.87500000000006"/>
    <n v="0.35"/>
  </r>
  <r>
    <s v="FizzySip"/>
    <n v="1128299"/>
    <d v="2021-10-23T00:00:00"/>
    <s v="West"/>
    <s v="Idaho"/>
    <s v="Boise"/>
    <s v="Fanta"/>
    <n v="0.45000000000000007"/>
    <n v="3000"/>
    <n v="1350.0000000000002"/>
    <n v="472.50000000000006"/>
    <n v="0.35"/>
  </r>
  <r>
    <s v="FizzySip"/>
    <n v="1128299"/>
    <d v="2021-10-23T00:00:00"/>
    <s v="West"/>
    <s v="Idaho"/>
    <s v="Boise"/>
    <s v="Powerade"/>
    <n v="0.55000000000000004"/>
    <n v="2750"/>
    <n v="1512.5000000000002"/>
    <n v="453.75000000000006"/>
    <n v="0.3"/>
  </r>
  <r>
    <s v="FizzySip"/>
    <n v="1128299"/>
    <d v="2021-10-23T00:00:00"/>
    <s v="West"/>
    <s v="Idaho"/>
    <s v="Boise"/>
    <s v="Dasani Water"/>
    <n v="0.60000000000000009"/>
    <n v="3250"/>
    <n v="1950.0000000000002"/>
    <n v="487.50000000000006"/>
    <n v="0.25"/>
  </r>
  <r>
    <s v="FizzySip"/>
    <n v="1128299"/>
    <d v="2021-11-23T00:00:00"/>
    <s v="West"/>
    <s v="Idaho"/>
    <s v="Boise"/>
    <s v="Coca-Cola"/>
    <n v="0.45000000000000007"/>
    <n v="5000"/>
    <n v="2250.0000000000005"/>
    <n v="787.50000000000011"/>
    <n v="0.35"/>
  </r>
  <r>
    <s v="FizzySip"/>
    <n v="1128299"/>
    <d v="2021-11-23T00:00:00"/>
    <s v="West"/>
    <s v="Idaho"/>
    <s v="Boise"/>
    <s v="Diet Coke"/>
    <n v="0.50000000000000011"/>
    <n v="5250"/>
    <n v="2625.0000000000005"/>
    <n v="1050.0000000000002"/>
    <n v="0.4"/>
  </r>
  <r>
    <s v="FizzySip"/>
    <n v="1128299"/>
    <d v="2021-11-23T00:00:00"/>
    <s v="West"/>
    <s v="Idaho"/>
    <s v="Boise"/>
    <s v="Sprite"/>
    <n v="0.45000000000000007"/>
    <n v="3750"/>
    <n v="1687.5000000000002"/>
    <n v="590.625"/>
    <n v="0.35"/>
  </r>
  <r>
    <s v="FizzySip"/>
    <n v="1128299"/>
    <d v="2021-11-23T00:00:00"/>
    <s v="West"/>
    <s v="Idaho"/>
    <s v="Boise"/>
    <s v="Fanta"/>
    <n v="0.45000000000000007"/>
    <n v="3500"/>
    <n v="1575.0000000000002"/>
    <n v="551.25"/>
    <n v="0.35"/>
  </r>
  <r>
    <s v="FizzySip"/>
    <n v="1128299"/>
    <d v="2021-11-23T00:00:00"/>
    <s v="West"/>
    <s v="Idaho"/>
    <s v="Boise"/>
    <s v="Powerade"/>
    <n v="0.55000000000000004"/>
    <n v="3000"/>
    <n v="1650.0000000000002"/>
    <n v="495.00000000000006"/>
    <n v="0.3"/>
  </r>
  <r>
    <s v="FizzySip"/>
    <n v="1128299"/>
    <d v="2021-11-23T00:00:00"/>
    <s v="West"/>
    <s v="Idaho"/>
    <s v="Boise"/>
    <s v="Dasani Water"/>
    <n v="0.60000000000000009"/>
    <n v="4250"/>
    <n v="2550.0000000000005"/>
    <n v="637.50000000000011"/>
    <n v="0.25"/>
  </r>
  <r>
    <s v="FizzySip"/>
    <n v="1128299"/>
    <d v="2021-12-22T00:00:00"/>
    <s v="West"/>
    <s v="Idaho"/>
    <s v="Boise"/>
    <s v="Coca-Cola"/>
    <n v="0.45000000000000007"/>
    <n v="6250"/>
    <n v="2812.5000000000005"/>
    <n v="984.37500000000011"/>
    <n v="0.35"/>
  </r>
  <r>
    <s v="FizzySip"/>
    <n v="1128299"/>
    <d v="2021-12-22T00:00:00"/>
    <s v="West"/>
    <s v="Idaho"/>
    <s v="Boise"/>
    <s v="Diet Coke"/>
    <n v="0.50000000000000011"/>
    <n v="6250"/>
    <n v="3125.0000000000009"/>
    <n v="1250.0000000000005"/>
    <n v="0.4"/>
  </r>
  <r>
    <s v="FizzySip"/>
    <n v="1128299"/>
    <d v="2021-12-22T00:00:00"/>
    <s v="West"/>
    <s v="Idaho"/>
    <s v="Boise"/>
    <s v="Sprite"/>
    <n v="0.45000000000000007"/>
    <n v="4250"/>
    <n v="1912.5000000000002"/>
    <n v="669.375"/>
    <n v="0.35"/>
  </r>
  <r>
    <s v="FizzySip"/>
    <n v="1128299"/>
    <d v="2021-12-22T00:00:00"/>
    <s v="West"/>
    <s v="Idaho"/>
    <s v="Boise"/>
    <s v="Fanta"/>
    <n v="0.45000000000000007"/>
    <n v="4250"/>
    <n v="1912.5000000000002"/>
    <n v="669.375"/>
    <n v="0.35"/>
  </r>
  <r>
    <s v="FizzySip"/>
    <n v="1128299"/>
    <d v="2021-12-22T00:00:00"/>
    <s v="West"/>
    <s v="Idaho"/>
    <s v="Boise"/>
    <s v="Powerade"/>
    <n v="0.55000000000000004"/>
    <n v="3500"/>
    <n v="1925.0000000000002"/>
    <n v="577.5"/>
    <n v="0.3"/>
  </r>
  <r>
    <s v="FizzySip"/>
    <n v="1128299"/>
    <d v="2021-12-22T00:00:00"/>
    <s v="West"/>
    <s v="Idaho"/>
    <s v="Boise"/>
    <s v="Dasani Water"/>
    <n v="0.60000000000000009"/>
    <n v="4500"/>
    <n v="2700.0000000000005"/>
    <n v="675.00000000000011"/>
    <n v="0.25"/>
  </r>
  <r>
    <s v="FizzySip"/>
    <n v="1128299"/>
    <d v="2021-01-26T00:00:00"/>
    <s v="West"/>
    <s v="Arizona"/>
    <s v="Phoenix"/>
    <s v="Coca-Cola"/>
    <n v="0.34999999999999992"/>
    <n v="4750"/>
    <n v="1662.4999999999995"/>
    <n v="581.87499999999977"/>
    <n v="0.35"/>
  </r>
  <r>
    <s v="FizzySip"/>
    <n v="1128299"/>
    <d v="2021-01-26T00:00:00"/>
    <s v="West"/>
    <s v="Arizona"/>
    <s v="Phoenix"/>
    <s v="Diet Coke"/>
    <n v="0.45"/>
    <n v="4750"/>
    <n v="2137.5"/>
    <n v="855"/>
    <n v="0.4"/>
  </r>
  <r>
    <s v="FizzySip"/>
    <n v="1128299"/>
    <d v="2021-01-26T00:00:00"/>
    <s v="West"/>
    <s v="Arizona"/>
    <s v="Phoenix"/>
    <s v="Sprite"/>
    <n v="0.45"/>
    <n v="4750"/>
    <n v="2137.5"/>
    <n v="748.125"/>
    <n v="0.35"/>
  </r>
  <r>
    <s v="FizzySip"/>
    <n v="1128299"/>
    <d v="2021-01-26T00:00:00"/>
    <s v="West"/>
    <s v="Arizona"/>
    <s v="Phoenix"/>
    <s v="Fanta"/>
    <n v="0.45"/>
    <n v="3250"/>
    <n v="1462.5"/>
    <n v="511.87499999999994"/>
    <n v="0.35"/>
  </r>
  <r>
    <s v="FizzySip"/>
    <n v="1128299"/>
    <d v="2021-01-26T00:00:00"/>
    <s v="West"/>
    <s v="Arizona"/>
    <s v="Phoenix"/>
    <s v="Powerade"/>
    <n v="0.50000000000000011"/>
    <n v="2750"/>
    <n v="1375.0000000000002"/>
    <n v="412.50000000000006"/>
    <n v="0.3"/>
  </r>
  <r>
    <s v="FizzySip"/>
    <n v="1128299"/>
    <d v="2021-01-26T00:00:00"/>
    <s v="West"/>
    <s v="Arizona"/>
    <s v="Phoenix"/>
    <s v="Dasani Water"/>
    <n v="0.45"/>
    <n v="4750"/>
    <n v="2137.5"/>
    <n v="534.375"/>
    <n v="0.25"/>
  </r>
  <r>
    <s v="FizzySip"/>
    <n v="1128299"/>
    <d v="2021-02-26T00:00:00"/>
    <s v="West"/>
    <s v="Arizona"/>
    <s v="Phoenix"/>
    <s v="Coca-Cola"/>
    <n v="0.34999999999999992"/>
    <n v="5250"/>
    <n v="1837.4999999999995"/>
    <n v="643.12499999999977"/>
    <n v="0.35"/>
  </r>
  <r>
    <s v="FizzySip"/>
    <n v="1128299"/>
    <d v="2021-02-26T00:00:00"/>
    <s v="West"/>
    <s v="Arizona"/>
    <s v="Phoenix"/>
    <s v="Diet Coke"/>
    <n v="0.45"/>
    <n v="4250"/>
    <n v="1912.5"/>
    <n v="765"/>
    <n v="0.4"/>
  </r>
  <r>
    <s v="FizzySip"/>
    <n v="1128299"/>
    <d v="2021-02-26T00:00:00"/>
    <s v="West"/>
    <s v="Arizona"/>
    <s v="Phoenix"/>
    <s v="Sprite"/>
    <n v="0.45"/>
    <n v="4250"/>
    <n v="1912.5"/>
    <n v="669.375"/>
    <n v="0.35"/>
  </r>
  <r>
    <s v="FizzySip"/>
    <n v="1128299"/>
    <d v="2021-02-26T00:00:00"/>
    <s v="West"/>
    <s v="Arizona"/>
    <s v="Phoenix"/>
    <s v="Fanta"/>
    <n v="0.45"/>
    <n v="2750"/>
    <n v="1237.5"/>
    <n v="433.125"/>
    <n v="0.35"/>
  </r>
  <r>
    <s v="FizzySip"/>
    <n v="1128299"/>
    <d v="2021-02-26T00:00:00"/>
    <s v="West"/>
    <s v="Arizona"/>
    <s v="Phoenix"/>
    <s v="Powerade"/>
    <n v="0.50000000000000011"/>
    <n v="2000"/>
    <n v="1000.0000000000002"/>
    <n v="300.00000000000006"/>
    <n v="0.3"/>
  </r>
  <r>
    <s v="FizzySip"/>
    <n v="1128299"/>
    <d v="2021-02-26T00:00:00"/>
    <s v="West"/>
    <s v="Arizona"/>
    <s v="Phoenix"/>
    <s v="Dasani Water"/>
    <n v="0.45"/>
    <n v="4000"/>
    <n v="1800"/>
    <n v="450"/>
    <n v="0.25"/>
  </r>
  <r>
    <s v="FizzySip"/>
    <n v="1128299"/>
    <d v="2021-03-25T00:00:00"/>
    <s v="West"/>
    <s v="Arizona"/>
    <s v="Phoenix"/>
    <s v="Coca-Cola"/>
    <n v="0.45"/>
    <n v="5500"/>
    <n v="2475"/>
    <n v="866.25"/>
    <n v="0.35"/>
  </r>
  <r>
    <s v="FizzySip"/>
    <n v="1128299"/>
    <d v="2021-03-25T00:00:00"/>
    <s v="West"/>
    <s v="Arizona"/>
    <s v="Phoenix"/>
    <s v="Diet Coke"/>
    <n v="0.55000000000000004"/>
    <n v="4000"/>
    <n v="2200"/>
    <n v="880"/>
    <n v="0.4"/>
  </r>
  <r>
    <s v="FizzySip"/>
    <n v="1128299"/>
    <d v="2021-03-25T00:00:00"/>
    <s v="West"/>
    <s v="Arizona"/>
    <s v="Phoenix"/>
    <s v="Sprite"/>
    <n v="0.55000000000000004"/>
    <n v="4000"/>
    <n v="2200"/>
    <n v="770"/>
    <n v="0.35"/>
  </r>
  <r>
    <s v="FizzySip"/>
    <n v="1128299"/>
    <d v="2021-03-25T00:00:00"/>
    <s v="West"/>
    <s v="Arizona"/>
    <s v="Phoenix"/>
    <s v="Fanta"/>
    <n v="0.55000000000000004"/>
    <n v="2750"/>
    <n v="1512.5000000000002"/>
    <n v="529.375"/>
    <n v="0.35"/>
  </r>
  <r>
    <s v="FizzySip"/>
    <n v="1128299"/>
    <d v="2021-03-25T00:00:00"/>
    <s v="West"/>
    <s v="Arizona"/>
    <s v="Phoenix"/>
    <s v="Powerade"/>
    <n v="0.60000000000000009"/>
    <n v="1750"/>
    <n v="1050.0000000000002"/>
    <n v="315.00000000000006"/>
    <n v="0.3"/>
  </r>
  <r>
    <s v="FizzySip"/>
    <n v="1128299"/>
    <d v="2021-03-25T00:00:00"/>
    <s v="West"/>
    <s v="Arizona"/>
    <s v="Phoenix"/>
    <s v="Dasani Water"/>
    <n v="0.55000000000000004"/>
    <n v="3750"/>
    <n v="2062.5"/>
    <n v="515.625"/>
    <n v="0.25"/>
  </r>
  <r>
    <s v="FizzySip"/>
    <n v="1128299"/>
    <d v="2021-04-26T00:00:00"/>
    <s v="West"/>
    <s v="Arizona"/>
    <s v="Phoenix"/>
    <s v="Coca-Cola"/>
    <n v="0.55000000000000004"/>
    <n v="5500"/>
    <n v="3025.0000000000005"/>
    <n v="1058.75"/>
    <n v="0.35"/>
  </r>
  <r>
    <s v="FizzySip"/>
    <n v="1128299"/>
    <d v="2021-04-26T00:00:00"/>
    <s v="West"/>
    <s v="Arizona"/>
    <s v="Phoenix"/>
    <s v="Diet Coke"/>
    <n v="0.60000000000000009"/>
    <n v="3500"/>
    <n v="2100.0000000000005"/>
    <n v="840.00000000000023"/>
    <n v="0.4"/>
  </r>
  <r>
    <s v="FizzySip"/>
    <n v="1128299"/>
    <d v="2021-04-26T00:00:00"/>
    <s v="West"/>
    <s v="Arizona"/>
    <s v="Phoenix"/>
    <s v="Sprite"/>
    <n v="0.60000000000000009"/>
    <n v="4000"/>
    <n v="2400.0000000000005"/>
    <n v="840.00000000000011"/>
    <n v="0.35"/>
  </r>
  <r>
    <s v="FizzySip"/>
    <n v="1128299"/>
    <d v="2021-04-26T00:00:00"/>
    <s v="West"/>
    <s v="Arizona"/>
    <s v="Phoenix"/>
    <s v="Fanta"/>
    <n v="0.55000000000000004"/>
    <n v="3000"/>
    <n v="1650.0000000000002"/>
    <n v="577.5"/>
    <n v="0.35"/>
  </r>
  <r>
    <s v="FizzySip"/>
    <n v="1128299"/>
    <d v="2021-04-26T00:00:00"/>
    <s v="West"/>
    <s v="Arizona"/>
    <s v="Phoenix"/>
    <s v="Powerade"/>
    <n v="0.60000000000000009"/>
    <n v="2000"/>
    <n v="1200.0000000000002"/>
    <n v="360.00000000000006"/>
    <n v="0.3"/>
  </r>
  <r>
    <s v="FizzySip"/>
    <n v="1128299"/>
    <d v="2021-04-26T00:00:00"/>
    <s v="West"/>
    <s v="Arizona"/>
    <s v="Phoenix"/>
    <s v="Dasani Water"/>
    <n v="0.75000000000000011"/>
    <n v="3750"/>
    <n v="2812.5000000000005"/>
    <n v="703.12500000000011"/>
    <n v="0.25"/>
  </r>
  <r>
    <s v="FizzySip"/>
    <n v="1128299"/>
    <d v="2021-05-27T00:00:00"/>
    <s v="West"/>
    <s v="Arizona"/>
    <s v="Phoenix"/>
    <s v="Coca-Cola"/>
    <n v="0.55000000000000004"/>
    <n v="5750"/>
    <n v="3162.5000000000005"/>
    <n v="1106.875"/>
    <n v="0.35"/>
  </r>
  <r>
    <s v="FizzySip"/>
    <n v="1128299"/>
    <d v="2021-05-27T00:00:00"/>
    <s v="West"/>
    <s v="Arizona"/>
    <s v="Phoenix"/>
    <s v="Diet Coke"/>
    <n v="0.60000000000000009"/>
    <n v="4250"/>
    <n v="2550.0000000000005"/>
    <n v="1020.0000000000002"/>
    <n v="0.4"/>
  </r>
  <r>
    <s v="FizzySip"/>
    <n v="1128299"/>
    <d v="2021-05-27T00:00:00"/>
    <s v="West"/>
    <s v="Arizona"/>
    <s v="Phoenix"/>
    <s v="Sprite"/>
    <n v="0.60000000000000009"/>
    <n v="4500"/>
    <n v="2700.0000000000005"/>
    <n v="945.00000000000011"/>
    <n v="0.35"/>
  </r>
  <r>
    <s v="FizzySip"/>
    <n v="1128299"/>
    <d v="2021-05-27T00:00:00"/>
    <s v="West"/>
    <s v="Arizona"/>
    <s v="Phoenix"/>
    <s v="Fanta"/>
    <n v="0.55000000000000004"/>
    <n v="3500"/>
    <n v="1925.0000000000002"/>
    <n v="673.75"/>
    <n v="0.35"/>
  </r>
  <r>
    <s v="FizzySip"/>
    <n v="1128299"/>
    <d v="2021-05-27T00:00:00"/>
    <s v="West"/>
    <s v="Arizona"/>
    <s v="Phoenix"/>
    <s v="Powerade"/>
    <n v="0.60000000000000009"/>
    <n v="2500"/>
    <n v="1500.0000000000002"/>
    <n v="450.00000000000006"/>
    <n v="0.3"/>
  </r>
  <r>
    <s v="FizzySip"/>
    <n v="1128299"/>
    <d v="2021-05-27T00:00:00"/>
    <s v="West"/>
    <s v="Arizona"/>
    <s v="Phoenix"/>
    <s v="Dasani Water"/>
    <n v="0.75000000000000011"/>
    <n v="4250"/>
    <n v="3187.5000000000005"/>
    <n v="796.87500000000011"/>
    <n v="0.25"/>
  </r>
  <r>
    <s v="FizzySip"/>
    <n v="1128299"/>
    <d v="2021-06-26T00:00:00"/>
    <s v="West"/>
    <s v="Arizona"/>
    <s v="Phoenix"/>
    <s v="Coca-Cola"/>
    <n v="0.55000000000000004"/>
    <n v="7000"/>
    <n v="3850.0000000000005"/>
    <n v="1347.5"/>
    <n v="0.35"/>
  </r>
  <r>
    <s v="FizzySip"/>
    <n v="1128299"/>
    <d v="2021-06-26T00:00:00"/>
    <s v="West"/>
    <s v="Arizona"/>
    <s v="Phoenix"/>
    <s v="Diet Coke"/>
    <n v="0.60000000000000009"/>
    <n v="5500"/>
    <n v="3300.0000000000005"/>
    <n v="1320.0000000000002"/>
    <n v="0.4"/>
  </r>
  <r>
    <s v="FizzySip"/>
    <n v="1128299"/>
    <d v="2021-06-26T00:00:00"/>
    <s v="West"/>
    <s v="Arizona"/>
    <s v="Phoenix"/>
    <s v="Sprite"/>
    <n v="0.60000000000000009"/>
    <n v="5500"/>
    <n v="3300.0000000000005"/>
    <n v="1155"/>
    <n v="0.35"/>
  </r>
  <r>
    <s v="FizzySip"/>
    <n v="1128299"/>
    <d v="2021-06-26T00:00:00"/>
    <s v="West"/>
    <s v="Arizona"/>
    <s v="Phoenix"/>
    <s v="Fanta"/>
    <n v="0.55000000000000004"/>
    <n v="4250"/>
    <n v="2337.5"/>
    <n v="818.125"/>
    <n v="0.35"/>
  </r>
  <r>
    <s v="FizzySip"/>
    <n v="1128299"/>
    <d v="2021-06-26T00:00:00"/>
    <s v="West"/>
    <s v="Arizona"/>
    <s v="Phoenix"/>
    <s v="Powerade"/>
    <n v="0.60000000000000009"/>
    <n v="3000"/>
    <n v="1800.0000000000002"/>
    <n v="540"/>
    <n v="0.3"/>
  </r>
  <r>
    <s v="FizzySip"/>
    <n v="1128299"/>
    <d v="2021-06-26T00:00:00"/>
    <s v="West"/>
    <s v="Arizona"/>
    <s v="Phoenix"/>
    <s v="Dasani Water"/>
    <n v="0.75000000000000011"/>
    <n v="6000"/>
    <n v="4500.0000000000009"/>
    <n v="1125.0000000000002"/>
    <n v="0.25"/>
  </r>
  <r>
    <s v="FizzySip"/>
    <n v="1128299"/>
    <d v="2021-07-25T00:00:00"/>
    <s v="West"/>
    <s v="Arizona"/>
    <s v="Phoenix"/>
    <s v="Coca-Cola"/>
    <n v="0.55000000000000004"/>
    <n v="7500"/>
    <n v="4125"/>
    <n v="1443.75"/>
    <n v="0.35"/>
  </r>
  <r>
    <s v="FizzySip"/>
    <n v="1128299"/>
    <d v="2021-07-25T00:00:00"/>
    <s v="West"/>
    <s v="Arizona"/>
    <s v="Phoenix"/>
    <s v="Diet Coke"/>
    <n v="0.60000000000000009"/>
    <n v="6000"/>
    <n v="3600.0000000000005"/>
    <n v="1440.0000000000002"/>
    <n v="0.4"/>
  </r>
  <r>
    <s v="FizzySip"/>
    <n v="1128299"/>
    <d v="2021-07-25T00:00:00"/>
    <s v="West"/>
    <s v="Arizona"/>
    <s v="Phoenix"/>
    <s v="Sprite"/>
    <n v="0.60000000000000009"/>
    <n v="5500"/>
    <n v="3300.0000000000005"/>
    <n v="1155"/>
    <n v="0.35"/>
  </r>
  <r>
    <s v="FizzySip"/>
    <n v="1128299"/>
    <d v="2021-07-25T00:00:00"/>
    <s v="West"/>
    <s v="Arizona"/>
    <s v="Phoenix"/>
    <s v="Fanta"/>
    <n v="0.55000000000000004"/>
    <n v="4500"/>
    <n v="2475"/>
    <n v="866.25"/>
    <n v="0.35"/>
  </r>
  <r>
    <s v="FizzySip"/>
    <n v="1128299"/>
    <d v="2021-07-25T00:00:00"/>
    <s v="West"/>
    <s v="Arizona"/>
    <s v="Phoenix"/>
    <s v="Powerade"/>
    <n v="0.60000000000000009"/>
    <n v="5000"/>
    <n v="3000.0000000000005"/>
    <n v="900.00000000000011"/>
    <n v="0.3"/>
  </r>
  <r>
    <s v="FizzySip"/>
    <n v="1128299"/>
    <d v="2021-07-25T00:00:00"/>
    <s v="West"/>
    <s v="Arizona"/>
    <s v="Phoenix"/>
    <s v="Dasani Water"/>
    <n v="0.75000000000000011"/>
    <n v="5000"/>
    <n v="3750.0000000000005"/>
    <n v="937.50000000000011"/>
    <n v="0.25"/>
  </r>
  <r>
    <s v="FizzySip"/>
    <n v="1128299"/>
    <d v="2021-08-26T00:00:00"/>
    <s v="West"/>
    <s v="Arizona"/>
    <s v="Phoenix"/>
    <s v="Coca-Cola"/>
    <n v="0.60000000000000009"/>
    <n v="7000"/>
    <n v="4200.0000000000009"/>
    <n v="1470.0000000000002"/>
    <n v="0.35"/>
  </r>
  <r>
    <s v="FizzySip"/>
    <n v="1128299"/>
    <d v="2021-08-26T00:00:00"/>
    <s v="West"/>
    <s v="Arizona"/>
    <s v="Phoenix"/>
    <s v="Diet Coke"/>
    <n v="0.65000000000000013"/>
    <n v="6500"/>
    <n v="4225.0000000000009"/>
    <n v="1690.0000000000005"/>
    <n v="0.4"/>
  </r>
  <r>
    <s v="FizzySip"/>
    <n v="1128299"/>
    <d v="2021-08-26T00:00:00"/>
    <s v="West"/>
    <s v="Arizona"/>
    <s v="Phoenix"/>
    <s v="Sprite"/>
    <n v="0.60000000000000009"/>
    <n v="5250"/>
    <n v="3150.0000000000005"/>
    <n v="1102.5"/>
    <n v="0.35"/>
  </r>
  <r>
    <s v="FizzySip"/>
    <n v="1128299"/>
    <d v="2021-08-26T00:00:00"/>
    <s v="West"/>
    <s v="Arizona"/>
    <s v="Phoenix"/>
    <s v="Fanta"/>
    <n v="0.60000000000000009"/>
    <n v="4750"/>
    <n v="2850.0000000000005"/>
    <n v="997.50000000000011"/>
    <n v="0.35"/>
  </r>
  <r>
    <s v="FizzySip"/>
    <n v="1128299"/>
    <d v="2021-08-26T00:00:00"/>
    <s v="West"/>
    <s v="Arizona"/>
    <s v="Phoenix"/>
    <s v="Powerade"/>
    <n v="0.70000000000000007"/>
    <n v="4750"/>
    <n v="3325.0000000000005"/>
    <n v="997.50000000000011"/>
    <n v="0.3"/>
  </r>
  <r>
    <s v="FizzySip"/>
    <n v="1128299"/>
    <d v="2021-08-26T00:00:00"/>
    <s v="West"/>
    <s v="Arizona"/>
    <s v="Phoenix"/>
    <s v="Dasani Water"/>
    <n v="0.75000000000000011"/>
    <n v="4500"/>
    <n v="3375.0000000000005"/>
    <n v="843.75000000000011"/>
    <n v="0.25"/>
  </r>
  <r>
    <s v="FizzySip"/>
    <n v="1128299"/>
    <d v="2021-09-27T00:00:00"/>
    <s v="West"/>
    <s v="Arizona"/>
    <s v="Phoenix"/>
    <s v="Coca-Cola"/>
    <n v="0.50000000000000011"/>
    <n v="6250"/>
    <n v="3125.0000000000009"/>
    <n v="1093.7500000000002"/>
    <n v="0.35"/>
  </r>
  <r>
    <s v="FizzySip"/>
    <n v="1128299"/>
    <d v="2021-09-27T00:00:00"/>
    <s v="West"/>
    <s v="Arizona"/>
    <s v="Phoenix"/>
    <s v="Diet Coke"/>
    <n v="0.55000000000000016"/>
    <n v="6250"/>
    <n v="3437.5000000000009"/>
    <n v="1375.0000000000005"/>
    <n v="0.4"/>
  </r>
  <r>
    <s v="FizzySip"/>
    <n v="1128299"/>
    <d v="2021-09-27T00:00:00"/>
    <s v="West"/>
    <s v="Arizona"/>
    <s v="Phoenix"/>
    <s v="Sprite"/>
    <n v="0.50000000000000011"/>
    <n v="4750"/>
    <n v="2375.0000000000005"/>
    <n v="831.25000000000011"/>
    <n v="0.35"/>
  </r>
  <r>
    <s v="FizzySip"/>
    <n v="1128299"/>
    <d v="2021-09-27T00:00:00"/>
    <s v="West"/>
    <s v="Arizona"/>
    <s v="Phoenix"/>
    <s v="Fanta"/>
    <n v="0.50000000000000011"/>
    <n v="4250"/>
    <n v="2125.0000000000005"/>
    <n v="743.75000000000011"/>
    <n v="0.35"/>
  </r>
  <r>
    <s v="FizzySip"/>
    <n v="1128299"/>
    <d v="2021-09-27T00:00:00"/>
    <s v="West"/>
    <s v="Arizona"/>
    <s v="Phoenix"/>
    <s v="Powerade"/>
    <n v="0.60000000000000009"/>
    <n v="4250"/>
    <n v="2550.0000000000005"/>
    <n v="765.00000000000011"/>
    <n v="0.3"/>
  </r>
  <r>
    <s v="FizzySip"/>
    <n v="1128299"/>
    <d v="2021-09-27T00:00:00"/>
    <s v="West"/>
    <s v="Arizona"/>
    <s v="Phoenix"/>
    <s v="Dasani Water"/>
    <n v="0.65000000000000013"/>
    <n v="4750"/>
    <n v="3087.5000000000005"/>
    <n v="771.87500000000011"/>
    <n v="0.25"/>
  </r>
  <r>
    <s v="FizzySip"/>
    <n v="1128299"/>
    <d v="2021-10-26T00:00:00"/>
    <s v="West"/>
    <s v="Arizona"/>
    <s v="Phoenix"/>
    <s v="Coca-Cola"/>
    <n v="0.50000000000000011"/>
    <n v="5500"/>
    <n v="2750.0000000000005"/>
    <n v="962.50000000000011"/>
    <n v="0.35"/>
  </r>
  <r>
    <s v="FizzySip"/>
    <n v="1128299"/>
    <d v="2021-10-26T00:00:00"/>
    <s v="West"/>
    <s v="Arizona"/>
    <s v="Phoenix"/>
    <s v="Diet Coke"/>
    <n v="0.55000000000000016"/>
    <n v="5500"/>
    <n v="3025.0000000000009"/>
    <n v="1210.0000000000005"/>
    <n v="0.4"/>
  </r>
  <r>
    <s v="FizzySip"/>
    <n v="1128299"/>
    <d v="2021-10-26T00:00:00"/>
    <s v="West"/>
    <s v="Arizona"/>
    <s v="Phoenix"/>
    <s v="Sprite"/>
    <n v="0.50000000000000011"/>
    <n v="3750"/>
    <n v="1875.0000000000005"/>
    <n v="656.25000000000011"/>
    <n v="0.35"/>
  </r>
  <r>
    <s v="FizzySip"/>
    <n v="1128299"/>
    <d v="2021-10-26T00:00:00"/>
    <s v="West"/>
    <s v="Arizona"/>
    <s v="Phoenix"/>
    <s v="Fanta"/>
    <n v="0.50000000000000011"/>
    <n v="3500"/>
    <n v="1750.0000000000005"/>
    <n v="612.50000000000011"/>
    <n v="0.35"/>
  </r>
  <r>
    <s v="FizzySip"/>
    <n v="1128299"/>
    <d v="2021-10-26T00:00:00"/>
    <s v="West"/>
    <s v="Arizona"/>
    <s v="Phoenix"/>
    <s v="Powerade"/>
    <n v="0.60000000000000009"/>
    <n v="3250"/>
    <n v="1950.0000000000002"/>
    <n v="585"/>
    <n v="0.3"/>
  </r>
  <r>
    <s v="FizzySip"/>
    <n v="1128299"/>
    <d v="2021-10-26T00:00:00"/>
    <s v="West"/>
    <s v="Arizona"/>
    <s v="Phoenix"/>
    <s v="Dasani Water"/>
    <n v="0.75000000000000011"/>
    <n v="3750"/>
    <n v="2812.5000000000005"/>
    <n v="703.12500000000011"/>
    <n v="0.25"/>
  </r>
  <r>
    <s v="FizzySip"/>
    <n v="1128299"/>
    <d v="2021-11-26T00:00:00"/>
    <s v="West"/>
    <s v="Arizona"/>
    <s v="Phoenix"/>
    <s v="Coca-Cola"/>
    <n v="0.60000000000000009"/>
    <n v="5500"/>
    <n v="3300.0000000000005"/>
    <n v="1155"/>
    <n v="0.35"/>
  </r>
  <r>
    <s v="FizzySip"/>
    <n v="1128299"/>
    <d v="2021-11-26T00:00:00"/>
    <s v="West"/>
    <s v="Arizona"/>
    <s v="Phoenix"/>
    <s v="Diet Coke"/>
    <n v="0.65000000000000013"/>
    <n v="6000"/>
    <n v="3900.0000000000009"/>
    <n v="1560.0000000000005"/>
    <n v="0.4"/>
  </r>
  <r>
    <s v="FizzySip"/>
    <n v="1128299"/>
    <d v="2021-11-26T00:00:00"/>
    <s v="West"/>
    <s v="Arizona"/>
    <s v="Phoenix"/>
    <s v="Sprite"/>
    <n v="0.60000000000000009"/>
    <n v="4500"/>
    <n v="2700.0000000000005"/>
    <n v="945.00000000000011"/>
    <n v="0.35"/>
  </r>
  <r>
    <s v="FizzySip"/>
    <n v="1128299"/>
    <d v="2021-11-26T00:00:00"/>
    <s v="West"/>
    <s v="Arizona"/>
    <s v="Phoenix"/>
    <s v="Fanta"/>
    <n v="0.60000000000000009"/>
    <n v="4250"/>
    <n v="2550.0000000000005"/>
    <n v="892.50000000000011"/>
    <n v="0.35"/>
  </r>
  <r>
    <s v="FizzySip"/>
    <n v="1128299"/>
    <d v="2021-11-26T00:00:00"/>
    <s v="West"/>
    <s v="Arizona"/>
    <s v="Phoenix"/>
    <s v="Powerade"/>
    <n v="0.70000000000000007"/>
    <n v="3750"/>
    <n v="2625.0000000000005"/>
    <n v="787.50000000000011"/>
    <n v="0.3"/>
  </r>
  <r>
    <s v="FizzySip"/>
    <n v="1128299"/>
    <d v="2021-11-26T00:00:00"/>
    <s v="West"/>
    <s v="Arizona"/>
    <s v="Phoenix"/>
    <s v="Dasani Water"/>
    <n v="0.75000000000000011"/>
    <n v="5000"/>
    <n v="3750.0000000000005"/>
    <n v="937.50000000000011"/>
    <n v="0.25"/>
  </r>
  <r>
    <s v="FizzySip"/>
    <n v="1128299"/>
    <d v="2021-12-25T00:00:00"/>
    <s v="West"/>
    <s v="Arizona"/>
    <s v="Phoenix"/>
    <s v="Coca-Cola"/>
    <n v="0.60000000000000009"/>
    <n v="7000"/>
    <n v="4200.0000000000009"/>
    <n v="1470.0000000000002"/>
    <n v="0.35"/>
  </r>
  <r>
    <s v="FizzySip"/>
    <n v="1128299"/>
    <d v="2021-12-25T00:00:00"/>
    <s v="West"/>
    <s v="Arizona"/>
    <s v="Phoenix"/>
    <s v="Diet Coke"/>
    <n v="0.65000000000000013"/>
    <n v="7000"/>
    <n v="4550.0000000000009"/>
    <n v="1820.0000000000005"/>
    <n v="0.4"/>
  </r>
  <r>
    <s v="FizzySip"/>
    <n v="1128299"/>
    <d v="2021-12-25T00:00:00"/>
    <s v="West"/>
    <s v="Arizona"/>
    <s v="Phoenix"/>
    <s v="Sprite"/>
    <n v="0.60000000000000009"/>
    <n v="5000"/>
    <n v="3000.0000000000005"/>
    <n v="1050"/>
    <n v="0.35"/>
  </r>
  <r>
    <s v="FizzySip"/>
    <n v="1128299"/>
    <d v="2021-12-25T00:00:00"/>
    <s v="West"/>
    <s v="Arizona"/>
    <s v="Phoenix"/>
    <s v="Fanta"/>
    <n v="0.60000000000000009"/>
    <n v="5000"/>
    <n v="3000.0000000000005"/>
    <n v="1050"/>
    <n v="0.35"/>
  </r>
  <r>
    <s v="FizzySip"/>
    <n v="1128299"/>
    <d v="2021-12-25T00:00:00"/>
    <s v="West"/>
    <s v="Arizona"/>
    <s v="Phoenix"/>
    <s v="Powerade"/>
    <n v="0.70000000000000007"/>
    <n v="4250"/>
    <n v="2975.0000000000005"/>
    <n v="892.50000000000011"/>
    <n v="0.3"/>
  </r>
  <r>
    <s v="FizzySip"/>
    <n v="1128299"/>
    <d v="2021-12-25T00:00:00"/>
    <s v="West"/>
    <s v="Arizona"/>
    <s v="Phoenix"/>
    <s v="Dasani Water"/>
    <n v="0.75000000000000011"/>
    <n v="5250"/>
    <n v="3937.5000000000005"/>
    <n v="984.37500000000011"/>
    <n v="0.25"/>
  </r>
  <r>
    <s v="FizzySip"/>
    <n v="1128299"/>
    <d v="2021-01-13T00:00:00"/>
    <s v="West"/>
    <s v="New Mexico"/>
    <s v="Albuquerque"/>
    <s v="Coca-Cola"/>
    <n v="0.29999999999999993"/>
    <n v="4500"/>
    <n v="1349.9999999999998"/>
    <n v="539.99999999999989"/>
    <n v="0.4"/>
  </r>
  <r>
    <s v="FizzySip"/>
    <n v="1128299"/>
    <d v="2021-01-13T00:00:00"/>
    <s v="West"/>
    <s v="New Mexico"/>
    <s v="Albuquerque"/>
    <s v="Diet Coke"/>
    <n v="0.4"/>
    <n v="4500"/>
    <n v="1800"/>
    <n v="720"/>
    <n v="0.4"/>
  </r>
  <r>
    <s v="FizzySip"/>
    <n v="1128299"/>
    <d v="2021-01-13T00:00:00"/>
    <s v="West"/>
    <s v="New Mexico"/>
    <s v="Albuquerque"/>
    <s v="Sprite"/>
    <n v="0.4"/>
    <n v="4500"/>
    <n v="1800"/>
    <n v="630"/>
    <n v="0.35"/>
  </r>
  <r>
    <s v="FizzySip"/>
    <n v="1128299"/>
    <d v="2021-01-13T00:00:00"/>
    <s v="West"/>
    <s v="New Mexico"/>
    <s v="Albuquerque"/>
    <s v="Fanta"/>
    <n v="0.4"/>
    <n v="3000"/>
    <n v="1200"/>
    <n v="480"/>
    <n v="0.4"/>
  </r>
  <r>
    <s v="FizzySip"/>
    <n v="1128299"/>
    <d v="2021-01-13T00:00:00"/>
    <s v="West"/>
    <s v="New Mexico"/>
    <s v="Albuquerque"/>
    <s v="Powerade"/>
    <n v="0.45000000000000012"/>
    <n v="2500"/>
    <n v="1125.0000000000002"/>
    <n v="393.75000000000006"/>
    <n v="0.35"/>
  </r>
  <r>
    <s v="FizzySip"/>
    <n v="1128299"/>
    <d v="2021-01-13T00:00:00"/>
    <s v="West"/>
    <s v="New Mexico"/>
    <s v="Albuquerque"/>
    <s v="Dasani Water"/>
    <n v="0.4"/>
    <n v="4500"/>
    <n v="1800"/>
    <n v="450"/>
    <n v="0.25"/>
  </r>
  <r>
    <s v="FizzySip"/>
    <n v="1128299"/>
    <d v="2021-02-13T00:00:00"/>
    <s v="West"/>
    <s v="New Mexico"/>
    <s v="Albuquerque"/>
    <s v="Coca-Cola"/>
    <n v="0.29999999999999993"/>
    <n v="5000"/>
    <n v="1499.9999999999998"/>
    <n v="599.99999999999989"/>
    <n v="0.4"/>
  </r>
  <r>
    <s v="FizzySip"/>
    <n v="1128299"/>
    <d v="2021-02-13T00:00:00"/>
    <s v="West"/>
    <s v="New Mexico"/>
    <s v="Albuquerque"/>
    <s v="Diet Coke"/>
    <n v="0.4"/>
    <n v="4000"/>
    <n v="1600"/>
    <n v="640"/>
    <n v="0.4"/>
  </r>
  <r>
    <s v="FizzySip"/>
    <n v="1128299"/>
    <d v="2021-02-13T00:00:00"/>
    <s v="West"/>
    <s v="New Mexico"/>
    <s v="Albuquerque"/>
    <s v="Sprite"/>
    <n v="0.4"/>
    <n v="4000"/>
    <n v="1600"/>
    <n v="560"/>
    <n v="0.35"/>
  </r>
  <r>
    <s v="FizzySip"/>
    <n v="1128299"/>
    <d v="2021-02-13T00:00:00"/>
    <s v="West"/>
    <s v="New Mexico"/>
    <s v="Albuquerque"/>
    <s v="Fanta"/>
    <n v="0.4"/>
    <n v="2500"/>
    <n v="1000"/>
    <n v="400"/>
    <n v="0.4"/>
  </r>
  <r>
    <s v="FizzySip"/>
    <n v="1128299"/>
    <d v="2021-02-13T00:00:00"/>
    <s v="West"/>
    <s v="New Mexico"/>
    <s v="Albuquerque"/>
    <s v="Powerade"/>
    <n v="0.45000000000000012"/>
    <n v="1750"/>
    <n v="787.50000000000023"/>
    <n v="275.62500000000006"/>
    <n v="0.35"/>
  </r>
  <r>
    <s v="FizzySip"/>
    <n v="1128299"/>
    <d v="2021-02-13T00:00:00"/>
    <s v="West"/>
    <s v="New Mexico"/>
    <s v="Albuquerque"/>
    <s v="Dasani Water"/>
    <n v="0.4"/>
    <n v="3750"/>
    <n v="1500"/>
    <n v="375"/>
    <n v="0.25"/>
  </r>
  <r>
    <s v="FizzySip"/>
    <n v="1128299"/>
    <d v="2021-03-12T00:00:00"/>
    <s v="West"/>
    <s v="New Mexico"/>
    <s v="Albuquerque"/>
    <s v="Coca-Cola"/>
    <n v="0.4"/>
    <n v="5250"/>
    <n v="2100"/>
    <n v="840"/>
    <n v="0.4"/>
  </r>
  <r>
    <s v="FizzySip"/>
    <n v="1128299"/>
    <d v="2021-03-12T00:00:00"/>
    <s v="West"/>
    <s v="New Mexico"/>
    <s v="Albuquerque"/>
    <s v="Diet Coke"/>
    <n v="0.5"/>
    <n v="3750"/>
    <n v="1875"/>
    <n v="750"/>
    <n v="0.4"/>
  </r>
  <r>
    <s v="FizzySip"/>
    <n v="1128299"/>
    <d v="2021-03-12T00:00:00"/>
    <s v="West"/>
    <s v="New Mexico"/>
    <s v="Albuquerque"/>
    <s v="Sprite"/>
    <n v="0.5"/>
    <n v="3750"/>
    <n v="1875"/>
    <n v="656.25"/>
    <n v="0.35"/>
  </r>
  <r>
    <s v="FizzySip"/>
    <n v="1128299"/>
    <d v="2021-03-12T00:00:00"/>
    <s v="West"/>
    <s v="New Mexico"/>
    <s v="Albuquerque"/>
    <s v="Fanta"/>
    <n v="0.5"/>
    <n v="2500"/>
    <n v="1250"/>
    <n v="500"/>
    <n v="0.4"/>
  </r>
  <r>
    <s v="FizzySip"/>
    <n v="1128299"/>
    <d v="2021-03-12T00:00:00"/>
    <s v="West"/>
    <s v="New Mexico"/>
    <s v="Albuquerque"/>
    <s v="Powerade"/>
    <n v="0.55000000000000004"/>
    <n v="1500"/>
    <n v="825.00000000000011"/>
    <n v="288.75"/>
    <n v="0.35"/>
  </r>
  <r>
    <s v="FizzySip"/>
    <n v="1128299"/>
    <d v="2021-03-12T00:00:00"/>
    <s v="West"/>
    <s v="New Mexico"/>
    <s v="Albuquerque"/>
    <s v="Dasani Water"/>
    <n v="0.5"/>
    <n v="3500"/>
    <n v="1750"/>
    <n v="437.5"/>
    <n v="0.25"/>
  </r>
  <r>
    <s v="FizzySip"/>
    <n v="1128299"/>
    <d v="2021-04-13T00:00:00"/>
    <s v="West"/>
    <s v="New Mexico"/>
    <s v="Albuquerque"/>
    <s v="Coca-Cola"/>
    <n v="0.5"/>
    <n v="5250"/>
    <n v="2625"/>
    <n v="1050"/>
    <n v="0.4"/>
  </r>
  <r>
    <s v="FizzySip"/>
    <n v="1128299"/>
    <d v="2021-04-13T00:00:00"/>
    <s v="West"/>
    <s v="New Mexico"/>
    <s v="Albuquerque"/>
    <s v="Diet Coke"/>
    <n v="0.55000000000000004"/>
    <n v="3250"/>
    <n v="1787.5000000000002"/>
    <n v="715.00000000000011"/>
    <n v="0.4"/>
  </r>
  <r>
    <s v="FizzySip"/>
    <n v="1128299"/>
    <d v="2021-04-13T00:00:00"/>
    <s v="West"/>
    <s v="New Mexico"/>
    <s v="Albuquerque"/>
    <s v="Sprite"/>
    <n v="0.55000000000000004"/>
    <n v="3750"/>
    <n v="2062.5"/>
    <n v="721.875"/>
    <n v="0.35"/>
  </r>
  <r>
    <s v="FizzySip"/>
    <n v="1128299"/>
    <d v="2021-04-13T00:00:00"/>
    <s v="West"/>
    <s v="New Mexico"/>
    <s v="Albuquerque"/>
    <s v="Fanta"/>
    <n v="0.5"/>
    <n v="2750"/>
    <n v="1375"/>
    <n v="550"/>
    <n v="0.4"/>
  </r>
  <r>
    <s v="FizzySip"/>
    <n v="1128299"/>
    <d v="2021-04-13T00:00:00"/>
    <s v="West"/>
    <s v="New Mexico"/>
    <s v="Albuquerque"/>
    <s v="Powerade"/>
    <n v="0.55000000000000004"/>
    <n v="1750"/>
    <n v="962.50000000000011"/>
    <n v="336.875"/>
    <n v="0.35"/>
  </r>
  <r>
    <s v="FizzySip"/>
    <n v="1128299"/>
    <d v="2021-04-13T00:00:00"/>
    <s v="West"/>
    <s v="New Mexico"/>
    <s v="Albuquerque"/>
    <s v="Dasani Water"/>
    <n v="0.70000000000000007"/>
    <n v="3500"/>
    <n v="2450.0000000000005"/>
    <n v="612.50000000000011"/>
    <n v="0.25"/>
  </r>
  <r>
    <s v="FizzySip"/>
    <n v="1128299"/>
    <d v="2021-05-14T00:00:00"/>
    <s v="West"/>
    <s v="New Mexico"/>
    <s v="Albuquerque"/>
    <s v="Coca-Cola"/>
    <n v="0.5"/>
    <n v="5500"/>
    <n v="2750"/>
    <n v="1100"/>
    <n v="0.4"/>
  </r>
  <r>
    <s v="FizzySip"/>
    <n v="1128299"/>
    <d v="2021-05-14T00:00:00"/>
    <s v="West"/>
    <s v="New Mexico"/>
    <s v="Albuquerque"/>
    <s v="Diet Coke"/>
    <n v="0.55000000000000004"/>
    <n v="4000"/>
    <n v="2200"/>
    <n v="880"/>
    <n v="0.4"/>
  </r>
  <r>
    <s v="FizzySip"/>
    <n v="1128299"/>
    <d v="2021-05-14T00:00:00"/>
    <s v="West"/>
    <s v="New Mexico"/>
    <s v="Albuquerque"/>
    <s v="Sprite"/>
    <n v="0.55000000000000004"/>
    <n v="4250"/>
    <n v="2337.5"/>
    <n v="818.125"/>
    <n v="0.35"/>
  </r>
  <r>
    <s v="FizzySip"/>
    <n v="1128299"/>
    <d v="2021-05-14T00:00:00"/>
    <s v="West"/>
    <s v="New Mexico"/>
    <s v="Albuquerque"/>
    <s v="Fanta"/>
    <n v="0.5"/>
    <n v="3250"/>
    <n v="1625"/>
    <n v="650"/>
    <n v="0.4"/>
  </r>
  <r>
    <s v="FizzySip"/>
    <n v="1128299"/>
    <d v="2021-05-14T00:00:00"/>
    <s v="West"/>
    <s v="New Mexico"/>
    <s v="Albuquerque"/>
    <s v="Powerade"/>
    <n v="0.55000000000000004"/>
    <n v="2250"/>
    <n v="1237.5"/>
    <n v="433.125"/>
    <n v="0.35"/>
  </r>
  <r>
    <s v="FizzySip"/>
    <n v="1128299"/>
    <d v="2021-05-14T00:00:00"/>
    <s v="West"/>
    <s v="New Mexico"/>
    <s v="Albuquerque"/>
    <s v="Dasani Water"/>
    <n v="0.70000000000000007"/>
    <n v="4000"/>
    <n v="2800.0000000000005"/>
    <n v="700.00000000000011"/>
    <n v="0.25"/>
  </r>
  <r>
    <s v="FizzySip"/>
    <n v="1128299"/>
    <d v="2021-06-13T00:00:00"/>
    <s v="West"/>
    <s v="New Mexico"/>
    <s v="Albuquerque"/>
    <s v="Coca-Cola"/>
    <n v="0.5"/>
    <n v="6750"/>
    <n v="3375"/>
    <n v="1350"/>
    <n v="0.4"/>
  </r>
  <r>
    <s v="FizzySip"/>
    <n v="1128299"/>
    <d v="2021-06-13T00:00:00"/>
    <s v="West"/>
    <s v="New Mexico"/>
    <s v="Albuquerque"/>
    <s v="Diet Coke"/>
    <n v="0.55000000000000004"/>
    <n v="5250"/>
    <n v="2887.5000000000005"/>
    <n v="1155.0000000000002"/>
    <n v="0.4"/>
  </r>
  <r>
    <s v="FizzySip"/>
    <n v="1128299"/>
    <d v="2021-06-13T00:00:00"/>
    <s v="West"/>
    <s v="New Mexico"/>
    <s v="Albuquerque"/>
    <s v="Sprite"/>
    <n v="0.55000000000000004"/>
    <n v="5250"/>
    <n v="2887.5000000000005"/>
    <n v="1010.6250000000001"/>
    <n v="0.35"/>
  </r>
  <r>
    <s v="FizzySip"/>
    <n v="1128299"/>
    <d v="2021-06-13T00:00:00"/>
    <s v="West"/>
    <s v="New Mexico"/>
    <s v="Albuquerque"/>
    <s v="Fanta"/>
    <n v="0.5"/>
    <n v="4000"/>
    <n v="2000"/>
    <n v="800"/>
    <n v="0.4"/>
  </r>
  <r>
    <s v="FizzySip"/>
    <n v="1128299"/>
    <d v="2021-06-13T00:00:00"/>
    <s v="West"/>
    <s v="New Mexico"/>
    <s v="Albuquerque"/>
    <s v="Powerade"/>
    <n v="0.55000000000000004"/>
    <n v="2750"/>
    <n v="1512.5000000000002"/>
    <n v="529.375"/>
    <n v="0.35"/>
  </r>
  <r>
    <s v="FizzySip"/>
    <n v="1128299"/>
    <d v="2021-06-13T00:00:00"/>
    <s v="West"/>
    <s v="New Mexico"/>
    <s v="Albuquerque"/>
    <s v="Dasani Water"/>
    <n v="0.70000000000000007"/>
    <n v="5750"/>
    <n v="4025.0000000000005"/>
    <n v="1006.2500000000001"/>
    <n v="0.25"/>
  </r>
  <r>
    <s v="FizzySip"/>
    <n v="1128299"/>
    <d v="2021-07-12T00:00:00"/>
    <s v="West"/>
    <s v="New Mexico"/>
    <s v="Albuquerque"/>
    <s v="Coca-Cola"/>
    <n v="0.5"/>
    <n v="7250"/>
    <n v="3625"/>
    <n v="1450"/>
    <n v="0.4"/>
  </r>
  <r>
    <s v="FizzySip"/>
    <n v="1128299"/>
    <d v="2021-07-12T00:00:00"/>
    <s v="West"/>
    <s v="New Mexico"/>
    <s v="Albuquerque"/>
    <s v="Diet Coke"/>
    <n v="0.55000000000000004"/>
    <n v="5750"/>
    <n v="3162.5000000000005"/>
    <n v="1265.0000000000002"/>
    <n v="0.4"/>
  </r>
  <r>
    <s v="FizzySip"/>
    <n v="1128299"/>
    <d v="2021-07-12T00:00:00"/>
    <s v="West"/>
    <s v="New Mexico"/>
    <s v="Albuquerque"/>
    <s v="Sprite"/>
    <n v="0.55000000000000004"/>
    <n v="5250"/>
    <n v="2887.5000000000005"/>
    <n v="1010.6250000000001"/>
    <n v="0.35"/>
  </r>
  <r>
    <s v="FizzySip"/>
    <n v="1128299"/>
    <d v="2021-07-12T00:00:00"/>
    <s v="West"/>
    <s v="New Mexico"/>
    <s v="Albuquerque"/>
    <s v="Fanta"/>
    <n v="0.5"/>
    <n v="4250"/>
    <n v="2125"/>
    <n v="850"/>
    <n v="0.4"/>
  </r>
  <r>
    <s v="FizzySip"/>
    <n v="1128299"/>
    <d v="2021-07-12T00:00:00"/>
    <s v="West"/>
    <s v="New Mexico"/>
    <s v="Albuquerque"/>
    <s v="Powerade"/>
    <n v="0.55000000000000004"/>
    <n v="4750"/>
    <n v="2612.5"/>
    <n v="914.37499999999989"/>
    <n v="0.35"/>
  </r>
  <r>
    <s v="FizzySip"/>
    <n v="1128299"/>
    <d v="2021-07-12T00:00:00"/>
    <s v="West"/>
    <s v="New Mexico"/>
    <s v="Albuquerque"/>
    <s v="Dasani Water"/>
    <n v="0.70000000000000007"/>
    <n v="4750"/>
    <n v="3325.0000000000005"/>
    <n v="831.25000000000011"/>
    <n v="0.25"/>
  </r>
  <r>
    <s v="FizzySip"/>
    <n v="1128299"/>
    <d v="2021-08-13T00:00:00"/>
    <s v="West"/>
    <s v="New Mexico"/>
    <s v="Albuquerque"/>
    <s v="Coca-Cola"/>
    <n v="0.55000000000000004"/>
    <n v="6750"/>
    <n v="3712.5000000000005"/>
    <n v="1485.0000000000002"/>
    <n v="0.4"/>
  </r>
  <r>
    <s v="FizzySip"/>
    <n v="1128299"/>
    <d v="2021-08-13T00:00:00"/>
    <s v="West"/>
    <s v="New Mexico"/>
    <s v="Albuquerque"/>
    <s v="Diet Coke"/>
    <n v="0.60000000000000009"/>
    <n v="6250"/>
    <n v="3750.0000000000005"/>
    <n v="1500.0000000000002"/>
    <n v="0.4"/>
  </r>
  <r>
    <s v="FizzySip"/>
    <n v="1128299"/>
    <d v="2021-08-13T00:00:00"/>
    <s v="West"/>
    <s v="New Mexico"/>
    <s v="Albuquerque"/>
    <s v="Sprite"/>
    <n v="0.55000000000000004"/>
    <n v="5000"/>
    <n v="2750"/>
    <n v="962.49999999999989"/>
    <n v="0.35"/>
  </r>
  <r>
    <s v="FizzySip"/>
    <n v="1128299"/>
    <d v="2021-08-13T00:00:00"/>
    <s v="West"/>
    <s v="New Mexico"/>
    <s v="Albuquerque"/>
    <s v="Fanta"/>
    <n v="0.55000000000000004"/>
    <n v="4500"/>
    <n v="2475"/>
    <n v="990"/>
    <n v="0.4"/>
  </r>
  <r>
    <s v="FizzySip"/>
    <n v="1128299"/>
    <d v="2021-08-13T00:00:00"/>
    <s v="West"/>
    <s v="New Mexico"/>
    <s v="Albuquerque"/>
    <s v="Powerade"/>
    <n v="0.65"/>
    <n v="4500"/>
    <n v="2925"/>
    <n v="1023.7499999999999"/>
    <n v="0.35"/>
  </r>
  <r>
    <s v="FizzySip"/>
    <n v="1128299"/>
    <d v="2021-08-13T00:00:00"/>
    <s v="West"/>
    <s v="New Mexico"/>
    <s v="Albuquerque"/>
    <s v="Dasani Water"/>
    <n v="0.70000000000000007"/>
    <n v="4250"/>
    <n v="2975.0000000000005"/>
    <n v="743.75000000000011"/>
    <n v="0.25"/>
  </r>
  <r>
    <s v="FizzySip"/>
    <n v="1128299"/>
    <d v="2021-09-14T00:00:00"/>
    <s v="West"/>
    <s v="New Mexico"/>
    <s v="Albuquerque"/>
    <s v="Coca-Cola"/>
    <n v="0.45000000000000012"/>
    <n v="6000"/>
    <n v="2700.0000000000009"/>
    <n v="1080.0000000000005"/>
    <n v="0.4"/>
  </r>
  <r>
    <s v="FizzySip"/>
    <n v="1128299"/>
    <d v="2021-09-14T00:00:00"/>
    <s v="West"/>
    <s v="New Mexico"/>
    <s v="Albuquerque"/>
    <s v="Diet Coke"/>
    <n v="0.50000000000000011"/>
    <n v="6000"/>
    <n v="3000.0000000000005"/>
    <n v="1200.0000000000002"/>
    <n v="0.4"/>
  </r>
  <r>
    <s v="FizzySip"/>
    <n v="1128299"/>
    <d v="2021-09-14T00:00:00"/>
    <s v="West"/>
    <s v="New Mexico"/>
    <s v="Albuquerque"/>
    <s v="Sprite"/>
    <n v="0.45000000000000012"/>
    <n v="4500"/>
    <n v="2025.0000000000005"/>
    <n v="708.75000000000011"/>
    <n v="0.35"/>
  </r>
  <r>
    <s v="FizzySip"/>
    <n v="1128299"/>
    <d v="2021-09-14T00:00:00"/>
    <s v="West"/>
    <s v="New Mexico"/>
    <s v="Albuquerque"/>
    <s v="Fanta"/>
    <n v="0.45000000000000012"/>
    <n v="4000"/>
    <n v="1800.0000000000005"/>
    <n v="720.00000000000023"/>
    <n v="0.4"/>
  </r>
  <r>
    <s v="FizzySip"/>
    <n v="1128299"/>
    <d v="2021-09-14T00:00:00"/>
    <s v="West"/>
    <s v="New Mexico"/>
    <s v="Albuquerque"/>
    <s v="Powerade"/>
    <n v="0.55000000000000004"/>
    <n v="4000"/>
    <n v="2200"/>
    <n v="770"/>
    <n v="0.35"/>
  </r>
  <r>
    <s v="FizzySip"/>
    <n v="1128299"/>
    <d v="2021-09-14T00:00:00"/>
    <s v="West"/>
    <s v="New Mexico"/>
    <s v="Albuquerque"/>
    <s v="Dasani Water"/>
    <n v="0.60000000000000009"/>
    <n v="4500"/>
    <n v="2700.0000000000005"/>
    <n v="675.00000000000011"/>
    <n v="0.25"/>
  </r>
  <r>
    <s v="FizzySip"/>
    <n v="1128299"/>
    <d v="2021-10-13T00:00:00"/>
    <s v="West"/>
    <s v="New Mexico"/>
    <s v="Albuquerque"/>
    <s v="Coca-Cola"/>
    <n v="0.45000000000000012"/>
    <n v="5250"/>
    <n v="2362.5000000000005"/>
    <n v="945.00000000000023"/>
    <n v="0.4"/>
  </r>
  <r>
    <s v="FizzySip"/>
    <n v="1128299"/>
    <d v="2021-10-13T00:00:00"/>
    <s v="West"/>
    <s v="New Mexico"/>
    <s v="Albuquerque"/>
    <s v="Diet Coke"/>
    <n v="0.50000000000000011"/>
    <n v="5250"/>
    <n v="2625.0000000000005"/>
    <n v="1050.0000000000002"/>
    <n v="0.4"/>
  </r>
  <r>
    <s v="FizzySip"/>
    <n v="1128299"/>
    <d v="2021-10-13T00:00:00"/>
    <s v="West"/>
    <s v="New Mexico"/>
    <s v="Albuquerque"/>
    <s v="Sprite"/>
    <n v="0.45000000000000012"/>
    <n v="3500"/>
    <n v="1575.0000000000005"/>
    <n v="551.25000000000011"/>
    <n v="0.35"/>
  </r>
  <r>
    <s v="FizzySip"/>
    <n v="1128299"/>
    <d v="2021-10-13T00:00:00"/>
    <s v="West"/>
    <s v="New Mexico"/>
    <s v="Albuquerque"/>
    <s v="Fanta"/>
    <n v="0.45000000000000012"/>
    <n v="3250"/>
    <n v="1462.5000000000005"/>
    <n v="585.00000000000023"/>
    <n v="0.4"/>
  </r>
  <r>
    <s v="FizzySip"/>
    <n v="1128299"/>
    <d v="2021-10-13T00:00:00"/>
    <s v="West"/>
    <s v="New Mexico"/>
    <s v="Albuquerque"/>
    <s v="Powerade"/>
    <n v="0.55000000000000004"/>
    <n v="3000"/>
    <n v="1650.0000000000002"/>
    <n v="577.5"/>
    <n v="0.35"/>
  </r>
  <r>
    <s v="FizzySip"/>
    <n v="1128299"/>
    <d v="2021-10-13T00:00:00"/>
    <s v="West"/>
    <s v="New Mexico"/>
    <s v="Albuquerque"/>
    <s v="Dasani Water"/>
    <n v="0.70000000000000007"/>
    <n v="3500"/>
    <n v="2450.0000000000005"/>
    <n v="612.50000000000011"/>
    <n v="0.25"/>
  </r>
  <r>
    <s v="FizzySip"/>
    <n v="1128299"/>
    <d v="2021-11-13T00:00:00"/>
    <s v="West"/>
    <s v="New Mexico"/>
    <s v="Albuquerque"/>
    <s v="Coca-Cola"/>
    <n v="0.55000000000000004"/>
    <n v="5250"/>
    <n v="2887.5000000000005"/>
    <n v="1155.0000000000002"/>
    <n v="0.4"/>
  </r>
  <r>
    <s v="FizzySip"/>
    <n v="1128299"/>
    <d v="2021-11-13T00:00:00"/>
    <s v="West"/>
    <s v="New Mexico"/>
    <s v="Albuquerque"/>
    <s v="Diet Coke"/>
    <n v="0.60000000000000009"/>
    <n v="5750"/>
    <n v="3450.0000000000005"/>
    <n v="1380.0000000000002"/>
    <n v="0.4"/>
  </r>
  <r>
    <s v="FizzySip"/>
    <n v="1128299"/>
    <d v="2021-11-13T00:00:00"/>
    <s v="West"/>
    <s v="New Mexico"/>
    <s v="Albuquerque"/>
    <s v="Sprite"/>
    <n v="0.55000000000000004"/>
    <n v="4250"/>
    <n v="2337.5"/>
    <n v="818.125"/>
    <n v="0.35"/>
  </r>
  <r>
    <s v="FizzySip"/>
    <n v="1128299"/>
    <d v="2021-11-13T00:00:00"/>
    <s v="West"/>
    <s v="New Mexico"/>
    <s v="Albuquerque"/>
    <s v="Fanta"/>
    <n v="0.55000000000000004"/>
    <n v="4000"/>
    <n v="2200"/>
    <n v="880"/>
    <n v="0.4"/>
  </r>
  <r>
    <s v="FizzySip"/>
    <n v="1128299"/>
    <d v="2021-11-13T00:00:00"/>
    <s v="West"/>
    <s v="New Mexico"/>
    <s v="Albuquerque"/>
    <s v="Powerade"/>
    <n v="0.65"/>
    <n v="3500"/>
    <n v="2275"/>
    <n v="796.25"/>
    <n v="0.35"/>
  </r>
  <r>
    <s v="FizzySip"/>
    <n v="1128299"/>
    <d v="2021-11-13T00:00:00"/>
    <s v="West"/>
    <s v="New Mexico"/>
    <s v="Albuquerque"/>
    <s v="Dasani Water"/>
    <n v="0.70000000000000007"/>
    <n v="4750"/>
    <n v="3325.0000000000005"/>
    <n v="831.25000000000011"/>
    <n v="0.25"/>
  </r>
  <r>
    <s v="FizzySip"/>
    <n v="1128299"/>
    <d v="2021-12-12T00:00:00"/>
    <s v="West"/>
    <s v="New Mexico"/>
    <s v="Albuquerque"/>
    <s v="Coca-Cola"/>
    <n v="0.55000000000000004"/>
    <n v="6750"/>
    <n v="3712.5000000000005"/>
    <n v="1485.0000000000002"/>
    <n v="0.4"/>
  </r>
  <r>
    <s v="FizzySip"/>
    <n v="1128299"/>
    <d v="2021-12-12T00:00:00"/>
    <s v="West"/>
    <s v="New Mexico"/>
    <s v="Albuquerque"/>
    <s v="Diet Coke"/>
    <n v="0.60000000000000009"/>
    <n v="6750"/>
    <n v="4050.0000000000005"/>
    <n v="1620.0000000000002"/>
    <n v="0.4"/>
  </r>
  <r>
    <s v="FizzySip"/>
    <n v="1128299"/>
    <d v="2021-12-12T00:00:00"/>
    <s v="West"/>
    <s v="New Mexico"/>
    <s v="Albuquerque"/>
    <s v="Sprite"/>
    <n v="0.55000000000000004"/>
    <n v="4750"/>
    <n v="2612.5"/>
    <n v="914.37499999999989"/>
    <n v="0.35"/>
  </r>
  <r>
    <s v="FizzySip"/>
    <n v="1128299"/>
    <d v="2021-12-12T00:00:00"/>
    <s v="West"/>
    <s v="New Mexico"/>
    <s v="Albuquerque"/>
    <s v="Fanta"/>
    <n v="0.55000000000000004"/>
    <n v="4750"/>
    <n v="2612.5"/>
    <n v="1045"/>
    <n v="0.4"/>
  </r>
  <r>
    <s v="FizzySip"/>
    <n v="1128299"/>
    <d v="2021-12-12T00:00:00"/>
    <s v="West"/>
    <s v="New Mexico"/>
    <s v="Albuquerque"/>
    <s v="Powerade"/>
    <n v="0.65"/>
    <n v="4000"/>
    <n v="2600"/>
    <n v="909.99999999999989"/>
    <n v="0.35"/>
  </r>
  <r>
    <s v="FizzySip"/>
    <n v="1128299"/>
    <d v="2021-12-12T00:00:00"/>
    <s v="West"/>
    <s v="New Mexico"/>
    <s v="Albuquerque"/>
    <s v="Dasani Water"/>
    <n v="0.70000000000000007"/>
    <n v="5000"/>
    <n v="3500.0000000000005"/>
    <n v="875.00000000000011"/>
    <n v="0.25"/>
  </r>
  <r>
    <s v="Sodapop"/>
    <n v="1185732"/>
    <d v="2021-01-09T00:00:00"/>
    <s v="Southeast"/>
    <s v="Georgia"/>
    <s v="Atlanta"/>
    <s v="Coca-Cola"/>
    <n v="0.4"/>
    <n v="10250"/>
    <n v="4100"/>
    <n v="1845"/>
    <n v="0.45"/>
  </r>
  <r>
    <s v="Sodapop"/>
    <n v="1185732"/>
    <d v="2021-01-09T00:00:00"/>
    <s v="Southeast"/>
    <s v="Georgia"/>
    <s v="Atlanta"/>
    <s v="Diet Coke"/>
    <n v="0.4"/>
    <n v="8250"/>
    <n v="3300"/>
    <n v="1155"/>
    <n v="0.35"/>
  </r>
  <r>
    <s v="Sodapop"/>
    <n v="1185732"/>
    <d v="2021-01-09T00:00:00"/>
    <s v="Southeast"/>
    <s v="Georgia"/>
    <s v="Atlanta"/>
    <s v="Sprite"/>
    <n v="0.30000000000000004"/>
    <n v="8250"/>
    <n v="2475.0000000000005"/>
    <n v="618.75000000000011"/>
    <n v="0.25"/>
  </r>
  <r>
    <s v="Sodapop"/>
    <n v="1185732"/>
    <d v="2021-01-09T00:00:00"/>
    <s v="Southeast"/>
    <s v="Georgia"/>
    <s v="Atlanta"/>
    <s v="Fanta"/>
    <n v="0.35"/>
    <n v="6750"/>
    <n v="2362.5"/>
    <n v="708.75"/>
    <n v="0.3"/>
  </r>
  <r>
    <s v="Sodapop"/>
    <n v="1185732"/>
    <d v="2021-01-09T00:00:00"/>
    <s v="Southeast"/>
    <s v="Georgia"/>
    <s v="Atlanta"/>
    <s v="Powerade"/>
    <n v="0.5"/>
    <n v="7250"/>
    <n v="3625"/>
    <n v="1268.75"/>
    <n v="0.35"/>
  </r>
  <r>
    <s v="Sodapop"/>
    <n v="1185732"/>
    <d v="2021-01-09T00:00:00"/>
    <s v="Southeast"/>
    <s v="Georgia"/>
    <s v="Atlanta"/>
    <s v="Dasani Water"/>
    <n v="0.4"/>
    <n v="8250"/>
    <n v="3300"/>
    <n v="1650"/>
    <n v="0.5"/>
  </r>
  <r>
    <s v="Sodapop"/>
    <n v="1185732"/>
    <d v="2021-02-07T00:00:00"/>
    <s v="Southeast"/>
    <s v="Georgia"/>
    <s v="Atlanta"/>
    <s v="Coca-Cola"/>
    <n v="0.4"/>
    <n v="10750"/>
    <n v="4300"/>
    <n v="1935"/>
    <n v="0.45"/>
  </r>
  <r>
    <s v="Sodapop"/>
    <n v="1185732"/>
    <d v="2021-02-07T00:00:00"/>
    <s v="Southeast"/>
    <s v="Georgia"/>
    <s v="Atlanta"/>
    <s v="Diet Coke"/>
    <n v="0.4"/>
    <n v="7250"/>
    <n v="2900"/>
    <n v="1014.9999999999999"/>
    <n v="0.35"/>
  </r>
  <r>
    <s v="Sodapop"/>
    <n v="1185732"/>
    <d v="2021-02-07T00:00:00"/>
    <s v="Southeast"/>
    <s v="Georgia"/>
    <s v="Atlanta"/>
    <s v="Sprite"/>
    <n v="0.30000000000000004"/>
    <n v="7750"/>
    <n v="2325.0000000000005"/>
    <n v="581.25000000000011"/>
    <n v="0.25"/>
  </r>
  <r>
    <s v="Sodapop"/>
    <n v="1185732"/>
    <d v="2021-02-07T00:00:00"/>
    <s v="Southeast"/>
    <s v="Georgia"/>
    <s v="Atlanta"/>
    <s v="Fanta"/>
    <n v="0.35"/>
    <n v="6250"/>
    <n v="2187.5"/>
    <n v="656.25"/>
    <n v="0.3"/>
  </r>
  <r>
    <s v="Sodapop"/>
    <n v="1185732"/>
    <d v="2021-02-07T00:00:00"/>
    <s v="Southeast"/>
    <s v="Georgia"/>
    <s v="Atlanta"/>
    <s v="Powerade"/>
    <n v="0.5"/>
    <n v="7000"/>
    <n v="3500"/>
    <n v="1225"/>
    <n v="0.35"/>
  </r>
  <r>
    <s v="Sodapop"/>
    <n v="1185732"/>
    <d v="2021-02-07T00:00:00"/>
    <s v="Southeast"/>
    <s v="Georgia"/>
    <s v="Atlanta"/>
    <s v="Dasani Water"/>
    <n v="0.35"/>
    <n v="8000"/>
    <n v="2800"/>
    <n v="1400"/>
    <n v="0.5"/>
  </r>
  <r>
    <s v="Sodapop"/>
    <n v="1185732"/>
    <d v="2021-03-05T00:00:00"/>
    <s v="Southeast"/>
    <s v="Georgia"/>
    <s v="Atlanta"/>
    <s v="Coca-Cola"/>
    <n v="0.35"/>
    <n v="10200"/>
    <n v="3570"/>
    <n v="1606.5"/>
    <n v="0.45"/>
  </r>
  <r>
    <s v="Sodapop"/>
    <n v="1185732"/>
    <d v="2021-03-05T00:00:00"/>
    <s v="Southeast"/>
    <s v="Georgia"/>
    <s v="Atlanta"/>
    <s v="Diet Coke"/>
    <n v="0.35"/>
    <n v="7000"/>
    <n v="2450"/>
    <n v="857.5"/>
    <n v="0.35"/>
  </r>
  <r>
    <s v="Sodapop"/>
    <n v="1185732"/>
    <d v="2021-03-05T00:00:00"/>
    <s v="Southeast"/>
    <s v="Georgia"/>
    <s v="Atlanta"/>
    <s v="Sprite"/>
    <n v="0.25"/>
    <n v="7250"/>
    <n v="1812.5"/>
    <n v="453.125"/>
    <n v="0.25"/>
  </r>
  <r>
    <s v="Sodapop"/>
    <n v="1185732"/>
    <d v="2021-03-05T00:00:00"/>
    <s v="Southeast"/>
    <s v="Georgia"/>
    <s v="Atlanta"/>
    <s v="Fanta"/>
    <n v="0.29999999999999993"/>
    <n v="5750"/>
    <n v="1724.9999999999995"/>
    <n v="517.49999999999989"/>
    <n v="0.3"/>
  </r>
  <r>
    <s v="Sodapop"/>
    <n v="1185732"/>
    <d v="2021-03-05T00:00:00"/>
    <s v="Southeast"/>
    <s v="Georgia"/>
    <s v="Atlanta"/>
    <s v="Powerade"/>
    <n v="0.45000000000000007"/>
    <n v="6250"/>
    <n v="2812.5000000000005"/>
    <n v="984.37500000000011"/>
    <n v="0.35"/>
  </r>
  <r>
    <s v="Sodapop"/>
    <n v="1185732"/>
    <d v="2021-03-05T00:00:00"/>
    <s v="Southeast"/>
    <s v="Georgia"/>
    <s v="Atlanta"/>
    <s v="Dasani Water"/>
    <n v="0.35"/>
    <n v="7250"/>
    <n v="2537.5"/>
    <n v="1268.75"/>
    <n v="0.5"/>
  </r>
  <r>
    <s v="Sodapop"/>
    <n v="1185732"/>
    <d v="2021-04-06T00:00:00"/>
    <s v="Southeast"/>
    <s v="Georgia"/>
    <s v="Atlanta"/>
    <s v="Coca-Cola"/>
    <n v="0.35"/>
    <n v="9750"/>
    <n v="3412.5"/>
    <n v="1535.625"/>
    <n v="0.45"/>
  </r>
  <r>
    <s v="Sodapop"/>
    <n v="1185732"/>
    <d v="2021-04-06T00:00:00"/>
    <s v="Southeast"/>
    <s v="Georgia"/>
    <s v="Atlanta"/>
    <s v="Diet Coke"/>
    <n v="0.35"/>
    <n v="6750"/>
    <n v="2362.5"/>
    <n v="826.875"/>
    <n v="0.35"/>
  </r>
  <r>
    <s v="Sodapop"/>
    <n v="1185732"/>
    <d v="2021-04-06T00:00:00"/>
    <s v="Southeast"/>
    <s v="Georgia"/>
    <s v="Atlanta"/>
    <s v="Sprite"/>
    <n v="0.25"/>
    <n v="6750"/>
    <n v="1687.5"/>
    <n v="421.875"/>
    <n v="0.25"/>
  </r>
  <r>
    <s v="Sodapop"/>
    <n v="1185732"/>
    <d v="2021-04-06T00:00:00"/>
    <s v="Southeast"/>
    <s v="Georgia"/>
    <s v="Atlanta"/>
    <s v="Fanta"/>
    <n v="0.29999999999999993"/>
    <n v="6000"/>
    <n v="1799.9999999999995"/>
    <n v="539.99999999999989"/>
    <n v="0.3"/>
  </r>
  <r>
    <s v="Sodapop"/>
    <n v="1185732"/>
    <d v="2021-04-06T00:00:00"/>
    <s v="Southeast"/>
    <s v="Georgia"/>
    <s v="Atlanta"/>
    <s v="Powerade"/>
    <n v="0.5"/>
    <n v="6250"/>
    <n v="3125"/>
    <n v="1093.75"/>
    <n v="0.35"/>
  </r>
  <r>
    <s v="Sodapop"/>
    <n v="1185732"/>
    <d v="2021-04-06T00:00:00"/>
    <s v="Southeast"/>
    <s v="Georgia"/>
    <s v="Atlanta"/>
    <s v="Dasani Water"/>
    <n v="0.4"/>
    <n v="7750"/>
    <n v="3100"/>
    <n v="1550"/>
    <n v="0.5"/>
  </r>
  <r>
    <s v="Sodapop"/>
    <n v="1185732"/>
    <d v="2021-05-05T00:00:00"/>
    <s v="Southeast"/>
    <s v="Georgia"/>
    <s v="Atlanta"/>
    <s v="Coca-Cola"/>
    <n v="0.5"/>
    <n v="10450"/>
    <n v="5225"/>
    <n v="2351.25"/>
    <n v="0.45"/>
  </r>
  <r>
    <s v="Sodapop"/>
    <n v="1185732"/>
    <d v="2021-05-05T00:00:00"/>
    <s v="Southeast"/>
    <s v="Georgia"/>
    <s v="Atlanta"/>
    <s v="Diet Coke"/>
    <n v="0.5"/>
    <n v="7500"/>
    <n v="3750"/>
    <n v="1312.5"/>
    <n v="0.35"/>
  </r>
  <r>
    <s v="Sodapop"/>
    <n v="1185732"/>
    <d v="2021-05-05T00:00:00"/>
    <s v="Southeast"/>
    <s v="Georgia"/>
    <s v="Atlanta"/>
    <s v="Sprite"/>
    <n v="0.45"/>
    <n v="7250"/>
    <n v="3262.5"/>
    <n v="815.625"/>
    <n v="0.25"/>
  </r>
  <r>
    <s v="Sodapop"/>
    <n v="1185732"/>
    <d v="2021-05-05T00:00:00"/>
    <s v="Southeast"/>
    <s v="Georgia"/>
    <s v="Atlanta"/>
    <s v="Fanta"/>
    <n v="0.45"/>
    <n v="6750"/>
    <n v="3037.5"/>
    <n v="911.25"/>
    <n v="0.3"/>
  </r>
  <r>
    <s v="Sodapop"/>
    <n v="1185732"/>
    <d v="2021-05-05T00:00:00"/>
    <s v="Southeast"/>
    <s v="Georgia"/>
    <s v="Atlanta"/>
    <s v="Powerade"/>
    <n v="0.54999999999999993"/>
    <n v="7000"/>
    <n v="3849.9999999999995"/>
    <n v="1347.4999999999998"/>
    <n v="0.35"/>
  </r>
  <r>
    <s v="Sodapop"/>
    <n v="1185732"/>
    <d v="2021-05-05T00:00:00"/>
    <s v="Southeast"/>
    <s v="Georgia"/>
    <s v="Atlanta"/>
    <s v="Dasani Water"/>
    <n v="0.6"/>
    <n v="8000"/>
    <n v="4800"/>
    <n v="2400"/>
    <n v="0.5"/>
  </r>
  <r>
    <s v="Sodapop"/>
    <n v="1185732"/>
    <d v="2021-06-07T00:00:00"/>
    <s v="Southeast"/>
    <s v="Georgia"/>
    <s v="Atlanta"/>
    <s v="Coca-Cola"/>
    <n v="0.54999999999999993"/>
    <n v="10500"/>
    <n v="5774.9999999999991"/>
    <n v="2598.7499999999995"/>
    <n v="0.45"/>
  </r>
  <r>
    <s v="Sodapop"/>
    <n v="1185732"/>
    <d v="2021-06-07T00:00:00"/>
    <s v="Southeast"/>
    <s v="Georgia"/>
    <s v="Atlanta"/>
    <s v="Diet Coke"/>
    <n v="0.5"/>
    <n v="8000"/>
    <n v="4000"/>
    <n v="1400"/>
    <n v="0.35"/>
  </r>
  <r>
    <s v="Sodapop"/>
    <n v="1185732"/>
    <d v="2021-06-07T00:00:00"/>
    <s v="Southeast"/>
    <s v="Georgia"/>
    <s v="Atlanta"/>
    <s v="Sprite"/>
    <n v="0.5"/>
    <n v="7750"/>
    <n v="3875"/>
    <n v="968.75"/>
    <n v="0.25"/>
  </r>
  <r>
    <s v="Sodapop"/>
    <n v="1185732"/>
    <d v="2021-06-07T00:00:00"/>
    <s v="Southeast"/>
    <s v="Georgia"/>
    <s v="Atlanta"/>
    <s v="Fanta"/>
    <n v="0.5"/>
    <n v="7500"/>
    <n v="3750"/>
    <n v="1125"/>
    <n v="0.3"/>
  </r>
  <r>
    <s v="Sodapop"/>
    <n v="1185732"/>
    <d v="2021-06-07T00:00:00"/>
    <s v="Southeast"/>
    <s v="Georgia"/>
    <s v="Atlanta"/>
    <s v="Powerade"/>
    <n v="0.65"/>
    <n v="7500"/>
    <n v="4875"/>
    <n v="1706.25"/>
    <n v="0.35"/>
  </r>
  <r>
    <s v="Sodapop"/>
    <n v="1185732"/>
    <d v="2021-06-07T00:00:00"/>
    <s v="Southeast"/>
    <s v="Georgia"/>
    <s v="Atlanta"/>
    <s v="Dasani Water"/>
    <n v="0.70000000000000007"/>
    <n v="9250"/>
    <n v="6475.0000000000009"/>
    <n v="3237.5000000000005"/>
    <n v="0.5"/>
  </r>
  <r>
    <s v="Sodapop"/>
    <n v="1185732"/>
    <d v="2021-07-05T00:00:00"/>
    <s v="Southeast"/>
    <s v="Georgia"/>
    <s v="Atlanta"/>
    <s v="Coca-Cola"/>
    <n v="0.65"/>
    <n v="11500"/>
    <n v="7475"/>
    <n v="3363.75"/>
    <n v="0.45"/>
  </r>
  <r>
    <s v="Sodapop"/>
    <n v="1185732"/>
    <d v="2021-07-05T00:00:00"/>
    <s v="Southeast"/>
    <s v="Georgia"/>
    <s v="Atlanta"/>
    <s v="Diet Coke"/>
    <n v="0.60000000000000009"/>
    <n v="9000"/>
    <n v="5400.0000000000009"/>
    <n v="1890.0000000000002"/>
    <n v="0.35"/>
  </r>
  <r>
    <s v="Sodapop"/>
    <n v="1185732"/>
    <d v="2021-07-05T00:00:00"/>
    <s v="Southeast"/>
    <s v="Georgia"/>
    <s v="Atlanta"/>
    <s v="Sprite"/>
    <n v="0.55000000000000004"/>
    <n v="8250"/>
    <n v="4537.5"/>
    <n v="1134.375"/>
    <n v="0.25"/>
  </r>
  <r>
    <s v="Sodapop"/>
    <n v="1185732"/>
    <d v="2021-07-05T00:00:00"/>
    <s v="Southeast"/>
    <s v="Georgia"/>
    <s v="Atlanta"/>
    <s v="Fanta"/>
    <n v="0.55000000000000004"/>
    <n v="7750"/>
    <n v="4262.5"/>
    <n v="1278.75"/>
    <n v="0.3"/>
  </r>
  <r>
    <s v="Sodapop"/>
    <n v="1185732"/>
    <d v="2021-07-05T00:00:00"/>
    <s v="Southeast"/>
    <s v="Georgia"/>
    <s v="Atlanta"/>
    <s v="Powerade"/>
    <n v="0.65"/>
    <n v="8000"/>
    <n v="5200"/>
    <n v="1819.9999999999998"/>
    <n v="0.35"/>
  </r>
  <r>
    <s v="Sodapop"/>
    <n v="1185732"/>
    <d v="2021-07-05T00:00:00"/>
    <s v="Southeast"/>
    <s v="Georgia"/>
    <s v="Atlanta"/>
    <s v="Dasani Water"/>
    <n v="0.70000000000000007"/>
    <n v="9750"/>
    <n v="6825.0000000000009"/>
    <n v="3412.5000000000005"/>
    <n v="0.5"/>
  </r>
  <r>
    <s v="Sodapop"/>
    <n v="1185732"/>
    <d v="2021-08-06T00:00:00"/>
    <s v="Southeast"/>
    <s v="Georgia"/>
    <s v="Atlanta"/>
    <s v="Coca-Cola"/>
    <n v="0.65"/>
    <n v="11250"/>
    <n v="7312.5"/>
    <n v="3290.625"/>
    <n v="0.45"/>
  </r>
  <r>
    <s v="Sodapop"/>
    <n v="1185732"/>
    <d v="2021-08-06T00:00:00"/>
    <s v="Southeast"/>
    <s v="Georgia"/>
    <s v="Atlanta"/>
    <s v="Diet Coke"/>
    <n v="0.60000000000000009"/>
    <n v="9000"/>
    <n v="5400.0000000000009"/>
    <n v="1890.0000000000002"/>
    <n v="0.35"/>
  </r>
  <r>
    <s v="Sodapop"/>
    <n v="1185732"/>
    <d v="2021-08-06T00:00:00"/>
    <s v="Southeast"/>
    <s v="Georgia"/>
    <s v="Atlanta"/>
    <s v="Sprite"/>
    <n v="0.55000000000000004"/>
    <n v="8250"/>
    <n v="4537.5"/>
    <n v="1134.375"/>
    <n v="0.25"/>
  </r>
  <r>
    <s v="Sodapop"/>
    <n v="1185732"/>
    <d v="2021-08-06T00:00:00"/>
    <s v="Southeast"/>
    <s v="Georgia"/>
    <s v="Atlanta"/>
    <s v="Fanta"/>
    <n v="0.45"/>
    <n v="7750"/>
    <n v="3487.5"/>
    <n v="1046.25"/>
    <n v="0.3"/>
  </r>
  <r>
    <s v="Sodapop"/>
    <n v="1185732"/>
    <d v="2021-08-06T00:00:00"/>
    <s v="Southeast"/>
    <s v="Georgia"/>
    <s v="Atlanta"/>
    <s v="Powerade"/>
    <n v="0.55000000000000004"/>
    <n v="7500"/>
    <n v="4125"/>
    <n v="1443.75"/>
    <n v="0.35"/>
  </r>
  <r>
    <s v="Sodapop"/>
    <n v="1185732"/>
    <d v="2021-08-06T00:00:00"/>
    <s v="Southeast"/>
    <s v="Georgia"/>
    <s v="Atlanta"/>
    <s v="Dasani Water"/>
    <n v="0.60000000000000009"/>
    <n v="9250"/>
    <n v="5550.0000000000009"/>
    <n v="2775.0000000000005"/>
    <n v="0.5"/>
  </r>
  <r>
    <s v="Sodapop"/>
    <n v="1185732"/>
    <d v="2021-09-05T00:00:00"/>
    <s v="Southeast"/>
    <s v="Georgia"/>
    <s v="Atlanta"/>
    <s v="Coca-Cola"/>
    <n v="0.55000000000000004"/>
    <n v="10250"/>
    <n v="5637.5000000000009"/>
    <n v="2536.8750000000005"/>
    <n v="0.45"/>
  </r>
  <r>
    <s v="Sodapop"/>
    <n v="1185732"/>
    <d v="2021-09-05T00:00:00"/>
    <s v="Southeast"/>
    <s v="Georgia"/>
    <s v="Atlanta"/>
    <s v="Diet Coke"/>
    <n v="0.50000000000000011"/>
    <n v="8250"/>
    <n v="4125.0000000000009"/>
    <n v="1443.7500000000002"/>
    <n v="0.35"/>
  </r>
  <r>
    <s v="Sodapop"/>
    <n v="1185732"/>
    <d v="2021-09-05T00:00:00"/>
    <s v="Southeast"/>
    <s v="Georgia"/>
    <s v="Atlanta"/>
    <s v="Sprite"/>
    <n v="0.4"/>
    <n v="7250"/>
    <n v="2900"/>
    <n v="725"/>
    <n v="0.25"/>
  </r>
  <r>
    <s v="Sodapop"/>
    <n v="1185732"/>
    <d v="2021-09-05T00:00:00"/>
    <s v="Southeast"/>
    <s v="Georgia"/>
    <s v="Atlanta"/>
    <s v="Fanta"/>
    <n v="0.4"/>
    <n v="7000"/>
    <n v="2800"/>
    <n v="840"/>
    <n v="0.3"/>
  </r>
  <r>
    <s v="Sodapop"/>
    <n v="1185732"/>
    <d v="2021-09-05T00:00:00"/>
    <s v="Southeast"/>
    <s v="Georgia"/>
    <s v="Atlanta"/>
    <s v="Powerade"/>
    <n v="0.5"/>
    <n v="7000"/>
    <n v="3500"/>
    <n v="1225"/>
    <n v="0.35"/>
  </r>
  <r>
    <s v="Sodapop"/>
    <n v="1185732"/>
    <d v="2021-09-05T00:00:00"/>
    <s v="Southeast"/>
    <s v="Georgia"/>
    <s v="Atlanta"/>
    <s v="Dasani Water"/>
    <n v="0.55000000000000004"/>
    <n v="8000"/>
    <n v="4400"/>
    <n v="2200"/>
    <n v="0.5"/>
  </r>
  <r>
    <s v="Sodapop"/>
    <n v="1185732"/>
    <d v="2021-10-07T00:00:00"/>
    <s v="Southeast"/>
    <s v="Georgia"/>
    <s v="Atlanta"/>
    <s v="Coca-Cola"/>
    <n v="0.55000000000000004"/>
    <n v="9750"/>
    <n v="5362.5"/>
    <n v="2413.125"/>
    <n v="0.45"/>
  </r>
  <r>
    <s v="Sodapop"/>
    <n v="1185732"/>
    <d v="2021-10-07T00:00:00"/>
    <s v="Southeast"/>
    <s v="Georgia"/>
    <s v="Atlanta"/>
    <s v="Diet Coke"/>
    <n v="0.45000000000000012"/>
    <n v="8000"/>
    <n v="3600.0000000000009"/>
    <n v="1260.0000000000002"/>
    <n v="0.35"/>
  </r>
  <r>
    <s v="Sodapop"/>
    <n v="1185732"/>
    <d v="2021-10-07T00:00:00"/>
    <s v="Southeast"/>
    <s v="Georgia"/>
    <s v="Atlanta"/>
    <s v="Sprite"/>
    <n v="0.45000000000000012"/>
    <n v="6750"/>
    <n v="3037.5000000000009"/>
    <n v="759.37500000000023"/>
    <n v="0.25"/>
  </r>
  <r>
    <s v="Sodapop"/>
    <n v="1185732"/>
    <d v="2021-10-07T00:00:00"/>
    <s v="Southeast"/>
    <s v="Georgia"/>
    <s v="Atlanta"/>
    <s v="Fanta"/>
    <n v="0.45000000000000012"/>
    <n v="6500"/>
    <n v="2925.0000000000009"/>
    <n v="877.50000000000023"/>
    <n v="0.3"/>
  </r>
  <r>
    <s v="Sodapop"/>
    <n v="1185732"/>
    <d v="2021-10-07T00:00:00"/>
    <s v="Southeast"/>
    <s v="Georgia"/>
    <s v="Atlanta"/>
    <s v="Powerade"/>
    <n v="0.55000000000000004"/>
    <n v="6500"/>
    <n v="3575.0000000000005"/>
    <n v="1251.25"/>
    <n v="0.35"/>
  </r>
  <r>
    <s v="Sodapop"/>
    <n v="1185732"/>
    <d v="2021-10-07T00:00:00"/>
    <s v="Southeast"/>
    <s v="Georgia"/>
    <s v="Atlanta"/>
    <s v="Dasani Water"/>
    <n v="0.6"/>
    <n v="7750"/>
    <n v="4650"/>
    <n v="2325"/>
    <n v="0.5"/>
  </r>
  <r>
    <s v="Sodapop"/>
    <n v="1185732"/>
    <d v="2021-11-06T00:00:00"/>
    <s v="Southeast"/>
    <s v="Georgia"/>
    <s v="Atlanta"/>
    <s v="Coca-Cola"/>
    <n v="0.55000000000000004"/>
    <n v="9250"/>
    <n v="5087.5"/>
    <n v="2289.375"/>
    <n v="0.45"/>
  </r>
  <r>
    <s v="Sodapop"/>
    <n v="1185732"/>
    <d v="2021-11-06T00:00:00"/>
    <s v="Southeast"/>
    <s v="Georgia"/>
    <s v="Atlanta"/>
    <s v="Diet Coke"/>
    <n v="0.45000000000000012"/>
    <n v="7500"/>
    <n v="3375.0000000000009"/>
    <n v="1181.2500000000002"/>
    <n v="0.35"/>
  </r>
  <r>
    <s v="Sodapop"/>
    <n v="1185732"/>
    <d v="2021-11-06T00:00:00"/>
    <s v="Southeast"/>
    <s v="Georgia"/>
    <s v="Atlanta"/>
    <s v="Sprite"/>
    <n v="0.45000000000000012"/>
    <n v="6950"/>
    <n v="3127.5000000000009"/>
    <n v="781.87500000000023"/>
    <n v="0.25"/>
  </r>
  <r>
    <s v="Sodapop"/>
    <n v="1185732"/>
    <d v="2021-11-06T00:00:00"/>
    <s v="Southeast"/>
    <s v="Georgia"/>
    <s v="Atlanta"/>
    <s v="Fanta"/>
    <n v="0.55000000000000016"/>
    <n v="7500"/>
    <n v="4125.0000000000009"/>
    <n v="1237.5000000000002"/>
    <n v="0.3"/>
  </r>
  <r>
    <s v="Sodapop"/>
    <n v="1185732"/>
    <d v="2021-11-06T00:00:00"/>
    <s v="Southeast"/>
    <s v="Georgia"/>
    <s v="Atlanta"/>
    <s v="Powerade"/>
    <n v="0.70000000000000007"/>
    <n v="7250"/>
    <n v="5075.0000000000009"/>
    <n v="1776.2500000000002"/>
    <n v="0.35"/>
  </r>
  <r>
    <s v="Sodapop"/>
    <n v="1185732"/>
    <d v="2021-11-06T00:00:00"/>
    <s v="Southeast"/>
    <s v="Georgia"/>
    <s v="Atlanta"/>
    <s v="Dasani Water"/>
    <n v="0.75"/>
    <n v="8250"/>
    <n v="6187.5"/>
    <n v="3093.75"/>
    <n v="0.5"/>
  </r>
  <r>
    <s v="Sodapop"/>
    <n v="1185732"/>
    <d v="2021-12-05T00:00:00"/>
    <s v="Southeast"/>
    <s v="Georgia"/>
    <s v="Atlanta"/>
    <s v="Coca-Cola"/>
    <n v="0.70000000000000007"/>
    <n v="10750"/>
    <n v="7525.0000000000009"/>
    <n v="3386.2500000000005"/>
    <n v="0.45"/>
  </r>
  <r>
    <s v="Sodapop"/>
    <n v="1185732"/>
    <d v="2021-12-05T00:00:00"/>
    <s v="Southeast"/>
    <s v="Georgia"/>
    <s v="Atlanta"/>
    <s v="Diet Coke"/>
    <n v="0.60000000000000009"/>
    <n v="8750"/>
    <n v="5250.0000000000009"/>
    <n v="1837.5000000000002"/>
    <n v="0.35"/>
  </r>
  <r>
    <s v="Sodapop"/>
    <n v="1185732"/>
    <d v="2021-12-05T00:00:00"/>
    <s v="Southeast"/>
    <s v="Georgia"/>
    <s v="Atlanta"/>
    <s v="Sprite"/>
    <n v="0.60000000000000009"/>
    <n v="8250"/>
    <n v="4950.0000000000009"/>
    <n v="1237.5000000000002"/>
    <n v="0.25"/>
  </r>
  <r>
    <s v="Sodapop"/>
    <n v="1185732"/>
    <d v="2021-12-05T00:00:00"/>
    <s v="Southeast"/>
    <s v="Georgia"/>
    <s v="Atlanta"/>
    <s v="Fanta"/>
    <n v="0.60000000000000009"/>
    <n v="7750"/>
    <n v="4650.0000000000009"/>
    <n v="1395.0000000000002"/>
    <n v="0.3"/>
  </r>
  <r>
    <s v="Sodapop"/>
    <n v="1185732"/>
    <d v="2021-12-05T00:00:00"/>
    <s v="Southeast"/>
    <s v="Georgia"/>
    <s v="Atlanta"/>
    <s v="Powerade"/>
    <n v="0.70000000000000007"/>
    <n v="7750"/>
    <n v="5425.0000000000009"/>
    <n v="1898.7500000000002"/>
    <n v="0.35"/>
  </r>
  <r>
    <s v="Sodapop"/>
    <n v="1185732"/>
    <d v="2021-12-05T00:00:00"/>
    <s v="Southeast"/>
    <s v="Georgia"/>
    <s v="Atlanta"/>
    <s v="Dasani Water"/>
    <n v="0.75"/>
    <n v="8750"/>
    <n v="6562.5"/>
    <n v="3281.25"/>
    <n v="0.5"/>
  </r>
  <r>
    <s v="Sodapop"/>
    <n v="1185732"/>
    <d v="2021-01-06T00:00:00"/>
    <s v="Southeast"/>
    <s v="South Carolina"/>
    <s v="Charleston"/>
    <s v="Coca-Cola"/>
    <n v="0.35000000000000003"/>
    <n v="9250"/>
    <n v="3237.5000000000005"/>
    <n v="1295.0000000000002"/>
    <n v="0.4"/>
  </r>
  <r>
    <s v="Sodapop"/>
    <n v="1185732"/>
    <d v="2021-01-06T00:00:00"/>
    <s v="Southeast"/>
    <s v="South Carolina"/>
    <s v="Charleston"/>
    <s v="Diet Coke"/>
    <n v="0.35000000000000003"/>
    <n v="7250"/>
    <n v="2537.5000000000005"/>
    <n v="888.12500000000011"/>
    <n v="0.35"/>
  </r>
  <r>
    <s v="Sodapop"/>
    <n v="1185732"/>
    <d v="2021-01-06T00:00:00"/>
    <s v="Southeast"/>
    <s v="South Carolina"/>
    <s v="Charleston"/>
    <s v="Sprite"/>
    <n v="0.25000000000000006"/>
    <n v="7250"/>
    <n v="1812.5000000000005"/>
    <n v="725.00000000000023"/>
    <n v="0.4"/>
  </r>
  <r>
    <s v="Sodapop"/>
    <n v="1185732"/>
    <d v="2021-01-06T00:00:00"/>
    <s v="Southeast"/>
    <s v="South Carolina"/>
    <s v="Charleston"/>
    <s v="Fanta"/>
    <n v="0.3"/>
    <n v="5750"/>
    <n v="1725"/>
    <n v="690"/>
    <n v="0.4"/>
  </r>
  <r>
    <s v="Sodapop"/>
    <n v="1185732"/>
    <d v="2021-01-06T00:00:00"/>
    <s v="Southeast"/>
    <s v="South Carolina"/>
    <s v="Charleston"/>
    <s v="Powerade"/>
    <n v="0.45"/>
    <n v="6250"/>
    <n v="2812.5"/>
    <n v="984.37499999999989"/>
    <n v="0.35"/>
  </r>
  <r>
    <s v="Sodapop"/>
    <n v="1185732"/>
    <d v="2021-01-06T00:00:00"/>
    <s v="Southeast"/>
    <s v="South Carolina"/>
    <s v="Charleston"/>
    <s v="Dasani Water"/>
    <n v="0.35000000000000003"/>
    <n v="7250"/>
    <n v="2537.5000000000005"/>
    <n v="1268.7500000000002"/>
    <n v="0.5"/>
  </r>
  <r>
    <s v="Sodapop"/>
    <n v="1185732"/>
    <d v="2021-02-04T00:00:00"/>
    <s v="Southeast"/>
    <s v="South Carolina"/>
    <s v="Charleston"/>
    <s v="Coca-Cola"/>
    <n v="0.35000000000000003"/>
    <n v="9750"/>
    <n v="3412.5000000000005"/>
    <n v="1365.0000000000002"/>
    <n v="0.4"/>
  </r>
  <r>
    <s v="Sodapop"/>
    <n v="1185732"/>
    <d v="2021-02-04T00:00:00"/>
    <s v="Southeast"/>
    <s v="South Carolina"/>
    <s v="Charleston"/>
    <s v="Diet Coke"/>
    <n v="0.35000000000000003"/>
    <n v="6250"/>
    <n v="2187.5"/>
    <n v="765.625"/>
    <n v="0.35"/>
  </r>
  <r>
    <s v="Sodapop"/>
    <n v="1185732"/>
    <d v="2021-02-04T00:00:00"/>
    <s v="Southeast"/>
    <s v="South Carolina"/>
    <s v="Charleston"/>
    <s v="Sprite"/>
    <n v="0.25000000000000006"/>
    <n v="6750"/>
    <n v="1687.5000000000005"/>
    <n v="675.00000000000023"/>
    <n v="0.4"/>
  </r>
  <r>
    <s v="Sodapop"/>
    <n v="1185732"/>
    <d v="2021-02-04T00:00:00"/>
    <s v="Southeast"/>
    <s v="South Carolina"/>
    <s v="Charleston"/>
    <s v="Fanta"/>
    <n v="0.3"/>
    <n v="5250"/>
    <n v="1575"/>
    <n v="630"/>
    <n v="0.4"/>
  </r>
  <r>
    <s v="Sodapop"/>
    <n v="1185732"/>
    <d v="2021-02-04T00:00:00"/>
    <s v="Southeast"/>
    <s v="South Carolina"/>
    <s v="Charleston"/>
    <s v="Powerade"/>
    <n v="0.45"/>
    <n v="6000"/>
    <n v="2700"/>
    <n v="944.99999999999989"/>
    <n v="0.35"/>
  </r>
  <r>
    <s v="Sodapop"/>
    <n v="1185732"/>
    <d v="2021-02-04T00:00:00"/>
    <s v="Southeast"/>
    <s v="South Carolina"/>
    <s v="Charleston"/>
    <s v="Dasani Water"/>
    <n v="0.3"/>
    <n v="7000"/>
    <n v="2100"/>
    <n v="1050"/>
    <n v="0.5"/>
  </r>
  <r>
    <s v="Sodapop"/>
    <n v="1185732"/>
    <d v="2021-03-02T00:00:00"/>
    <s v="Southeast"/>
    <s v="South Carolina"/>
    <s v="Charleston"/>
    <s v="Coca-Cola"/>
    <n v="0.3"/>
    <n v="9200"/>
    <n v="2760"/>
    <n v="1104"/>
    <n v="0.4"/>
  </r>
  <r>
    <s v="Sodapop"/>
    <n v="1185732"/>
    <d v="2021-03-02T00:00:00"/>
    <s v="Southeast"/>
    <s v="South Carolina"/>
    <s v="Charleston"/>
    <s v="Diet Coke"/>
    <n v="0.3"/>
    <n v="6000"/>
    <n v="1800"/>
    <n v="630"/>
    <n v="0.35"/>
  </r>
  <r>
    <s v="Sodapop"/>
    <n v="1185732"/>
    <d v="2021-03-02T00:00:00"/>
    <s v="Southeast"/>
    <s v="South Carolina"/>
    <s v="Charleston"/>
    <s v="Sprite"/>
    <n v="0.2"/>
    <n v="6250"/>
    <n v="1250"/>
    <n v="500"/>
    <n v="0.4"/>
  </r>
  <r>
    <s v="Sodapop"/>
    <n v="1185732"/>
    <d v="2021-03-02T00:00:00"/>
    <s v="Southeast"/>
    <s v="South Carolina"/>
    <s v="Charleston"/>
    <s v="Fanta"/>
    <n v="0.24999999999999994"/>
    <n v="4750"/>
    <n v="1187.4999999999998"/>
    <n v="474.99999999999994"/>
    <n v="0.4"/>
  </r>
  <r>
    <s v="Sodapop"/>
    <n v="1185732"/>
    <d v="2021-03-02T00:00:00"/>
    <s v="Southeast"/>
    <s v="South Carolina"/>
    <s v="Charleston"/>
    <s v="Powerade"/>
    <n v="0.40000000000000008"/>
    <n v="5250"/>
    <n v="2100.0000000000005"/>
    <n v="735.00000000000011"/>
    <n v="0.35"/>
  </r>
  <r>
    <s v="Sodapop"/>
    <n v="1185732"/>
    <d v="2021-03-02T00:00:00"/>
    <s v="Southeast"/>
    <s v="South Carolina"/>
    <s v="Charleston"/>
    <s v="Dasani Water"/>
    <n v="0.3"/>
    <n v="6250"/>
    <n v="1875"/>
    <n v="937.5"/>
    <n v="0.5"/>
  </r>
  <r>
    <s v="Sodapop"/>
    <n v="1185732"/>
    <d v="2021-04-03T00:00:00"/>
    <s v="Southeast"/>
    <s v="South Carolina"/>
    <s v="Charleston"/>
    <s v="Coca-Cola"/>
    <n v="0.3"/>
    <n v="8750"/>
    <n v="2625"/>
    <n v="1050"/>
    <n v="0.4"/>
  </r>
  <r>
    <s v="Sodapop"/>
    <n v="1185732"/>
    <d v="2021-04-03T00:00:00"/>
    <s v="Southeast"/>
    <s v="South Carolina"/>
    <s v="Charleston"/>
    <s v="Diet Coke"/>
    <n v="0.3"/>
    <n v="5750"/>
    <n v="1725"/>
    <n v="603.75"/>
    <n v="0.35"/>
  </r>
  <r>
    <s v="Sodapop"/>
    <n v="1185732"/>
    <d v="2021-04-03T00:00:00"/>
    <s v="Southeast"/>
    <s v="South Carolina"/>
    <s v="Charleston"/>
    <s v="Sprite"/>
    <n v="0.2"/>
    <n v="5750"/>
    <n v="1150"/>
    <n v="460"/>
    <n v="0.4"/>
  </r>
  <r>
    <s v="Sodapop"/>
    <n v="1185732"/>
    <d v="2021-04-03T00:00:00"/>
    <s v="Southeast"/>
    <s v="South Carolina"/>
    <s v="Charleston"/>
    <s v="Fanta"/>
    <n v="0.24999999999999994"/>
    <n v="5000"/>
    <n v="1249.9999999999998"/>
    <n v="499.99999999999994"/>
    <n v="0.4"/>
  </r>
  <r>
    <s v="Sodapop"/>
    <n v="1185732"/>
    <d v="2021-04-03T00:00:00"/>
    <s v="Southeast"/>
    <s v="South Carolina"/>
    <s v="Charleston"/>
    <s v="Powerade"/>
    <n v="0.45"/>
    <n v="5250"/>
    <n v="2362.5"/>
    <n v="826.875"/>
    <n v="0.35"/>
  </r>
  <r>
    <s v="Sodapop"/>
    <n v="1185732"/>
    <d v="2021-04-03T00:00:00"/>
    <s v="Southeast"/>
    <s v="South Carolina"/>
    <s v="Charleston"/>
    <s v="Dasani Water"/>
    <n v="0.35000000000000003"/>
    <n v="6750"/>
    <n v="2362.5"/>
    <n v="1181.25"/>
    <n v="0.5"/>
  </r>
  <r>
    <s v="Sodapop"/>
    <n v="1185732"/>
    <d v="2021-05-02T00:00:00"/>
    <s v="Southeast"/>
    <s v="South Carolina"/>
    <s v="Charleston"/>
    <s v="Coca-Cola"/>
    <n v="0.45"/>
    <n v="9450"/>
    <n v="4252.5"/>
    <n v="1701"/>
    <n v="0.4"/>
  </r>
  <r>
    <s v="Sodapop"/>
    <n v="1185732"/>
    <d v="2021-05-02T00:00:00"/>
    <s v="Southeast"/>
    <s v="South Carolina"/>
    <s v="Charleston"/>
    <s v="Diet Coke"/>
    <n v="0.45"/>
    <n v="6500"/>
    <n v="2925"/>
    <n v="1023.7499999999999"/>
    <n v="0.35"/>
  </r>
  <r>
    <s v="Sodapop"/>
    <n v="1185732"/>
    <d v="2021-05-02T00:00:00"/>
    <s v="Southeast"/>
    <s v="South Carolina"/>
    <s v="Charleston"/>
    <s v="Sprite"/>
    <n v="0.4"/>
    <n v="6250"/>
    <n v="2500"/>
    <n v="1000"/>
    <n v="0.4"/>
  </r>
  <r>
    <s v="Sodapop"/>
    <n v="1185732"/>
    <d v="2021-05-02T00:00:00"/>
    <s v="Southeast"/>
    <s v="South Carolina"/>
    <s v="Charleston"/>
    <s v="Fanta"/>
    <n v="0.4"/>
    <n v="5750"/>
    <n v="2300"/>
    <n v="920"/>
    <n v="0.4"/>
  </r>
  <r>
    <s v="Sodapop"/>
    <n v="1185732"/>
    <d v="2021-05-02T00:00:00"/>
    <s v="Southeast"/>
    <s v="South Carolina"/>
    <s v="Charleston"/>
    <s v="Powerade"/>
    <n v="0.49999999999999994"/>
    <n v="6000"/>
    <n v="2999.9999999999995"/>
    <n v="1049.9999999999998"/>
    <n v="0.35"/>
  </r>
  <r>
    <s v="Sodapop"/>
    <n v="1185732"/>
    <d v="2021-05-02T00:00:00"/>
    <s v="Southeast"/>
    <s v="South Carolina"/>
    <s v="Charleston"/>
    <s v="Dasani Water"/>
    <n v="0.54999999999999993"/>
    <n v="7000"/>
    <n v="3849.9999999999995"/>
    <n v="1924.9999999999998"/>
    <n v="0.5"/>
  </r>
  <r>
    <s v="Sodapop"/>
    <n v="1185732"/>
    <d v="2021-06-04T00:00:00"/>
    <s v="Southeast"/>
    <s v="South Carolina"/>
    <s v="Charleston"/>
    <s v="Coca-Cola"/>
    <n v="0.49999999999999994"/>
    <n v="9500"/>
    <n v="4749.9999999999991"/>
    <n v="1899.9999999999998"/>
    <n v="0.4"/>
  </r>
  <r>
    <s v="Sodapop"/>
    <n v="1185732"/>
    <d v="2021-06-04T00:00:00"/>
    <s v="Southeast"/>
    <s v="South Carolina"/>
    <s v="Charleston"/>
    <s v="Diet Coke"/>
    <n v="0.45"/>
    <n v="7000"/>
    <n v="3150"/>
    <n v="1102.5"/>
    <n v="0.35"/>
  </r>
  <r>
    <s v="Sodapop"/>
    <n v="1185732"/>
    <d v="2021-06-04T00:00:00"/>
    <s v="Southeast"/>
    <s v="South Carolina"/>
    <s v="Charleston"/>
    <s v="Sprite"/>
    <n v="0.5"/>
    <n v="6750"/>
    <n v="3375"/>
    <n v="1350"/>
    <n v="0.4"/>
  </r>
  <r>
    <s v="Sodapop"/>
    <n v="1185732"/>
    <d v="2021-06-04T00:00:00"/>
    <s v="Southeast"/>
    <s v="South Carolina"/>
    <s v="Charleston"/>
    <s v="Fanta"/>
    <n v="0.5"/>
    <n v="6500"/>
    <n v="3250"/>
    <n v="1300"/>
    <n v="0.4"/>
  </r>
  <r>
    <s v="Sodapop"/>
    <n v="1185732"/>
    <d v="2021-06-04T00:00:00"/>
    <s v="Southeast"/>
    <s v="South Carolina"/>
    <s v="Charleston"/>
    <s v="Powerade"/>
    <n v="0.65"/>
    <n v="6500"/>
    <n v="4225"/>
    <n v="1478.75"/>
    <n v="0.35"/>
  </r>
  <r>
    <s v="Sodapop"/>
    <n v="1185732"/>
    <d v="2021-06-04T00:00:00"/>
    <s v="Southeast"/>
    <s v="South Carolina"/>
    <s v="Charleston"/>
    <s v="Dasani Water"/>
    <n v="0.70000000000000007"/>
    <n v="8250"/>
    <n v="5775.0000000000009"/>
    <n v="2887.5000000000005"/>
    <n v="0.5"/>
  </r>
  <r>
    <s v="Sodapop"/>
    <n v="1185732"/>
    <d v="2021-07-02T00:00:00"/>
    <s v="Southeast"/>
    <s v="South Carolina"/>
    <s v="Charleston"/>
    <s v="Coca-Cola"/>
    <n v="0.65"/>
    <n v="10500"/>
    <n v="6825"/>
    <n v="2730"/>
    <n v="0.4"/>
  </r>
  <r>
    <s v="Sodapop"/>
    <n v="1185732"/>
    <d v="2021-07-02T00:00:00"/>
    <s v="Southeast"/>
    <s v="South Carolina"/>
    <s v="Charleston"/>
    <s v="Diet Coke"/>
    <n v="0.60000000000000009"/>
    <n v="8000"/>
    <n v="4800.0000000000009"/>
    <n v="1680.0000000000002"/>
    <n v="0.35"/>
  </r>
  <r>
    <s v="Sodapop"/>
    <n v="1185732"/>
    <d v="2021-07-02T00:00:00"/>
    <s v="Southeast"/>
    <s v="South Carolina"/>
    <s v="Charleston"/>
    <s v="Sprite"/>
    <n v="0.55000000000000004"/>
    <n v="7250"/>
    <n v="3987.5000000000005"/>
    <n v="1595.0000000000002"/>
    <n v="0.4"/>
  </r>
  <r>
    <s v="Sodapop"/>
    <n v="1185732"/>
    <d v="2021-07-02T00:00:00"/>
    <s v="Southeast"/>
    <s v="South Carolina"/>
    <s v="Charleston"/>
    <s v="Fanta"/>
    <n v="0.55000000000000004"/>
    <n v="6750"/>
    <n v="3712.5000000000005"/>
    <n v="1485.0000000000002"/>
    <n v="0.4"/>
  </r>
  <r>
    <s v="Sodapop"/>
    <n v="1185732"/>
    <d v="2021-07-02T00:00:00"/>
    <s v="Southeast"/>
    <s v="South Carolina"/>
    <s v="Charleston"/>
    <s v="Powerade"/>
    <n v="0.65"/>
    <n v="7000"/>
    <n v="4550"/>
    <n v="1592.5"/>
    <n v="0.35"/>
  </r>
  <r>
    <s v="Sodapop"/>
    <n v="1185732"/>
    <d v="2021-07-02T00:00:00"/>
    <s v="Southeast"/>
    <s v="South Carolina"/>
    <s v="Charleston"/>
    <s v="Dasani Water"/>
    <n v="0.70000000000000007"/>
    <n v="8750"/>
    <n v="6125.0000000000009"/>
    <n v="3062.5000000000005"/>
    <n v="0.5"/>
  </r>
  <r>
    <s v="Sodapop"/>
    <n v="1185732"/>
    <d v="2021-08-03T00:00:00"/>
    <s v="Southeast"/>
    <s v="South Carolina"/>
    <s v="Charleston"/>
    <s v="Coca-Cola"/>
    <n v="0.65"/>
    <n v="10250"/>
    <n v="6662.5"/>
    <n v="2665"/>
    <n v="0.4"/>
  </r>
  <r>
    <s v="Sodapop"/>
    <n v="1185732"/>
    <d v="2021-08-03T00:00:00"/>
    <s v="Southeast"/>
    <s v="South Carolina"/>
    <s v="Charleston"/>
    <s v="Diet Coke"/>
    <n v="0.60000000000000009"/>
    <n v="8000"/>
    <n v="4800.0000000000009"/>
    <n v="1680.0000000000002"/>
    <n v="0.35"/>
  </r>
  <r>
    <s v="Sodapop"/>
    <n v="1185732"/>
    <d v="2021-08-03T00:00:00"/>
    <s v="Southeast"/>
    <s v="South Carolina"/>
    <s v="Charleston"/>
    <s v="Sprite"/>
    <n v="0.55000000000000004"/>
    <n v="7250"/>
    <n v="3987.5000000000005"/>
    <n v="1595.0000000000002"/>
    <n v="0.4"/>
  </r>
  <r>
    <s v="Sodapop"/>
    <n v="1185732"/>
    <d v="2021-08-03T00:00:00"/>
    <s v="Southeast"/>
    <s v="South Carolina"/>
    <s v="Charleston"/>
    <s v="Fanta"/>
    <n v="0.45"/>
    <n v="6750"/>
    <n v="3037.5"/>
    <n v="1215"/>
    <n v="0.4"/>
  </r>
  <r>
    <s v="Sodapop"/>
    <n v="1185732"/>
    <d v="2021-08-03T00:00:00"/>
    <s v="Southeast"/>
    <s v="South Carolina"/>
    <s v="Charleston"/>
    <s v="Powerade"/>
    <n v="0.55000000000000004"/>
    <n v="6500"/>
    <n v="3575.0000000000005"/>
    <n v="1251.25"/>
    <n v="0.35"/>
  </r>
  <r>
    <s v="Sodapop"/>
    <n v="1185732"/>
    <d v="2021-08-03T00:00:00"/>
    <s v="Southeast"/>
    <s v="South Carolina"/>
    <s v="Charleston"/>
    <s v="Dasani Water"/>
    <n v="0.60000000000000009"/>
    <n v="8250"/>
    <n v="4950.0000000000009"/>
    <n v="2475.0000000000005"/>
    <n v="0.5"/>
  </r>
  <r>
    <s v="Sodapop"/>
    <n v="1185732"/>
    <d v="2021-09-02T00:00:00"/>
    <s v="Southeast"/>
    <s v="South Carolina"/>
    <s v="Charleston"/>
    <s v="Coca-Cola"/>
    <n v="0.55000000000000004"/>
    <n v="9250"/>
    <n v="5087.5"/>
    <n v="2035"/>
    <n v="0.4"/>
  </r>
  <r>
    <s v="Sodapop"/>
    <n v="1185732"/>
    <d v="2021-09-02T00:00:00"/>
    <s v="Southeast"/>
    <s v="South Carolina"/>
    <s v="Charleston"/>
    <s v="Diet Coke"/>
    <n v="0.50000000000000011"/>
    <n v="7250"/>
    <n v="3625.0000000000009"/>
    <n v="1268.7500000000002"/>
    <n v="0.35"/>
  </r>
  <r>
    <s v="Sodapop"/>
    <n v="1185732"/>
    <d v="2021-09-02T00:00:00"/>
    <s v="Southeast"/>
    <s v="South Carolina"/>
    <s v="Charleston"/>
    <s v="Sprite"/>
    <n v="0.30000000000000004"/>
    <n v="6250"/>
    <n v="1875.0000000000002"/>
    <n v="750.00000000000011"/>
    <n v="0.4"/>
  </r>
  <r>
    <s v="Sodapop"/>
    <n v="1185732"/>
    <d v="2021-09-02T00:00:00"/>
    <s v="Southeast"/>
    <s v="South Carolina"/>
    <s v="Charleston"/>
    <s v="Fanta"/>
    <n v="0.30000000000000004"/>
    <n v="6000"/>
    <n v="1800.0000000000002"/>
    <n v="720.00000000000011"/>
    <n v="0.4"/>
  </r>
  <r>
    <s v="Sodapop"/>
    <n v="1185732"/>
    <d v="2021-09-02T00:00:00"/>
    <s v="Southeast"/>
    <s v="South Carolina"/>
    <s v="Charleston"/>
    <s v="Powerade"/>
    <n v="0.4"/>
    <n v="6000"/>
    <n v="2400"/>
    <n v="840"/>
    <n v="0.35"/>
  </r>
  <r>
    <s v="Sodapop"/>
    <n v="1185732"/>
    <d v="2021-09-02T00:00:00"/>
    <s v="Southeast"/>
    <s v="South Carolina"/>
    <s v="Charleston"/>
    <s v="Dasani Water"/>
    <n v="0.45000000000000007"/>
    <n v="7000"/>
    <n v="3150.0000000000005"/>
    <n v="1575.0000000000002"/>
    <n v="0.5"/>
  </r>
  <r>
    <s v="Sodapop"/>
    <n v="1185732"/>
    <d v="2021-10-04T00:00:00"/>
    <s v="Southeast"/>
    <s v="South Carolina"/>
    <s v="Charleston"/>
    <s v="Coca-Cola"/>
    <n v="0.45000000000000007"/>
    <n v="8750"/>
    <n v="3937.5000000000005"/>
    <n v="1575.0000000000002"/>
    <n v="0.4"/>
  </r>
  <r>
    <s v="Sodapop"/>
    <n v="1185732"/>
    <d v="2021-10-04T00:00:00"/>
    <s v="Southeast"/>
    <s v="South Carolina"/>
    <s v="Charleston"/>
    <s v="Diet Coke"/>
    <n v="0.35000000000000009"/>
    <n v="7000"/>
    <n v="2450.0000000000005"/>
    <n v="857.50000000000011"/>
    <n v="0.35"/>
  </r>
  <r>
    <s v="Sodapop"/>
    <n v="1185732"/>
    <d v="2021-10-04T00:00:00"/>
    <s v="Southeast"/>
    <s v="South Carolina"/>
    <s v="Charleston"/>
    <s v="Sprite"/>
    <n v="0.35000000000000009"/>
    <n v="5750"/>
    <n v="2012.5000000000005"/>
    <n v="805.00000000000023"/>
    <n v="0.4"/>
  </r>
  <r>
    <s v="Sodapop"/>
    <n v="1185732"/>
    <d v="2021-10-04T00:00:00"/>
    <s v="Southeast"/>
    <s v="South Carolina"/>
    <s v="Charleston"/>
    <s v="Fanta"/>
    <n v="0.35000000000000009"/>
    <n v="5500"/>
    <n v="1925.0000000000005"/>
    <n v="770.00000000000023"/>
    <n v="0.4"/>
  </r>
  <r>
    <s v="Sodapop"/>
    <n v="1185732"/>
    <d v="2021-10-04T00:00:00"/>
    <s v="Southeast"/>
    <s v="South Carolina"/>
    <s v="Charleston"/>
    <s v="Powerade"/>
    <n v="0.45000000000000007"/>
    <n v="5500"/>
    <n v="2475.0000000000005"/>
    <n v="866.25000000000011"/>
    <n v="0.35"/>
  </r>
  <r>
    <s v="Sodapop"/>
    <n v="1185732"/>
    <d v="2021-10-04T00:00:00"/>
    <s v="Southeast"/>
    <s v="South Carolina"/>
    <s v="Charleston"/>
    <s v="Dasani Water"/>
    <n v="0.5"/>
    <n v="6750"/>
    <n v="3375"/>
    <n v="1687.5"/>
    <n v="0.5"/>
  </r>
  <r>
    <s v="Sodapop"/>
    <n v="1185732"/>
    <d v="2021-11-03T00:00:00"/>
    <s v="Southeast"/>
    <s v="South Carolina"/>
    <s v="Charleston"/>
    <s v="Coca-Cola"/>
    <n v="0.45000000000000007"/>
    <n v="8250"/>
    <n v="3712.5000000000005"/>
    <n v="1485.0000000000002"/>
    <n v="0.4"/>
  </r>
  <r>
    <s v="Sodapop"/>
    <n v="1185732"/>
    <d v="2021-11-03T00:00:00"/>
    <s v="Southeast"/>
    <s v="South Carolina"/>
    <s v="Charleston"/>
    <s v="Diet Coke"/>
    <n v="0.35000000000000009"/>
    <n v="6500"/>
    <n v="2275.0000000000005"/>
    <n v="796.25000000000011"/>
    <n v="0.35"/>
  </r>
  <r>
    <s v="Sodapop"/>
    <n v="1185732"/>
    <d v="2021-11-03T00:00:00"/>
    <s v="Southeast"/>
    <s v="South Carolina"/>
    <s v="Charleston"/>
    <s v="Sprite"/>
    <n v="0.40000000000000013"/>
    <n v="5950"/>
    <n v="2380.0000000000009"/>
    <n v="952.00000000000045"/>
    <n v="0.4"/>
  </r>
  <r>
    <s v="Sodapop"/>
    <n v="1185732"/>
    <d v="2021-11-03T00:00:00"/>
    <s v="Southeast"/>
    <s v="South Carolina"/>
    <s v="Charleston"/>
    <s v="Fanta"/>
    <n v="0.6000000000000002"/>
    <n v="6500"/>
    <n v="3900.0000000000014"/>
    <n v="1560.0000000000007"/>
    <n v="0.4"/>
  </r>
  <r>
    <s v="Sodapop"/>
    <n v="1185732"/>
    <d v="2021-11-03T00:00:00"/>
    <s v="Southeast"/>
    <s v="South Carolina"/>
    <s v="Charleston"/>
    <s v="Powerade"/>
    <n v="0.75000000000000011"/>
    <n v="6250"/>
    <n v="4687.5000000000009"/>
    <n v="1640.6250000000002"/>
    <n v="0.35"/>
  </r>
  <r>
    <s v="Sodapop"/>
    <n v="1185732"/>
    <d v="2021-11-03T00:00:00"/>
    <s v="Southeast"/>
    <s v="South Carolina"/>
    <s v="Charleston"/>
    <s v="Dasani Water"/>
    <n v="0.75"/>
    <n v="7250"/>
    <n v="5437.5"/>
    <n v="2718.75"/>
    <n v="0.5"/>
  </r>
  <r>
    <s v="Sodapop"/>
    <n v="1185732"/>
    <d v="2021-12-02T00:00:00"/>
    <s v="Southeast"/>
    <s v="South Carolina"/>
    <s v="Charleston"/>
    <s v="Coca-Cola"/>
    <n v="0.70000000000000007"/>
    <n v="9750"/>
    <n v="6825.0000000000009"/>
    <n v="2730.0000000000005"/>
    <n v="0.4"/>
  </r>
  <r>
    <s v="Sodapop"/>
    <n v="1185732"/>
    <d v="2021-12-02T00:00:00"/>
    <s v="Southeast"/>
    <s v="South Carolina"/>
    <s v="Charleston"/>
    <s v="Diet Coke"/>
    <n v="0.60000000000000009"/>
    <n v="7750"/>
    <n v="4650.0000000000009"/>
    <n v="1627.5000000000002"/>
    <n v="0.35"/>
  </r>
  <r>
    <s v="Sodapop"/>
    <n v="1185732"/>
    <d v="2021-12-02T00:00:00"/>
    <s v="Southeast"/>
    <s v="South Carolina"/>
    <s v="Charleston"/>
    <s v="Sprite"/>
    <n v="0.60000000000000009"/>
    <n v="7250"/>
    <n v="4350.0000000000009"/>
    <n v="1740.0000000000005"/>
    <n v="0.4"/>
  </r>
  <r>
    <s v="Sodapop"/>
    <n v="1185732"/>
    <d v="2021-12-02T00:00:00"/>
    <s v="Southeast"/>
    <s v="South Carolina"/>
    <s v="Charleston"/>
    <s v="Fanta"/>
    <n v="0.60000000000000009"/>
    <n v="6750"/>
    <n v="4050.0000000000005"/>
    <n v="1620.0000000000002"/>
    <n v="0.4"/>
  </r>
  <r>
    <s v="Sodapop"/>
    <n v="1185732"/>
    <d v="2021-12-02T00:00:00"/>
    <s v="Southeast"/>
    <s v="South Carolina"/>
    <s v="Charleston"/>
    <s v="Powerade"/>
    <n v="0.70000000000000007"/>
    <n v="6750"/>
    <n v="4725"/>
    <n v="1653.75"/>
    <n v="0.35"/>
  </r>
  <r>
    <s v="Sodapop"/>
    <n v="1185732"/>
    <d v="2021-12-02T00:00:00"/>
    <s v="Southeast"/>
    <s v="South Carolina"/>
    <s v="Charleston"/>
    <s v="Dasani Water"/>
    <n v="0.75"/>
    <n v="7750"/>
    <n v="5812.5"/>
    <n v="2906.25"/>
    <n v="0.5"/>
  </r>
  <r>
    <s v="Sodapop"/>
    <n v="1185732"/>
    <d v="2021-01-13T00:00:00"/>
    <s v="Southeast"/>
    <s v="North Carolina"/>
    <s v="Charlotte"/>
    <s v="Coca-Cola"/>
    <n v="0.35000000000000003"/>
    <n v="7750"/>
    <n v="2712.5000000000005"/>
    <n v="1085.0000000000002"/>
    <n v="0.4"/>
  </r>
  <r>
    <s v="Sodapop"/>
    <n v="1185732"/>
    <d v="2021-01-13T00:00:00"/>
    <s v="Southeast"/>
    <s v="North Carolina"/>
    <s v="Charlotte"/>
    <s v="Diet Coke"/>
    <n v="0.35000000000000003"/>
    <n v="5750"/>
    <n v="2012.5000000000002"/>
    <n v="704.375"/>
    <n v="0.35"/>
  </r>
  <r>
    <s v="Sodapop"/>
    <n v="1185732"/>
    <d v="2021-01-13T00:00:00"/>
    <s v="Southeast"/>
    <s v="North Carolina"/>
    <s v="Charlotte"/>
    <s v="Sprite"/>
    <n v="0.25000000000000006"/>
    <n v="5750"/>
    <n v="1437.5000000000002"/>
    <n v="575.00000000000011"/>
    <n v="0.4"/>
  </r>
  <r>
    <s v="Sodapop"/>
    <n v="1185732"/>
    <d v="2021-01-13T00:00:00"/>
    <s v="Southeast"/>
    <s v="North Carolina"/>
    <s v="Charlotte"/>
    <s v="Fanta"/>
    <n v="0.3"/>
    <n v="4250"/>
    <n v="1275"/>
    <n v="510"/>
    <n v="0.4"/>
  </r>
  <r>
    <s v="Sodapop"/>
    <n v="1185732"/>
    <d v="2021-01-13T00:00:00"/>
    <s v="Southeast"/>
    <s v="North Carolina"/>
    <s v="Charlotte"/>
    <s v="Powerade"/>
    <n v="0.45"/>
    <n v="4750"/>
    <n v="2137.5"/>
    <n v="748.125"/>
    <n v="0.35"/>
  </r>
  <r>
    <s v="Sodapop"/>
    <n v="1185732"/>
    <d v="2021-01-13T00:00:00"/>
    <s v="Southeast"/>
    <s v="North Carolina"/>
    <s v="Charlotte"/>
    <s v="Dasani Water"/>
    <n v="0.35000000000000003"/>
    <n v="5750"/>
    <n v="2012.5000000000002"/>
    <n v="1006.2500000000001"/>
    <n v="0.5"/>
  </r>
  <r>
    <s v="Sodapop"/>
    <n v="1185732"/>
    <d v="2021-02-11T00:00:00"/>
    <s v="Southeast"/>
    <s v="North Carolina"/>
    <s v="Charlotte"/>
    <s v="Coca-Cola"/>
    <n v="0.35000000000000003"/>
    <n v="8250"/>
    <n v="2887.5000000000005"/>
    <n v="1155.0000000000002"/>
    <n v="0.4"/>
  </r>
  <r>
    <s v="Sodapop"/>
    <n v="1185732"/>
    <d v="2021-02-11T00:00:00"/>
    <s v="Southeast"/>
    <s v="North Carolina"/>
    <s v="Charlotte"/>
    <s v="Diet Coke"/>
    <n v="0.35000000000000003"/>
    <n v="4750"/>
    <n v="1662.5000000000002"/>
    <n v="581.875"/>
    <n v="0.35"/>
  </r>
  <r>
    <s v="Sodapop"/>
    <n v="1185732"/>
    <d v="2021-02-11T00:00:00"/>
    <s v="Southeast"/>
    <s v="North Carolina"/>
    <s v="Charlotte"/>
    <s v="Sprite"/>
    <n v="0.25000000000000006"/>
    <n v="5250"/>
    <n v="1312.5000000000002"/>
    <n v="525.00000000000011"/>
    <n v="0.4"/>
  </r>
  <r>
    <s v="Sodapop"/>
    <n v="1185732"/>
    <d v="2021-02-11T00:00:00"/>
    <s v="Southeast"/>
    <s v="North Carolina"/>
    <s v="Charlotte"/>
    <s v="Fanta"/>
    <n v="0.3"/>
    <n v="3750"/>
    <n v="1125"/>
    <n v="450"/>
    <n v="0.4"/>
  </r>
  <r>
    <s v="Sodapop"/>
    <n v="1185732"/>
    <d v="2021-02-11T00:00:00"/>
    <s v="Southeast"/>
    <s v="North Carolina"/>
    <s v="Charlotte"/>
    <s v="Powerade"/>
    <n v="0.45"/>
    <n v="4500"/>
    <n v="2025"/>
    <n v="708.75"/>
    <n v="0.35"/>
  </r>
  <r>
    <s v="Sodapop"/>
    <n v="1185732"/>
    <d v="2021-02-11T00:00:00"/>
    <s v="Southeast"/>
    <s v="North Carolina"/>
    <s v="Charlotte"/>
    <s v="Dasani Water"/>
    <n v="0.3"/>
    <n v="5500"/>
    <n v="1650"/>
    <n v="825"/>
    <n v="0.5"/>
  </r>
  <r>
    <s v="Sodapop"/>
    <n v="1185732"/>
    <d v="2021-03-09T00:00:00"/>
    <s v="Southeast"/>
    <s v="North Carolina"/>
    <s v="Charlotte"/>
    <s v="Coca-Cola"/>
    <n v="0.3"/>
    <n v="7700"/>
    <n v="2310"/>
    <n v="924"/>
    <n v="0.4"/>
  </r>
  <r>
    <s v="Sodapop"/>
    <n v="1185732"/>
    <d v="2021-03-09T00:00:00"/>
    <s v="Southeast"/>
    <s v="North Carolina"/>
    <s v="Charlotte"/>
    <s v="Diet Coke"/>
    <n v="0.3"/>
    <n v="4500"/>
    <n v="1350"/>
    <n v="472.49999999999994"/>
    <n v="0.35"/>
  </r>
  <r>
    <s v="Sodapop"/>
    <n v="1185732"/>
    <d v="2021-03-09T00:00:00"/>
    <s v="Southeast"/>
    <s v="North Carolina"/>
    <s v="Charlotte"/>
    <s v="Sprite"/>
    <n v="0.2"/>
    <n v="4750"/>
    <n v="950"/>
    <n v="380"/>
    <n v="0.4"/>
  </r>
  <r>
    <s v="Sodapop"/>
    <n v="1185732"/>
    <d v="2021-03-09T00:00:00"/>
    <s v="Southeast"/>
    <s v="North Carolina"/>
    <s v="Charlotte"/>
    <s v="Fanta"/>
    <n v="0.24999999999999994"/>
    <n v="3250"/>
    <n v="812.49999999999977"/>
    <n v="324.99999999999994"/>
    <n v="0.4"/>
  </r>
  <r>
    <s v="Sodapop"/>
    <n v="1185732"/>
    <d v="2021-03-09T00:00:00"/>
    <s v="Southeast"/>
    <s v="North Carolina"/>
    <s v="Charlotte"/>
    <s v="Powerade"/>
    <n v="0.40000000000000008"/>
    <n v="3750"/>
    <n v="1500.0000000000002"/>
    <n v="525"/>
    <n v="0.35"/>
  </r>
  <r>
    <s v="Sodapop"/>
    <n v="1185732"/>
    <d v="2021-03-09T00:00:00"/>
    <s v="Southeast"/>
    <s v="North Carolina"/>
    <s v="Charlotte"/>
    <s v="Dasani Water"/>
    <n v="0.3"/>
    <n v="4750"/>
    <n v="1425"/>
    <n v="712.5"/>
    <n v="0.5"/>
  </r>
  <r>
    <s v="Sodapop"/>
    <n v="1185732"/>
    <d v="2021-04-10T00:00:00"/>
    <s v="Southeast"/>
    <s v="North Carolina"/>
    <s v="Charlotte"/>
    <s v="Coca-Cola"/>
    <n v="0.3"/>
    <n v="7250"/>
    <n v="2175"/>
    <n v="870"/>
    <n v="0.4"/>
  </r>
  <r>
    <s v="Sodapop"/>
    <n v="1185732"/>
    <d v="2021-04-10T00:00:00"/>
    <s v="Southeast"/>
    <s v="North Carolina"/>
    <s v="Charlotte"/>
    <s v="Diet Coke"/>
    <n v="0.3"/>
    <n v="4250"/>
    <n v="1275"/>
    <n v="446.25"/>
    <n v="0.35"/>
  </r>
  <r>
    <s v="Sodapop"/>
    <n v="1185732"/>
    <d v="2021-04-10T00:00:00"/>
    <s v="Southeast"/>
    <s v="North Carolina"/>
    <s v="Charlotte"/>
    <s v="Sprite"/>
    <n v="0.2"/>
    <n v="4250"/>
    <n v="850"/>
    <n v="340"/>
    <n v="0.4"/>
  </r>
  <r>
    <s v="Sodapop"/>
    <n v="1185732"/>
    <d v="2021-04-10T00:00:00"/>
    <s v="Southeast"/>
    <s v="North Carolina"/>
    <s v="Charlotte"/>
    <s v="Fanta"/>
    <n v="0.24999999999999994"/>
    <n v="3500"/>
    <n v="874.99999999999977"/>
    <n v="349.99999999999994"/>
    <n v="0.4"/>
  </r>
  <r>
    <s v="Sodapop"/>
    <n v="1185732"/>
    <d v="2021-04-10T00:00:00"/>
    <s v="Southeast"/>
    <s v="North Carolina"/>
    <s v="Charlotte"/>
    <s v="Powerade"/>
    <n v="0.45"/>
    <n v="3750"/>
    <n v="1687.5"/>
    <n v="590.625"/>
    <n v="0.35"/>
  </r>
  <r>
    <s v="Sodapop"/>
    <n v="1185732"/>
    <d v="2021-04-10T00:00:00"/>
    <s v="Southeast"/>
    <s v="North Carolina"/>
    <s v="Charlotte"/>
    <s v="Dasani Water"/>
    <n v="0.35000000000000003"/>
    <n v="5250"/>
    <n v="1837.5000000000002"/>
    <n v="918.75000000000011"/>
    <n v="0.5"/>
  </r>
  <r>
    <s v="Sodapop"/>
    <n v="1185732"/>
    <d v="2021-05-09T00:00:00"/>
    <s v="Southeast"/>
    <s v="North Carolina"/>
    <s v="Charlotte"/>
    <s v="Coca-Cola"/>
    <n v="0.45"/>
    <n v="7950"/>
    <n v="3577.5"/>
    <n v="1431"/>
    <n v="0.4"/>
  </r>
  <r>
    <s v="Sodapop"/>
    <n v="1185732"/>
    <d v="2021-05-09T00:00:00"/>
    <s v="Southeast"/>
    <s v="North Carolina"/>
    <s v="Charlotte"/>
    <s v="Diet Coke"/>
    <n v="0.45"/>
    <n v="5000"/>
    <n v="2250"/>
    <n v="787.5"/>
    <n v="0.35"/>
  </r>
  <r>
    <s v="Sodapop"/>
    <n v="1185732"/>
    <d v="2021-05-09T00:00:00"/>
    <s v="Southeast"/>
    <s v="North Carolina"/>
    <s v="Charlotte"/>
    <s v="Sprite"/>
    <n v="0.4"/>
    <n v="4750"/>
    <n v="1900"/>
    <n v="760"/>
    <n v="0.4"/>
  </r>
  <r>
    <s v="Sodapop"/>
    <n v="1185732"/>
    <d v="2021-05-09T00:00:00"/>
    <s v="Southeast"/>
    <s v="North Carolina"/>
    <s v="Charlotte"/>
    <s v="Fanta"/>
    <n v="0.4"/>
    <n v="4250"/>
    <n v="1700"/>
    <n v="680"/>
    <n v="0.4"/>
  </r>
  <r>
    <s v="Sodapop"/>
    <n v="1185732"/>
    <d v="2021-05-09T00:00:00"/>
    <s v="Southeast"/>
    <s v="North Carolina"/>
    <s v="Charlotte"/>
    <s v="Powerade"/>
    <n v="0.49999999999999994"/>
    <n v="4500"/>
    <n v="2249.9999999999995"/>
    <n v="787.49999999999977"/>
    <n v="0.35"/>
  </r>
  <r>
    <s v="Sodapop"/>
    <n v="1185732"/>
    <d v="2021-05-09T00:00:00"/>
    <s v="Southeast"/>
    <s v="North Carolina"/>
    <s v="Charlotte"/>
    <s v="Dasani Water"/>
    <n v="0.54999999999999993"/>
    <n v="5500"/>
    <n v="3024.9999999999995"/>
    <n v="1512.4999999999998"/>
    <n v="0.5"/>
  </r>
  <r>
    <s v="Sodapop"/>
    <n v="1185732"/>
    <d v="2021-06-11T00:00:00"/>
    <s v="Southeast"/>
    <s v="North Carolina"/>
    <s v="Charlotte"/>
    <s v="Coca-Cola"/>
    <n v="0.49999999999999994"/>
    <n v="8000"/>
    <n v="3999.9999999999995"/>
    <n v="1600"/>
    <n v="0.4"/>
  </r>
  <r>
    <s v="Sodapop"/>
    <n v="1185732"/>
    <d v="2021-06-11T00:00:00"/>
    <s v="Southeast"/>
    <s v="North Carolina"/>
    <s v="Charlotte"/>
    <s v="Diet Coke"/>
    <n v="0.45"/>
    <n v="5500"/>
    <n v="2475"/>
    <n v="866.25"/>
    <n v="0.35"/>
  </r>
  <r>
    <s v="Sodapop"/>
    <n v="1185732"/>
    <d v="2021-06-11T00:00:00"/>
    <s v="Southeast"/>
    <s v="North Carolina"/>
    <s v="Charlotte"/>
    <s v="Sprite"/>
    <n v="0.5"/>
    <n v="5250"/>
    <n v="2625"/>
    <n v="1050"/>
    <n v="0.4"/>
  </r>
  <r>
    <s v="Sodapop"/>
    <n v="1185732"/>
    <d v="2021-06-11T00:00:00"/>
    <s v="Southeast"/>
    <s v="North Carolina"/>
    <s v="Charlotte"/>
    <s v="Fanta"/>
    <n v="0.5"/>
    <n v="5000"/>
    <n v="2500"/>
    <n v="1000"/>
    <n v="0.4"/>
  </r>
  <r>
    <s v="Sodapop"/>
    <n v="1185732"/>
    <d v="2021-06-11T00:00:00"/>
    <s v="Southeast"/>
    <s v="North Carolina"/>
    <s v="Charlotte"/>
    <s v="Powerade"/>
    <n v="0.65"/>
    <n v="5000"/>
    <n v="3250"/>
    <n v="1137.5"/>
    <n v="0.35"/>
  </r>
  <r>
    <s v="Sodapop"/>
    <n v="1185732"/>
    <d v="2021-06-11T00:00:00"/>
    <s v="Southeast"/>
    <s v="North Carolina"/>
    <s v="Charlotte"/>
    <s v="Dasani Water"/>
    <n v="0.70000000000000007"/>
    <n v="6750"/>
    <n v="4725"/>
    <n v="2362.5"/>
    <n v="0.5"/>
  </r>
  <r>
    <s v="Sodapop"/>
    <n v="1185732"/>
    <d v="2021-07-09T00:00:00"/>
    <s v="Southeast"/>
    <s v="North Carolina"/>
    <s v="Charlotte"/>
    <s v="Coca-Cola"/>
    <n v="0.65"/>
    <n v="9000"/>
    <n v="5850"/>
    <n v="2340"/>
    <n v="0.4"/>
  </r>
  <r>
    <s v="Sodapop"/>
    <n v="1185732"/>
    <d v="2021-07-09T00:00:00"/>
    <s v="Southeast"/>
    <s v="North Carolina"/>
    <s v="Charlotte"/>
    <s v="Diet Coke"/>
    <n v="0.60000000000000009"/>
    <n v="6500"/>
    <n v="3900.0000000000005"/>
    <n v="1365"/>
    <n v="0.35"/>
  </r>
  <r>
    <s v="Sodapop"/>
    <n v="1185732"/>
    <d v="2021-07-09T00:00:00"/>
    <s v="Southeast"/>
    <s v="North Carolina"/>
    <s v="Charlotte"/>
    <s v="Sprite"/>
    <n v="0.55000000000000004"/>
    <n v="5750"/>
    <n v="3162.5000000000005"/>
    <n v="1265.0000000000002"/>
    <n v="0.4"/>
  </r>
  <r>
    <s v="Sodapop"/>
    <n v="1185732"/>
    <d v="2021-07-09T00:00:00"/>
    <s v="Southeast"/>
    <s v="North Carolina"/>
    <s v="Charlotte"/>
    <s v="Fanta"/>
    <n v="0.55000000000000004"/>
    <n v="5250"/>
    <n v="2887.5000000000005"/>
    <n v="1155.0000000000002"/>
    <n v="0.4"/>
  </r>
  <r>
    <s v="Sodapop"/>
    <n v="1185732"/>
    <d v="2021-07-09T00:00:00"/>
    <s v="Southeast"/>
    <s v="North Carolina"/>
    <s v="Charlotte"/>
    <s v="Powerade"/>
    <n v="0.65"/>
    <n v="5500"/>
    <n v="3575"/>
    <n v="1251.25"/>
    <n v="0.35"/>
  </r>
  <r>
    <s v="Sodapop"/>
    <n v="1185732"/>
    <d v="2021-07-09T00:00:00"/>
    <s v="Southeast"/>
    <s v="North Carolina"/>
    <s v="Charlotte"/>
    <s v="Dasani Water"/>
    <n v="0.70000000000000007"/>
    <n v="7250"/>
    <n v="5075.0000000000009"/>
    <n v="2537.5000000000005"/>
    <n v="0.5"/>
  </r>
  <r>
    <s v="Sodapop"/>
    <n v="1185732"/>
    <d v="2021-08-10T00:00:00"/>
    <s v="Southeast"/>
    <s v="North Carolina"/>
    <s v="Charlotte"/>
    <s v="Coca-Cola"/>
    <n v="0.65"/>
    <n v="8750"/>
    <n v="5687.5"/>
    <n v="2275"/>
    <n v="0.4"/>
  </r>
  <r>
    <s v="Sodapop"/>
    <n v="1185732"/>
    <d v="2021-08-10T00:00:00"/>
    <s v="Southeast"/>
    <s v="North Carolina"/>
    <s v="Charlotte"/>
    <s v="Diet Coke"/>
    <n v="0.60000000000000009"/>
    <n v="6500"/>
    <n v="3900.0000000000005"/>
    <n v="1365"/>
    <n v="0.35"/>
  </r>
  <r>
    <s v="Sodapop"/>
    <n v="1185732"/>
    <d v="2021-08-10T00:00:00"/>
    <s v="Southeast"/>
    <s v="North Carolina"/>
    <s v="Charlotte"/>
    <s v="Sprite"/>
    <n v="0.55000000000000004"/>
    <n v="5750"/>
    <n v="3162.5000000000005"/>
    <n v="1265.0000000000002"/>
    <n v="0.4"/>
  </r>
  <r>
    <s v="Sodapop"/>
    <n v="1185732"/>
    <d v="2021-08-10T00:00:00"/>
    <s v="Southeast"/>
    <s v="North Carolina"/>
    <s v="Charlotte"/>
    <s v="Fanta"/>
    <n v="0.45"/>
    <n v="5250"/>
    <n v="2362.5"/>
    <n v="945"/>
    <n v="0.4"/>
  </r>
  <r>
    <s v="Sodapop"/>
    <n v="1185732"/>
    <d v="2021-08-10T00:00:00"/>
    <s v="Southeast"/>
    <s v="North Carolina"/>
    <s v="Charlotte"/>
    <s v="Powerade"/>
    <n v="0.55000000000000004"/>
    <n v="5000"/>
    <n v="2750"/>
    <n v="962.49999999999989"/>
    <n v="0.35"/>
  </r>
  <r>
    <s v="Sodapop"/>
    <n v="1185732"/>
    <d v="2021-08-10T00:00:00"/>
    <s v="Southeast"/>
    <s v="North Carolina"/>
    <s v="Charlotte"/>
    <s v="Dasani Water"/>
    <n v="0.60000000000000009"/>
    <n v="6750"/>
    <n v="4050.0000000000005"/>
    <n v="2025.0000000000002"/>
    <n v="0.5"/>
  </r>
  <r>
    <s v="Sodapop"/>
    <n v="1185732"/>
    <d v="2021-09-09T00:00:00"/>
    <s v="Southeast"/>
    <s v="North Carolina"/>
    <s v="Charlotte"/>
    <s v="Coca-Cola"/>
    <n v="0.55000000000000004"/>
    <n v="7750"/>
    <n v="4262.5"/>
    <n v="1705"/>
    <n v="0.4"/>
  </r>
  <r>
    <s v="Sodapop"/>
    <n v="1185732"/>
    <d v="2021-09-09T00:00:00"/>
    <s v="Southeast"/>
    <s v="North Carolina"/>
    <s v="Charlotte"/>
    <s v="Diet Coke"/>
    <n v="0.50000000000000011"/>
    <n v="5750"/>
    <n v="2875.0000000000005"/>
    <n v="1006.2500000000001"/>
    <n v="0.35"/>
  </r>
  <r>
    <s v="Sodapop"/>
    <n v="1185732"/>
    <d v="2021-09-09T00:00:00"/>
    <s v="Southeast"/>
    <s v="North Carolina"/>
    <s v="Charlotte"/>
    <s v="Sprite"/>
    <n v="0.25000000000000006"/>
    <n v="4750"/>
    <n v="1187.5000000000002"/>
    <n v="475.00000000000011"/>
    <n v="0.4"/>
  </r>
  <r>
    <s v="Sodapop"/>
    <n v="1185732"/>
    <d v="2021-09-09T00:00:00"/>
    <s v="Southeast"/>
    <s v="North Carolina"/>
    <s v="Charlotte"/>
    <s v="Fanta"/>
    <n v="0.25000000000000006"/>
    <n v="4500"/>
    <n v="1125.0000000000002"/>
    <n v="450.00000000000011"/>
    <n v="0.4"/>
  </r>
  <r>
    <s v="Sodapop"/>
    <n v="1185732"/>
    <d v="2021-09-09T00:00:00"/>
    <s v="Southeast"/>
    <s v="North Carolina"/>
    <s v="Charlotte"/>
    <s v="Powerade"/>
    <n v="0.35000000000000003"/>
    <n v="4500"/>
    <n v="1575.0000000000002"/>
    <n v="551.25"/>
    <n v="0.35"/>
  </r>
  <r>
    <s v="Sodapop"/>
    <n v="1185732"/>
    <d v="2021-09-09T00:00:00"/>
    <s v="Southeast"/>
    <s v="North Carolina"/>
    <s v="Charlotte"/>
    <s v="Dasani Water"/>
    <n v="0.40000000000000008"/>
    <n v="5500"/>
    <n v="2200.0000000000005"/>
    <n v="1100.0000000000002"/>
    <n v="0.5"/>
  </r>
  <r>
    <s v="Sodapop"/>
    <n v="1185732"/>
    <d v="2021-10-11T00:00:00"/>
    <s v="Southeast"/>
    <s v="North Carolina"/>
    <s v="Charlotte"/>
    <s v="Coca-Cola"/>
    <n v="0.40000000000000008"/>
    <n v="7250"/>
    <n v="2900.0000000000005"/>
    <n v="1160.0000000000002"/>
    <n v="0.4"/>
  </r>
  <r>
    <s v="Sodapop"/>
    <n v="1185732"/>
    <d v="2021-10-11T00:00:00"/>
    <s v="Southeast"/>
    <s v="North Carolina"/>
    <s v="Charlotte"/>
    <s v="Diet Coke"/>
    <n v="0.3000000000000001"/>
    <n v="5500"/>
    <n v="1650.0000000000005"/>
    <n v="577.50000000000011"/>
    <n v="0.35"/>
  </r>
  <r>
    <s v="Sodapop"/>
    <n v="1185732"/>
    <d v="2021-10-11T00:00:00"/>
    <s v="Southeast"/>
    <s v="North Carolina"/>
    <s v="Charlotte"/>
    <s v="Sprite"/>
    <n v="0.3000000000000001"/>
    <n v="4250"/>
    <n v="1275.0000000000005"/>
    <n v="510.00000000000023"/>
    <n v="0.4"/>
  </r>
  <r>
    <s v="Sodapop"/>
    <n v="1185732"/>
    <d v="2021-10-11T00:00:00"/>
    <s v="Southeast"/>
    <s v="North Carolina"/>
    <s v="Charlotte"/>
    <s v="Fanta"/>
    <n v="0.3000000000000001"/>
    <n v="4000"/>
    <n v="1200.0000000000005"/>
    <n v="480.00000000000023"/>
    <n v="0.4"/>
  </r>
  <r>
    <s v="Sodapop"/>
    <n v="1185732"/>
    <d v="2021-10-11T00:00:00"/>
    <s v="Southeast"/>
    <s v="North Carolina"/>
    <s v="Charlotte"/>
    <s v="Powerade"/>
    <n v="0.40000000000000008"/>
    <n v="4000"/>
    <n v="1600.0000000000002"/>
    <n v="560"/>
    <n v="0.35"/>
  </r>
  <r>
    <s v="Sodapop"/>
    <n v="1185732"/>
    <d v="2021-10-11T00:00:00"/>
    <s v="Southeast"/>
    <s v="North Carolina"/>
    <s v="Charlotte"/>
    <s v="Dasani Water"/>
    <n v="0.4"/>
    <n v="5250"/>
    <n v="2100"/>
    <n v="1050"/>
    <n v="0.5"/>
  </r>
  <r>
    <s v="Sodapop"/>
    <n v="1185732"/>
    <d v="2021-11-10T00:00:00"/>
    <s v="Southeast"/>
    <s v="North Carolina"/>
    <s v="Charlotte"/>
    <s v="Coca-Cola"/>
    <n v="0.35000000000000009"/>
    <n v="6750"/>
    <n v="2362.5000000000005"/>
    <n v="945.00000000000023"/>
    <n v="0.4"/>
  </r>
  <r>
    <s v="Sodapop"/>
    <n v="1185732"/>
    <d v="2021-11-10T00:00:00"/>
    <s v="Southeast"/>
    <s v="North Carolina"/>
    <s v="Charlotte"/>
    <s v="Diet Coke"/>
    <n v="0.25000000000000011"/>
    <n v="5000"/>
    <n v="1250.0000000000005"/>
    <n v="437.50000000000011"/>
    <n v="0.35"/>
  </r>
  <r>
    <s v="Sodapop"/>
    <n v="1185732"/>
    <d v="2021-11-10T00:00:00"/>
    <s v="Southeast"/>
    <s v="North Carolina"/>
    <s v="Charlotte"/>
    <s v="Sprite"/>
    <n v="0.35000000000000014"/>
    <n v="4450"/>
    <n v="1557.5000000000007"/>
    <n v="623.00000000000034"/>
    <n v="0.4"/>
  </r>
  <r>
    <s v="Sodapop"/>
    <n v="1185732"/>
    <d v="2021-11-10T00:00:00"/>
    <s v="Southeast"/>
    <s v="North Carolina"/>
    <s v="Charlotte"/>
    <s v="Fanta"/>
    <n v="0.65000000000000024"/>
    <n v="5000"/>
    <n v="3250.0000000000014"/>
    <n v="1300.0000000000007"/>
    <n v="0.4"/>
  </r>
  <r>
    <s v="Sodapop"/>
    <n v="1185732"/>
    <d v="2021-11-10T00:00:00"/>
    <s v="Southeast"/>
    <s v="North Carolina"/>
    <s v="Charlotte"/>
    <s v="Powerade"/>
    <n v="0.80000000000000016"/>
    <n v="4750"/>
    <n v="3800.0000000000009"/>
    <n v="1330.0000000000002"/>
    <n v="0.35"/>
  </r>
  <r>
    <s v="Sodapop"/>
    <n v="1185732"/>
    <d v="2021-11-10T00:00:00"/>
    <s v="Southeast"/>
    <s v="North Carolina"/>
    <s v="Charlotte"/>
    <s v="Dasani Water"/>
    <n v="0.8"/>
    <n v="5750"/>
    <n v="4600"/>
    <n v="2300"/>
    <n v="0.5"/>
  </r>
  <r>
    <s v="Sodapop"/>
    <n v="1185732"/>
    <d v="2021-12-09T00:00:00"/>
    <s v="Southeast"/>
    <s v="North Carolina"/>
    <s v="Charlotte"/>
    <s v="Coca-Cola"/>
    <n v="0.75000000000000011"/>
    <n v="8250"/>
    <n v="6187.5000000000009"/>
    <n v="2475.0000000000005"/>
    <n v="0.4"/>
  </r>
  <r>
    <s v="Sodapop"/>
    <n v="1185732"/>
    <d v="2021-12-09T00:00:00"/>
    <s v="Southeast"/>
    <s v="North Carolina"/>
    <s v="Charlotte"/>
    <s v="Diet Coke"/>
    <n v="0.65000000000000013"/>
    <n v="6250"/>
    <n v="4062.5000000000009"/>
    <n v="1421.8750000000002"/>
    <n v="0.35"/>
  </r>
  <r>
    <s v="Sodapop"/>
    <n v="1185732"/>
    <d v="2021-12-09T00:00:00"/>
    <s v="Southeast"/>
    <s v="North Carolina"/>
    <s v="Charlotte"/>
    <s v="Sprite"/>
    <n v="0.65000000000000013"/>
    <n v="5750"/>
    <n v="3737.5000000000009"/>
    <n v="1495.0000000000005"/>
    <n v="0.4"/>
  </r>
  <r>
    <s v="Sodapop"/>
    <n v="1185732"/>
    <d v="2021-12-09T00:00:00"/>
    <s v="Southeast"/>
    <s v="North Carolina"/>
    <s v="Charlotte"/>
    <s v="Fanta"/>
    <n v="0.65000000000000013"/>
    <n v="5250"/>
    <n v="3412.5000000000009"/>
    <n v="1365.0000000000005"/>
    <n v="0.4"/>
  </r>
  <r>
    <s v="Sodapop"/>
    <n v="1185732"/>
    <d v="2021-12-09T00:00:00"/>
    <s v="Southeast"/>
    <s v="North Carolina"/>
    <s v="Charlotte"/>
    <s v="Powerade"/>
    <n v="0.75000000000000011"/>
    <n v="5250"/>
    <n v="3937.5000000000005"/>
    <n v="1378.125"/>
    <n v="0.35"/>
  </r>
  <r>
    <s v="Sodapop"/>
    <n v="1185732"/>
    <d v="2021-12-09T00:00:00"/>
    <s v="Southeast"/>
    <s v="North Carolina"/>
    <s v="Charlotte"/>
    <s v="Dasani Water"/>
    <n v="0.8"/>
    <n v="6250"/>
    <n v="5000"/>
    <n v="2500"/>
    <n v="0.5"/>
  </r>
  <r>
    <s v="Sodapop"/>
    <n v="1185732"/>
    <d v="2021-01-22T00:00:00"/>
    <s v="Midwest"/>
    <s v="Ohio"/>
    <s v="Columbus"/>
    <s v="Coca-Cola"/>
    <n v="0.4"/>
    <n v="5000"/>
    <n v="2000"/>
    <n v="800"/>
    <n v="0.4"/>
  </r>
  <r>
    <s v="Sodapop"/>
    <n v="1185732"/>
    <d v="2021-01-22T00:00:00"/>
    <s v="Midwest"/>
    <s v="Ohio"/>
    <s v="Columbus"/>
    <s v="Diet Coke"/>
    <n v="0.4"/>
    <n v="3000"/>
    <n v="1200"/>
    <n v="420"/>
    <n v="0.35"/>
  </r>
  <r>
    <s v="Sodapop"/>
    <n v="1185732"/>
    <d v="2021-01-22T00:00:00"/>
    <s v="Midwest"/>
    <s v="Ohio"/>
    <s v="Columbus"/>
    <s v="Sprite"/>
    <n v="0.30000000000000004"/>
    <n v="3000"/>
    <n v="900.00000000000011"/>
    <n v="360.00000000000006"/>
    <n v="0.4"/>
  </r>
  <r>
    <s v="Sodapop"/>
    <n v="1185732"/>
    <d v="2021-01-22T00:00:00"/>
    <s v="Midwest"/>
    <s v="Ohio"/>
    <s v="Columbus"/>
    <s v="Fanta"/>
    <n v="0.35000000000000003"/>
    <n v="1500"/>
    <n v="525"/>
    <n v="210"/>
    <n v="0.4"/>
  </r>
  <r>
    <s v="Sodapop"/>
    <n v="1185732"/>
    <d v="2021-01-22T00:00:00"/>
    <s v="Midwest"/>
    <s v="Ohio"/>
    <s v="Columbus"/>
    <s v="Powerade"/>
    <n v="0.49999999999999994"/>
    <n v="2000"/>
    <n v="999.99999999999989"/>
    <n v="349.99999999999994"/>
    <n v="0.35"/>
  </r>
  <r>
    <s v="Sodapop"/>
    <n v="1185732"/>
    <d v="2021-01-22T00:00:00"/>
    <s v="Midwest"/>
    <s v="Ohio"/>
    <s v="Columbus"/>
    <s v="Dasani Water"/>
    <n v="0.4"/>
    <n v="3000"/>
    <n v="1200"/>
    <n v="480"/>
    <n v="0.4"/>
  </r>
  <r>
    <s v="Sodapop"/>
    <n v="1185732"/>
    <d v="2021-02-22T00:00:00"/>
    <s v="Midwest"/>
    <s v="Ohio"/>
    <s v="Columbus"/>
    <s v="Coca-Cola"/>
    <n v="0.4"/>
    <n v="5500"/>
    <n v="2200"/>
    <n v="880"/>
    <n v="0.4"/>
  </r>
  <r>
    <s v="Sodapop"/>
    <n v="1185732"/>
    <d v="2021-02-22T00:00:00"/>
    <s v="Midwest"/>
    <s v="Ohio"/>
    <s v="Columbus"/>
    <s v="Diet Coke"/>
    <n v="0.4"/>
    <n v="2000"/>
    <n v="800"/>
    <n v="280"/>
    <n v="0.35"/>
  </r>
  <r>
    <s v="Sodapop"/>
    <n v="1185732"/>
    <d v="2021-02-22T00:00:00"/>
    <s v="Midwest"/>
    <s v="Ohio"/>
    <s v="Columbus"/>
    <s v="Sprite"/>
    <n v="0.30000000000000004"/>
    <n v="2500"/>
    <n v="750.00000000000011"/>
    <n v="300.00000000000006"/>
    <n v="0.4"/>
  </r>
  <r>
    <s v="Sodapop"/>
    <n v="1185732"/>
    <d v="2021-02-22T00:00:00"/>
    <s v="Midwest"/>
    <s v="Ohio"/>
    <s v="Columbus"/>
    <s v="Fanta"/>
    <n v="0.35000000000000003"/>
    <n v="1250"/>
    <n v="437.50000000000006"/>
    <n v="175.00000000000003"/>
    <n v="0.4"/>
  </r>
  <r>
    <s v="Sodapop"/>
    <n v="1185732"/>
    <d v="2021-02-22T00:00:00"/>
    <s v="Midwest"/>
    <s v="Ohio"/>
    <s v="Columbus"/>
    <s v="Powerade"/>
    <n v="0.49999999999999994"/>
    <n v="2000"/>
    <n v="999.99999999999989"/>
    <n v="349.99999999999994"/>
    <n v="0.35"/>
  </r>
  <r>
    <s v="Sodapop"/>
    <n v="1185732"/>
    <d v="2021-02-22T00:00:00"/>
    <s v="Midwest"/>
    <s v="Ohio"/>
    <s v="Columbus"/>
    <s v="Dasani Water"/>
    <n v="0.4"/>
    <n v="3000"/>
    <n v="1200"/>
    <n v="480"/>
    <n v="0.4"/>
  </r>
  <r>
    <s v="Sodapop"/>
    <n v="1185732"/>
    <d v="2021-03-21T00:00:00"/>
    <s v="Midwest"/>
    <s v="Ohio"/>
    <s v="Columbus"/>
    <s v="Coca-Cola"/>
    <n v="0.45"/>
    <n v="5200"/>
    <n v="2340"/>
    <n v="936"/>
    <n v="0.4"/>
  </r>
  <r>
    <s v="Sodapop"/>
    <n v="1185732"/>
    <d v="2021-03-21T00:00:00"/>
    <s v="Midwest"/>
    <s v="Ohio"/>
    <s v="Columbus"/>
    <s v="Diet Coke"/>
    <n v="0.45"/>
    <n v="2250"/>
    <n v="1012.5"/>
    <n v="354.375"/>
    <n v="0.35"/>
  </r>
  <r>
    <s v="Sodapop"/>
    <n v="1185732"/>
    <d v="2021-03-21T00:00:00"/>
    <s v="Midwest"/>
    <s v="Ohio"/>
    <s v="Columbus"/>
    <s v="Sprite"/>
    <n v="0.35000000000000003"/>
    <n v="2500"/>
    <n v="875.00000000000011"/>
    <n v="350.00000000000006"/>
    <n v="0.4"/>
  </r>
  <r>
    <s v="Sodapop"/>
    <n v="1185732"/>
    <d v="2021-03-21T00:00:00"/>
    <s v="Midwest"/>
    <s v="Ohio"/>
    <s v="Columbus"/>
    <s v="Fanta"/>
    <n v="0.4"/>
    <n v="1000"/>
    <n v="400"/>
    <n v="160"/>
    <n v="0.4"/>
  </r>
  <r>
    <s v="Sodapop"/>
    <n v="1185732"/>
    <d v="2021-03-21T00:00:00"/>
    <s v="Midwest"/>
    <s v="Ohio"/>
    <s v="Columbus"/>
    <s v="Powerade"/>
    <n v="0.54999999999999993"/>
    <n v="1500"/>
    <n v="824.99999999999989"/>
    <n v="288.74999999999994"/>
    <n v="0.35"/>
  </r>
  <r>
    <s v="Sodapop"/>
    <n v="1185732"/>
    <d v="2021-03-21T00:00:00"/>
    <s v="Midwest"/>
    <s v="Ohio"/>
    <s v="Columbus"/>
    <s v="Dasani Water"/>
    <n v="0.45"/>
    <n v="2500"/>
    <n v="1125"/>
    <n v="450"/>
    <n v="0.4"/>
  </r>
  <r>
    <s v="Sodapop"/>
    <n v="1185732"/>
    <d v="2021-04-22T00:00:00"/>
    <s v="Midwest"/>
    <s v="Ohio"/>
    <s v="Columbus"/>
    <s v="Coca-Cola"/>
    <n v="0.45"/>
    <n v="4750"/>
    <n v="2137.5"/>
    <n v="855"/>
    <n v="0.4"/>
  </r>
  <r>
    <s v="Sodapop"/>
    <n v="1185732"/>
    <d v="2021-04-22T00:00:00"/>
    <s v="Midwest"/>
    <s v="Ohio"/>
    <s v="Columbus"/>
    <s v="Diet Coke"/>
    <n v="0.45"/>
    <n v="1750"/>
    <n v="787.5"/>
    <n v="275.625"/>
    <n v="0.35"/>
  </r>
  <r>
    <s v="Sodapop"/>
    <n v="1185732"/>
    <d v="2021-04-22T00:00:00"/>
    <s v="Midwest"/>
    <s v="Ohio"/>
    <s v="Columbus"/>
    <s v="Sprite"/>
    <n v="0.4"/>
    <n v="1750"/>
    <n v="700"/>
    <n v="280"/>
    <n v="0.4"/>
  </r>
  <r>
    <s v="Sodapop"/>
    <n v="1185732"/>
    <d v="2021-04-22T00:00:00"/>
    <s v="Midwest"/>
    <s v="Ohio"/>
    <s v="Columbus"/>
    <s v="Fanta"/>
    <n v="0.45"/>
    <n v="1000"/>
    <n v="450"/>
    <n v="180"/>
    <n v="0.4"/>
  </r>
  <r>
    <s v="Sodapop"/>
    <n v="1185732"/>
    <d v="2021-04-22T00:00:00"/>
    <s v="Midwest"/>
    <s v="Ohio"/>
    <s v="Columbus"/>
    <s v="Powerade"/>
    <n v="0.5"/>
    <n v="1250"/>
    <n v="625"/>
    <n v="218.75"/>
    <n v="0.35"/>
  </r>
  <r>
    <s v="Sodapop"/>
    <n v="1185732"/>
    <d v="2021-04-22T00:00:00"/>
    <s v="Midwest"/>
    <s v="Ohio"/>
    <s v="Columbus"/>
    <s v="Dasani Water"/>
    <n v="0.4"/>
    <n v="2500"/>
    <n v="1000"/>
    <n v="400"/>
    <n v="0.4"/>
  </r>
  <r>
    <s v="Sodapop"/>
    <n v="1185732"/>
    <d v="2021-05-23T00:00:00"/>
    <s v="Midwest"/>
    <s v="Ohio"/>
    <s v="Columbus"/>
    <s v="Coca-Cola"/>
    <n v="0.5"/>
    <n v="5200"/>
    <n v="2600"/>
    <n v="1040"/>
    <n v="0.4"/>
  </r>
  <r>
    <s v="Sodapop"/>
    <n v="1185732"/>
    <d v="2021-05-23T00:00:00"/>
    <s v="Midwest"/>
    <s v="Ohio"/>
    <s v="Columbus"/>
    <s v="Diet Coke"/>
    <n v="0.45000000000000007"/>
    <n v="2250"/>
    <n v="1012.5000000000001"/>
    <n v="354.375"/>
    <n v="0.35"/>
  </r>
  <r>
    <s v="Sodapop"/>
    <n v="1185732"/>
    <d v="2021-05-23T00:00:00"/>
    <s v="Midwest"/>
    <s v="Ohio"/>
    <s v="Columbus"/>
    <s v="Sprite"/>
    <n v="0.4"/>
    <n v="2000"/>
    <n v="800"/>
    <n v="320"/>
    <n v="0.4"/>
  </r>
  <r>
    <s v="Sodapop"/>
    <n v="1185732"/>
    <d v="2021-05-23T00:00:00"/>
    <s v="Midwest"/>
    <s v="Ohio"/>
    <s v="Columbus"/>
    <s v="Fanta"/>
    <n v="0.4"/>
    <n v="1250"/>
    <n v="500"/>
    <n v="200"/>
    <n v="0.4"/>
  </r>
  <r>
    <s v="Sodapop"/>
    <n v="1185732"/>
    <d v="2021-05-23T00:00:00"/>
    <s v="Midwest"/>
    <s v="Ohio"/>
    <s v="Columbus"/>
    <s v="Powerade"/>
    <n v="0.5"/>
    <n v="1500"/>
    <n v="750"/>
    <n v="262.5"/>
    <n v="0.35"/>
  </r>
  <r>
    <s v="Sodapop"/>
    <n v="1185732"/>
    <d v="2021-05-23T00:00:00"/>
    <s v="Midwest"/>
    <s v="Ohio"/>
    <s v="Columbus"/>
    <s v="Dasani Water"/>
    <n v="0.55000000000000004"/>
    <n v="2750"/>
    <n v="1512.5000000000002"/>
    <n v="605.00000000000011"/>
    <n v="0.4"/>
  </r>
  <r>
    <s v="Sodapop"/>
    <n v="1185732"/>
    <d v="2021-06-22T00:00:00"/>
    <s v="Midwest"/>
    <s v="Ohio"/>
    <s v="Columbus"/>
    <s v="Coca-Cola"/>
    <n v="0.4"/>
    <n v="5250"/>
    <n v="2100"/>
    <n v="840"/>
    <n v="0.4"/>
  </r>
  <r>
    <s v="Sodapop"/>
    <n v="1185732"/>
    <d v="2021-06-22T00:00:00"/>
    <s v="Midwest"/>
    <s v="Ohio"/>
    <s v="Columbus"/>
    <s v="Diet Coke"/>
    <n v="0.35000000000000009"/>
    <n v="2750"/>
    <n v="962.50000000000023"/>
    <n v="336.87500000000006"/>
    <n v="0.35"/>
  </r>
  <r>
    <s v="Sodapop"/>
    <n v="1185732"/>
    <d v="2021-06-22T00:00:00"/>
    <s v="Midwest"/>
    <s v="Ohio"/>
    <s v="Columbus"/>
    <s v="Sprite"/>
    <n v="0.30000000000000004"/>
    <n v="2250"/>
    <n v="675.00000000000011"/>
    <n v="270.00000000000006"/>
    <n v="0.4"/>
  </r>
  <r>
    <s v="Sodapop"/>
    <n v="1185732"/>
    <d v="2021-06-22T00:00:00"/>
    <s v="Midwest"/>
    <s v="Ohio"/>
    <s v="Columbus"/>
    <s v="Fanta"/>
    <n v="0.30000000000000004"/>
    <n v="2000"/>
    <n v="600.00000000000011"/>
    <n v="240.00000000000006"/>
    <n v="0.4"/>
  </r>
  <r>
    <s v="Sodapop"/>
    <n v="1185732"/>
    <d v="2021-06-22T00:00:00"/>
    <s v="Midwest"/>
    <s v="Ohio"/>
    <s v="Columbus"/>
    <s v="Powerade"/>
    <n v="0.5"/>
    <n v="2000"/>
    <n v="1000"/>
    <n v="350"/>
    <n v="0.35"/>
  </r>
  <r>
    <s v="Sodapop"/>
    <n v="1185732"/>
    <d v="2021-06-22T00:00:00"/>
    <s v="Midwest"/>
    <s v="Ohio"/>
    <s v="Columbus"/>
    <s v="Dasani Water"/>
    <n v="0.55000000000000004"/>
    <n v="3750"/>
    <n v="2062.5"/>
    <n v="825"/>
    <n v="0.4"/>
  </r>
  <r>
    <s v="Sodapop"/>
    <n v="1185732"/>
    <d v="2021-07-21T00:00:00"/>
    <s v="Midwest"/>
    <s v="Ohio"/>
    <s v="Columbus"/>
    <s v="Coca-Cola"/>
    <n v="0.5"/>
    <n v="6000"/>
    <n v="3000"/>
    <n v="1200"/>
    <n v="0.4"/>
  </r>
  <r>
    <s v="Sodapop"/>
    <n v="1185732"/>
    <d v="2021-07-21T00:00:00"/>
    <s v="Midwest"/>
    <s v="Ohio"/>
    <s v="Columbus"/>
    <s v="Diet Coke"/>
    <n v="0.45000000000000007"/>
    <n v="3500"/>
    <n v="1575.0000000000002"/>
    <n v="551.25"/>
    <n v="0.35"/>
  </r>
  <r>
    <s v="Sodapop"/>
    <n v="1185732"/>
    <d v="2021-07-21T00:00:00"/>
    <s v="Midwest"/>
    <s v="Ohio"/>
    <s v="Columbus"/>
    <s v="Sprite"/>
    <n v="0.4"/>
    <n v="2750"/>
    <n v="1100"/>
    <n v="440"/>
    <n v="0.4"/>
  </r>
  <r>
    <s v="Sodapop"/>
    <n v="1185732"/>
    <d v="2021-07-21T00:00:00"/>
    <s v="Midwest"/>
    <s v="Ohio"/>
    <s v="Columbus"/>
    <s v="Fanta"/>
    <n v="0.4"/>
    <n v="2250"/>
    <n v="900"/>
    <n v="360"/>
    <n v="0.4"/>
  </r>
  <r>
    <s v="Sodapop"/>
    <n v="1185732"/>
    <d v="2021-07-21T00:00:00"/>
    <s v="Midwest"/>
    <s v="Ohio"/>
    <s v="Columbus"/>
    <s v="Powerade"/>
    <n v="0.5"/>
    <n v="2500"/>
    <n v="1250"/>
    <n v="437.5"/>
    <n v="0.35"/>
  </r>
  <r>
    <s v="Sodapop"/>
    <n v="1185732"/>
    <d v="2021-07-21T00:00:00"/>
    <s v="Midwest"/>
    <s v="Ohio"/>
    <s v="Columbus"/>
    <s v="Dasani Water"/>
    <n v="0.55000000000000004"/>
    <n v="4250"/>
    <n v="2337.5"/>
    <n v="935"/>
    <n v="0.4"/>
  </r>
  <r>
    <s v="Sodapop"/>
    <n v="1185732"/>
    <d v="2021-08-22T00:00:00"/>
    <s v="Midwest"/>
    <s v="Ohio"/>
    <s v="Columbus"/>
    <s v="Coca-Cola"/>
    <n v="0.5"/>
    <n v="5750"/>
    <n v="2875"/>
    <n v="1150"/>
    <n v="0.4"/>
  </r>
  <r>
    <s v="Sodapop"/>
    <n v="1185732"/>
    <d v="2021-08-22T00:00:00"/>
    <s v="Midwest"/>
    <s v="Ohio"/>
    <s v="Columbus"/>
    <s v="Diet Coke"/>
    <n v="0.45000000000000007"/>
    <n v="3500"/>
    <n v="1575.0000000000002"/>
    <n v="551.25"/>
    <n v="0.35"/>
  </r>
  <r>
    <s v="Sodapop"/>
    <n v="1185732"/>
    <d v="2021-08-22T00:00:00"/>
    <s v="Midwest"/>
    <s v="Ohio"/>
    <s v="Columbus"/>
    <s v="Sprite"/>
    <n v="0.4"/>
    <n v="2750"/>
    <n v="1100"/>
    <n v="440"/>
    <n v="0.4"/>
  </r>
  <r>
    <s v="Sodapop"/>
    <n v="1185732"/>
    <d v="2021-08-22T00:00:00"/>
    <s v="Midwest"/>
    <s v="Ohio"/>
    <s v="Columbus"/>
    <s v="Fanta"/>
    <n v="0.4"/>
    <n v="2500"/>
    <n v="1000"/>
    <n v="400"/>
    <n v="0.4"/>
  </r>
  <r>
    <s v="Sodapop"/>
    <n v="1185732"/>
    <d v="2021-08-22T00:00:00"/>
    <s v="Midwest"/>
    <s v="Ohio"/>
    <s v="Columbus"/>
    <s v="Powerade"/>
    <n v="0.5"/>
    <n v="2250"/>
    <n v="1125"/>
    <n v="393.75"/>
    <n v="0.35"/>
  </r>
  <r>
    <s v="Sodapop"/>
    <n v="1185732"/>
    <d v="2021-08-22T00:00:00"/>
    <s v="Midwest"/>
    <s v="Ohio"/>
    <s v="Columbus"/>
    <s v="Dasani Water"/>
    <n v="0.55000000000000004"/>
    <n v="4000"/>
    <n v="2200"/>
    <n v="880"/>
    <n v="0.4"/>
  </r>
  <r>
    <s v="Sodapop"/>
    <n v="1185732"/>
    <d v="2021-09-23T00:00:00"/>
    <s v="Midwest"/>
    <s v="Ohio"/>
    <s v="Columbus"/>
    <s v="Coca-Cola"/>
    <n v="0.5"/>
    <n v="5250"/>
    <n v="2625"/>
    <n v="1050"/>
    <n v="0.4"/>
  </r>
  <r>
    <s v="Sodapop"/>
    <n v="1185732"/>
    <d v="2021-09-23T00:00:00"/>
    <s v="Midwest"/>
    <s v="Ohio"/>
    <s v="Columbus"/>
    <s v="Diet Coke"/>
    <n v="0.45000000000000007"/>
    <n v="3250"/>
    <n v="1462.5000000000002"/>
    <n v="511.87500000000006"/>
    <n v="0.35"/>
  </r>
  <r>
    <s v="Sodapop"/>
    <n v="1185732"/>
    <d v="2021-09-23T00:00:00"/>
    <s v="Midwest"/>
    <s v="Ohio"/>
    <s v="Columbus"/>
    <s v="Sprite"/>
    <n v="0.35000000000000003"/>
    <n v="2250"/>
    <n v="787.50000000000011"/>
    <n v="315.00000000000006"/>
    <n v="0.4"/>
  </r>
  <r>
    <s v="Sodapop"/>
    <n v="1185732"/>
    <d v="2021-09-23T00:00:00"/>
    <s v="Midwest"/>
    <s v="Ohio"/>
    <s v="Columbus"/>
    <s v="Fanta"/>
    <n v="0.35000000000000003"/>
    <n v="2000"/>
    <n v="700.00000000000011"/>
    <n v="280.00000000000006"/>
    <n v="0.4"/>
  </r>
  <r>
    <s v="Sodapop"/>
    <n v="1185732"/>
    <d v="2021-09-23T00:00:00"/>
    <s v="Midwest"/>
    <s v="Ohio"/>
    <s v="Columbus"/>
    <s v="Powerade"/>
    <n v="0.45"/>
    <n v="2000"/>
    <n v="900"/>
    <n v="315"/>
    <n v="0.35"/>
  </r>
  <r>
    <s v="Sodapop"/>
    <n v="1185732"/>
    <d v="2021-09-23T00:00:00"/>
    <s v="Midwest"/>
    <s v="Ohio"/>
    <s v="Columbus"/>
    <s v="Dasani Water"/>
    <n v="0.5"/>
    <n v="2750"/>
    <n v="1375"/>
    <n v="550"/>
    <n v="0.4"/>
  </r>
  <r>
    <s v="Sodapop"/>
    <n v="1185732"/>
    <d v="2021-10-22T00:00:00"/>
    <s v="Midwest"/>
    <s v="Ohio"/>
    <s v="Columbus"/>
    <s v="Coca-Cola"/>
    <n v="0.54999999999999993"/>
    <n v="4500"/>
    <n v="2474.9999999999995"/>
    <n v="989.99999999999989"/>
    <n v="0.4"/>
  </r>
  <r>
    <s v="Sodapop"/>
    <n v="1185732"/>
    <d v="2021-10-22T00:00:00"/>
    <s v="Midwest"/>
    <s v="Ohio"/>
    <s v="Columbus"/>
    <s v="Diet Coke"/>
    <n v="0.45"/>
    <n v="2750"/>
    <n v="1237.5"/>
    <n v="433.125"/>
    <n v="0.35"/>
  </r>
  <r>
    <s v="Sodapop"/>
    <n v="1185732"/>
    <d v="2021-10-22T00:00:00"/>
    <s v="Midwest"/>
    <s v="Ohio"/>
    <s v="Columbus"/>
    <s v="Sprite"/>
    <n v="0.45"/>
    <n v="1750"/>
    <n v="787.5"/>
    <n v="315"/>
    <n v="0.4"/>
  </r>
  <r>
    <s v="Sodapop"/>
    <n v="1185732"/>
    <d v="2021-10-22T00:00:00"/>
    <s v="Midwest"/>
    <s v="Ohio"/>
    <s v="Columbus"/>
    <s v="Fanta"/>
    <n v="0.45"/>
    <n v="1500"/>
    <n v="675"/>
    <n v="270"/>
    <n v="0.4"/>
  </r>
  <r>
    <s v="Sodapop"/>
    <n v="1185732"/>
    <d v="2021-10-22T00:00:00"/>
    <s v="Midwest"/>
    <s v="Ohio"/>
    <s v="Columbus"/>
    <s v="Powerade"/>
    <n v="0.54999999999999993"/>
    <n v="1500"/>
    <n v="824.99999999999989"/>
    <n v="288.74999999999994"/>
    <n v="0.35"/>
  </r>
  <r>
    <s v="Sodapop"/>
    <n v="1185732"/>
    <d v="2021-10-22T00:00:00"/>
    <s v="Midwest"/>
    <s v="Ohio"/>
    <s v="Columbus"/>
    <s v="Dasani Water"/>
    <n v="0.54999999999999993"/>
    <n v="2750"/>
    <n v="1512.4999999999998"/>
    <n v="604.99999999999989"/>
    <n v="0.4"/>
  </r>
  <r>
    <s v="Sodapop"/>
    <n v="1185732"/>
    <d v="2021-11-22T00:00:00"/>
    <s v="Midwest"/>
    <s v="Ohio"/>
    <s v="Columbus"/>
    <s v="Coca-Cola"/>
    <n v="0.5"/>
    <n v="4250"/>
    <n v="2125"/>
    <n v="850"/>
    <n v="0.4"/>
  </r>
  <r>
    <s v="Sodapop"/>
    <n v="1185732"/>
    <d v="2021-11-22T00:00:00"/>
    <s v="Midwest"/>
    <s v="Ohio"/>
    <s v="Columbus"/>
    <s v="Diet Coke"/>
    <n v="0.4"/>
    <n v="2750"/>
    <n v="1100"/>
    <n v="385"/>
    <n v="0.35"/>
  </r>
  <r>
    <s v="Sodapop"/>
    <n v="1185732"/>
    <d v="2021-11-22T00:00:00"/>
    <s v="Midwest"/>
    <s v="Ohio"/>
    <s v="Columbus"/>
    <s v="Sprite"/>
    <n v="0.45"/>
    <n v="2200"/>
    <n v="990"/>
    <n v="396"/>
    <n v="0.4"/>
  </r>
  <r>
    <s v="Sodapop"/>
    <n v="1185732"/>
    <d v="2021-11-22T00:00:00"/>
    <s v="Midwest"/>
    <s v="Ohio"/>
    <s v="Columbus"/>
    <s v="Fanta"/>
    <n v="0.55000000000000004"/>
    <n v="2000"/>
    <n v="1100"/>
    <n v="440"/>
    <n v="0.4"/>
  </r>
  <r>
    <s v="Sodapop"/>
    <n v="1185732"/>
    <d v="2021-11-22T00:00:00"/>
    <s v="Midwest"/>
    <s v="Ohio"/>
    <s v="Columbus"/>
    <s v="Powerade"/>
    <n v="0.65"/>
    <n v="1750"/>
    <n v="1137.5"/>
    <n v="398.125"/>
    <n v="0.35"/>
  </r>
  <r>
    <s v="Sodapop"/>
    <n v="1185732"/>
    <d v="2021-11-22T00:00:00"/>
    <s v="Midwest"/>
    <s v="Ohio"/>
    <s v="Columbus"/>
    <s v="Dasani Water"/>
    <n v="0.7"/>
    <n v="2750"/>
    <n v="1924.9999999999998"/>
    <n v="770"/>
    <n v="0.4"/>
  </r>
  <r>
    <s v="Sodapop"/>
    <n v="1185732"/>
    <d v="2021-12-21T00:00:00"/>
    <s v="Midwest"/>
    <s v="Ohio"/>
    <s v="Columbus"/>
    <s v="Coca-Cola"/>
    <n v="0.65"/>
    <n v="5250"/>
    <n v="3412.5"/>
    <n v="1365"/>
    <n v="0.4"/>
  </r>
  <r>
    <s v="Sodapop"/>
    <n v="1185732"/>
    <d v="2021-12-21T00:00:00"/>
    <s v="Midwest"/>
    <s v="Ohio"/>
    <s v="Columbus"/>
    <s v="Diet Coke"/>
    <n v="0.55000000000000004"/>
    <n v="3250"/>
    <n v="1787.5000000000002"/>
    <n v="625.625"/>
    <n v="0.35"/>
  </r>
  <r>
    <s v="Sodapop"/>
    <n v="1185732"/>
    <d v="2021-12-21T00:00:00"/>
    <s v="Midwest"/>
    <s v="Ohio"/>
    <s v="Columbus"/>
    <s v="Sprite"/>
    <n v="0.55000000000000004"/>
    <n v="2750"/>
    <n v="1512.5000000000002"/>
    <n v="605.00000000000011"/>
    <n v="0.4"/>
  </r>
  <r>
    <s v="Sodapop"/>
    <n v="1185732"/>
    <d v="2021-12-21T00:00:00"/>
    <s v="Midwest"/>
    <s v="Ohio"/>
    <s v="Columbus"/>
    <s v="Fanta"/>
    <n v="0.5"/>
    <n v="2250"/>
    <n v="1125"/>
    <n v="450"/>
    <n v="0.4"/>
  </r>
  <r>
    <s v="Sodapop"/>
    <n v="1185732"/>
    <d v="2021-12-21T00:00:00"/>
    <s v="Midwest"/>
    <s v="Ohio"/>
    <s v="Columbus"/>
    <s v="Powerade"/>
    <n v="0.6"/>
    <n v="2250"/>
    <n v="1350"/>
    <n v="472.49999999999994"/>
    <n v="0.35"/>
  </r>
  <r>
    <s v="Sodapop"/>
    <n v="1185732"/>
    <d v="2021-12-21T00:00:00"/>
    <s v="Midwest"/>
    <s v="Ohio"/>
    <s v="Columbus"/>
    <s v="Dasani Water"/>
    <n v="0.64999999999999991"/>
    <n v="3250"/>
    <n v="2112.4999999999995"/>
    <n v="844.99999999999989"/>
    <n v="0.4"/>
  </r>
  <r>
    <s v="Sodapop"/>
    <n v="1185732"/>
    <d v="2021-01-20T00:00:00"/>
    <s v="Southeast"/>
    <s v="Kentucky"/>
    <s v="Louisville"/>
    <s v="Coca-Cola"/>
    <n v="0.30000000000000004"/>
    <n v="7250"/>
    <n v="2175.0000000000005"/>
    <n v="870.00000000000023"/>
    <n v="0.4"/>
  </r>
  <r>
    <s v="Sodapop"/>
    <n v="1185732"/>
    <d v="2021-01-20T00:00:00"/>
    <s v="Southeast"/>
    <s v="Kentucky"/>
    <s v="Louisville"/>
    <s v="Diet Coke"/>
    <n v="0.30000000000000004"/>
    <n v="5250"/>
    <n v="1575.0000000000002"/>
    <n v="551.25"/>
    <n v="0.35"/>
  </r>
  <r>
    <s v="Sodapop"/>
    <n v="1185732"/>
    <d v="2021-01-20T00:00:00"/>
    <s v="Southeast"/>
    <s v="Kentucky"/>
    <s v="Louisville"/>
    <s v="Sprite"/>
    <n v="0.20000000000000007"/>
    <n v="5250"/>
    <n v="1050.0000000000005"/>
    <n v="420.00000000000023"/>
    <n v="0.4"/>
  </r>
  <r>
    <s v="Sodapop"/>
    <n v="1185732"/>
    <d v="2021-01-20T00:00:00"/>
    <s v="Southeast"/>
    <s v="Kentucky"/>
    <s v="Louisville"/>
    <s v="Fanta"/>
    <n v="0.25"/>
    <n v="3750"/>
    <n v="937.5"/>
    <n v="375"/>
    <n v="0.4"/>
  </r>
  <r>
    <s v="Sodapop"/>
    <n v="1185732"/>
    <d v="2021-01-20T00:00:00"/>
    <s v="Southeast"/>
    <s v="Kentucky"/>
    <s v="Louisville"/>
    <s v="Powerade"/>
    <n v="0.4"/>
    <n v="4250"/>
    <n v="1700"/>
    <n v="595"/>
    <n v="0.35"/>
  </r>
  <r>
    <s v="Sodapop"/>
    <n v="1185732"/>
    <d v="2021-01-20T00:00:00"/>
    <s v="Southeast"/>
    <s v="Kentucky"/>
    <s v="Louisville"/>
    <s v="Dasani Water"/>
    <n v="0.30000000000000004"/>
    <n v="5250"/>
    <n v="1575.0000000000002"/>
    <n v="787.50000000000011"/>
    <n v="0.5"/>
  </r>
  <r>
    <s v="Sodapop"/>
    <n v="1185732"/>
    <d v="2021-02-18T00:00:00"/>
    <s v="Southeast"/>
    <s v="Kentucky"/>
    <s v="Louisville"/>
    <s v="Coca-Cola"/>
    <n v="0.30000000000000004"/>
    <n v="7750"/>
    <n v="2325.0000000000005"/>
    <n v="930.00000000000023"/>
    <n v="0.4"/>
  </r>
  <r>
    <s v="Sodapop"/>
    <n v="1185732"/>
    <d v="2021-02-18T00:00:00"/>
    <s v="Southeast"/>
    <s v="Kentucky"/>
    <s v="Louisville"/>
    <s v="Diet Coke"/>
    <n v="0.30000000000000004"/>
    <n v="4250"/>
    <n v="1275.0000000000002"/>
    <n v="446.25000000000006"/>
    <n v="0.35"/>
  </r>
  <r>
    <s v="Sodapop"/>
    <n v="1185732"/>
    <d v="2021-02-18T00:00:00"/>
    <s v="Southeast"/>
    <s v="Kentucky"/>
    <s v="Louisville"/>
    <s v="Sprite"/>
    <n v="0.20000000000000007"/>
    <n v="4750"/>
    <n v="950.00000000000034"/>
    <n v="380.00000000000017"/>
    <n v="0.4"/>
  </r>
  <r>
    <s v="Sodapop"/>
    <n v="1185732"/>
    <d v="2021-02-18T00:00:00"/>
    <s v="Southeast"/>
    <s v="Kentucky"/>
    <s v="Louisville"/>
    <s v="Fanta"/>
    <n v="0.25"/>
    <n v="3250"/>
    <n v="812.5"/>
    <n v="325"/>
    <n v="0.4"/>
  </r>
  <r>
    <s v="Sodapop"/>
    <n v="1185732"/>
    <d v="2021-02-18T00:00:00"/>
    <s v="Southeast"/>
    <s v="Kentucky"/>
    <s v="Louisville"/>
    <s v="Powerade"/>
    <n v="0.4"/>
    <n v="4000"/>
    <n v="1600"/>
    <n v="560"/>
    <n v="0.35"/>
  </r>
  <r>
    <s v="Sodapop"/>
    <n v="1185732"/>
    <d v="2021-02-18T00:00:00"/>
    <s v="Southeast"/>
    <s v="Kentucky"/>
    <s v="Louisville"/>
    <s v="Dasani Water"/>
    <n v="0.25"/>
    <n v="5000"/>
    <n v="1250"/>
    <n v="625"/>
    <n v="0.5"/>
  </r>
  <r>
    <s v="Sodapop"/>
    <n v="1185732"/>
    <d v="2021-03-16T00:00:00"/>
    <s v="Southeast"/>
    <s v="Kentucky"/>
    <s v="Louisville"/>
    <s v="Coca-Cola"/>
    <n v="0.25"/>
    <n v="7200"/>
    <n v="1800"/>
    <n v="720"/>
    <n v="0.4"/>
  </r>
  <r>
    <s v="Sodapop"/>
    <n v="1185732"/>
    <d v="2021-03-16T00:00:00"/>
    <s v="Southeast"/>
    <s v="Kentucky"/>
    <s v="Louisville"/>
    <s v="Diet Coke"/>
    <n v="0.25"/>
    <n v="4000"/>
    <n v="1000"/>
    <n v="350"/>
    <n v="0.35"/>
  </r>
  <r>
    <s v="Sodapop"/>
    <n v="1185732"/>
    <d v="2021-03-16T00:00:00"/>
    <s v="Southeast"/>
    <s v="Kentucky"/>
    <s v="Louisville"/>
    <s v="Sprite"/>
    <n v="0.15000000000000002"/>
    <n v="4250"/>
    <n v="637.50000000000011"/>
    <n v="255.00000000000006"/>
    <n v="0.4"/>
  </r>
  <r>
    <s v="Sodapop"/>
    <n v="1185732"/>
    <d v="2021-03-16T00:00:00"/>
    <s v="Southeast"/>
    <s v="Kentucky"/>
    <s v="Louisville"/>
    <s v="Fanta"/>
    <n v="0.19999999999999996"/>
    <n v="2750"/>
    <n v="549.99999999999989"/>
    <n v="219.99999999999997"/>
    <n v="0.4"/>
  </r>
  <r>
    <s v="Sodapop"/>
    <n v="1185732"/>
    <d v="2021-03-16T00:00:00"/>
    <s v="Southeast"/>
    <s v="Kentucky"/>
    <s v="Louisville"/>
    <s v="Powerade"/>
    <n v="0.35000000000000009"/>
    <n v="3250"/>
    <n v="1137.5000000000002"/>
    <n v="398.12500000000006"/>
    <n v="0.35"/>
  </r>
  <r>
    <s v="Sodapop"/>
    <n v="1185732"/>
    <d v="2021-03-16T00:00:00"/>
    <s v="Southeast"/>
    <s v="Kentucky"/>
    <s v="Louisville"/>
    <s v="Dasani Water"/>
    <n v="0.25"/>
    <n v="4250"/>
    <n v="1062.5"/>
    <n v="531.25"/>
    <n v="0.5"/>
  </r>
  <r>
    <s v="Sodapop"/>
    <n v="1185732"/>
    <d v="2021-04-17T00:00:00"/>
    <s v="Southeast"/>
    <s v="Kentucky"/>
    <s v="Louisville"/>
    <s v="Coca-Cola"/>
    <n v="0.25"/>
    <n v="6750"/>
    <n v="1687.5"/>
    <n v="675"/>
    <n v="0.4"/>
  </r>
  <r>
    <s v="Sodapop"/>
    <n v="1185732"/>
    <d v="2021-04-17T00:00:00"/>
    <s v="Southeast"/>
    <s v="Kentucky"/>
    <s v="Louisville"/>
    <s v="Diet Coke"/>
    <n v="0.25"/>
    <n v="3750"/>
    <n v="937.5"/>
    <n v="328.125"/>
    <n v="0.35"/>
  </r>
  <r>
    <s v="Sodapop"/>
    <n v="1185732"/>
    <d v="2021-04-17T00:00:00"/>
    <s v="Southeast"/>
    <s v="Kentucky"/>
    <s v="Louisville"/>
    <s v="Sprite"/>
    <n v="0.15000000000000002"/>
    <n v="3750"/>
    <n v="562.50000000000011"/>
    <n v="225.00000000000006"/>
    <n v="0.4"/>
  </r>
  <r>
    <s v="Sodapop"/>
    <n v="1185732"/>
    <d v="2021-04-17T00:00:00"/>
    <s v="Southeast"/>
    <s v="Kentucky"/>
    <s v="Louisville"/>
    <s v="Fanta"/>
    <n v="0.19999999999999996"/>
    <n v="3000"/>
    <n v="599.99999999999989"/>
    <n v="239.99999999999997"/>
    <n v="0.4"/>
  </r>
  <r>
    <s v="Sodapop"/>
    <n v="1185732"/>
    <d v="2021-04-17T00:00:00"/>
    <s v="Southeast"/>
    <s v="Kentucky"/>
    <s v="Louisville"/>
    <s v="Powerade"/>
    <n v="0.4"/>
    <n v="3250"/>
    <n v="1300"/>
    <n v="454.99999999999994"/>
    <n v="0.35"/>
  </r>
  <r>
    <s v="Sodapop"/>
    <n v="1185732"/>
    <d v="2021-04-17T00:00:00"/>
    <s v="Southeast"/>
    <s v="Kentucky"/>
    <s v="Louisville"/>
    <s v="Dasani Water"/>
    <n v="0.30000000000000004"/>
    <n v="4750"/>
    <n v="1425.0000000000002"/>
    <n v="712.50000000000011"/>
    <n v="0.5"/>
  </r>
  <r>
    <s v="Sodapop"/>
    <n v="1185732"/>
    <d v="2021-05-16T00:00:00"/>
    <s v="Southeast"/>
    <s v="Kentucky"/>
    <s v="Louisville"/>
    <s v="Coca-Cola"/>
    <n v="0.4"/>
    <n v="7450"/>
    <n v="2980"/>
    <n v="1192"/>
    <n v="0.4"/>
  </r>
  <r>
    <s v="Sodapop"/>
    <n v="1185732"/>
    <d v="2021-05-16T00:00:00"/>
    <s v="Southeast"/>
    <s v="Kentucky"/>
    <s v="Louisville"/>
    <s v="Diet Coke"/>
    <n v="0.4"/>
    <n v="4500"/>
    <n v="1800"/>
    <n v="630"/>
    <n v="0.35"/>
  </r>
  <r>
    <s v="Sodapop"/>
    <n v="1185732"/>
    <d v="2021-05-16T00:00:00"/>
    <s v="Southeast"/>
    <s v="Kentucky"/>
    <s v="Louisville"/>
    <s v="Sprite"/>
    <n v="0.35000000000000003"/>
    <n v="4250"/>
    <n v="1487.5000000000002"/>
    <n v="595.00000000000011"/>
    <n v="0.4"/>
  </r>
  <r>
    <s v="Sodapop"/>
    <n v="1185732"/>
    <d v="2021-05-16T00:00:00"/>
    <s v="Southeast"/>
    <s v="Kentucky"/>
    <s v="Louisville"/>
    <s v="Fanta"/>
    <n v="0.35000000000000003"/>
    <n v="3750"/>
    <n v="1312.5000000000002"/>
    <n v="525.00000000000011"/>
    <n v="0.4"/>
  </r>
  <r>
    <s v="Sodapop"/>
    <n v="1185732"/>
    <d v="2021-05-16T00:00:00"/>
    <s v="Southeast"/>
    <s v="Kentucky"/>
    <s v="Louisville"/>
    <s v="Powerade"/>
    <n v="0.44999999999999996"/>
    <n v="4000"/>
    <n v="1799.9999999999998"/>
    <n v="629.99999999999989"/>
    <n v="0.35"/>
  </r>
  <r>
    <s v="Sodapop"/>
    <n v="1185732"/>
    <d v="2021-05-16T00:00:00"/>
    <s v="Southeast"/>
    <s v="Kentucky"/>
    <s v="Louisville"/>
    <s v="Dasani Water"/>
    <n v="0.49999999999999994"/>
    <n v="5000"/>
    <n v="2499.9999999999995"/>
    <n v="1249.9999999999998"/>
    <n v="0.5"/>
  </r>
  <r>
    <s v="Sodapop"/>
    <n v="1185732"/>
    <d v="2021-06-18T00:00:00"/>
    <s v="Southeast"/>
    <s v="Kentucky"/>
    <s v="Louisville"/>
    <s v="Coca-Cola"/>
    <n v="0.44999999999999996"/>
    <n v="7500"/>
    <n v="3374.9999999999995"/>
    <n v="1350"/>
    <n v="0.4"/>
  </r>
  <r>
    <s v="Sodapop"/>
    <n v="1185732"/>
    <d v="2021-06-18T00:00:00"/>
    <s v="Southeast"/>
    <s v="Kentucky"/>
    <s v="Louisville"/>
    <s v="Diet Coke"/>
    <n v="0.4"/>
    <n v="5000"/>
    <n v="2000"/>
    <n v="700"/>
    <n v="0.35"/>
  </r>
  <r>
    <s v="Sodapop"/>
    <n v="1185732"/>
    <d v="2021-06-18T00:00:00"/>
    <s v="Southeast"/>
    <s v="Kentucky"/>
    <s v="Louisville"/>
    <s v="Sprite"/>
    <n v="0.45"/>
    <n v="4750"/>
    <n v="2137.5"/>
    <n v="855"/>
    <n v="0.4"/>
  </r>
  <r>
    <s v="Sodapop"/>
    <n v="1185732"/>
    <d v="2021-06-18T00:00:00"/>
    <s v="Southeast"/>
    <s v="Kentucky"/>
    <s v="Louisville"/>
    <s v="Fanta"/>
    <n v="0.45"/>
    <n v="4500"/>
    <n v="2025"/>
    <n v="810"/>
    <n v="0.4"/>
  </r>
  <r>
    <s v="Sodapop"/>
    <n v="1185732"/>
    <d v="2021-06-18T00:00:00"/>
    <s v="Southeast"/>
    <s v="Kentucky"/>
    <s v="Louisville"/>
    <s v="Powerade"/>
    <n v="0.6"/>
    <n v="4500"/>
    <n v="2700"/>
    <n v="944.99999999999989"/>
    <n v="0.35"/>
  </r>
  <r>
    <s v="Sodapop"/>
    <n v="1185732"/>
    <d v="2021-06-18T00:00:00"/>
    <s v="Southeast"/>
    <s v="Kentucky"/>
    <s v="Louisville"/>
    <s v="Dasani Water"/>
    <n v="0.65"/>
    <n v="6250"/>
    <n v="4062.5"/>
    <n v="2031.25"/>
    <n v="0.5"/>
  </r>
  <r>
    <s v="Sodapop"/>
    <n v="1185732"/>
    <d v="2021-07-16T00:00:00"/>
    <s v="Southeast"/>
    <s v="Kentucky"/>
    <s v="Louisville"/>
    <s v="Coca-Cola"/>
    <n v="0.6"/>
    <n v="8500"/>
    <n v="5100"/>
    <n v="2040"/>
    <n v="0.4"/>
  </r>
  <r>
    <s v="Sodapop"/>
    <n v="1185732"/>
    <d v="2021-07-16T00:00:00"/>
    <s v="Southeast"/>
    <s v="Kentucky"/>
    <s v="Louisville"/>
    <s v="Diet Coke"/>
    <n v="0.55000000000000004"/>
    <n v="6000"/>
    <n v="3300.0000000000005"/>
    <n v="1155"/>
    <n v="0.35"/>
  </r>
  <r>
    <s v="Sodapop"/>
    <n v="1185732"/>
    <d v="2021-07-16T00:00:00"/>
    <s v="Southeast"/>
    <s v="Kentucky"/>
    <s v="Louisville"/>
    <s v="Sprite"/>
    <n v="0.5"/>
    <n v="5250"/>
    <n v="2625"/>
    <n v="1050"/>
    <n v="0.4"/>
  </r>
  <r>
    <s v="Sodapop"/>
    <n v="1185732"/>
    <d v="2021-07-16T00:00:00"/>
    <s v="Southeast"/>
    <s v="Kentucky"/>
    <s v="Louisville"/>
    <s v="Fanta"/>
    <n v="0.5"/>
    <n v="4750"/>
    <n v="2375"/>
    <n v="950"/>
    <n v="0.4"/>
  </r>
  <r>
    <s v="Sodapop"/>
    <n v="1185732"/>
    <d v="2021-07-16T00:00:00"/>
    <s v="Southeast"/>
    <s v="Kentucky"/>
    <s v="Louisville"/>
    <s v="Powerade"/>
    <n v="0.6"/>
    <n v="5000"/>
    <n v="3000"/>
    <n v="1050"/>
    <n v="0.35"/>
  </r>
  <r>
    <s v="Sodapop"/>
    <n v="1185732"/>
    <d v="2021-07-16T00:00:00"/>
    <s v="Southeast"/>
    <s v="Kentucky"/>
    <s v="Louisville"/>
    <s v="Dasani Water"/>
    <n v="0.65"/>
    <n v="6750"/>
    <n v="4387.5"/>
    <n v="2193.75"/>
    <n v="0.5"/>
  </r>
  <r>
    <s v="Sodapop"/>
    <n v="1185732"/>
    <d v="2021-08-17T00:00:00"/>
    <s v="Southeast"/>
    <s v="Kentucky"/>
    <s v="Louisville"/>
    <s v="Coca-Cola"/>
    <n v="0.6"/>
    <n v="8250"/>
    <n v="4950"/>
    <n v="1980"/>
    <n v="0.4"/>
  </r>
  <r>
    <s v="Sodapop"/>
    <n v="1185732"/>
    <d v="2021-08-17T00:00:00"/>
    <s v="Southeast"/>
    <s v="Kentucky"/>
    <s v="Louisville"/>
    <s v="Diet Coke"/>
    <n v="0.55000000000000004"/>
    <n v="6000"/>
    <n v="3300.0000000000005"/>
    <n v="1155"/>
    <n v="0.35"/>
  </r>
  <r>
    <s v="Sodapop"/>
    <n v="1185732"/>
    <d v="2021-08-17T00:00:00"/>
    <s v="Southeast"/>
    <s v="Kentucky"/>
    <s v="Louisville"/>
    <s v="Sprite"/>
    <n v="0.5"/>
    <n v="5250"/>
    <n v="2625"/>
    <n v="1050"/>
    <n v="0.4"/>
  </r>
  <r>
    <s v="Sodapop"/>
    <n v="1185732"/>
    <d v="2021-08-17T00:00:00"/>
    <s v="Southeast"/>
    <s v="Kentucky"/>
    <s v="Louisville"/>
    <s v="Fanta"/>
    <n v="0.4"/>
    <n v="4750"/>
    <n v="1900"/>
    <n v="760"/>
    <n v="0.4"/>
  </r>
  <r>
    <s v="Sodapop"/>
    <n v="1185732"/>
    <d v="2021-08-17T00:00:00"/>
    <s v="Southeast"/>
    <s v="Kentucky"/>
    <s v="Louisville"/>
    <s v="Powerade"/>
    <n v="0.5"/>
    <n v="4500"/>
    <n v="2250"/>
    <n v="787.5"/>
    <n v="0.35"/>
  </r>
  <r>
    <s v="Sodapop"/>
    <n v="1185732"/>
    <d v="2021-08-17T00:00:00"/>
    <s v="Southeast"/>
    <s v="Kentucky"/>
    <s v="Louisville"/>
    <s v="Dasani Water"/>
    <n v="0.55000000000000004"/>
    <n v="6250"/>
    <n v="3437.5000000000005"/>
    <n v="1718.7500000000002"/>
    <n v="0.5"/>
  </r>
  <r>
    <s v="Sodapop"/>
    <n v="1185732"/>
    <d v="2021-09-16T00:00:00"/>
    <s v="Southeast"/>
    <s v="Kentucky"/>
    <s v="Louisville"/>
    <s v="Coca-Cola"/>
    <n v="0.5"/>
    <n v="7250"/>
    <n v="3625"/>
    <n v="1450"/>
    <n v="0.4"/>
  </r>
  <r>
    <s v="Sodapop"/>
    <n v="1185732"/>
    <d v="2021-09-16T00:00:00"/>
    <s v="Southeast"/>
    <s v="Kentucky"/>
    <s v="Louisville"/>
    <s v="Diet Coke"/>
    <n v="0.45000000000000012"/>
    <n v="5250"/>
    <n v="2362.5000000000005"/>
    <n v="826.87500000000011"/>
    <n v="0.35"/>
  </r>
  <r>
    <s v="Sodapop"/>
    <n v="1185732"/>
    <d v="2021-09-16T00:00:00"/>
    <s v="Southeast"/>
    <s v="Kentucky"/>
    <s v="Louisville"/>
    <s v="Sprite"/>
    <n v="0.20000000000000007"/>
    <n v="4250"/>
    <n v="850.00000000000023"/>
    <n v="340.00000000000011"/>
    <n v="0.4"/>
  </r>
  <r>
    <s v="Sodapop"/>
    <n v="1185732"/>
    <d v="2021-09-16T00:00:00"/>
    <s v="Southeast"/>
    <s v="Kentucky"/>
    <s v="Louisville"/>
    <s v="Fanta"/>
    <n v="0.20000000000000007"/>
    <n v="4000"/>
    <n v="800.00000000000023"/>
    <n v="320.00000000000011"/>
    <n v="0.4"/>
  </r>
  <r>
    <s v="Sodapop"/>
    <n v="1185732"/>
    <d v="2021-09-16T00:00:00"/>
    <s v="Southeast"/>
    <s v="Kentucky"/>
    <s v="Louisville"/>
    <s v="Powerade"/>
    <n v="0.30000000000000004"/>
    <n v="4000"/>
    <n v="1200.0000000000002"/>
    <n v="420.00000000000006"/>
    <n v="0.35"/>
  </r>
  <r>
    <s v="Sodapop"/>
    <n v="1185732"/>
    <d v="2021-09-16T00:00:00"/>
    <s v="Southeast"/>
    <s v="Kentucky"/>
    <s v="Louisville"/>
    <s v="Dasani Water"/>
    <n v="0.35000000000000009"/>
    <n v="5000"/>
    <n v="1750.0000000000005"/>
    <n v="875.00000000000023"/>
    <n v="0.5"/>
  </r>
  <r>
    <s v="Sodapop"/>
    <n v="1185732"/>
    <d v="2021-10-18T00:00:00"/>
    <s v="Southeast"/>
    <s v="Kentucky"/>
    <s v="Louisville"/>
    <s v="Coca-Cola"/>
    <n v="0.35000000000000009"/>
    <n v="6750"/>
    <n v="2362.5000000000005"/>
    <n v="945.00000000000023"/>
    <n v="0.4"/>
  </r>
  <r>
    <s v="Sodapop"/>
    <n v="1185732"/>
    <d v="2021-10-18T00:00:00"/>
    <s v="Southeast"/>
    <s v="Kentucky"/>
    <s v="Louisville"/>
    <s v="Diet Coke"/>
    <n v="0.25000000000000011"/>
    <n v="5000"/>
    <n v="1250.0000000000005"/>
    <n v="437.50000000000011"/>
    <n v="0.35"/>
  </r>
  <r>
    <s v="Sodapop"/>
    <n v="1185732"/>
    <d v="2021-10-18T00:00:00"/>
    <s v="Southeast"/>
    <s v="Kentucky"/>
    <s v="Louisville"/>
    <s v="Sprite"/>
    <n v="0.25000000000000011"/>
    <n v="3750"/>
    <n v="937.50000000000045"/>
    <n v="375.00000000000023"/>
    <n v="0.4"/>
  </r>
  <r>
    <s v="Sodapop"/>
    <n v="1185732"/>
    <d v="2021-10-18T00:00:00"/>
    <s v="Southeast"/>
    <s v="Kentucky"/>
    <s v="Louisville"/>
    <s v="Fanta"/>
    <n v="0.25000000000000011"/>
    <n v="3500"/>
    <n v="875.00000000000034"/>
    <n v="350.00000000000017"/>
    <n v="0.4"/>
  </r>
  <r>
    <s v="Sodapop"/>
    <n v="1185732"/>
    <d v="2021-10-18T00:00:00"/>
    <s v="Southeast"/>
    <s v="Kentucky"/>
    <s v="Louisville"/>
    <s v="Powerade"/>
    <n v="0.35000000000000009"/>
    <n v="3500"/>
    <n v="1225.0000000000002"/>
    <n v="428.75000000000006"/>
    <n v="0.35"/>
  </r>
  <r>
    <s v="Sodapop"/>
    <n v="1185732"/>
    <d v="2021-10-18T00:00:00"/>
    <s v="Southeast"/>
    <s v="Kentucky"/>
    <s v="Louisville"/>
    <s v="Dasani Water"/>
    <n v="0.35000000000000003"/>
    <n v="4750"/>
    <n v="1662.5000000000002"/>
    <n v="831.25000000000011"/>
    <n v="0.5"/>
  </r>
  <r>
    <s v="Sodapop"/>
    <n v="1185732"/>
    <d v="2021-11-17T00:00:00"/>
    <s v="Southeast"/>
    <s v="Kentucky"/>
    <s v="Louisville"/>
    <s v="Coca-Cola"/>
    <n v="0.3000000000000001"/>
    <n v="6250"/>
    <n v="1875.0000000000007"/>
    <n v="750.00000000000034"/>
    <n v="0.4"/>
  </r>
  <r>
    <s v="Sodapop"/>
    <n v="1185732"/>
    <d v="2021-11-17T00:00:00"/>
    <s v="Southeast"/>
    <s v="Kentucky"/>
    <s v="Louisville"/>
    <s v="Diet Coke"/>
    <n v="0.20000000000000012"/>
    <n v="4500"/>
    <n v="900.00000000000057"/>
    <n v="315.00000000000017"/>
    <n v="0.35"/>
  </r>
  <r>
    <s v="Sodapop"/>
    <n v="1185732"/>
    <d v="2021-11-17T00:00:00"/>
    <s v="Southeast"/>
    <s v="Kentucky"/>
    <s v="Louisville"/>
    <s v="Sprite"/>
    <n v="0.30000000000000016"/>
    <n v="3950"/>
    <n v="1185.0000000000007"/>
    <n v="474.00000000000028"/>
    <n v="0.4"/>
  </r>
  <r>
    <s v="Sodapop"/>
    <n v="1185732"/>
    <d v="2021-11-17T00:00:00"/>
    <s v="Southeast"/>
    <s v="Kentucky"/>
    <s v="Louisville"/>
    <s v="Fanta"/>
    <n v="0.6000000000000002"/>
    <n v="4500"/>
    <n v="2700.0000000000009"/>
    <n v="1080.0000000000005"/>
    <n v="0.4"/>
  </r>
  <r>
    <s v="Sodapop"/>
    <n v="1185732"/>
    <d v="2021-11-17T00:00:00"/>
    <s v="Southeast"/>
    <s v="Kentucky"/>
    <s v="Louisville"/>
    <s v="Powerade"/>
    <n v="0.75000000000000011"/>
    <n v="4250"/>
    <n v="3187.5000000000005"/>
    <n v="1115.625"/>
    <n v="0.35"/>
  </r>
  <r>
    <s v="Sodapop"/>
    <n v="1185732"/>
    <d v="2021-11-17T00:00:00"/>
    <s v="Southeast"/>
    <s v="Kentucky"/>
    <s v="Louisville"/>
    <s v="Dasani Water"/>
    <n v="0.75"/>
    <n v="5250"/>
    <n v="3937.5"/>
    <n v="1968.75"/>
    <n v="0.5"/>
  </r>
  <r>
    <s v="Sodapop"/>
    <n v="1185732"/>
    <d v="2021-12-16T00:00:00"/>
    <s v="Southeast"/>
    <s v="Kentucky"/>
    <s v="Louisville"/>
    <s v="Coca-Cola"/>
    <n v="0.70000000000000007"/>
    <n v="7750"/>
    <n v="5425.0000000000009"/>
    <n v="2170.0000000000005"/>
    <n v="0.4"/>
  </r>
  <r>
    <s v="Sodapop"/>
    <n v="1185732"/>
    <d v="2021-12-16T00:00:00"/>
    <s v="Southeast"/>
    <s v="Kentucky"/>
    <s v="Louisville"/>
    <s v="Diet Coke"/>
    <n v="0.60000000000000009"/>
    <n v="5750"/>
    <n v="3450.0000000000005"/>
    <n v="1207.5"/>
    <n v="0.35"/>
  </r>
  <r>
    <s v="Sodapop"/>
    <n v="1185732"/>
    <d v="2021-12-16T00:00:00"/>
    <s v="Southeast"/>
    <s v="Kentucky"/>
    <s v="Louisville"/>
    <s v="Sprite"/>
    <n v="0.60000000000000009"/>
    <n v="5250"/>
    <n v="3150.0000000000005"/>
    <n v="1260.0000000000002"/>
    <n v="0.4"/>
  </r>
  <r>
    <s v="Sodapop"/>
    <n v="1185732"/>
    <d v="2021-12-16T00:00:00"/>
    <s v="Southeast"/>
    <s v="Kentucky"/>
    <s v="Louisville"/>
    <s v="Fanta"/>
    <n v="0.60000000000000009"/>
    <n v="4750"/>
    <n v="2850.0000000000005"/>
    <n v="1140.0000000000002"/>
    <n v="0.4"/>
  </r>
  <r>
    <s v="Sodapop"/>
    <n v="1185732"/>
    <d v="2021-12-16T00:00:00"/>
    <s v="Southeast"/>
    <s v="Kentucky"/>
    <s v="Louisville"/>
    <s v="Powerade"/>
    <n v="0.70000000000000007"/>
    <n v="4750"/>
    <n v="3325.0000000000005"/>
    <n v="1163.75"/>
    <n v="0.35"/>
  </r>
  <r>
    <s v="Sodapop"/>
    <n v="1185732"/>
    <d v="2021-12-16T00:00:00"/>
    <s v="Southeast"/>
    <s v="Kentucky"/>
    <s v="Louisville"/>
    <s v="Dasani Water"/>
    <n v="0.75"/>
    <n v="5750"/>
    <n v="4312.5"/>
    <n v="2156.25"/>
    <n v="0.5"/>
  </r>
  <r>
    <s v="BevCo"/>
    <n v="1197831"/>
    <d v="2021-01-23T00:00:00"/>
    <s v="South"/>
    <s v="Mississippi"/>
    <s v="Jackson"/>
    <s v="Coca-Cola"/>
    <n v="0.25000000000000006"/>
    <n v="6500"/>
    <n v="1625.0000000000005"/>
    <n v="650.00000000000023"/>
    <n v="0.4"/>
  </r>
  <r>
    <s v="BevCo"/>
    <n v="1197831"/>
    <d v="2021-01-23T00:00:00"/>
    <s v="South"/>
    <s v="Mississippi"/>
    <s v="Jackson"/>
    <s v="Diet Coke"/>
    <n v="0.25000000000000006"/>
    <n v="4500"/>
    <n v="1125.0000000000002"/>
    <n v="393.75000000000006"/>
    <n v="0.35"/>
  </r>
  <r>
    <s v="BevCo"/>
    <n v="1197831"/>
    <d v="2021-01-23T00:00:00"/>
    <s v="South"/>
    <s v="Mississippi"/>
    <s v="Jackson"/>
    <s v="Sprite"/>
    <n v="0.15000000000000008"/>
    <n v="4500"/>
    <n v="675.00000000000034"/>
    <n v="270.00000000000017"/>
    <n v="0.4"/>
  </r>
  <r>
    <s v="BevCo"/>
    <n v="1197831"/>
    <d v="2021-01-23T00:00:00"/>
    <s v="South"/>
    <s v="Mississippi"/>
    <s v="Jackson"/>
    <s v="Fanta"/>
    <n v="0.2"/>
    <n v="3000"/>
    <n v="600"/>
    <n v="240"/>
    <n v="0.4"/>
  </r>
  <r>
    <s v="BevCo"/>
    <n v="1197831"/>
    <d v="2021-01-23T00:00:00"/>
    <s v="South"/>
    <s v="Mississippi"/>
    <s v="Jackson"/>
    <s v="Powerade"/>
    <n v="0.35000000000000003"/>
    <n v="3500"/>
    <n v="1225.0000000000002"/>
    <n v="428.75000000000006"/>
    <n v="0.35"/>
  </r>
  <r>
    <s v="BevCo"/>
    <n v="1197831"/>
    <d v="2021-01-23T00:00:00"/>
    <s v="South"/>
    <s v="Mississippi"/>
    <s v="Jackson"/>
    <s v="Dasani Water"/>
    <n v="0.25000000000000006"/>
    <n v="4500"/>
    <n v="1125.0000000000002"/>
    <n v="450.00000000000011"/>
    <n v="0.4"/>
  </r>
  <r>
    <s v="BevCo"/>
    <n v="1197831"/>
    <d v="2021-02-21T00:00:00"/>
    <s v="South"/>
    <s v="Mississippi"/>
    <s v="Jackson"/>
    <s v="Coca-Cola"/>
    <n v="0.25000000000000006"/>
    <n v="7000"/>
    <n v="1750.0000000000005"/>
    <n v="700.00000000000023"/>
    <n v="0.4"/>
  </r>
  <r>
    <s v="BevCo"/>
    <n v="1197831"/>
    <d v="2021-02-21T00:00:00"/>
    <s v="South"/>
    <s v="Mississippi"/>
    <s v="Jackson"/>
    <s v="Diet Coke"/>
    <n v="0.25000000000000006"/>
    <n v="3500"/>
    <n v="875.00000000000023"/>
    <n v="306.25000000000006"/>
    <n v="0.35"/>
  </r>
  <r>
    <s v="BevCo"/>
    <n v="1197831"/>
    <d v="2021-02-21T00:00:00"/>
    <s v="South"/>
    <s v="Mississippi"/>
    <s v="Jackson"/>
    <s v="Sprite"/>
    <n v="0.15000000000000008"/>
    <n v="4000"/>
    <n v="600.00000000000034"/>
    <n v="240.00000000000014"/>
    <n v="0.4"/>
  </r>
  <r>
    <s v="BevCo"/>
    <n v="1197831"/>
    <d v="2021-02-21T00:00:00"/>
    <s v="South"/>
    <s v="Mississippi"/>
    <s v="Jackson"/>
    <s v="Fanta"/>
    <n v="0.2"/>
    <n v="2500"/>
    <n v="500"/>
    <n v="200"/>
    <n v="0.4"/>
  </r>
  <r>
    <s v="BevCo"/>
    <n v="1197831"/>
    <d v="2021-02-21T00:00:00"/>
    <s v="South"/>
    <s v="Mississippi"/>
    <s v="Jackson"/>
    <s v="Powerade"/>
    <n v="0.35000000000000003"/>
    <n v="3250"/>
    <n v="1137.5"/>
    <n v="398.125"/>
    <n v="0.35"/>
  </r>
  <r>
    <s v="BevCo"/>
    <n v="1197831"/>
    <d v="2021-02-21T00:00:00"/>
    <s v="South"/>
    <s v="Mississippi"/>
    <s v="Jackson"/>
    <s v="Dasani Water"/>
    <n v="0.2"/>
    <n v="4250"/>
    <n v="850"/>
    <n v="340"/>
    <n v="0.4"/>
  </r>
  <r>
    <s v="BevCo"/>
    <n v="1197831"/>
    <d v="2021-03-19T00:00:00"/>
    <s v="South"/>
    <s v="Mississippi"/>
    <s v="Jackson"/>
    <s v="Coca-Cola"/>
    <n v="0.2"/>
    <n v="6450"/>
    <n v="1290"/>
    <n v="516"/>
    <n v="0.4"/>
  </r>
  <r>
    <s v="BevCo"/>
    <n v="1197831"/>
    <d v="2021-03-19T00:00:00"/>
    <s v="South"/>
    <s v="Mississippi"/>
    <s v="Jackson"/>
    <s v="Diet Coke"/>
    <n v="0.2"/>
    <n v="3250"/>
    <n v="650"/>
    <n v="227.49999999999997"/>
    <n v="0.35"/>
  </r>
  <r>
    <s v="BevCo"/>
    <n v="1197831"/>
    <d v="2021-03-19T00:00:00"/>
    <s v="South"/>
    <s v="Mississippi"/>
    <s v="Jackson"/>
    <s v="Sprite"/>
    <n v="0.10000000000000002"/>
    <n v="3500"/>
    <n v="350.00000000000006"/>
    <n v="140.00000000000003"/>
    <n v="0.4"/>
  </r>
  <r>
    <s v="BevCo"/>
    <n v="1197831"/>
    <d v="2021-03-19T00:00:00"/>
    <s v="South"/>
    <s v="Mississippi"/>
    <s v="Jackson"/>
    <s v="Fanta"/>
    <n v="0.19999999999999996"/>
    <n v="2000"/>
    <n v="399.99999999999989"/>
    <n v="159.99999999999997"/>
    <n v="0.4"/>
  </r>
  <r>
    <s v="BevCo"/>
    <n v="1197831"/>
    <d v="2021-03-19T00:00:00"/>
    <s v="South"/>
    <s v="Mississippi"/>
    <s v="Jackson"/>
    <s v="Powerade"/>
    <n v="0.35000000000000009"/>
    <n v="2500"/>
    <n v="875.00000000000023"/>
    <n v="306.25000000000006"/>
    <n v="0.35"/>
  </r>
  <r>
    <s v="BevCo"/>
    <n v="1197831"/>
    <d v="2021-03-19T00:00:00"/>
    <s v="South"/>
    <s v="Mississippi"/>
    <s v="Jackson"/>
    <s v="Dasani Water"/>
    <n v="0.25"/>
    <n v="3500"/>
    <n v="875"/>
    <n v="350"/>
    <n v="0.4"/>
  </r>
  <r>
    <s v="BevCo"/>
    <n v="1197831"/>
    <d v="2021-04-20T00:00:00"/>
    <s v="South"/>
    <s v="Mississippi"/>
    <s v="Jackson"/>
    <s v="Coca-Cola"/>
    <n v="0.25"/>
    <n v="6000"/>
    <n v="1500"/>
    <n v="600"/>
    <n v="0.4"/>
  </r>
  <r>
    <s v="BevCo"/>
    <n v="1197831"/>
    <d v="2021-04-20T00:00:00"/>
    <s v="South"/>
    <s v="Mississippi"/>
    <s v="Jackson"/>
    <s v="Diet Coke"/>
    <n v="0.25"/>
    <n v="3000"/>
    <n v="750"/>
    <n v="262.5"/>
    <n v="0.35"/>
  </r>
  <r>
    <s v="BevCo"/>
    <n v="1197831"/>
    <d v="2021-04-20T00:00:00"/>
    <s v="South"/>
    <s v="Mississippi"/>
    <s v="Jackson"/>
    <s v="Sprite"/>
    <n v="0.15000000000000002"/>
    <n v="3000"/>
    <n v="450.00000000000006"/>
    <n v="180.00000000000003"/>
    <n v="0.4"/>
  </r>
  <r>
    <s v="BevCo"/>
    <n v="1197831"/>
    <d v="2021-04-20T00:00:00"/>
    <s v="South"/>
    <s v="Mississippi"/>
    <s v="Jackson"/>
    <s v="Fanta"/>
    <n v="0.19999999999999996"/>
    <n v="2250"/>
    <n v="449.99999999999989"/>
    <n v="179.99999999999997"/>
    <n v="0.4"/>
  </r>
  <r>
    <s v="BevCo"/>
    <n v="1197831"/>
    <d v="2021-04-20T00:00:00"/>
    <s v="South"/>
    <s v="Mississippi"/>
    <s v="Jackson"/>
    <s v="Powerade"/>
    <n v="0.4"/>
    <n v="2500"/>
    <n v="1000"/>
    <n v="350"/>
    <n v="0.35"/>
  </r>
  <r>
    <s v="BevCo"/>
    <n v="1197831"/>
    <d v="2021-04-20T00:00:00"/>
    <s v="South"/>
    <s v="Mississippi"/>
    <s v="Jackson"/>
    <s v="Dasani Water"/>
    <n v="0.30000000000000004"/>
    <n v="4000"/>
    <n v="1200.0000000000002"/>
    <n v="480.00000000000011"/>
    <n v="0.4"/>
  </r>
  <r>
    <s v="BevCo"/>
    <n v="1197831"/>
    <d v="2021-05-19T00:00:00"/>
    <s v="South"/>
    <s v="Mississippi"/>
    <s v="Jackson"/>
    <s v="Coca-Cola"/>
    <n v="0.4"/>
    <n v="6700"/>
    <n v="2680"/>
    <n v="1072"/>
    <n v="0.4"/>
  </r>
  <r>
    <s v="BevCo"/>
    <n v="1197831"/>
    <d v="2021-05-19T00:00:00"/>
    <s v="South"/>
    <s v="Mississippi"/>
    <s v="Jackson"/>
    <s v="Diet Coke"/>
    <n v="0.4"/>
    <n v="3750"/>
    <n v="1500"/>
    <n v="525"/>
    <n v="0.35"/>
  </r>
  <r>
    <s v="BevCo"/>
    <n v="1197831"/>
    <d v="2021-05-19T00:00:00"/>
    <s v="South"/>
    <s v="Mississippi"/>
    <s v="Jackson"/>
    <s v="Sprite"/>
    <n v="0.35000000000000003"/>
    <n v="3500"/>
    <n v="1225.0000000000002"/>
    <n v="490.00000000000011"/>
    <n v="0.4"/>
  </r>
  <r>
    <s v="BevCo"/>
    <n v="1197831"/>
    <d v="2021-05-19T00:00:00"/>
    <s v="South"/>
    <s v="Mississippi"/>
    <s v="Jackson"/>
    <s v="Fanta"/>
    <n v="0.35000000000000003"/>
    <n v="3000"/>
    <n v="1050"/>
    <n v="420"/>
    <n v="0.4"/>
  </r>
  <r>
    <s v="BevCo"/>
    <n v="1197831"/>
    <d v="2021-05-19T00:00:00"/>
    <s v="South"/>
    <s v="Mississippi"/>
    <s v="Jackson"/>
    <s v="Powerade"/>
    <n v="0.44999999999999996"/>
    <n v="3250"/>
    <n v="1462.4999999999998"/>
    <n v="511.87499999999989"/>
    <n v="0.35"/>
  </r>
  <r>
    <s v="BevCo"/>
    <n v="1197831"/>
    <d v="2021-05-19T00:00:00"/>
    <s v="South"/>
    <s v="Mississippi"/>
    <s v="Jackson"/>
    <s v="Dasani Water"/>
    <n v="0.44999999999999996"/>
    <n v="4250"/>
    <n v="1912.4999999999998"/>
    <n v="765"/>
    <n v="0.4"/>
  </r>
  <r>
    <s v="BevCo"/>
    <n v="1197831"/>
    <d v="2021-06-21T00:00:00"/>
    <s v="South"/>
    <s v="Mississippi"/>
    <s v="Jackson"/>
    <s v="Coca-Cola"/>
    <n v="0.39999999999999997"/>
    <n v="6750"/>
    <n v="2700"/>
    <n v="1080"/>
    <n v="0.4"/>
  </r>
  <r>
    <s v="BevCo"/>
    <n v="1197831"/>
    <d v="2021-06-21T00:00:00"/>
    <s v="South"/>
    <s v="Mississippi"/>
    <s v="Jackson"/>
    <s v="Diet Coke"/>
    <n v="0.35000000000000003"/>
    <n v="4250"/>
    <n v="1487.5000000000002"/>
    <n v="520.625"/>
    <n v="0.35"/>
  </r>
  <r>
    <s v="BevCo"/>
    <n v="1197831"/>
    <d v="2021-06-21T00:00:00"/>
    <s v="South"/>
    <s v="Mississippi"/>
    <s v="Jackson"/>
    <s v="Sprite"/>
    <n v="0.4"/>
    <n v="4000"/>
    <n v="1600"/>
    <n v="640"/>
    <n v="0.4"/>
  </r>
  <r>
    <s v="BevCo"/>
    <n v="1197831"/>
    <d v="2021-06-21T00:00:00"/>
    <s v="South"/>
    <s v="Mississippi"/>
    <s v="Jackson"/>
    <s v="Fanta"/>
    <n v="0.4"/>
    <n v="3750"/>
    <n v="1500"/>
    <n v="600"/>
    <n v="0.4"/>
  </r>
  <r>
    <s v="BevCo"/>
    <n v="1197831"/>
    <d v="2021-06-21T00:00:00"/>
    <s v="South"/>
    <s v="Mississippi"/>
    <s v="Jackson"/>
    <s v="Powerade"/>
    <n v="0.54999999999999993"/>
    <n v="3750"/>
    <n v="2062.4999999999995"/>
    <n v="721.87499999999977"/>
    <n v="0.35"/>
  </r>
  <r>
    <s v="BevCo"/>
    <n v="1197831"/>
    <d v="2021-06-21T00:00:00"/>
    <s v="South"/>
    <s v="Mississippi"/>
    <s v="Jackson"/>
    <s v="Dasani Water"/>
    <n v="0.6"/>
    <n v="5500"/>
    <n v="3300"/>
    <n v="1320"/>
    <n v="0.4"/>
  </r>
  <r>
    <s v="BevCo"/>
    <n v="1197831"/>
    <d v="2021-07-19T00:00:00"/>
    <s v="South"/>
    <s v="Mississippi"/>
    <s v="Jackson"/>
    <s v="Coca-Cola"/>
    <n v="0.54999999999999993"/>
    <n v="7750"/>
    <n v="4262.4999999999991"/>
    <n v="1704.9999999999998"/>
    <n v="0.4"/>
  </r>
  <r>
    <s v="BevCo"/>
    <n v="1197831"/>
    <d v="2021-07-19T00:00:00"/>
    <s v="South"/>
    <s v="Mississippi"/>
    <s v="Jackson"/>
    <s v="Diet Coke"/>
    <n v="0.5"/>
    <n v="5250"/>
    <n v="2625"/>
    <n v="918.74999999999989"/>
    <n v="0.35"/>
  </r>
  <r>
    <s v="BevCo"/>
    <n v="1197831"/>
    <d v="2021-07-19T00:00:00"/>
    <s v="South"/>
    <s v="Mississippi"/>
    <s v="Jackson"/>
    <s v="Sprite"/>
    <n v="0.45"/>
    <n v="4500"/>
    <n v="2025"/>
    <n v="810"/>
    <n v="0.4"/>
  </r>
  <r>
    <s v="BevCo"/>
    <n v="1197831"/>
    <d v="2021-07-19T00:00:00"/>
    <s v="South"/>
    <s v="Mississippi"/>
    <s v="Jackson"/>
    <s v="Fanta"/>
    <n v="0.45"/>
    <n v="4000"/>
    <n v="1800"/>
    <n v="720"/>
    <n v="0.4"/>
  </r>
  <r>
    <s v="BevCo"/>
    <n v="1197831"/>
    <d v="2021-07-19T00:00:00"/>
    <s v="South"/>
    <s v="Mississippi"/>
    <s v="Jackson"/>
    <s v="Powerade"/>
    <n v="0.6"/>
    <n v="4250"/>
    <n v="2550"/>
    <n v="892.5"/>
    <n v="0.35"/>
  </r>
  <r>
    <s v="BevCo"/>
    <n v="1197831"/>
    <d v="2021-07-19T00:00:00"/>
    <s v="South"/>
    <s v="Mississippi"/>
    <s v="Jackson"/>
    <s v="Dasani Water"/>
    <n v="0.65"/>
    <n v="6000"/>
    <n v="3900"/>
    <n v="1560"/>
    <n v="0.4"/>
  </r>
  <r>
    <s v="BevCo"/>
    <n v="1197831"/>
    <d v="2021-08-20T00:00:00"/>
    <s v="South"/>
    <s v="Mississippi"/>
    <s v="Jackson"/>
    <s v="Coca-Cola"/>
    <n v="0.6"/>
    <n v="7500"/>
    <n v="4500"/>
    <n v="1800"/>
    <n v="0.4"/>
  </r>
  <r>
    <s v="BevCo"/>
    <n v="1197831"/>
    <d v="2021-08-20T00:00:00"/>
    <s v="South"/>
    <s v="Mississippi"/>
    <s v="Jackson"/>
    <s v="Diet Coke"/>
    <n v="0.55000000000000004"/>
    <n v="5250"/>
    <n v="2887.5000000000005"/>
    <n v="1010.6250000000001"/>
    <n v="0.35"/>
  </r>
  <r>
    <s v="BevCo"/>
    <n v="1197831"/>
    <d v="2021-08-20T00:00:00"/>
    <s v="South"/>
    <s v="Mississippi"/>
    <s v="Jackson"/>
    <s v="Sprite"/>
    <n v="0.5"/>
    <n v="4500"/>
    <n v="2250"/>
    <n v="900"/>
    <n v="0.4"/>
  </r>
  <r>
    <s v="BevCo"/>
    <n v="1197831"/>
    <d v="2021-08-20T00:00:00"/>
    <s v="South"/>
    <s v="Mississippi"/>
    <s v="Jackson"/>
    <s v="Fanta"/>
    <n v="0.4"/>
    <n v="4000"/>
    <n v="1600"/>
    <n v="640"/>
    <n v="0.4"/>
  </r>
  <r>
    <s v="BevCo"/>
    <n v="1197831"/>
    <d v="2021-08-20T00:00:00"/>
    <s v="South"/>
    <s v="Mississippi"/>
    <s v="Jackson"/>
    <s v="Powerade"/>
    <n v="0.5"/>
    <n v="3750"/>
    <n v="1875"/>
    <n v="656.25"/>
    <n v="0.35"/>
  </r>
  <r>
    <s v="BevCo"/>
    <n v="1197831"/>
    <d v="2021-08-20T00:00:00"/>
    <s v="South"/>
    <s v="Mississippi"/>
    <s v="Jackson"/>
    <s v="Dasani Water"/>
    <n v="0.55000000000000004"/>
    <n v="5500"/>
    <n v="3025.0000000000005"/>
    <n v="1210.0000000000002"/>
    <n v="0.4"/>
  </r>
  <r>
    <s v="BevCo"/>
    <n v="1197831"/>
    <d v="2021-09-19T00:00:00"/>
    <s v="South"/>
    <s v="Mississippi"/>
    <s v="Jackson"/>
    <s v="Coca-Cola"/>
    <n v="0.5"/>
    <n v="6500"/>
    <n v="3250"/>
    <n v="1300"/>
    <n v="0.4"/>
  </r>
  <r>
    <s v="BevCo"/>
    <n v="1197831"/>
    <d v="2021-09-19T00:00:00"/>
    <s v="South"/>
    <s v="Mississippi"/>
    <s v="Jackson"/>
    <s v="Diet Coke"/>
    <n v="0.40000000000000013"/>
    <n v="4500"/>
    <n v="1800.0000000000007"/>
    <n v="630.00000000000023"/>
    <n v="0.35"/>
  </r>
  <r>
    <s v="BevCo"/>
    <n v="1197831"/>
    <d v="2021-09-19T00:00:00"/>
    <s v="South"/>
    <s v="Mississippi"/>
    <s v="Jackson"/>
    <s v="Sprite"/>
    <n v="0.15000000000000008"/>
    <n v="3500"/>
    <n v="525.00000000000023"/>
    <n v="210.00000000000011"/>
    <n v="0.4"/>
  </r>
  <r>
    <s v="BevCo"/>
    <n v="1197831"/>
    <d v="2021-09-19T00:00:00"/>
    <s v="South"/>
    <s v="Mississippi"/>
    <s v="Jackson"/>
    <s v="Fanta"/>
    <n v="0.15000000000000008"/>
    <n v="3250"/>
    <n v="487.50000000000023"/>
    <n v="195.00000000000011"/>
    <n v="0.4"/>
  </r>
  <r>
    <s v="BevCo"/>
    <n v="1197831"/>
    <d v="2021-09-19T00:00:00"/>
    <s v="South"/>
    <s v="Mississippi"/>
    <s v="Jackson"/>
    <s v="Powerade"/>
    <n v="0.25000000000000006"/>
    <n v="3250"/>
    <n v="812.50000000000023"/>
    <n v="284.37500000000006"/>
    <n v="0.35"/>
  </r>
  <r>
    <s v="BevCo"/>
    <n v="1197831"/>
    <d v="2021-09-19T00:00:00"/>
    <s v="South"/>
    <s v="Mississippi"/>
    <s v="Jackson"/>
    <s v="Dasani Water"/>
    <n v="0.3000000000000001"/>
    <n v="4250"/>
    <n v="1275.0000000000005"/>
    <n v="510.00000000000023"/>
    <n v="0.4"/>
  </r>
  <r>
    <s v="BevCo"/>
    <n v="1197831"/>
    <d v="2021-10-21T00:00:00"/>
    <s v="South"/>
    <s v="Mississippi"/>
    <s v="Jackson"/>
    <s v="Coca-Cola"/>
    <n v="0.3000000000000001"/>
    <n v="6000"/>
    <n v="1800.0000000000007"/>
    <n v="720.00000000000034"/>
    <n v="0.4"/>
  </r>
  <r>
    <s v="BevCo"/>
    <n v="1197831"/>
    <d v="2021-10-21T00:00:00"/>
    <s v="South"/>
    <s v="Mississippi"/>
    <s v="Jackson"/>
    <s v="Diet Coke"/>
    <n v="0.20000000000000012"/>
    <n v="4250"/>
    <n v="850.00000000000057"/>
    <n v="297.50000000000017"/>
    <n v="0.35"/>
  </r>
  <r>
    <s v="BevCo"/>
    <n v="1197831"/>
    <d v="2021-10-21T00:00:00"/>
    <s v="South"/>
    <s v="Mississippi"/>
    <s v="Jackson"/>
    <s v="Sprite"/>
    <n v="0.20000000000000012"/>
    <n v="3000"/>
    <n v="600.00000000000034"/>
    <n v="240.00000000000014"/>
    <n v="0.4"/>
  </r>
  <r>
    <s v="BevCo"/>
    <n v="1197831"/>
    <d v="2021-10-21T00:00:00"/>
    <s v="South"/>
    <s v="Mississippi"/>
    <s v="Jackson"/>
    <s v="Fanta"/>
    <n v="0.20000000000000012"/>
    <n v="2750"/>
    <n v="550.00000000000034"/>
    <n v="220.00000000000014"/>
    <n v="0.4"/>
  </r>
  <r>
    <s v="BevCo"/>
    <n v="1197831"/>
    <d v="2021-10-21T00:00:00"/>
    <s v="South"/>
    <s v="Mississippi"/>
    <s v="Jackson"/>
    <s v="Powerade"/>
    <n v="0.3000000000000001"/>
    <n v="2750"/>
    <n v="825.00000000000023"/>
    <n v="288.75000000000006"/>
    <n v="0.35"/>
  </r>
  <r>
    <s v="BevCo"/>
    <n v="1197831"/>
    <d v="2021-10-21T00:00:00"/>
    <s v="South"/>
    <s v="Mississippi"/>
    <s v="Jackson"/>
    <s v="Dasani Water"/>
    <n v="0.30000000000000004"/>
    <n v="4000"/>
    <n v="1200.0000000000002"/>
    <n v="480.00000000000011"/>
    <n v="0.4"/>
  </r>
  <r>
    <s v="BevCo"/>
    <n v="1197831"/>
    <d v="2021-11-20T00:00:00"/>
    <s v="South"/>
    <s v="Mississippi"/>
    <s v="Jackson"/>
    <s v="Coca-Cola"/>
    <n v="0.25000000000000011"/>
    <n v="5500"/>
    <n v="1375.0000000000007"/>
    <n v="550.00000000000034"/>
    <n v="0.4"/>
  </r>
  <r>
    <s v="BevCo"/>
    <n v="1197831"/>
    <d v="2021-11-20T00:00:00"/>
    <s v="South"/>
    <s v="Mississippi"/>
    <s v="Jackson"/>
    <s v="Diet Coke"/>
    <n v="0.15000000000000013"/>
    <n v="3750"/>
    <n v="562.50000000000045"/>
    <n v="196.87500000000014"/>
    <n v="0.35"/>
  </r>
  <r>
    <s v="BevCo"/>
    <n v="1197831"/>
    <d v="2021-11-20T00:00:00"/>
    <s v="South"/>
    <s v="Mississippi"/>
    <s v="Jackson"/>
    <s v="Sprite"/>
    <n v="0.25000000000000017"/>
    <n v="3200"/>
    <n v="800.00000000000057"/>
    <n v="320.00000000000023"/>
    <n v="0.4"/>
  </r>
  <r>
    <s v="BevCo"/>
    <n v="1197831"/>
    <d v="2021-11-20T00:00:00"/>
    <s v="South"/>
    <s v="Mississippi"/>
    <s v="Jackson"/>
    <s v="Fanta"/>
    <n v="0.55000000000000016"/>
    <n v="3750"/>
    <n v="2062.5000000000005"/>
    <n v="825.00000000000023"/>
    <n v="0.4"/>
  </r>
  <r>
    <s v="BevCo"/>
    <n v="1197831"/>
    <d v="2021-11-20T00:00:00"/>
    <s v="South"/>
    <s v="Mississippi"/>
    <s v="Jackson"/>
    <s v="Powerade"/>
    <n v="0.75000000000000011"/>
    <n v="3500"/>
    <n v="2625.0000000000005"/>
    <n v="918.75000000000011"/>
    <n v="0.35"/>
  </r>
  <r>
    <s v="BevCo"/>
    <n v="1197831"/>
    <d v="2021-11-20T00:00:00"/>
    <s v="South"/>
    <s v="Mississippi"/>
    <s v="Jackson"/>
    <s v="Dasani Water"/>
    <n v="0.75"/>
    <n v="4500"/>
    <n v="3375"/>
    <n v="1350"/>
    <n v="0.4"/>
  </r>
  <r>
    <s v="BevCo"/>
    <n v="1197831"/>
    <d v="2021-12-19T00:00:00"/>
    <s v="South"/>
    <s v="Mississippi"/>
    <s v="Jackson"/>
    <s v="Coca-Cola"/>
    <n v="0.70000000000000007"/>
    <n v="7000"/>
    <n v="4900.0000000000009"/>
    <n v="1960.0000000000005"/>
    <n v="0.4"/>
  </r>
  <r>
    <s v="BevCo"/>
    <n v="1197831"/>
    <d v="2021-12-19T00:00:00"/>
    <s v="South"/>
    <s v="Mississippi"/>
    <s v="Jackson"/>
    <s v="Diet Coke"/>
    <n v="0.60000000000000009"/>
    <n v="5000"/>
    <n v="3000.0000000000005"/>
    <n v="1050"/>
    <n v="0.35"/>
  </r>
  <r>
    <s v="BevCo"/>
    <n v="1197831"/>
    <d v="2021-12-19T00:00:00"/>
    <s v="South"/>
    <s v="Mississippi"/>
    <s v="Jackson"/>
    <s v="Sprite"/>
    <n v="0.60000000000000009"/>
    <n v="4500"/>
    <n v="2700.0000000000005"/>
    <n v="1080.0000000000002"/>
    <n v="0.4"/>
  </r>
  <r>
    <s v="BevCo"/>
    <n v="1197831"/>
    <d v="2021-12-19T00:00:00"/>
    <s v="South"/>
    <s v="Mississippi"/>
    <s v="Jackson"/>
    <s v="Fanta"/>
    <n v="0.60000000000000009"/>
    <n v="4000"/>
    <n v="2400.0000000000005"/>
    <n v="960.00000000000023"/>
    <n v="0.4"/>
  </r>
  <r>
    <s v="BevCo"/>
    <n v="1197831"/>
    <d v="2021-12-19T00:00:00"/>
    <s v="South"/>
    <s v="Mississippi"/>
    <s v="Jackson"/>
    <s v="Powerade"/>
    <n v="0.70000000000000007"/>
    <n v="4000"/>
    <n v="2800.0000000000005"/>
    <n v="980.00000000000011"/>
    <n v="0.35"/>
  </r>
  <r>
    <s v="BevCo"/>
    <n v="1197831"/>
    <d v="2021-12-19T00:00:00"/>
    <s v="South"/>
    <s v="Mississippi"/>
    <s v="Jackson"/>
    <s v="Dasani Water"/>
    <n v="0.75"/>
    <n v="5000"/>
    <n v="3750"/>
    <n v="1500"/>
    <n v="0.4"/>
  </r>
  <r>
    <s v="BevCo"/>
    <n v="1197831"/>
    <d v="2021-01-23T00:00:00"/>
    <s v="South"/>
    <s v="Arkansas"/>
    <s v="Little Rock"/>
    <s v="Coca-Cola"/>
    <n v="0.25000000000000006"/>
    <n v="5750"/>
    <n v="1437.5000000000002"/>
    <n v="575.00000000000011"/>
    <n v="0.4"/>
  </r>
  <r>
    <s v="BevCo"/>
    <n v="1197831"/>
    <d v="2021-01-23T00:00:00"/>
    <s v="South"/>
    <s v="Arkansas"/>
    <s v="Little Rock"/>
    <s v="Diet Coke"/>
    <n v="0.25000000000000006"/>
    <n v="3750"/>
    <n v="937.50000000000023"/>
    <n v="328.12500000000006"/>
    <n v="0.35"/>
  </r>
  <r>
    <s v="BevCo"/>
    <n v="1197831"/>
    <d v="2021-01-23T00:00:00"/>
    <s v="South"/>
    <s v="Arkansas"/>
    <s v="Little Rock"/>
    <s v="Sprite"/>
    <n v="0.15000000000000008"/>
    <n v="3750"/>
    <n v="562.50000000000034"/>
    <n v="225.00000000000014"/>
    <n v="0.4"/>
  </r>
  <r>
    <s v="BevCo"/>
    <n v="1197831"/>
    <d v="2021-01-23T00:00:00"/>
    <s v="South"/>
    <s v="Arkansas"/>
    <s v="Little Rock"/>
    <s v="Fanta"/>
    <n v="0.2"/>
    <n v="2250"/>
    <n v="450"/>
    <n v="180"/>
    <n v="0.4"/>
  </r>
  <r>
    <s v="BevCo"/>
    <n v="1197831"/>
    <d v="2021-01-23T00:00:00"/>
    <s v="South"/>
    <s v="Arkansas"/>
    <s v="Little Rock"/>
    <s v="Powerade"/>
    <n v="0.35000000000000003"/>
    <n v="2750"/>
    <n v="962.50000000000011"/>
    <n v="336.875"/>
    <n v="0.35"/>
  </r>
  <r>
    <s v="BevCo"/>
    <n v="1197831"/>
    <d v="2021-01-23T00:00:00"/>
    <s v="South"/>
    <s v="Arkansas"/>
    <s v="Little Rock"/>
    <s v="Dasani Water"/>
    <n v="0.25000000000000006"/>
    <n v="3750"/>
    <n v="937.50000000000023"/>
    <n v="375.00000000000011"/>
    <n v="0.4"/>
  </r>
  <r>
    <s v="BevCo"/>
    <n v="1197831"/>
    <d v="2021-02-21T00:00:00"/>
    <s v="South"/>
    <s v="Arkansas"/>
    <s v="Little Rock"/>
    <s v="Coca-Cola"/>
    <n v="0.25000000000000006"/>
    <n v="6250"/>
    <n v="1562.5000000000005"/>
    <n v="625.00000000000023"/>
    <n v="0.4"/>
  </r>
  <r>
    <s v="BevCo"/>
    <n v="1197831"/>
    <d v="2021-02-21T00:00:00"/>
    <s v="South"/>
    <s v="Arkansas"/>
    <s v="Little Rock"/>
    <s v="Diet Coke"/>
    <n v="0.25000000000000006"/>
    <n v="2750"/>
    <n v="687.50000000000011"/>
    <n v="240.62500000000003"/>
    <n v="0.35"/>
  </r>
  <r>
    <s v="BevCo"/>
    <n v="1197831"/>
    <d v="2021-02-21T00:00:00"/>
    <s v="South"/>
    <s v="Arkansas"/>
    <s v="Little Rock"/>
    <s v="Sprite"/>
    <n v="0.15000000000000008"/>
    <n v="3250"/>
    <n v="487.50000000000023"/>
    <n v="195.00000000000011"/>
    <n v="0.4"/>
  </r>
  <r>
    <s v="BevCo"/>
    <n v="1197831"/>
    <d v="2021-02-21T00:00:00"/>
    <s v="South"/>
    <s v="Arkansas"/>
    <s v="Little Rock"/>
    <s v="Fanta"/>
    <n v="0.2"/>
    <n v="1750"/>
    <n v="350"/>
    <n v="140"/>
    <n v="0.4"/>
  </r>
  <r>
    <s v="BevCo"/>
    <n v="1197831"/>
    <d v="2021-02-21T00:00:00"/>
    <s v="South"/>
    <s v="Arkansas"/>
    <s v="Little Rock"/>
    <s v="Powerade"/>
    <n v="0.35000000000000003"/>
    <n v="2500"/>
    <n v="875.00000000000011"/>
    <n v="306.25"/>
    <n v="0.35"/>
  </r>
  <r>
    <s v="BevCo"/>
    <n v="1197831"/>
    <d v="2021-02-21T00:00:00"/>
    <s v="South"/>
    <s v="Arkansas"/>
    <s v="Little Rock"/>
    <s v="Dasani Water"/>
    <n v="0.2"/>
    <n v="3500"/>
    <n v="700"/>
    <n v="280"/>
    <n v="0.4"/>
  </r>
  <r>
    <s v="BevCo"/>
    <n v="1197831"/>
    <d v="2021-03-19T00:00:00"/>
    <s v="South"/>
    <s v="Arkansas"/>
    <s v="Little Rock"/>
    <s v="Coca-Cola"/>
    <n v="0.2"/>
    <n v="5700"/>
    <n v="1140"/>
    <n v="456"/>
    <n v="0.4"/>
  </r>
  <r>
    <s v="BevCo"/>
    <n v="1197831"/>
    <d v="2021-03-19T00:00:00"/>
    <s v="South"/>
    <s v="Arkansas"/>
    <s v="Little Rock"/>
    <s v="Diet Coke"/>
    <n v="0.2"/>
    <n v="2500"/>
    <n v="500"/>
    <n v="175"/>
    <n v="0.35"/>
  </r>
  <r>
    <s v="BevCo"/>
    <n v="1197831"/>
    <d v="2021-03-19T00:00:00"/>
    <s v="South"/>
    <s v="Arkansas"/>
    <s v="Little Rock"/>
    <s v="Sprite"/>
    <n v="0.10000000000000002"/>
    <n v="2750"/>
    <n v="275.00000000000006"/>
    <n v="110.00000000000003"/>
    <n v="0.4"/>
  </r>
  <r>
    <s v="BevCo"/>
    <n v="1197831"/>
    <d v="2021-03-19T00:00:00"/>
    <s v="South"/>
    <s v="Arkansas"/>
    <s v="Little Rock"/>
    <s v="Fanta"/>
    <n v="0.19999999999999996"/>
    <n v="1250"/>
    <n v="249.99999999999994"/>
    <n v="99.999999999999986"/>
    <n v="0.4"/>
  </r>
  <r>
    <s v="BevCo"/>
    <n v="1197831"/>
    <d v="2021-03-19T00:00:00"/>
    <s v="South"/>
    <s v="Arkansas"/>
    <s v="Little Rock"/>
    <s v="Powerade"/>
    <n v="0.35000000000000009"/>
    <n v="1750"/>
    <n v="612.50000000000011"/>
    <n v="214.37500000000003"/>
    <n v="0.35"/>
  </r>
  <r>
    <s v="BevCo"/>
    <n v="1197831"/>
    <d v="2021-03-19T00:00:00"/>
    <s v="South"/>
    <s v="Arkansas"/>
    <s v="Little Rock"/>
    <s v="Dasani Water"/>
    <n v="0.25"/>
    <n v="2750"/>
    <n v="687.5"/>
    <n v="275"/>
    <n v="0.4"/>
  </r>
  <r>
    <s v="BevCo"/>
    <n v="1197831"/>
    <d v="2021-04-20T00:00:00"/>
    <s v="South"/>
    <s v="Arkansas"/>
    <s v="Little Rock"/>
    <s v="Coca-Cola"/>
    <n v="0.25"/>
    <n v="5250"/>
    <n v="1312.5"/>
    <n v="525"/>
    <n v="0.4"/>
  </r>
  <r>
    <s v="BevCo"/>
    <n v="1197831"/>
    <d v="2021-04-20T00:00:00"/>
    <s v="South"/>
    <s v="Arkansas"/>
    <s v="Little Rock"/>
    <s v="Diet Coke"/>
    <n v="0.25"/>
    <n v="2250"/>
    <n v="562.5"/>
    <n v="196.875"/>
    <n v="0.35"/>
  </r>
  <r>
    <s v="BevCo"/>
    <n v="1197831"/>
    <d v="2021-04-20T00:00:00"/>
    <s v="South"/>
    <s v="Arkansas"/>
    <s v="Little Rock"/>
    <s v="Sprite"/>
    <n v="0.15000000000000002"/>
    <n v="2250"/>
    <n v="337.50000000000006"/>
    <n v="135.00000000000003"/>
    <n v="0.4"/>
  </r>
  <r>
    <s v="BevCo"/>
    <n v="1197831"/>
    <d v="2021-04-20T00:00:00"/>
    <s v="South"/>
    <s v="Arkansas"/>
    <s v="Little Rock"/>
    <s v="Fanta"/>
    <n v="0.19999999999999996"/>
    <n v="1500"/>
    <n v="299.99999999999994"/>
    <n v="119.99999999999999"/>
    <n v="0.4"/>
  </r>
  <r>
    <s v="BevCo"/>
    <n v="1197831"/>
    <d v="2021-04-20T00:00:00"/>
    <s v="South"/>
    <s v="Arkansas"/>
    <s v="Little Rock"/>
    <s v="Powerade"/>
    <n v="0.4"/>
    <n v="1750"/>
    <n v="700"/>
    <n v="244.99999999999997"/>
    <n v="0.35"/>
  </r>
  <r>
    <s v="BevCo"/>
    <n v="1197831"/>
    <d v="2021-04-20T00:00:00"/>
    <s v="South"/>
    <s v="Arkansas"/>
    <s v="Little Rock"/>
    <s v="Dasani Water"/>
    <n v="0.30000000000000004"/>
    <n v="3250"/>
    <n v="975.00000000000011"/>
    <n v="390.00000000000006"/>
    <n v="0.4"/>
  </r>
  <r>
    <s v="BevCo"/>
    <n v="1197831"/>
    <d v="2021-05-19T00:00:00"/>
    <s v="South"/>
    <s v="Arkansas"/>
    <s v="Little Rock"/>
    <s v="Coca-Cola"/>
    <n v="0.4"/>
    <n v="5950"/>
    <n v="2380"/>
    <n v="952"/>
    <n v="0.4"/>
  </r>
  <r>
    <s v="BevCo"/>
    <n v="1197831"/>
    <d v="2021-05-19T00:00:00"/>
    <s v="South"/>
    <s v="Arkansas"/>
    <s v="Little Rock"/>
    <s v="Diet Coke"/>
    <n v="0.4"/>
    <n v="3000"/>
    <n v="1200"/>
    <n v="420"/>
    <n v="0.35"/>
  </r>
  <r>
    <s v="BevCo"/>
    <n v="1197831"/>
    <d v="2021-05-19T00:00:00"/>
    <s v="South"/>
    <s v="Arkansas"/>
    <s v="Little Rock"/>
    <s v="Sprite"/>
    <n v="0.35000000000000003"/>
    <n v="2750"/>
    <n v="962.50000000000011"/>
    <n v="385.00000000000006"/>
    <n v="0.4"/>
  </r>
  <r>
    <s v="BevCo"/>
    <n v="1197831"/>
    <d v="2021-05-19T00:00:00"/>
    <s v="South"/>
    <s v="Arkansas"/>
    <s v="Little Rock"/>
    <s v="Fanta"/>
    <n v="0.35000000000000003"/>
    <n v="2250"/>
    <n v="787.50000000000011"/>
    <n v="315.00000000000006"/>
    <n v="0.4"/>
  </r>
  <r>
    <s v="BevCo"/>
    <n v="1197831"/>
    <d v="2021-05-19T00:00:00"/>
    <s v="South"/>
    <s v="Arkansas"/>
    <s v="Little Rock"/>
    <s v="Powerade"/>
    <n v="0.44999999999999996"/>
    <n v="2500"/>
    <n v="1125"/>
    <n v="393.75"/>
    <n v="0.35"/>
  </r>
  <r>
    <s v="BevCo"/>
    <n v="1197831"/>
    <d v="2021-05-19T00:00:00"/>
    <s v="South"/>
    <s v="Arkansas"/>
    <s v="Little Rock"/>
    <s v="Dasani Water"/>
    <n v="0.44999999999999996"/>
    <n v="3500"/>
    <n v="1574.9999999999998"/>
    <n v="630"/>
    <n v="0.4"/>
  </r>
  <r>
    <s v="BevCo"/>
    <n v="1197831"/>
    <d v="2021-06-21T00:00:00"/>
    <s v="South"/>
    <s v="Arkansas"/>
    <s v="Little Rock"/>
    <s v="Coca-Cola"/>
    <n v="0.39999999999999997"/>
    <n v="6000"/>
    <n v="2400"/>
    <n v="960"/>
    <n v="0.4"/>
  </r>
  <r>
    <s v="BevCo"/>
    <n v="1197831"/>
    <d v="2021-06-21T00:00:00"/>
    <s v="South"/>
    <s v="Arkansas"/>
    <s v="Little Rock"/>
    <s v="Diet Coke"/>
    <n v="0.35000000000000003"/>
    <n v="3500"/>
    <n v="1225.0000000000002"/>
    <n v="428.75000000000006"/>
    <n v="0.35"/>
  </r>
  <r>
    <s v="BevCo"/>
    <n v="1197831"/>
    <d v="2021-06-21T00:00:00"/>
    <s v="South"/>
    <s v="Arkansas"/>
    <s v="Little Rock"/>
    <s v="Sprite"/>
    <n v="0.4"/>
    <n v="3250"/>
    <n v="1300"/>
    <n v="520"/>
    <n v="0.4"/>
  </r>
  <r>
    <s v="BevCo"/>
    <n v="1197831"/>
    <d v="2021-06-21T00:00:00"/>
    <s v="South"/>
    <s v="Arkansas"/>
    <s v="Little Rock"/>
    <s v="Fanta"/>
    <n v="0.4"/>
    <n v="3000"/>
    <n v="1200"/>
    <n v="480"/>
    <n v="0.4"/>
  </r>
  <r>
    <s v="BevCo"/>
    <n v="1197831"/>
    <d v="2021-06-21T00:00:00"/>
    <s v="South"/>
    <s v="Arkansas"/>
    <s v="Little Rock"/>
    <s v="Powerade"/>
    <n v="0.54999999999999993"/>
    <n v="3000"/>
    <n v="1649.9999999999998"/>
    <n v="577.49999999999989"/>
    <n v="0.35"/>
  </r>
  <r>
    <s v="BevCo"/>
    <n v="1197831"/>
    <d v="2021-06-21T00:00:00"/>
    <s v="South"/>
    <s v="Arkansas"/>
    <s v="Little Rock"/>
    <s v="Dasani Water"/>
    <n v="0.6"/>
    <n v="4750"/>
    <n v="2850"/>
    <n v="1140"/>
    <n v="0.4"/>
  </r>
  <r>
    <s v="BevCo"/>
    <n v="1197831"/>
    <d v="2021-07-19T00:00:00"/>
    <s v="South"/>
    <s v="Arkansas"/>
    <s v="Little Rock"/>
    <s v="Coca-Cola"/>
    <n v="0.54999999999999993"/>
    <n v="7000"/>
    <n v="3849.9999999999995"/>
    <n v="1540"/>
    <n v="0.4"/>
  </r>
  <r>
    <s v="BevCo"/>
    <n v="1197831"/>
    <d v="2021-07-19T00:00:00"/>
    <s v="South"/>
    <s v="Arkansas"/>
    <s v="Little Rock"/>
    <s v="Diet Coke"/>
    <n v="0.5"/>
    <n v="4500"/>
    <n v="2250"/>
    <n v="787.5"/>
    <n v="0.35"/>
  </r>
  <r>
    <s v="BevCo"/>
    <n v="1197831"/>
    <d v="2021-07-19T00:00:00"/>
    <s v="South"/>
    <s v="Arkansas"/>
    <s v="Little Rock"/>
    <s v="Sprite"/>
    <n v="0.45"/>
    <n v="3750"/>
    <n v="1687.5"/>
    <n v="675"/>
    <n v="0.4"/>
  </r>
  <r>
    <s v="BevCo"/>
    <n v="1197831"/>
    <d v="2021-07-19T00:00:00"/>
    <s v="South"/>
    <s v="Arkansas"/>
    <s v="Little Rock"/>
    <s v="Fanta"/>
    <n v="0.45"/>
    <n v="3250"/>
    <n v="1462.5"/>
    <n v="585"/>
    <n v="0.4"/>
  </r>
  <r>
    <s v="BevCo"/>
    <n v="1197831"/>
    <d v="2021-07-19T00:00:00"/>
    <s v="South"/>
    <s v="Arkansas"/>
    <s v="Little Rock"/>
    <s v="Powerade"/>
    <n v="0.6"/>
    <n v="3500"/>
    <n v="2100"/>
    <n v="735"/>
    <n v="0.35"/>
  </r>
  <r>
    <s v="BevCo"/>
    <n v="1197831"/>
    <d v="2021-07-19T00:00:00"/>
    <s v="South"/>
    <s v="Arkansas"/>
    <s v="Little Rock"/>
    <s v="Dasani Water"/>
    <n v="0.65"/>
    <n v="5250"/>
    <n v="3412.5"/>
    <n v="1365"/>
    <n v="0.4"/>
  </r>
  <r>
    <s v="BevCo"/>
    <n v="1197831"/>
    <d v="2021-08-20T00:00:00"/>
    <s v="South"/>
    <s v="Arkansas"/>
    <s v="Little Rock"/>
    <s v="Coca-Cola"/>
    <n v="0.6"/>
    <n v="6750"/>
    <n v="4050"/>
    <n v="1620"/>
    <n v="0.4"/>
  </r>
  <r>
    <s v="BevCo"/>
    <n v="1197831"/>
    <d v="2021-08-20T00:00:00"/>
    <s v="South"/>
    <s v="Arkansas"/>
    <s v="Little Rock"/>
    <s v="Diet Coke"/>
    <n v="0.55000000000000004"/>
    <n v="4500"/>
    <n v="2475"/>
    <n v="866.25"/>
    <n v="0.35"/>
  </r>
  <r>
    <s v="BevCo"/>
    <n v="1197831"/>
    <d v="2021-08-20T00:00:00"/>
    <s v="South"/>
    <s v="Arkansas"/>
    <s v="Little Rock"/>
    <s v="Sprite"/>
    <n v="0.5"/>
    <n v="3750"/>
    <n v="1875"/>
    <n v="750"/>
    <n v="0.4"/>
  </r>
  <r>
    <s v="BevCo"/>
    <n v="1197831"/>
    <d v="2021-08-20T00:00:00"/>
    <s v="South"/>
    <s v="Arkansas"/>
    <s v="Little Rock"/>
    <s v="Fanta"/>
    <n v="0.4"/>
    <n v="3250"/>
    <n v="1300"/>
    <n v="520"/>
    <n v="0.4"/>
  </r>
  <r>
    <s v="BevCo"/>
    <n v="1197831"/>
    <d v="2021-08-20T00:00:00"/>
    <s v="South"/>
    <s v="Arkansas"/>
    <s v="Little Rock"/>
    <s v="Powerade"/>
    <n v="0.5"/>
    <n v="3000"/>
    <n v="1500"/>
    <n v="525"/>
    <n v="0.35"/>
  </r>
  <r>
    <s v="BevCo"/>
    <n v="1197831"/>
    <d v="2021-08-20T00:00:00"/>
    <s v="South"/>
    <s v="Arkansas"/>
    <s v="Little Rock"/>
    <s v="Dasani Water"/>
    <n v="0.55000000000000004"/>
    <n v="4750"/>
    <n v="2612.5"/>
    <n v="1045"/>
    <n v="0.4"/>
  </r>
  <r>
    <s v="BevCo"/>
    <n v="1197831"/>
    <d v="2021-09-19T00:00:00"/>
    <s v="South"/>
    <s v="Arkansas"/>
    <s v="Little Rock"/>
    <s v="Coca-Cola"/>
    <n v="0.5"/>
    <n v="5750"/>
    <n v="2875"/>
    <n v="1150"/>
    <n v="0.4"/>
  </r>
  <r>
    <s v="BevCo"/>
    <n v="1197831"/>
    <d v="2021-09-19T00:00:00"/>
    <s v="South"/>
    <s v="Arkansas"/>
    <s v="Little Rock"/>
    <s v="Diet Coke"/>
    <n v="0.40000000000000013"/>
    <n v="3750"/>
    <n v="1500.0000000000005"/>
    <n v="525.00000000000011"/>
    <n v="0.35"/>
  </r>
  <r>
    <s v="BevCo"/>
    <n v="1197831"/>
    <d v="2021-09-19T00:00:00"/>
    <s v="South"/>
    <s v="Arkansas"/>
    <s v="Little Rock"/>
    <s v="Sprite"/>
    <n v="0.15000000000000008"/>
    <n v="2750"/>
    <n v="412.50000000000023"/>
    <n v="165.00000000000011"/>
    <n v="0.4"/>
  </r>
  <r>
    <s v="BevCo"/>
    <n v="1197831"/>
    <d v="2021-09-19T00:00:00"/>
    <s v="South"/>
    <s v="Arkansas"/>
    <s v="Little Rock"/>
    <s v="Fanta"/>
    <n v="0.15000000000000008"/>
    <n v="2500"/>
    <n v="375.00000000000017"/>
    <n v="150.00000000000009"/>
    <n v="0.4"/>
  </r>
  <r>
    <s v="BevCo"/>
    <n v="1197831"/>
    <d v="2021-09-19T00:00:00"/>
    <s v="South"/>
    <s v="Arkansas"/>
    <s v="Little Rock"/>
    <s v="Powerade"/>
    <n v="0.25000000000000006"/>
    <n v="2500"/>
    <n v="625.00000000000011"/>
    <n v="218.75000000000003"/>
    <n v="0.35"/>
  </r>
  <r>
    <s v="BevCo"/>
    <n v="1197831"/>
    <d v="2021-09-19T00:00:00"/>
    <s v="South"/>
    <s v="Arkansas"/>
    <s v="Little Rock"/>
    <s v="Dasani Water"/>
    <n v="0.3000000000000001"/>
    <n v="3500"/>
    <n v="1050.0000000000005"/>
    <n v="420.00000000000023"/>
    <n v="0.4"/>
  </r>
  <r>
    <s v="BevCo"/>
    <n v="1197831"/>
    <d v="2021-10-21T00:00:00"/>
    <s v="South"/>
    <s v="Arkansas"/>
    <s v="Little Rock"/>
    <s v="Coca-Cola"/>
    <n v="0.3000000000000001"/>
    <n v="5250"/>
    <n v="1575.0000000000005"/>
    <n v="630.00000000000023"/>
    <n v="0.4"/>
  </r>
  <r>
    <s v="BevCo"/>
    <n v="1197831"/>
    <d v="2021-10-21T00:00:00"/>
    <s v="South"/>
    <s v="Arkansas"/>
    <s v="Little Rock"/>
    <s v="Diet Coke"/>
    <n v="0.20000000000000012"/>
    <n v="3500"/>
    <n v="700.00000000000045"/>
    <n v="245.00000000000014"/>
    <n v="0.35"/>
  </r>
  <r>
    <s v="BevCo"/>
    <n v="1197831"/>
    <d v="2021-10-21T00:00:00"/>
    <s v="South"/>
    <s v="Arkansas"/>
    <s v="Little Rock"/>
    <s v="Sprite"/>
    <n v="0.20000000000000012"/>
    <n v="2250"/>
    <n v="450.00000000000028"/>
    <n v="180.00000000000011"/>
    <n v="0.4"/>
  </r>
  <r>
    <s v="BevCo"/>
    <n v="1197831"/>
    <d v="2021-10-21T00:00:00"/>
    <s v="South"/>
    <s v="Arkansas"/>
    <s v="Little Rock"/>
    <s v="Fanta"/>
    <n v="0.20000000000000012"/>
    <n v="2000"/>
    <n v="400.00000000000023"/>
    <n v="160.00000000000011"/>
    <n v="0.4"/>
  </r>
  <r>
    <s v="BevCo"/>
    <n v="1197831"/>
    <d v="2021-10-21T00:00:00"/>
    <s v="South"/>
    <s v="Arkansas"/>
    <s v="Little Rock"/>
    <s v="Powerade"/>
    <n v="0.3000000000000001"/>
    <n v="2000"/>
    <n v="600.00000000000023"/>
    <n v="210.00000000000006"/>
    <n v="0.35"/>
  </r>
  <r>
    <s v="BevCo"/>
    <n v="1197831"/>
    <d v="2021-10-21T00:00:00"/>
    <s v="South"/>
    <s v="Arkansas"/>
    <s v="Little Rock"/>
    <s v="Dasani Water"/>
    <n v="0.30000000000000004"/>
    <n v="3250"/>
    <n v="975.00000000000011"/>
    <n v="390.00000000000006"/>
    <n v="0.4"/>
  </r>
  <r>
    <s v="BevCo"/>
    <n v="1197831"/>
    <d v="2021-11-20T00:00:00"/>
    <s v="South"/>
    <s v="Arkansas"/>
    <s v="Little Rock"/>
    <s v="Coca-Cola"/>
    <n v="0.25000000000000011"/>
    <n v="4750"/>
    <n v="1187.5000000000005"/>
    <n v="475.00000000000023"/>
    <n v="0.4"/>
  </r>
  <r>
    <s v="BevCo"/>
    <n v="1197831"/>
    <d v="2021-11-20T00:00:00"/>
    <s v="South"/>
    <s v="Arkansas"/>
    <s v="Little Rock"/>
    <s v="Diet Coke"/>
    <n v="0.15000000000000013"/>
    <n v="3000"/>
    <n v="450.0000000000004"/>
    <n v="157.50000000000014"/>
    <n v="0.35"/>
  </r>
  <r>
    <s v="BevCo"/>
    <n v="1197831"/>
    <d v="2021-11-20T00:00:00"/>
    <s v="South"/>
    <s v="Arkansas"/>
    <s v="Little Rock"/>
    <s v="Sprite"/>
    <n v="0.25000000000000017"/>
    <n v="2450"/>
    <n v="612.50000000000045"/>
    <n v="245.0000000000002"/>
    <n v="0.4"/>
  </r>
  <r>
    <s v="BevCo"/>
    <n v="1197831"/>
    <d v="2021-11-20T00:00:00"/>
    <s v="South"/>
    <s v="Arkansas"/>
    <s v="Little Rock"/>
    <s v="Fanta"/>
    <n v="0.55000000000000016"/>
    <n v="3000"/>
    <n v="1650.0000000000005"/>
    <n v="660.00000000000023"/>
    <n v="0.4"/>
  </r>
  <r>
    <s v="BevCo"/>
    <n v="1197831"/>
    <d v="2021-11-20T00:00:00"/>
    <s v="South"/>
    <s v="Arkansas"/>
    <s v="Little Rock"/>
    <s v="Powerade"/>
    <n v="0.75000000000000011"/>
    <n v="2750"/>
    <n v="2062.5000000000005"/>
    <n v="721.87500000000011"/>
    <n v="0.35"/>
  </r>
  <r>
    <s v="BevCo"/>
    <n v="1197831"/>
    <d v="2021-11-20T00:00:00"/>
    <s v="South"/>
    <s v="Arkansas"/>
    <s v="Little Rock"/>
    <s v="Dasani Water"/>
    <n v="0.75"/>
    <n v="3750"/>
    <n v="2812.5"/>
    <n v="1125"/>
    <n v="0.4"/>
  </r>
  <r>
    <s v="BevCo"/>
    <n v="1197831"/>
    <d v="2021-12-19T00:00:00"/>
    <s v="South"/>
    <s v="Arkansas"/>
    <s v="Little Rock"/>
    <s v="Coca-Cola"/>
    <n v="0.70000000000000007"/>
    <n v="6250"/>
    <n v="4375"/>
    <n v="1750"/>
    <n v="0.4"/>
  </r>
  <r>
    <s v="BevCo"/>
    <n v="1197831"/>
    <d v="2021-12-19T00:00:00"/>
    <s v="South"/>
    <s v="Arkansas"/>
    <s v="Little Rock"/>
    <s v="Diet Coke"/>
    <n v="0.60000000000000009"/>
    <n v="4250"/>
    <n v="2550.0000000000005"/>
    <n v="892.50000000000011"/>
    <n v="0.35"/>
  </r>
  <r>
    <s v="BevCo"/>
    <n v="1197831"/>
    <d v="2021-12-19T00:00:00"/>
    <s v="South"/>
    <s v="Arkansas"/>
    <s v="Little Rock"/>
    <s v="Sprite"/>
    <n v="0.60000000000000009"/>
    <n v="3750"/>
    <n v="2250.0000000000005"/>
    <n v="900.00000000000023"/>
    <n v="0.4"/>
  </r>
  <r>
    <s v="BevCo"/>
    <n v="1197831"/>
    <d v="2021-12-19T00:00:00"/>
    <s v="South"/>
    <s v="Arkansas"/>
    <s v="Little Rock"/>
    <s v="Fanta"/>
    <n v="0.60000000000000009"/>
    <n v="3250"/>
    <n v="1950.0000000000002"/>
    <n v="780.00000000000011"/>
    <n v="0.4"/>
  </r>
  <r>
    <s v="BevCo"/>
    <n v="1197831"/>
    <d v="2021-12-19T00:00:00"/>
    <s v="South"/>
    <s v="Arkansas"/>
    <s v="Little Rock"/>
    <s v="Powerade"/>
    <n v="0.70000000000000007"/>
    <n v="3250"/>
    <n v="2275"/>
    <n v="796.25"/>
    <n v="0.35"/>
  </r>
  <r>
    <s v="BevCo"/>
    <n v="1197831"/>
    <d v="2021-12-19T00:00:00"/>
    <s v="South"/>
    <s v="Arkansas"/>
    <s v="Little Rock"/>
    <s v="Dasani Water"/>
    <n v="0.75"/>
    <n v="4250"/>
    <n v="3187.5"/>
    <n v="1275"/>
    <n v="0.4"/>
  </r>
  <r>
    <s v="BevCo"/>
    <n v="1197831"/>
    <d v="2021-01-16T00:00:00"/>
    <s v="South"/>
    <s v="Oklahoma"/>
    <s v="Oklahoma City"/>
    <s v="Coca-Cola"/>
    <n v="0.25000000000000006"/>
    <n v="5500"/>
    <n v="1375.0000000000002"/>
    <n v="481.25000000000006"/>
    <n v="0.35"/>
  </r>
  <r>
    <s v="BevCo"/>
    <n v="1197831"/>
    <d v="2021-01-16T00:00:00"/>
    <s v="South"/>
    <s v="Oklahoma"/>
    <s v="Oklahoma City"/>
    <s v="Diet Coke"/>
    <n v="0.25000000000000006"/>
    <n v="3500"/>
    <n v="875.00000000000023"/>
    <n v="306.25000000000006"/>
    <n v="0.35"/>
  </r>
  <r>
    <s v="BevCo"/>
    <n v="1197831"/>
    <d v="2021-01-16T00:00:00"/>
    <s v="South"/>
    <s v="Oklahoma"/>
    <s v="Oklahoma City"/>
    <s v="Sprite"/>
    <n v="0.15000000000000008"/>
    <n v="3500"/>
    <n v="525.00000000000023"/>
    <n v="183.75000000000006"/>
    <n v="0.35"/>
  </r>
  <r>
    <s v="BevCo"/>
    <n v="1197831"/>
    <d v="2021-01-16T00:00:00"/>
    <s v="South"/>
    <s v="Oklahoma"/>
    <s v="Oklahoma City"/>
    <s v="Fanta"/>
    <n v="0.2"/>
    <n v="2000"/>
    <n v="400"/>
    <n v="140"/>
    <n v="0.35"/>
  </r>
  <r>
    <s v="BevCo"/>
    <n v="1197831"/>
    <d v="2021-01-16T00:00:00"/>
    <s v="South"/>
    <s v="Oklahoma"/>
    <s v="Oklahoma City"/>
    <s v="Powerade"/>
    <n v="0.35000000000000003"/>
    <n v="2500"/>
    <n v="875.00000000000011"/>
    <n v="306.25"/>
    <n v="0.35"/>
  </r>
  <r>
    <s v="BevCo"/>
    <n v="1197831"/>
    <d v="2021-01-16T00:00:00"/>
    <s v="South"/>
    <s v="Oklahoma"/>
    <s v="Oklahoma City"/>
    <s v="Dasani Water"/>
    <n v="0.25000000000000006"/>
    <n v="3500"/>
    <n v="875.00000000000023"/>
    <n v="306.25000000000006"/>
    <n v="0.35"/>
  </r>
  <r>
    <s v="BevCo"/>
    <n v="1197831"/>
    <d v="2021-02-14T00:00:00"/>
    <s v="South"/>
    <s v="Oklahoma"/>
    <s v="Oklahoma City"/>
    <s v="Coca-Cola"/>
    <n v="0.25000000000000006"/>
    <n v="6000"/>
    <n v="1500.0000000000002"/>
    <n v="525"/>
    <n v="0.35"/>
  </r>
  <r>
    <s v="BevCo"/>
    <n v="1197831"/>
    <d v="2021-02-14T00:00:00"/>
    <s v="South"/>
    <s v="Oklahoma"/>
    <s v="Oklahoma City"/>
    <s v="Diet Coke"/>
    <n v="0.25000000000000006"/>
    <n v="2500"/>
    <n v="625.00000000000011"/>
    <n v="218.75000000000003"/>
    <n v="0.35"/>
  </r>
  <r>
    <s v="BevCo"/>
    <n v="1197831"/>
    <d v="2021-02-14T00:00:00"/>
    <s v="South"/>
    <s v="Oklahoma"/>
    <s v="Oklahoma City"/>
    <s v="Sprite"/>
    <n v="0.15000000000000008"/>
    <n v="3000"/>
    <n v="450.00000000000023"/>
    <n v="157.50000000000006"/>
    <n v="0.35"/>
  </r>
  <r>
    <s v="BevCo"/>
    <n v="1197831"/>
    <d v="2021-02-14T00:00:00"/>
    <s v="South"/>
    <s v="Oklahoma"/>
    <s v="Oklahoma City"/>
    <s v="Fanta"/>
    <n v="0.2"/>
    <n v="1500"/>
    <n v="300"/>
    <n v="105"/>
    <n v="0.35"/>
  </r>
  <r>
    <s v="BevCo"/>
    <n v="1197831"/>
    <d v="2021-02-14T00:00:00"/>
    <s v="South"/>
    <s v="Oklahoma"/>
    <s v="Oklahoma City"/>
    <s v="Powerade"/>
    <n v="0.35000000000000003"/>
    <n v="2250"/>
    <n v="787.50000000000011"/>
    <n v="275.625"/>
    <n v="0.35"/>
  </r>
  <r>
    <s v="BevCo"/>
    <n v="1197831"/>
    <d v="2021-02-14T00:00:00"/>
    <s v="South"/>
    <s v="Oklahoma"/>
    <s v="Oklahoma City"/>
    <s v="Dasani Water"/>
    <n v="0.2"/>
    <n v="3250"/>
    <n v="650"/>
    <n v="227.49999999999997"/>
    <n v="0.35"/>
  </r>
  <r>
    <s v="BevCo"/>
    <n v="1197831"/>
    <d v="2021-03-12T00:00:00"/>
    <s v="South"/>
    <s v="Oklahoma"/>
    <s v="Oklahoma City"/>
    <s v="Coca-Cola"/>
    <n v="0.2"/>
    <n v="5450"/>
    <n v="1090"/>
    <n v="381.5"/>
    <n v="0.35"/>
  </r>
  <r>
    <s v="BevCo"/>
    <n v="1197831"/>
    <d v="2021-03-12T00:00:00"/>
    <s v="South"/>
    <s v="Oklahoma"/>
    <s v="Oklahoma City"/>
    <s v="Diet Coke"/>
    <n v="0.2"/>
    <n v="2250"/>
    <n v="450"/>
    <n v="157.5"/>
    <n v="0.35"/>
  </r>
  <r>
    <s v="BevCo"/>
    <n v="1197831"/>
    <d v="2021-03-12T00:00:00"/>
    <s v="South"/>
    <s v="Oklahoma"/>
    <s v="Oklahoma City"/>
    <s v="Sprite"/>
    <n v="0.10000000000000002"/>
    <n v="2500"/>
    <n v="250.00000000000006"/>
    <n v="87.500000000000014"/>
    <n v="0.35"/>
  </r>
  <r>
    <s v="BevCo"/>
    <n v="1197831"/>
    <d v="2021-03-12T00:00:00"/>
    <s v="South"/>
    <s v="Oklahoma"/>
    <s v="Oklahoma City"/>
    <s v="Fanta"/>
    <n v="0.19999999999999996"/>
    <n v="1000"/>
    <n v="199.99999999999994"/>
    <n v="69.999999999999972"/>
    <n v="0.35"/>
  </r>
  <r>
    <s v="BevCo"/>
    <n v="1197831"/>
    <d v="2021-03-12T00:00:00"/>
    <s v="South"/>
    <s v="Oklahoma"/>
    <s v="Oklahoma City"/>
    <s v="Powerade"/>
    <n v="0.35000000000000009"/>
    <n v="1500"/>
    <n v="525.00000000000011"/>
    <n v="183.75000000000003"/>
    <n v="0.35"/>
  </r>
  <r>
    <s v="BevCo"/>
    <n v="1197831"/>
    <d v="2021-03-12T00:00:00"/>
    <s v="South"/>
    <s v="Oklahoma"/>
    <s v="Oklahoma City"/>
    <s v="Dasani Water"/>
    <n v="0.25"/>
    <n v="2500"/>
    <n v="625"/>
    <n v="218.75"/>
    <n v="0.35"/>
  </r>
  <r>
    <s v="BevCo"/>
    <n v="1197831"/>
    <d v="2021-04-13T00:00:00"/>
    <s v="South"/>
    <s v="Oklahoma"/>
    <s v="Oklahoma City"/>
    <s v="Coca-Cola"/>
    <n v="0.25"/>
    <n v="5000"/>
    <n v="1250"/>
    <n v="437.5"/>
    <n v="0.35"/>
  </r>
  <r>
    <s v="BevCo"/>
    <n v="1197831"/>
    <d v="2021-04-13T00:00:00"/>
    <s v="South"/>
    <s v="Oklahoma"/>
    <s v="Oklahoma City"/>
    <s v="Diet Coke"/>
    <n v="0.25"/>
    <n v="2000"/>
    <n v="500"/>
    <n v="175"/>
    <n v="0.35"/>
  </r>
  <r>
    <s v="BevCo"/>
    <n v="1197831"/>
    <d v="2021-04-13T00:00:00"/>
    <s v="South"/>
    <s v="Oklahoma"/>
    <s v="Oklahoma City"/>
    <s v="Sprite"/>
    <n v="0.15000000000000002"/>
    <n v="2000"/>
    <n v="300.00000000000006"/>
    <n v="105.00000000000001"/>
    <n v="0.35"/>
  </r>
  <r>
    <s v="BevCo"/>
    <n v="1197831"/>
    <d v="2021-04-13T00:00:00"/>
    <s v="South"/>
    <s v="Oklahoma"/>
    <s v="Oklahoma City"/>
    <s v="Fanta"/>
    <n v="0.19999999999999996"/>
    <n v="1250"/>
    <n v="249.99999999999994"/>
    <n v="87.499999999999972"/>
    <n v="0.35"/>
  </r>
  <r>
    <s v="BevCo"/>
    <n v="1197831"/>
    <d v="2021-04-13T00:00:00"/>
    <s v="South"/>
    <s v="Oklahoma"/>
    <s v="Oklahoma City"/>
    <s v="Powerade"/>
    <n v="0.4"/>
    <n v="1500"/>
    <n v="600"/>
    <n v="210"/>
    <n v="0.35"/>
  </r>
  <r>
    <s v="BevCo"/>
    <n v="1197831"/>
    <d v="2021-04-13T00:00:00"/>
    <s v="South"/>
    <s v="Oklahoma"/>
    <s v="Oklahoma City"/>
    <s v="Dasani Water"/>
    <n v="0.30000000000000004"/>
    <n v="3000"/>
    <n v="900.00000000000011"/>
    <n v="315"/>
    <n v="0.35"/>
  </r>
  <r>
    <s v="BevCo"/>
    <n v="1197831"/>
    <d v="2021-05-12T00:00:00"/>
    <s v="South"/>
    <s v="Oklahoma"/>
    <s v="Oklahoma City"/>
    <s v="Coca-Cola"/>
    <n v="0.4"/>
    <n v="5700"/>
    <n v="2280"/>
    <n v="798"/>
    <n v="0.35"/>
  </r>
  <r>
    <s v="BevCo"/>
    <n v="1197831"/>
    <d v="2021-05-12T00:00:00"/>
    <s v="South"/>
    <s v="Oklahoma"/>
    <s v="Oklahoma City"/>
    <s v="Diet Coke"/>
    <n v="0.4"/>
    <n v="2750"/>
    <n v="1100"/>
    <n v="385"/>
    <n v="0.35"/>
  </r>
  <r>
    <s v="BevCo"/>
    <n v="1197831"/>
    <d v="2021-05-12T00:00:00"/>
    <s v="South"/>
    <s v="Oklahoma"/>
    <s v="Oklahoma City"/>
    <s v="Sprite"/>
    <n v="0.35000000000000003"/>
    <n v="2500"/>
    <n v="875.00000000000011"/>
    <n v="306.25"/>
    <n v="0.35"/>
  </r>
  <r>
    <s v="BevCo"/>
    <n v="1197831"/>
    <d v="2021-05-12T00:00:00"/>
    <s v="South"/>
    <s v="Oklahoma"/>
    <s v="Oklahoma City"/>
    <s v="Fanta"/>
    <n v="0.35000000000000003"/>
    <n v="2000"/>
    <n v="700.00000000000011"/>
    <n v="245.00000000000003"/>
    <n v="0.35"/>
  </r>
  <r>
    <s v="BevCo"/>
    <n v="1197831"/>
    <d v="2021-05-12T00:00:00"/>
    <s v="South"/>
    <s v="Oklahoma"/>
    <s v="Oklahoma City"/>
    <s v="Powerade"/>
    <n v="0.44999999999999996"/>
    <n v="2250"/>
    <n v="1012.4999999999999"/>
    <n v="354.37499999999994"/>
    <n v="0.35"/>
  </r>
  <r>
    <s v="BevCo"/>
    <n v="1197831"/>
    <d v="2021-05-12T00:00:00"/>
    <s v="South"/>
    <s v="Oklahoma"/>
    <s v="Oklahoma City"/>
    <s v="Dasani Water"/>
    <n v="0.44999999999999996"/>
    <n v="3250"/>
    <n v="1462.4999999999998"/>
    <n v="511.87499999999989"/>
    <n v="0.35"/>
  </r>
  <r>
    <s v="BevCo"/>
    <n v="1197831"/>
    <d v="2021-06-14T00:00:00"/>
    <s v="South"/>
    <s v="Oklahoma"/>
    <s v="Oklahoma City"/>
    <s v="Coca-Cola"/>
    <n v="0.39999999999999997"/>
    <n v="5750"/>
    <n v="2300"/>
    <n v="805"/>
    <n v="0.35"/>
  </r>
  <r>
    <s v="BevCo"/>
    <n v="1197831"/>
    <d v="2021-06-14T00:00:00"/>
    <s v="South"/>
    <s v="Oklahoma"/>
    <s v="Oklahoma City"/>
    <s v="Diet Coke"/>
    <n v="0.35000000000000003"/>
    <n v="3250"/>
    <n v="1137.5"/>
    <n v="398.125"/>
    <n v="0.35"/>
  </r>
  <r>
    <s v="BevCo"/>
    <n v="1197831"/>
    <d v="2021-06-14T00:00:00"/>
    <s v="South"/>
    <s v="Oklahoma"/>
    <s v="Oklahoma City"/>
    <s v="Sprite"/>
    <n v="0.4"/>
    <n v="3000"/>
    <n v="1200"/>
    <n v="420"/>
    <n v="0.35"/>
  </r>
  <r>
    <s v="BevCo"/>
    <n v="1197831"/>
    <d v="2021-06-14T00:00:00"/>
    <s v="South"/>
    <s v="Oklahoma"/>
    <s v="Oklahoma City"/>
    <s v="Fanta"/>
    <n v="0.4"/>
    <n v="2750"/>
    <n v="1100"/>
    <n v="385"/>
    <n v="0.35"/>
  </r>
  <r>
    <s v="BevCo"/>
    <n v="1197831"/>
    <d v="2021-06-14T00:00:00"/>
    <s v="South"/>
    <s v="Oklahoma"/>
    <s v="Oklahoma City"/>
    <s v="Powerade"/>
    <n v="0.54999999999999993"/>
    <n v="2750"/>
    <n v="1512.4999999999998"/>
    <n v="529.37499999999989"/>
    <n v="0.35"/>
  </r>
  <r>
    <s v="BevCo"/>
    <n v="1197831"/>
    <d v="2021-06-14T00:00:00"/>
    <s v="South"/>
    <s v="Oklahoma"/>
    <s v="Oklahoma City"/>
    <s v="Dasani Water"/>
    <n v="0.6"/>
    <n v="4500"/>
    <n v="2700"/>
    <n v="944.99999999999989"/>
    <n v="0.35"/>
  </r>
  <r>
    <s v="BevCo"/>
    <n v="1197831"/>
    <d v="2021-07-12T00:00:00"/>
    <s v="South"/>
    <s v="Oklahoma"/>
    <s v="Oklahoma City"/>
    <s v="Coca-Cola"/>
    <n v="0.54999999999999993"/>
    <n v="6750"/>
    <n v="3712.4999999999995"/>
    <n v="1299.3749999999998"/>
    <n v="0.35"/>
  </r>
  <r>
    <s v="BevCo"/>
    <n v="1197831"/>
    <d v="2021-07-12T00:00:00"/>
    <s v="South"/>
    <s v="Oklahoma"/>
    <s v="Oklahoma City"/>
    <s v="Diet Coke"/>
    <n v="0.5"/>
    <n v="4250"/>
    <n v="2125"/>
    <n v="743.75"/>
    <n v="0.35"/>
  </r>
  <r>
    <s v="BevCo"/>
    <n v="1197831"/>
    <d v="2021-07-12T00:00:00"/>
    <s v="South"/>
    <s v="Oklahoma"/>
    <s v="Oklahoma City"/>
    <s v="Sprite"/>
    <n v="0.45"/>
    <n v="3500"/>
    <n v="1575"/>
    <n v="551.25"/>
    <n v="0.35"/>
  </r>
  <r>
    <s v="BevCo"/>
    <n v="1197831"/>
    <d v="2021-07-12T00:00:00"/>
    <s v="South"/>
    <s v="Oklahoma"/>
    <s v="Oklahoma City"/>
    <s v="Fanta"/>
    <n v="0.45"/>
    <n v="3000"/>
    <n v="1350"/>
    <n v="472.49999999999994"/>
    <n v="0.35"/>
  </r>
  <r>
    <s v="BevCo"/>
    <n v="1197831"/>
    <d v="2021-07-12T00:00:00"/>
    <s v="South"/>
    <s v="Oklahoma"/>
    <s v="Oklahoma City"/>
    <s v="Powerade"/>
    <n v="0.6"/>
    <n v="3250"/>
    <n v="1950"/>
    <n v="682.5"/>
    <n v="0.35"/>
  </r>
  <r>
    <s v="BevCo"/>
    <n v="1197831"/>
    <d v="2021-07-12T00:00:00"/>
    <s v="South"/>
    <s v="Oklahoma"/>
    <s v="Oklahoma City"/>
    <s v="Dasani Water"/>
    <n v="0.65"/>
    <n v="5000"/>
    <n v="3250"/>
    <n v="1137.5"/>
    <n v="0.35"/>
  </r>
  <r>
    <s v="BevCo"/>
    <n v="1197831"/>
    <d v="2021-08-13T00:00:00"/>
    <s v="South"/>
    <s v="Oklahoma"/>
    <s v="Oklahoma City"/>
    <s v="Coca-Cola"/>
    <n v="0.6"/>
    <n v="6500"/>
    <n v="3900"/>
    <n v="1365"/>
    <n v="0.35"/>
  </r>
  <r>
    <s v="BevCo"/>
    <n v="1197831"/>
    <d v="2021-08-13T00:00:00"/>
    <s v="South"/>
    <s v="Oklahoma"/>
    <s v="Oklahoma City"/>
    <s v="Diet Coke"/>
    <n v="0.55000000000000004"/>
    <n v="4250"/>
    <n v="2337.5"/>
    <n v="818.125"/>
    <n v="0.35"/>
  </r>
  <r>
    <s v="BevCo"/>
    <n v="1197831"/>
    <d v="2021-08-13T00:00:00"/>
    <s v="South"/>
    <s v="Oklahoma"/>
    <s v="Oklahoma City"/>
    <s v="Sprite"/>
    <n v="0.5"/>
    <n v="3500"/>
    <n v="1750"/>
    <n v="612.5"/>
    <n v="0.35"/>
  </r>
  <r>
    <s v="BevCo"/>
    <n v="1197831"/>
    <d v="2021-08-13T00:00:00"/>
    <s v="South"/>
    <s v="Oklahoma"/>
    <s v="Oklahoma City"/>
    <s v="Fanta"/>
    <n v="0.4"/>
    <n v="3000"/>
    <n v="1200"/>
    <n v="420"/>
    <n v="0.35"/>
  </r>
  <r>
    <s v="BevCo"/>
    <n v="1197831"/>
    <d v="2021-08-13T00:00:00"/>
    <s v="South"/>
    <s v="Oklahoma"/>
    <s v="Oklahoma City"/>
    <s v="Powerade"/>
    <n v="0.5"/>
    <n v="2750"/>
    <n v="1375"/>
    <n v="481.24999999999994"/>
    <n v="0.35"/>
  </r>
  <r>
    <s v="BevCo"/>
    <n v="1197831"/>
    <d v="2021-08-13T00:00:00"/>
    <s v="South"/>
    <s v="Oklahoma"/>
    <s v="Oklahoma City"/>
    <s v="Dasani Water"/>
    <n v="0.55000000000000004"/>
    <n v="4500"/>
    <n v="2475"/>
    <n v="866.25"/>
    <n v="0.35"/>
  </r>
  <r>
    <s v="BevCo"/>
    <n v="1197831"/>
    <d v="2021-09-12T00:00:00"/>
    <s v="South"/>
    <s v="Oklahoma"/>
    <s v="Oklahoma City"/>
    <s v="Coca-Cola"/>
    <n v="0.5"/>
    <n v="5500"/>
    <n v="2750"/>
    <n v="962.49999999999989"/>
    <n v="0.35"/>
  </r>
  <r>
    <s v="BevCo"/>
    <n v="1197831"/>
    <d v="2021-09-12T00:00:00"/>
    <s v="South"/>
    <s v="Oklahoma"/>
    <s v="Oklahoma City"/>
    <s v="Diet Coke"/>
    <n v="0.40000000000000013"/>
    <n v="3500"/>
    <n v="1400.0000000000005"/>
    <n v="490.00000000000011"/>
    <n v="0.35"/>
  </r>
  <r>
    <s v="BevCo"/>
    <n v="1197831"/>
    <d v="2021-09-12T00:00:00"/>
    <s v="South"/>
    <s v="Oklahoma"/>
    <s v="Oklahoma City"/>
    <s v="Sprite"/>
    <n v="0.15000000000000008"/>
    <n v="2500"/>
    <n v="375.00000000000017"/>
    <n v="131.25000000000006"/>
    <n v="0.35"/>
  </r>
  <r>
    <s v="BevCo"/>
    <n v="1197831"/>
    <d v="2021-09-12T00:00:00"/>
    <s v="South"/>
    <s v="Oklahoma"/>
    <s v="Oklahoma City"/>
    <s v="Fanta"/>
    <n v="0.15000000000000008"/>
    <n v="2250"/>
    <n v="337.50000000000017"/>
    <n v="118.12500000000006"/>
    <n v="0.35"/>
  </r>
  <r>
    <s v="BevCo"/>
    <n v="1197831"/>
    <d v="2021-09-12T00:00:00"/>
    <s v="South"/>
    <s v="Oklahoma"/>
    <s v="Oklahoma City"/>
    <s v="Powerade"/>
    <n v="0.25000000000000006"/>
    <n v="2250"/>
    <n v="562.50000000000011"/>
    <n v="196.87500000000003"/>
    <n v="0.35"/>
  </r>
  <r>
    <s v="BevCo"/>
    <n v="1197831"/>
    <d v="2021-09-12T00:00:00"/>
    <s v="South"/>
    <s v="Oklahoma"/>
    <s v="Oklahoma City"/>
    <s v="Dasani Water"/>
    <n v="0.3000000000000001"/>
    <n v="3250"/>
    <n v="975.00000000000034"/>
    <n v="341.25000000000011"/>
    <n v="0.35"/>
  </r>
  <r>
    <s v="BevCo"/>
    <n v="1197831"/>
    <d v="2021-10-14T00:00:00"/>
    <s v="South"/>
    <s v="Oklahoma"/>
    <s v="Oklahoma City"/>
    <s v="Coca-Cola"/>
    <n v="0.3000000000000001"/>
    <n v="5000"/>
    <n v="1500.0000000000005"/>
    <n v="525.00000000000011"/>
    <n v="0.35"/>
  </r>
  <r>
    <s v="BevCo"/>
    <n v="1197831"/>
    <d v="2021-10-14T00:00:00"/>
    <s v="South"/>
    <s v="Oklahoma"/>
    <s v="Oklahoma City"/>
    <s v="Diet Coke"/>
    <n v="0.20000000000000012"/>
    <n v="3250"/>
    <n v="650.00000000000034"/>
    <n v="227.50000000000011"/>
    <n v="0.35"/>
  </r>
  <r>
    <s v="BevCo"/>
    <n v="1197831"/>
    <d v="2021-10-14T00:00:00"/>
    <s v="South"/>
    <s v="Oklahoma"/>
    <s v="Oklahoma City"/>
    <s v="Sprite"/>
    <n v="0.20000000000000012"/>
    <n v="2000"/>
    <n v="400.00000000000023"/>
    <n v="140.00000000000006"/>
    <n v="0.35"/>
  </r>
  <r>
    <s v="BevCo"/>
    <n v="1197831"/>
    <d v="2021-10-14T00:00:00"/>
    <s v="South"/>
    <s v="Oklahoma"/>
    <s v="Oklahoma City"/>
    <s v="Fanta"/>
    <n v="0.20000000000000012"/>
    <n v="1750"/>
    <n v="350.00000000000023"/>
    <n v="122.50000000000007"/>
    <n v="0.35"/>
  </r>
  <r>
    <s v="BevCo"/>
    <n v="1197831"/>
    <d v="2021-10-14T00:00:00"/>
    <s v="South"/>
    <s v="Oklahoma"/>
    <s v="Oklahoma City"/>
    <s v="Powerade"/>
    <n v="0.3000000000000001"/>
    <n v="1750"/>
    <n v="525.00000000000023"/>
    <n v="183.75000000000006"/>
    <n v="0.35"/>
  </r>
  <r>
    <s v="BevCo"/>
    <n v="1197831"/>
    <d v="2021-10-14T00:00:00"/>
    <s v="South"/>
    <s v="Oklahoma"/>
    <s v="Oklahoma City"/>
    <s v="Dasani Water"/>
    <n v="0.30000000000000004"/>
    <n v="3000"/>
    <n v="900.00000000000011"/>
    <n v="315"/>
    <n v="0.35"/>
  </r>
  <r>
    <s v="BevCo"/>
    <n v="1197831"/>
    <d v="2021-11-13T00:00:00"/>
    <s v="South"/>
    <s v="Oklahoma"/>
    <s v="Oklahoma City"/>
    <s v="Coca-Cola"/>
    <n v="0.25000000000000011"/>
    <n v="4500"/>
    <n v="1125.0000000000005"/>
    <n v="393.75000000000011"/>
    <n v="0.35"/>
  </r>
  <r>
    <s v="BevCo"/>
    <n v="1197831"/>
    <d v="2021-11-13T00:00:00"/>
    <s v="South"/>
    <s v="Oklahoma"/>
    <s v="Oklahoma City"/>
    <s v="Diet Coke"/>
    <n v="0.15000000000000013"/>
    <n v="2750"/>
    <n v="412.50000000000034"/>
    <n v="144.37500000000011"/>
    <n v="0.35"/>
  </r>
  <r>
    <s v="BevCo"/>
    <n v="1197831"/>
    <d v="2021-11-13T00:00:00"/>
    <s v="South"/>
    <s v="Oklahoma"/>
    <s v="Oklahoma City"/>
    <s v="Sprite"/>
    <n v="0.25000000000000017"/>
    <n v="2200"/>
    <n v="550.00000000000034"/>
    <n v="192.50000000000011"/>
    <n v="0.35"/>
  </r>
  <r>
    <s v="BevCo"/>
    <n v="1197831"/>
    <d v="2021-11-13T00:00:00"/>
    <s v="South"/>
    <s v="Oklahoma"/>
    <s v="Oklahoma City"/>
    <s v="Fanta"/>
    <n v="0.55000000000000016"/>
    <n v="2750"/>
    <n v="1512.5000000000005"/>
    <n v="529.37500000000011"/>
    <n v="0.35"/>
  </r>
  <r>
    <s v="BevCo"/>
    <n v="1197831"/>
    <d v="2021-11-13T00:00:00"/>
    <s v="South"/>
    <s v="Oklahoma"/>
    <s v="Oklahoma City"/>
    <s v="Powerade"/>
    <n v="0.75000000000000011"/>
    <n v="2500"/>
    <n v="1875.0000000000002"/>
    <n v="656.25"/>
    <n v="0.35"/>
  </r>
  <r>
    <s v="BevCo"/>
    <n v="1197831"/>
    <d v="2021-11-13T00:00:00"/>
    <s v="South"/>
    <s v="Oklahoma"/>
    <s v="Oklahoma City"/>
    <s v="Dasani Water"/>
    <n v="0.75"/>
    <n v="3500"/>
    <n v="2625"/>
    <n v="918.74999999999989"/>
    <n v="0.35"/>
  </r>
  <r>
    <s v="BevCo"/>
    <n v="1197831"/>
    <d v="2021-12-12T00:00:00"/>
    <s v="South"/>
    <s v="Oklahoma"/>
    <s v="Oklahoma City"/>
    <s v="Coca-Cola"/>
    <n v="0.70000000000000007"/>
    <n v="6000"/>
    <n v="4200"/>
    <n v="1470"/>
    <n v="0.35"/>
  </r>
  <r>
    <s v="BevCo"/>
    <n v="1197831"/>
    <d v="2021-12-12T00:00:00"/>
    <s v="South"/>
    <s v="Oklahoma"/>
    <s v="Oklahoma City"/>
    <s v="Diet Coke"/>
    <n v="0.60000000000000009"/>
    <n v="4000"/>
    <n v="2400.0000000000005"/>
    <n v="840.00000000000011"/>
    <n v="0.35"/>
  </r>
  <r>
    <s v="BevCo"/>
    <n v="1197831"/>
    <d v="2021-12-12T00:00:00"/>
    <s v="South"/>
    <s v="Oklahoma"/>
    <s v="Oklahoma City"/>
    <s v="Sprite"/>
    <n v="0.60000000000000009"/>
    <n v="3500"/>
    <n v="2100.0000000000005"/>
    <n v="735.00000000000011"/>
    <n v="0.35"/>
  </r>
  <r>
    <s v="BevCo"/>
    <n v="1197831"/>
    <d v="2021-12-12T00:00:00"/>
    <s v="South"/>
    <s v="Oklahoma"/>
    <s v="Oklahoma City"/>
    <s v="Fanta"/>
    <n v="0.60000000000000009"/>
    <n v="3000"/>
    <n v="1800.0000000000002"/>
    <n v="630"/>
    <n v="0.35"/>
  </r>
  <r>
    <s v="BevCo"/>
    <n v="1197831"/>
    <d v="2021-12-12T00:00:00"/>
    <s v="South"/>
    <s v="Oklahoma"/>
    <s v="Oklahoma City"/>
    <s v="Powerade"/>
    <n v="0.70000000000000007"/>
    <n v="3000"/>
    <n v="2100"/>
    <n v="735"/>
    <n v="0.35"/>
  </r>
  <r>
    <s v="BevCo"/>
    <n v="1197831"/>
    <d v="2021-12-12T00:00:00"/>
    <s v="South"/>
    <s v="Oklahoma"/>
    <s v="Oklahoma City"/>
    <s v="Dasani Water"/>
    <n v="0.75"/>
    <n v="4000"/>
    <n v="3000"/>
    <n v="1050"/>
    <n v="0.35"/>
  </r>
  <r>
    <s v="Sodapop"/>
    <n v="1185732"/>
    <d v="2021-01-12T00:00:00"/>
    <s v="Midwest"/>
    <s v="Kansas"/>
    <s v="Wichita"/>
    <s v="Coca-Cola"/>
    <n v="0.4"/>
    <n v="4750"/>
    <n v="1900"/>
    <n v="665"/>
    <n v="0.35"/>
  </r>
  <r>
    <s v="Sodapop"/>
    <n v="1185732"/>
    <d v="2021-01-12T00:00:00"/>
    <s v="Midwest"/>
    <s v="Kansas"/>
    <s v="Wichita"/>
    <s v="Diet Coke"/>
    <n v="0.4"/>
    <n v="2750"/>
    <n v="1100"/>
    <n v="330"/>
    <n v="0.3"/>
  </r>
  <r>
    <s v="Sodapop"/>
    <n v="1185732"/>
    <d v="2021-01-12T00:00:00"/>
    <s v="Midwest"/>
    <s v="Kansas"/>
    <s v="Wichita"/>
    <s v="Sprite"/>
    <n v="0.30000000000000004"/>
    <n v="2750"/>
    <n v="825.00000000000011"/>
    <n v="247.50000000000003"/>
    <n v="0.3"/>
  </r>
  <r>
    <s v="Sodapop"/>
    <n v="1185732"/>
    <d v="2021-01-12T00:00:00"/>
    <s v="Midwest"/>
    <s v="Kansas"/>
    <s v="Wichita"/>
    <s v="Fanta"/>
    <n v="0.35000000000000003"/>
    <n v="1250"/>
    <n v="437.50000000000006"/>
    <n v="131.25"/>
    <n v="0.3"/>
  </r>
  <r>
    <s v="Sodapop"/>
    <n v="1185732"/>
    <d v="2021-01-12T00:00:00"/>
    <s v="Midwest"/>
    <s v="Kansas"/>
    <s v="Wichita"/>
    <s v="Powerade"/>
    <n v="0.49999999999999994"/>
    <n v="1750"/>
    <n v="874.99999999999989"/>
    <n v="306.24999999999994"/>
    <n v="0.35"/>
  </r>
  <r>
    <s v="Sodapop"/>
    <n v="1185732"/>
    <d v="2021-01-12T00:00:00"/>
    <s v="Midwest"/>
    <s v="Kansas"/>
    <s v="Wichita"/>
    <s v="Dasani Water"/>
    <n v="0.4"/>
    <n v="2750"/>
    <n v="1100"/>
    <n v="440"/>
    <n v="0.4"/>
  </r>
  <r>
    <s v="Sodapop"/>
    <n v="1185732"/>
    <d v="2021-02-12T00:00:00"/>
    <s v="Midwest"/>
    <s v="Kansas"/>
    <s v="Wichita"/>
    <s v="Coca-Cola"/>
    <n v="0.4"/>
    <n v="5250"/>
    <n v="2100"/>
    <n v="735"/>
    <n v="0.35"/>
  </r>
  <r>
    <s v="Sodapop"/>
    <n v="1185732"/>
    <d v="2021-02-12T00:00:00"/>
    <s v="Midwest"/>
    <s v="Kansas"/>
    <s v="Wichita"/>
    <s v="Diet Coke"/>
    <n v="0.4"/>
    <n v="1750"/>
    <n v="700"/>
    <n v="210"/>
    <n v="0.3"/>
  </r>
  <r>
    <s v="Sodapop"/>
    <n v="1185732"/>
    <d v="2021-02-12T00:00:00"/>
    <s v="Midwest"/>
    <s v="Kansas"/>
    <s v="Wichita"/>
    <s v="Sprite"/>
    <n v="0.30000000000000004"/>
    <n v="2250"/>
    <n v="675.00000000000011"/>
    <n v="202.50000000000003"/>
    <n v="0.3"/>
  </r>
  <r>
    <s v="Sodapop"/>
    <n v="1185732"/>
    <d v="2021-02-12T00:00:00"/>
    <s v="Midwest"/>
    <s v="Kansas"/>
    <s v="Wichita"/>
    <s v="Fanta"/>
    <n v="0.35000000000000003"/>
    <n v="1000"/>
    <n v="350.00000000000006"/>
    <n v="105.00000000000001"/>
    <n v="0.3"/>
  </r>
  <r>
    <s v="Sodapop"/>
    <n v="1185732"/>
    <d v="2021-02-12T00:00:00"/>
    <s v="Midwest"/>
    <s v="Kansas"/>
    <s v="Wichita"/>
    <s v="Powerade"/>
    <n v="0.49999999999999994"/>
    <n v="1750"/>
    <n v="874.99999999999989"/>
    <n v="306.24999999999994"/>
    <n v="0.35"/>
  </r>
  <r>
    <s v="Sodapop"/>
    <n v="1185732"/>
    <d v="2021-02-12T00:00:00"/>
    <s v="Midwest"/>
    <s v="Kansas"/>
    <s v="Wichita"/>
    <s v="Dasani Water"/>
    <n v="0.35"/>
    <n v="2750"/>
    <n v="962.49999999999989"/>
    <n v="385"/>
    <n v="0.4"/>
  </r>
  <r>
    <s v="Sodapop"/>
    <n v="1185732"/>
    <d v="2021-03-11T00:00:00"/>
    <s v="Midwest"/>
    <s v="Kansas"/>
    <s v="Wichita"/>
    <s v="Coca-Cola"/>
    <n v="0.4"/>
    <n v="4950"/>
    <n v="1980"/>
    <n v="693"/>
    <n v="0.35"/>
  </r>
  <r>
    <s v="Sodapop"/>
    <n v="1185732"/>
    <d v="2021-03-11T00:00:00"/>
    <s v="Midwest"/>
    <s v="Kansas"/>
    <s v="Wichita"/>
    <s v="Diet Coke"/>
    <n v="0.4"/>
    <n v="2000"/>
    <n v="800"/>
    <n v="240"/>
    <n v="0.3"/>
  </r>
  <r>
    <s v="Sodapop"/>
    <n v="1185732"/>
    <d v="2021-03-11T00:00:00"/>
    <s v="Midwest"/>
    <s v="Kansas"/>
    <s v="Wichita"/>
    <s v="Sprite"/>
    <n v="0.30000000000000004"/>
    <n v="2250"/>
    <n v="675.00000000000011"/>
    <n v="202.50000000000003"/>
    <n v="0.3"/>
  </r>
  <r>
    <s v="Sodapop"/>
    <n v="1185732"/>
    <d v="2021-03-11T00:00:00"/>
    <s v="Midwest"/>
    <s v="Kansas"/>
    <s v="Wichita"/>
    <s v="Fanta"/>
    <n v="0.35"/>
    <n v="750"/>
    <n v="262.5"/>
    <n v="78.75"/>
    <n v="0.3"/>
  </r>
  <r>
    <s v="Sodapop"/>
    <n v="1185732"/>
    <d v="2021-03-11T00:00:00"/>
    <s v="Midwest"/>
    <s v="Kansas"/>
    <s v="Wichita"/>
    <s v="Powerade"/>
    <n v="0.5"/>
    <n v="1250"/>
    <n v="625"/>
    <n v="218.75"/>
    <n v="0.35"/>
  </r>
  <r>
    <s v="Sodapop"/>
    <n v="1185732"/>
    <d v="2021-03-11T00:00:00"/>
    <s v="Midwest"/>
    <s v="Kansas"/>
    <s v="Wichita"/>
    <s v="Dasani Water"/>
    <n v="0.4"/>
    <n v="2250"/>
    <n v="900"/>
    <n v="360"/>
    <n v="0.4"/>
  </r>
  <r>
    <s v="Sodapop"/>
    <n v="1185732"/>
    <d v="2021-04-12T00:00:00"/>
    <s v="Midwest"/>
    <s v="Kansas"/>
    <s v="Wichita"/>
    <s v="Coca-Cola"/>
    <n v="0.4"/>
    <n v="4500"/>
    <n v="1800"/>
    <n v="630"/>
    <n v="0.35"/>
  </r>
  <r>
    <s v="Sodapop"/>
    <n v="1185732"/>
    <d v="2021-04-12T00:00:00"/>
    <s v="Midwest"/>
    <s v="Kansas"/>
    <s v="Wichita"/>
    <s v="Diet Coke"/>
    <n v="0.4"/>
    <n v="1500"/>
    <n v="600"/>
    <n v="180"/>
    <n v="0.3"/>
  </r>
  <r>
    <s v="Sodapop"/>
    <n v="1185732"/>
    <d v="2021-04-12T00:00:00"/>
    <s v="Midwest"/>
    <s v="Kansas"/>
    <s v="Wichita"/>
    <s v="Sprite"/>
    <n v="0.30000000000000004"/>
    <n v="1500"/>
    <n v="450.00000000000006"/>
    <n v="135"/>
    <n v="0.3"/>
  </r>
  <r>
    <s v="Sodapop"/>
    <n v="1185732"/>
    <d v="2021-04-12T00:00:00"/>
    <s v="Midwest"/>
    <s v="Kansas"/>
    <s v="Wichita"/>
    <s v="Fanta"/>
    <n v="0.35"/>
    <n v="750"/>
    <n v="262.5"/>
    <n v="78.75"/>
    <n v="0.3"/>
  </r>
  <r>
    <s v="Sodapop"/>
    <n v="1185732"/>
    <d v="2021-04-12T00:00:00"/>
    <s v="Midwest"/>
    <s v="Kansas"/>
    <s v="Wichita"/>
    <s v="Powerade"/>
    <n v="0.6"/>
    <n v="1000"/>
    <n v="600"/>
    <n v="210"/>
    <n v="0.35"/>
  </r>
  <r>
    <s v="Sodapop"/>
    <n v="1185732"/>
    <d v="2021-04-12T00:00:00"/>
    <s v="Midwest"/>
    <s v="Kansas"/>
    <s v="Wichita"/>
    <s v="Dasani Water"/>
    <n v="0.5"/>
    <n v="2250"/>
    <n v="1125"/>
    <n v="450"/>
    <n v="0.4"/>
  </r>
  <r>
    <s v="Sodapop"/>
    <n v="1185732"/>
    <d v="2021-05-13T00:00:00"/>
    <s v="Midwest"/>
    <s v="Kansas"/>
    <s v="Wichita"/>
    <s v="Coca-Cola"/>
    <n v="0.6"/>
    <n v="4950"/>
    <n v="2970"/>
    <n v="1039.5"/>
    <n v="0.35"/>
  </r>
  <r>
    <s v="Sodapop"/>
    <n v="1185732"/>
    <d v="2021-05-13T00:00:00"/>
    <s v="Midwest"/>
    <s v="Kansas"/>
    <s v="Wichita"/>
    <s v="Diet Coke"/>
    <n v="0.5"/>
    <n v="2000"/>
    <n v="1000"/>
    <n v="300"/>
    <n v="0.3"/>
  </r>
  <r>
    <s v="Sodapop"/>
    <n v="1185732"/>
    <d v="2021-05-13T00:00:00"/>
    <s v="Midwest"/>
    <s v="Kansas"/>
    <s v="Wichita"/>
    <s v="Sprite"/>
    <n v="0.45"/>
    <n v="1750"/>
    <n v="787.5"/>
    <n v="236.25"/>
    <n v="0.3"/>
  </r>
  <r>
    <s v="Sodapop"/>
    <n v="1185732"/>
    <d v="2021-05-13T00:00:00"/>
    <s v="Midwest"/>
    <s v="Kansas"/>
    <s v="Wichita"/>
    <s v="Fanta"/>
    <n v="0.45"/>
    <n v="1000"/>
    <n v="450"/>
    <n v="135"/>
    <n v="0.3"/>
  </r>
  <r>
    <s v="Sodapop"/>
    <n v="1185732"/>
    <d v="2021-05-13T00:00:00"/>
    <s v="Midwest"/>
    <s v="Kansas"/>
    <s v="Wichita"/>
    <s v="Powerade"/>
    <n v="0.54999999999999993"/>
    <n v="1250"/>
    <n v="687.49999999999989"/>
    <n v="240.62499999999994"/>
    <n v="0.35"/>
  </r>
  <r>
    <s v="Sodapop"/>
    <n v="1185732"/>
    <d v="2021-05-13T00:00:00"/>
    <s v="Midwest"/>
    <s v="Kansas"/>
    <s v="Wichita"/>
    <s v="Dasani Water"/>
    <n v="0.6"/>
    <n v="2500"/>
    <n v="1500"/>
    <n v="600"/>
    <n v="0.4"/>
  </r>
  <r>
    <s v="Sodapop"/>
    <n v="1185732"/>
    <d v="2021-06-12T00:00:00"/>
    <s v="Midwest"/>
    <s v="Kansas"/>
    <s v="Wichita"/>
    <s v="Coca-Cola"/>
    <n v="0.45"/>
    <n v="5000"/>
    <n v="2250"/>
    <n v="787.5"/>
    <n v="0.35"/>
  </r>
  <r>
    <s v="Sodapop"/>
    <n v="1185732"/>
    <d v="2021-06-12T00:00:00"/>
    <s v="Midwest"/>
    <s v="Kansas"/>
    <s v="Wichita"/>
    <s v="Diet Coke"/>
    <n v="0.40000000000000008"/>
    <n v="2500"/>
    <n v="1000.0000000000002"/>
    <n v="300.00000000000006"/>
    <n v="0.3"/>
  </r>
  <r>
    <s v="Sodapop"/>
    <n v="1185732"/>
    <d v="2021-06-12T00:00:00"/>
    <s v="Midwest"/>
    <s v="Kansas"/>
    <s v="Wichita"/>
    <s v="Sprite"/>
    <n v="0.35000000000000003"/>
    <n v="2000"/>
    <n v="700.00000000000011"/>
    <n v="210.00000000000003"/>
    <n v="0.3"/>
  </r>
  <r>
    <s v="Sodapop"/>
    <n v="1185732"/>
    <d v="2021-06-12T00:00:00"/>
    <s v="Midwest"/>
    <s v="Kansas"/>
    <s v="Wichita"/>
    <s v="Fanta"/>
    <n v="0.35000000000000003"/>
    <n v="1750"/>
    <n v="612.50000000000011"/>
    <n v="183.75000000000003"/>
    <n v="0.3"/>
  </r>
  <r>
    <s v="Sodapop"/>
    <n v="1185732"/>
    <d v="2021-06-12T00:00:00"/>
    <s v="Midwest"/>
    <s v="Kansas"/>
    <s v="Wichita"/>
    <s v="Powerade"/>
    <n v="0.45"/>
    <n v="1750"/>
    <n v="787.5"/>
    <n v="275.625"/>
    <n v="0.35"/>
  </r>
  <r>
    <s v="Sodapop"/>
    <n v="1185732"/>
    <d v="2021-06-12T00:00:00"/>
    <s v="Midwest"/>
    <s v="Kansas"/>
    <s v="Wichita"/>
    <s v="Dasani Water"/>
    <n v="0.55000000000000004"/>
    <n v="3250"/>
    <n v="1787.5000000000002"/>
    <n v="715.00000000000011"/>
    <n v="0.4"/>
  </r>
  <r>
    <s v="Sodapop"/>
    <n v="1185732"/>
    <d v="2021-07-11T00:00:00"/>
    <s v="Midwest"/>
    <s v="Kansas"/>
    <s v="Wichita"/>
    <s v="Coca-Cola"/>
    <n v="0.5"/>
    <n v="5500"/>
    <n v="2750"/>
    <n v="962.49999999999989"/>
    <n v="0.35"/>
  </r>
  <r>
    <s v="Sodapop"/>
    <n v="1185732"/>
    <d v="2021-07-11T00:00:00"/>
    <s v="Midwest"/>
    <s v="Kansas"/>
    <s v="Wichita"/>
    <s v="Diet Coke"/>
    <n v="0.45000000000000007"/>
    <n v="3000"/>
    <n v="1350.0000000000002"/>
    <n v="405.00000000000006"/>
    <n v="0.3"/>
  </r>
  <r>
    <s v="Sodapop"/>
    <n v="1185732"/>
    <d v="2021-07-11T00:00:00"/>
    <s v="Midwest"/>
    <s v="Kansas"/>
    <s v="Wichita"/>
    <s v="Sprite"/>
    <n v="0.4"/>
    <n v="2250"/>
    <n v="900"/>
    <n v="270"/>
    <n v="0.3"/>
  </r>
  <r>
    <s v="Sodapop"/>
    <n v="1185732"/>
    <d v="2021-07-11T00:00:00"/>
    <s v="Midwest"/>
    <s v="Kansas"/>
    <s v="Wichita"/>
    <s v="Fanta"/>
    <n v="0.4"/>
    <n v="1750"/>
    <n v="700"/>
    <n v="210"/>
    <n v="0.3"/>
  </r>
  <r>
    <s v="Sodapop"/>
    <n v="1185732"/>
    <d v="2021-07-11T00:00:00"/>
    <s v="Midwest"/>
    <s v="Kansas"/>
    <s v="Wichita"/>
    <s v="Powerade"/>
    <n v="0.5"/>
    <n v="2000"/>
    <n v="1000"/>
    <n v="350"/>
    <n v="0.35"/>
  </r>
  <r>
    <s v="Sodapop"/>
    <n v="1185732"/>
    <d v="2021-07-11T00:00:00"/>
    <s v="Midwest"/>
    <s v="Kansas"/>
    <s v="Wichita"/>
    <s v="Dasani Water"/>
    <n v="0.55000000000000004"/>
    <n v="3750"/>
    <n v="2062.5"/>
    <n v="825"/>
    <n v="0.4"/>
  </r>
  <r>
    <s v="Sodapop"/>
    <n v="1185732"/>
    <d v="2021-08-12T00:00:00"/>
    <s v="Midwest"/>
    <s v="Kansas"/>
    <s v="Wichita"/>
    <s v="Coca-Cola"/>
    <n v="0.5"/>
    <n v="5250"/>
    <n v="2625"/>
    <n v="918.74999999999989"/>
    <n v="0.35"/>
  </r>
  <r>
    <s v="Sodapop"/>
    <n v="1185732"/>
    <d v="2021-08-12T00:00:00"/>
    <s v="Midwest"/>
    <s v="Kansas"/>
    <s v="Wichita"/>
    <s v="Diet Coke"/>
    <n v="0.45000000000000007"/>
    <n v="3000"/>
    <n v="1350.0000000000002"/>
    <n v="405.00000000000006"/>
    <n v="0.3"/>
  </r>
  <r>
    <s v="Sodapop"/>
    <n v="1185732"/>
    <d v="2021-08-12T00:00:00"/>
    <s v="Midwest"/>
    <s v="Kansas"/>
    <s v="Wichita"/>
    <s v="Sprite"/>
    <n v="0.4"/>
    <n v="2250"/>
    <n v="900"/>
    <n v="270"/>
    <n v="0.3"/>
  </r>
  <r>
    <s v="Sodapop"/>
    <n v="1185732"/>
    <d v="2021-08-12T00:00:00"/>
    <s v="Midwest"/>
    <s v="Kansas"/>
    <s v="Wichita"/>
    <s v="Fanta"/>
    <n v="0.4"/>
    <n v="2000"/>
    <n v="800"/>
    <n v="240"/>
    <n v="0.3"/>
  </r>
  <r>
    <s v="Sodapop"/>
    <n v="1185732"/>
    <d v="2021-08-12T00:00:00"/>
    <s v="Midwest"/>
    <s v="Kansas"/>
    <s v="Wichita"/>
    <s v="Powerade"/>
    <n v="0.5"/>
    <n v="1750"/>
    <n v="875"/>
    <n v="306.25"/>
    <n v="0.35"/>
  </r>
  <r>
    <s v="Sodapop"/>
    <n v="1185732"/>
    <d v="2021-08-12T00:00:00"/>
    <s v="Midwest"/>
    <s v="Kansas"/>
    <s v="Wichita"/>
    <s v="Dasani Water"/>
    <n v="0.55000000000000004"/>
    <n v="3500"/>
    <n v="1925.0000000000002"/>
    <n v="770.00000000000011"/>
    <n v="0.4"/>
  </r>
  <r>
    <s v="Sodapop"/>
    <n v="1185732"/>
    <d v="2021-09-13T00:00:00"/>
    <s v="Midwest"/>
    <s v="Kansas"/>
    <s v="Wichita"/>
    <s v="Coca-Cola"/>
    <n v="0.45"/>
    <n v="4750"/>
    <n v="2137.5"/>
    <n v="748.125"/>
    <n v="0.35"/>
  </r>
  <r>
    <s v="Sodapop"/>
    <n v="1185732"/>
    <d v="2021-09-13T00:00:00"/>
    <s v="Midwest"/>
    <s v="Kansas"/>
    <s v="Wichita"/>
    <s v="Diet Coke"/>
    <n v="0.40000000000000008"/>
    <n v="2750"/>
    <n v="1100.0000000000002"/>
    <n v="330.00000000000006"/>
    <n v="0.3"/>
  </r>
  <r>
    <s v="Sodapop"/>
    <n v="1185732"/>
    <d v="2021-09-13T00:00:00"/>
    <s v="Midwest"/>
    <s v="Kansas"/>
    <s v="Wichita"/>
    <s v="Sprite"/>
    <n v="0.35000000000000003"/>
    <n v="1750"/>
    <n v="612.50000000000011"/>
    <n v="183.75000000000003"/>
    <n v="0.3"/>
  </r>
  <r>
    <s v="Sodapop"/>
    <n v="1185732"/>
    <d v="2021-09-13T00:00:00"/>
    <s v="Midwest"/>
    <s v="Kansas"/>
    <s v="Wichita"/>
    <s v="Fanta"/>
    <n v="0.35000000000000003"/>
    <n v="1500"/>
    <n v="525"/>
    <n v="157.5"/>
    <n v="0.3"/>
  </r>
  <r>
    <s v="Sodapop"/>
    <n v="1185732"/>
    <d v="2021-09-13T00:00:00"/>
    <s v="Midwest"/>
    <s v="Kansas"/>
    <s v="Wichita"/>
    <s v="Powerade"/>
    <n v="0.45"/>
    <n v="1500"/>
    <n v="675"/>
    <n v="236.24999999999997"/>
    <n v="0.35"/>
  </r>
  <r>
    <s v="Sodapop"/>
    <n v="1185732"/>
    <d v="2021-09-13T00:00:00"/>
    <s v="Midwest"/>
    <s v="Kansas"/>
    <s v="Wichita"/>
    <s v="Dasani Water"/>
    <n v="0.5"/>
    <n v="2250"/>
    <n v="1125"/>
    <n v="450"/>
    <n v="0.4"/>
  </r>
  <r>
    <s v="Sodapop"/>
    <n v="1185732"/>
    <d v="2021-10-12T00:00:00"/>
    <s v="Midwest"/>
    <s v="Kansas"/>
    <s v="Wichita"/>
    <s v="Coca-Cola"/>
    <n v="0.54999999999999993"/>
    <n v="4000"/>
    <n v="2199.9999999999995"/>
    <n v="769.99999999999977"/>
    <n v="0.35"/>
  </r>
  <r>
    <s v="Sodapop"/>
    <n v="1185732"/>
    <d v="2021-10-12T00:00:00"/>
    <s v="Midwest"/>
    <s v="Kansas"/>
    <s v="Wichita"/>
    <s v="Diet Coke"/>
    <n v="0.45"/>
    <n v="2500"/>
    <n v="1125"/>
    <n v="337.5"/>
    <n v="0.3"/>
  </r>
  <r>
    <s v="Sodapop"/>
    <n v="1185732"/>
    <d v="2021-10-12T00:00:00"/>
    <s v="Midwest"/>
    <s v="Kansas"/>
    <s v="Wichita"/>
    <s v="Sprite"/>
    <n v="0.45"/>
    <n v="1500"/>
    <n v="675"/>
    <n v="202.5"/>
    <n v="0.3"/>
  </r>
  <r>
    <s v="Sodapop"/>
    <n v="1185732"/>
    <d v="2021-10-12T00:00:00"/>
    <s v="Midwest"/>
    <s v="Kansas"/>
    <s v="Wichita"/>
    <s v="Fanta"/>
    <n v="0.45"/>
    <n v="1250"/>
    <n v="562.5"/>
    <n v="168.75"/>
    <n v="0.3"/>
  </r>
  <r>
    <s v="Sodapop"/>
    <n v="1185732"/>
    <d v="2021-10-12T00:00:00"/>
    <s v="Midwest"/>
    <s v="Kansas"/>
    <s v="Wichita"/>
    <s v="Powerade"/>
    <n v="0.54999999999999993"/>
    <n v="1250"/>
    <n v="687.49999999999989"/>
    <n v="240.62499999999994"/>
    <n v="0.35"/>
  </r>
  <r>
    <s v="Sodapop"/>
    <n v="1185732"/>
    <d v="2021-10-12T00:00:00"/>
    <s v="Midwest"/>
    <s v="Kansas"/>
    <s v="Wichita"/>
    <s v="Dasani Water"/>
    <n v="0.59999999999999987"/>
    <n v="2500"/>
    <n v="1499.9999999999998"/>
    <n v="599.99999999999989"/>
    <n v="0.4"/>
  </r>
  <r>
    <s v="Sodapop"/>
    <n v="1185732"/>
    <d v="2021-11-12T00:00:00"/>
    <s v="Midwest"/>
    <s v="Kansas"/>
    <s v="Wichita"/>
    <s v="Coca-Cola"/>
    <n v="0.54999999999999993"/>
    <n v="4000"/>
    <n v="2199.9999999999995"/>
    <n v="769.99999999999977"/>
    <n v="0.35"/>
  </r>
  <r>
    <s v="Sodapop"/>
    <n v="1185732"/>
    <d v="2021-11-12T00:00:00"/>
    <s v="Midwest"/>
    <s v="Kansas"/>
    <s v="Wichita"/>
    <s v="Diet Coke"/>
    <n v="0.45"/>
    <n v="2500"/>
    <n v="1125"/>
    <n v="337.5"/>
    <n v="0.3"/>
  </r>
  <r>
    <s v="Sodapop"/>
    <n v="1185732"/>
    <d v="2021-11-12T00:00:00"/>
    <s v="Midwest"/>
    <s v="Kansas"/>
    <s v="Wichita"/>
    <s v="Sprite"/>
    <n v="0.45"/>
    <n v="1950"/>
    <n v="877.5"/>
    <n v="263.25"/>
    <n v="0.3"/>
  </r>
  <r>
    <s v="Sodapop"/>
    <n v="1185732"/>
    <d v="2021-11-12T00:00:00"/>
    <s v="Midwest"/>
    <s v="Kansas"/>
    <s v="Wichita"/>
    <s v="Fanta"/>
    <n v="0.45"/>
    <n v="1750"/>
    <n v="787.5"/>
    <n v="236.25"/>
    <n v="0.3"/>
  </r>
  <r>
    <s v="Sodapop"/>
    <n v="1185732"/>
    <d v="2021-11-12T00:00:00"/>
    <s v="Midwest"/>
    <s v="Kansas"/>
    <s v="Wichita"/>
    <s v="Powerade"/>
    <n v="0.6"/>
    <n v="1500"/>
    <n v="900"/>
    <n v="315"/>
    <n v="0.35"/>
  </r>
  <r>
    <s v="Sodapop"/>
    <n v="1185732"/>
    <d v="2021-11-12T00:00:00"/>
    <s v="Midwest"/>
    <s v="Kansas"/>
    <s v="Wichita"/>
    <s v="Dasani Water"/>
    <n v="0.64999999999999991"/>
    <n v="2500"/>
    <n v="1624.9999999999998"/>
    <n v="650"/>
    <n v="0.4"/>
  </r>
  <r>
    <s v="Sodapop"/>
    <n v="1185732"/>
    <d v="2021-12-11T00:00:00"/>
    <s v="Midwest"/>
    <s v="Kansas"/>
    <s v="Wichita"/>
    <s v="Coca-Cola"/>
    <n v="0.6"/>
    <n v="5000"/>
    <n v="3000"/>
    <n v="1050"/>
    <n v="0.35"/>
  </r>
  <r>
    <s v="Sodapop"/>
    <n v="1185732"/>
    <d v="2021-12-11T00:00:00"/>
    <s v="Midwest"/>
    <s v="Kansas"/>
    <s v="Wichita"/>
    <s v="Diet Coke"/>
    <n v="0.5"/>
    <n v="3000"/>
    <n v="1500"/>
    <n v="450"/>
    <n v="0.3"/>
  </r>
  <r>
    <s v="Sodapop"/>
    <n v="1185732"/>
    <d v="2021-12-11T00:00:00"/>
    <s v="Midwest"/>
    <s v="Kansas"/>
    <s v="Wichita"/>
    <s v="Sprite"/>
    <n v="0.5"/>
    <n v="2500"/>
    <n v="1250"/>
    <n v="375"/>
    <n v="0.3"/>
  </r>
  <r>
    <s v="Sodapop"/>
    <n v="1185732"/>
    <d v="2021-12-11T00:00:00"/>
    <s v="Midwest"/>
    <s v="Kansas"/>
    <s v="Wichita"/>
    <s v="Fanta"/>
    <n v="0.5"/>
    <n v="2000"/>
    <n v="1000"/>
    <n v="300"/>
    <n v="0.3"/>
  </r>
  <r>
    <s v="Sodapop"/>
    <n v="1185732"/>
    <d v="2021-12-11T00:00:00"/>
    <s v="Midwest"/>
    <s v="Kansas"/>
    <s v="Wichita"/>
    <s v="Powerade"/>
    <n v="0.6"/>
    <n v="2000"/>
    <n v="1200"/>
    <n v="420"/>
    <n v="0.35"/>
  </r>
  <r>
    <s v="Sodapop"/>
    <n v="1185732"/>
    <d v="2021-12-11T00:00:00"/>
    <s v="Midwest"/>
    <s v="Kansas"/>
    <s v="Wichita"/>
    <s v="Dasani Water"/>
    <n v="0.64999999999999991"/>
    <n v="3000"/>
    <n v="1949.9999999999998"/>
    <n v="780"/>
    <n v="0.4"/>
  </r>
  <r>
    <s v="Sodapop"/>
    <n v="1185732"/>
    <d v="2021-01-09T00:00:00"/>
    <s v="Midwest"/>
    <s v="South Dakota"/>
    <s v="Sioux Falls"/>
    <s v="Coca-Cola"/>
    <n v="0.35000000000000003"/>
    <n v="4750"/>
    <n v="1662.5000000000002"/>
    <n v="581.875"/>
    <n v="0.35"/>
  </r>
  <r>
    <s v="Sodapop"/>
    <n v="1185732"/>
    <d v="2021-01-09T00:00:00"/>
    <s v="Midwest"/>
    <s v="South Dakota"/>
    <s v="Sioux Falls"/>
    <s v="Diet Coke"/>
    <n v="0.35000000000000003"/>
    <n v="2750"/>
    <n v="962.50000000000011"/>
    <n v="288.75"/>
    <n v="0.3"/>
  </r>
  <r>
    <s v="Sodapop"/>
    <n v="1185732"/>
    <d v="2021-01-09T00:00:00"/>
    <s v="Midwest"/>
    <s v="South Dakota"/>
    <s v="Sioux Falls"/>
    <s v="Sprite"/>
    <n v="0.25000000000000006"/>
    <n v="2750"/>
    <n v="687.50000000000011"/>
    <n v="206.25000000000003"/>
    <n v="0.3"/>
  </r>
  <r>
    <s v="Sodapop"/>
    <n v="1185732"/>
    <d v="2021-01-09T00:00:00"/>
    <s v="Midwest"/>
    <s v="South Dakota"/>
    <s v="Sioux Falls"/>
    <s v="Fanta"/>
    <n v="0.30000000000000004"/>
    <n v="1250"/>
    <n v="375.00000000000006"/>
    <n v="112.50000000000001"/>
    <n v="0.3"/>
  </r>
  <r>
    <s v="Sodapop"/>
    <n v="1185732"/>
    <d v="2021-01-09T00:00:00"/>
    <s v="Midwest"/>
    <s v="South Dakota"/>
    <s v="Sioux Falls"/>
    <s v="Powerade"/>
    <n v="0.44999999999999996"/>
    <n v="1750"/>
    <n v="787.49999999999989"/>
    <n v="275.62499999999994"/>
    <n v="0.35"/>
  </r>
  <r>
    <s v="Sodapop"/>
    <n v="1185732"/>
    <d v="2021-01-09T00:00:00"/>
    <s v="Midwest"/>
    <s v="South Dakota"/>
    <s v="Sioux Falls"/>
    <s v="Dasani Water"/>
    <n v="0.35000000000000003"/>
    <n v="2750"/>
    <n v="962.50000000000011"/>
    <n v="385.00000000000006"/>
    <n v="0.4"/>
  </r>
  <r>
    <s v="Sodapop"/>
    <n v="1185732"/>
    <d v="2021-02-09T00:00:00"/>
    <s v="Midwest"/>
    <s v="South Dakota"/>
    <s v="Sioux Falls"/>
    <s v="Coca-Cola"/>
    <n v="0.35000000000000003"/>
    <n v="5250"/>
    <n v="1837.5000000000002"/>
    <n v="643.125"/>
    <n v="0.35"/>
  </r>
  <r>
    <s v="Sodapop"/>
    <n v="1185732"/>
    <d v="2021-02-09T00:00:00"/>
    <s v="Midwest"/>
    <s v="South Dakota"/>
    <s v="Sioux Falls"/>
    <s v="Diet Coke"/>
    <n v="0.35000000000000003"/>
    <n v="1750"/>
    <n v="612.50000000000011"/>
    <n v="183.75000000000003"/>
    <n v="0.3"/>
  </r>
  <r>
    <s v="Sodapop"/>
    <n v="1185732"/>
    <d v="2021-02-09T00:00:00"/>
    <s v="Midwest"/>
    <s v="South Dakota"/>
    <s v="Sioux Falls"/>
    <s v="Sprite"/>
    <n v="0.25000000000000006"/>
    <n v="2250"/>
    <n v="562.50000000000011"/>
    <n v="168.75000000000003"/>
    <n v="0.3"/>
  </r>
  <r>
    <s v="Sodapop"/>
    <n v="1185732"/>
    <d v="2021-02-09T00:00:00"/>
    <s v="Midwest"/>
    <s v="South Dakota"/>
    <s v="Sioux Falls"/>
    <s v="Fanta"/>
    <n v="0.30000000000000004"/>
    <n v="1000"/>
    <n v="300.00000000000006"/>
    <n v="90.000000000000014"/>
    <n v="0.3"/>
  </r>
  <r>
    <s v="Sodapop"/>
    <n v="1185732"/>
    <d v="2021-02-09T00:00:00"/>
    <s v="Midwest"/>
    <s v="South Dakota"/>
    <s v="Sioux Falls"/>
    <s v="Powerade"/>
    <n v="0.44999999999999996"/>
    <n v="1750"/>
    <n v="787.49999999999989"/>
    <n v="275.62499999999994"/>
    <n v="0.35"/>
  </r>
  <r>
    <s v="Sodapop"/>
    <n v="1185732"/>
    <d v="2021-02-09T00:00:00"/>
    <s v="Midwest"/>
    <s v="South Dakota"/>
    <s v="Sioux Falls"/>
    <s v="Dasani Water"/>
    <n v="0.24999999999999997"/>
    <n v="2750"/>
    <n v="687.49999999999989"/>
    <n v="274.99999999999994"/>
    <n v="0.4"/>
  </r>
  <r>
    <s v="Sodapop"/>
    <n v="1185732"/>
    <d v="2021-03-08T00:00:00"/>
    <s v="Midwest"/>
    <s v="South Dakota"/>
    <s v="Sioux Falls"/>
    <s v="Coca-Cola"/>
    <n v="0.30000000000000004"/>
    <n v="4950"/>
    <n v="1485.0000000000002"/>
    <n v="519.75"/>
    <n v="0.35"/>
  </r>
  <r>
    <s v="Sodapop"/>
    <n v="1185732"/>
    <d v="2021-03-08T00:00:00"/>
    <s v="Midwest"/>
    <s v="South Dakota"/>
    <s v="Sioux Falls"/>
    <s v="Diet Coke"/>
    <n v="0.30000000000000004"/>
    <n v="2000"/>
    <n v="600.00000000000011"/>
    <n v="180.00000000000003"/>
    <n v="0.3"/>
  </r>
  <r>
    <s v="Sodapop"/>
    <n v="1185732"/>
    <d v="2021-03-08T00:00:00"/>
    <s v="Midwest"/>
    <s v="South Dakota"/>
    <s v="Sioux Falls"/>
    <s v="Sprite"/>
    <n v="0.20000000000000004"/>
    <n v="2250"/>
    <n v="450.00000000000011"/>
    <n v="135.00000000000003"/>
    <n v="0.3"/>
  </r>
  <r>
    <s v="Sodapop"/>
    <n v="1185732"/>
    <d v="2021-03-08T00:00:00"/>
    <s v="Midwest"/>
    <s v="South Dakota"/>
    <s v="Sioux Falls"/>
    <s v="Fanta"/>
    <n v="0.24999999999999997"/>
    <n v="750"/>
    <n v="187.49999999999997"/>
    <n v="56.249999999999993"/>
    <n v="0.3"/>
  </r>
  <r>
    <s v="Sodapop"/>
    <n v="1185732"/>
    <d v="2021-03-08T00:00:00"/>
    <s v="Midwest"/>
    <s v="South Dakota"/>
    <s v="Sioux Falls"/>
    <s v="Powerade"/>
    <n v="0.4"/>
    <n v="1250"/>
    <n v="500"/>
    <n v="175"/>
    <n v="0.35"/>
  </r>
  <r>
    <s v="Sodapop"/>
    <n v="1185732"/>
    <d v="2021-03-08T00:00:00"/>
    <s v="Midwest"/>
    <s v="South Dakota"/>
    <s v="Sioux Falls"/>
    <s v="Dasani Water"/>
    <n v="0.30000000000000004"/>
    <n v="2250"/>
    <n v="675.00000000000011"/>
    <n v="270.00000000000006"/>
    <n v="0.4"/>
  </r>
  <r>
    <s v="Sodapop"/>
    <n v="1185732"/>
    <d v="2021-04-09T00:00:00"/>
    <s v="Midwest"/>
    <s v="South Dakota"/>
    <s v="Sioux Falls"/>
    <s v="Coca-Cola"/>
    <n v="0.30000000000000004"/>
    <n v="4500"/>
    <n v="1350.0000000000002"/>
    <n v="472.50000000000006"/>
    <n v="0.35"/>
  </r>
  <r>
    <s v="Sodapop"/>
    <n v="1185732"/>
    <d v="2021-04-09T00:00:00"/>
    <s v="Midwest"/>
    <s v="South Dakota"/>
    <s v="Sioux Falls"/>
    <s v="Diet Coke"/>
    <n v="0.30000000000000004"/>
    <n v="1500"/>
    <n v="450.00000000000006"/>
    <n v="135"/>
    <n v="0.3"/>
  </r>
  <r>
    <s v="Sodapop"/>
    <n v="1185732"/>
    <d v="2021-04-09T00:00:00"/>
    <s v="Midwest"/>
    <s v="South Dakota"/>
    <s v="Sioux Falls"/>
    <s v="Sprite"/>
    <n v="0.20000000000000004"/>
    <n v="1500"/>
    <n v="300.00000000000006"/>
    <n v="90.000000000000014"/>
    <n v="0.3"/>
  </r>
  <r>
    <s v="Sodapop"/>
    <n v="1185732"/>
    <d v="2021-04-09T00:00:00"/>
    <s v="Midwest"/>
    <s v="South Dakota"/>
    <s v="Sioux Falls"/>
    <s v="Fanta"/>
    <n v="0.24999999999999997"/>
    <n v="750"/>
    <n v="187.49999999999997"/>
    <n v="56.249999999999993"/>
    <n v="0.3"/>
  </r>
  <r>
    <s v="Sodapop"/>
    <n v="1185732"/>
    <d v="2021-04-09T00:00:00"/>
    <s v="Midwest"/>
    <s v="South Dakota"/>
    <s v="Sioux Falls"/>
    <s v="Powerade"/>
    <n v="0.6"/>
    <n v="1000"/>
    <n v="600"/>
    <n v="210"/>
    <n v="0.35"/>
  </r>
  <r>
    <s v="Sodapop"/>
    <n v="1185732"/>
    <d v="2021-04-09T00:00:00"/>
    <s v="Midwest"/>
    <s v="South Dakota"/>
    <s v="Sioux Falls"/>
    <s v="Dasani Water"/>
    <n v="0.5"/>
    <n v="2250"/>
    <n v="1125"/>
    <n v="450"/>
    <n v="0.4"/>
  </r>
  <r>
    <s v="Sodapop"/>
    <n v="1185732"/>
    <d v="2021-05-10T00:00:00"/>
    <s v="Midwest"/>
    <s v="South Dakota"/>
    <s v="Sioux Falls"/>
    <s v="Coca-Cola"/>
    <n v="0.6"/>
    <n v="4950"/>
    <n v="2970"/>
    <n v="1039.5"/>
    <n v="0.35"/>
  </r>
  <r>
    <s v="Sodapop"/>
    <n v="1185732"/>
    <d v="2021-05-10T00:00:00"/>
    <s v="Midwest"/>
    <s v="South Dakota"/>
    <s v="Sioux Falls"/>
    <s v="Diet Coke"/>
    <n v="0.45"/>
    <n v="2000"/>
    <n v="900"/>
    <n v="270"/>
    <n v="0.3"/>
  </r>
  <r>
    <s v="Sodapop"/>
    <n v="1185732"/>
    <d v="2021-05-10T00:00:00"/>
    <s v="Midwest"/>
    <s v="South Dakota"/>
    <s v="Sioux Falls"/>
    <s v="Sprite"/>
    <n v="0.4"/>
    <n v="1750"/>
    <n v="700"/>
    <n v="210"/>
    <n v="0.3"/>
  </r>
  <r>
    <s v="Sodapop"/>
    <n v="1185732"/>
    <d v="2021-05-10T00:00:00"/>
    <s v="Midwest"/>
    <s v="South Dakota"/>
    <s v="Sioux Falls"/>
    <s v="Fanta"/>
    <n v="0.4"/>
    <n v="1000"/>
    <n v="400"/>
    <n v="120"/>
    <n v="0.3"/>
  </r>
  <r>
    <s v="Sodapop"/>
    <n v="1185732"/>
    <d v="2021-05-10T00:00:00"/>
    <s v="Midwest"/>
    <s v="South Dakota"/>
    <s v="Sioux Falls"/>
    <s v="Powerade"/>
    <n v="0.49999999999999994"/>
    <n v="1250"/>
    <n v="624.99999999999989"/>
    <n v="218.74999999999994"/>
    <n v="0.35"/>
  </r>
  <r>
    <s v="Sodapop"/>
    <n v="1185732"/>
    <d v="2021-05-10T00:00:00"/>
    <s v="Midwest"/>
    <s v="South Dakota"/>
    <s v="Sioux Falls"/>
    <s v="Dasani Water"/>
    <n v="0.54999999999999993"/>
    <n v="2500"/>
    <n v="1374.9999999999998"/>
    <n v="549.99999999999989"/>
    <n v="0.4"/>
  </r>
  <r>
    <s v="Sodapop"/>
    <n v="1185732"/>
    <d v="2021-06-09T00:00:00"/>
    <s v="Midwest"/>
    <s v="South Dakota"/>
    <s v="Sioux Falls"/>
    <s v="Coca-Cola"/>
    <n v="0.4"/>
    <n v="5000"/>
    <n v="2000"/>
    <n v="700"/>
    <n v="0.35"/>
  </r>
  <r>
    <s v="Sodapop"/>
    <n v="1185732"/>
    <d v="2021-06-09T00:00:00"/>
    <s v="Midwest"/>
    <s v="South Dakota"/>
    <s v="Sioux Falls"/>
    <s v="Diet Coke"/>
    <n v="0.35000000000000009"/>
    <n v="2500"/>
    <n v="875.00000000000023"/>
    <n v="262.50000000000006"/>
    <n v="0.3"/>
  </r>
  <r>
    <s v="Sodapop"/>
    <n v="1185732"/>
    <d v="2021-06-09T00:00:00"/>
    <s v="Midwest"/>
    <s v="South Dakota"/>
    <s v="Sioux Falls"/>
    <s v="Sprite"/>
    <n v="0.30000000000000004"/>
    <n v="2000"/>
    <n v="600.00000000000011"/>
    <n v="180.00000000000003"/>
    <n v="0.3"/>
  </r>
  <r>
    <s v="Sodapop"/>
    <n v="1185732"/>
    <d v="2021-06-09T00:00:00"/>
    <s v="Midwest"/>
    <s v="South Dakota"/>
    <s v="Sioux Falls"/>
    <s v="Fanta"/>
    <n v="0.30000000000000004"/>
    <n v="1750"/>
    <n v="525.00000000000011"/>
    <n v="157.50000000000003"/>
    <n v="0.3"/>
  </r>
  <r>
    <s v="Sodapop"/>
    <n v="1185732"/>
    <d v="2021-06-09T00:00:00"/>
    <s v="Midwest"/>
    <s v="South Dakota"/>
    <s v="Sioux Falls"/>
    <s v="Powerade"/>
    <n v="0.4"/>
    <n v="1750"/>
    <n v="700"/>
    <n v="244.99999999999997"/>
    <n v="0.35"/>
  </r>
  <r>
    <s v="Sodapop"/>
    <n v="1185732"/>
    <d v="2021-06-09T00:00:00"/>
    <s v="Midwest"/>
    <s v="South Dakota"/>
    <s v="Sioux Falls"/>
    <s v="Dasani Water"/>
    <n v="0.55000000000000004"/>
    <n v="3250"/>
    <n v="1787.5000000000002"/>
    <n v="715.00000000000011"/>
    <n v="0.4"/>
  </r>
  <r>
    <s v="Sodapop"/>
    <n v="1185732"/>
    <d v="2021-07-08T00:00:00"/>
    <s v="Midwest"/>
    <s v="South Dakota"/>
    <s v="Sioux Falls"/>
    <s v="Coca-Cola"/>
    <n v="0.5"/>
    <n v="5500"/>
    <n v="2750"/>
    <n v="962.49999999999989"/>
    <n v="0.35"/>
  </r>
  <r>
    <s v="Sodapop"/>
    <n v="1185732"/>
    <d v="2021-07-08T00:00:00"/>
    <s v="Midwest"/>
    <s v="South Dakota"/>
    <s v="Sioux Falls"/>
    <s v="Diet Coke"/>
    <n v="0.45000000000000007"/>
    <n v="3000"/>
    <n v="1350.0000000000002"/>
    <n v="405.00000000000006"/>
    <n v="0.3"/>
  </r>
  <r>
    <s v="Sodapop"/>
    <n v="1185732"/>
    <d v="2021-07-08T00:00:00"/>
    <s v="Midwest"/>
    <s v="South Dakota"/>
    <s v="Sioux Falls"/>
    <s v="Sprite"/>
    <n v="0.4"/>
    <n v="2250"/>
    <n v="900"/>
    <n v="270"/>
    <n v="0.3"/>
  </r>
  <r>
    <s v="Sodapop"/>
    <n v="1185732"/>
    <d v="2021-07-08T00:00:00"/>
    <s v="Midwest"/>
    <s v="South Dakota"/>
    <s v="Sioux Falls"/>
    <s v="Fanta"/>
    <n v="0.4"/>
    <n v="1750"/>
    <n v="700"/>
    <n v="210"/>
    <n v="0.3"/>
  </r>
  <r>
    <s v="Sodapop"/>
    <n v="1185732"/>
    <d v="2021-07-08T00:00:00"/>
    <s v="Midwest"/>
    <s v="South Dakota"/>
    <s v="Sioux Falls"/>
    <s v="Powerade"/>
    <n v="0.5"/>
    <n v="2000"/>
    <n v="1000"/>
    <n v="350"/>
    <n v="0.35"/>
  </r>
  <r>
    <s v="Sodapop"/>
    <n v="1185732"/>
    <d v="2021-07-08T00:00:00"/>
    <s v="Midwest"/>
    <s v="South Dakota"/>
    <s v="Sioux Falls"/>
    <s v="Dasani Water"/>
    <n v="0.55000000000000004"/>
    <n v="3750"/>
    <n v="2062.5"/>
    <n v="825"/>
    <n v="0.4"/>
  </r>
  <r>
    <s v="Sodapop"/>
    <n v="1185732"/>
    <d v="2021-08-09T00:00:00"/>
    <s v="Midwest"/>
    <s v="South Dakota"/>
    <s v="Sioux Falls"/>
    <s v="Coca-Cola"/>
    <n v="0.5"/>
    <n v="5250"/>
    <n v="2625"/>
    <n v="918.74999999999989"/>
    <n v="0.35"/>
  </r>
  <r>
    <s v="Sodapop"/>
    <n v="1185732"/>
    <d v="2021-08-09T00:00:00"/>
    <s v="Midwest"/>
    <s v="South Dakota"/>
    <s v="Sioux Falls"/>
    <s v="Diet Coke"/>
    <n v="0.45000000000000007"/>
    <n v="3000"/>
    <n v="1350.0000000000002"/>
    <n v="405.00000000000006"/>
    <n v="0.3"/>
  </r>
  <r>
    <s v="Sodapop"/>
    <n v="1185732"/>
    <d v="2021-08-09T00:00:00"/>
    <s v="Midwest"/>
    <s v="South Dakota"/>
    <s v="Sioux Falls"/>
    <s v="Sprite"/>
    <n v="0.4"/>
    <n v="2250"/>
    <n v="900"/>
    <n v="270"/>
    <n v="0.3"/>
  </r>
  <r>
    <s v="Sodapop"/>
    <n v="1185732"/>
    <d v="2021-08-09T00:00:00"/>
    <s v="Midwest"/>
    <s v="South Dakota"/>
    <s v="Sioux Falls"/>
    <s v="Fanta"/>
    <n v="0.4"/>
    <n v="2000"/>
    <n v="800"/>
    <n v="240"/>
    <n v="0.3"/>
  </r>
  <r>
    <s v="Sodapop"/>
    <n v="1185732"/>
    <d v="2021-08-09T00:00:00"/>
    <s v="Midwest"/>
    <s v="South Dakota"/>
    <s v="Sioux Falls"/>
    <s v="Powerade"/>
    <n v="0.5"/>
    <n v="1750"/>
    <n v="875"/>
    <n v="306.25"/>
    <n v="0.35"/>
  </r>
  <r>
    <s v="Sodapop"/>
    <n v="1185732"/>
    <d v="2021-08-09T00:00:00"/>
    <s v="Midwest"/>
    <s v="South Dakota"/>
    <s v="Sioux Falls"/>
    <s v="Dasani Water"/>
    <n v="0.55000000000000004"/>
    <n v="3500"/>
    <n v="1925.0000000000002"/>
    <n v="770.00000000000011"/>
    <n v="0.4"/>
  </r>
  <r>
    <s v="Sodapop"/>
    <n v="1185732"/>
    <d v="2021-09-10T00:00:00"/>
    <s v="Midwest"/>
    <s v="South Dakota"/>
    <s v="Sioux Falls"/>
    <s v="Coca-Cola"/>
    <n v="0.4"/>
    <n v="4750"/>
    <n v="1900"/>
    <n v="665"/>
    <n v="0.35"/>
  </r>
  <r>
    <s v="Sodapop"/>
    <n v="1185732"/>
    <d v="2021-09-10T00:00:00"/>
    <s v="Midwest"/>
    <s v="South Dakota"/>
    <s v="Sioux Falls"/>
    <s v="Diet Coke"/>
    <n v="0.35000000000000009"/>
    <n v="2750"/>
    <n v="962.50000000000023"/>
    <n v="288.75000000000006"/>
    <n v="0.3"/>
  </r>
  <r>
    <s v="Sodapop"/>
    <n v="1185732"/>
    <d v="2021-09-10T00:00:00"/>
    <s v="Midwest"/>
    <s v="South Dakota"/>
    <s v="Sioux Falls"/>
    <s v="Sprite"/>
    <n v="0.30000000000000004"/>
    <n v="1750"/>
    <n v="525.00000000000011"/>
    <n v="157.50000000000003"/>
    <n v="0.3"/>
  </r>
  <r>
    <s v="Sodapop"/>
    <n v="1185732"/>
    <d v="2021-09-10T00:00:00"/>
    <s v="Midwest"/>
    <s v="South Dakota"/>
    <s v="Sioux Falls"/>
    <s v="Fanta"/>
    <n v="0.30000000000000004"/>
    <n v="1500"/>
    <n v="450.00000000000006"/>
    <n v="135"/>
    <n v="0.3"/>
  </r>
  <r>
    <s v="Sodapop"/>
    <n v="1185732"/>
    <d v="2021-09-10T00:00:00"/>
    <s v="Midwest"/>
    <s v="South Dakota"/>
    <s v="Sioux Falls"/>
    <s v="Powerade"/>
    <n v="0.4"/>
    <n v="1500"/>
    <n v="600"/>
    <n v="210"/>
    <n v="0.35"/>
  </r>
  <r>
    <s v="Sodapop"/>
    <n v="1185732"/>
    <d v="2021-09-10T00:00:00"/>
    <s v="Midwest"/>
    <s v="South Dakota"/>
    <s v="Sioux Falls"/>
    <s v="Dasani Water"/>
    <n v="0.45"/>
    <n v="2250"/>
    <n v="1012.5"/>
    <n v="405"/>
    <n v="0.4"/>
  </r>
  <r>
    <s v="Sodapop"/>
    <n v="1185732"/>
    <d v="2021-10-09T00:00:00"/>
    <s v="Midwest"/>
    <s v="South Dakota"/>
    <s v="Sioux Falls"/>
    <s v="Coca-Cola"/>
    <n v="0.49999999999999994"/>
    <n v="4000"/>
    <n v="1999.9999999999998"/>
    <n v="699.99999999999989"/>
    <n v="0.35"/>
  </r>
  <r>
    <s v="Sodapop"/>
    <n v="1185732"/>
    <d v="2021-10-09T00:00:00"/>
    <s v="Midwest"/>
    <s v="South Dakota"/>
    <s v="Sioux Falls"/>
    <s v="Diet Coke"/>
    <n v="0.4"/>
    <n v="2500"/>
    <n v="1000"/>
    <n v="300"/>
    <n v="0.3"/>
  </r>
  <r>
    <s v="Sodapop"/>
    <n v="1185732"/>
    <d v="2021-10-09T00:00:00"/>
    <s v="Midwest"/>
    <s v="South Dakota"/>
    <s v="Sioux Falls"/>
    <s v="Sprite"/>
    <n v="0.4"/>
    <n v="1500"/>
    <n v="600"/>
    <n v="180"/>
    <n v="0.3"/>
  </r>
  <r>
    <s v="Sodapop"/>
    <n v="1185732"/>
    <d v="2021-10-09T00:00:00"/>
    <s v="Midwest"/>
    <s v="South Dakota"/>
    <s v="Sioux Falls"/>
    <s v="Fanta"/>
    <n v="0.4"/>
    <n v="1250"/>
    <n v="500"/>
    <n v="150"/>
    <n v="0.3"/>
  </r>
  <r>
    <s v="Sodapop"/>
    <n v="1185732"/>
    <d v="2021-10-09T00:00:00"/>
    <s v="Midwest"/>
    <s v="South Dakota"/>
    <s v="Sioux Falls"/>
    <s v="Powerade"/>
    <n v="0.49999999999999994"/>
    <n v="1250"/>
    <n v="624.99999999999989"/>
    <n v="218.74999999999994"/>
    <n v="0.35"/>
  </r>
  <r>
    <s v="Sodapop"/>
    <n v="1185732"/>
    <d v="2021-10-09T00:00:00"/>
    <s v="Midwest"/>
    <s v="South Dakota"/>
    <s v="Sioux Falls"/>
    <s v="Dasani Water"/>
    <n v="0.54999999999999982"/>
    <n v="2500"/>
    <n v="1374.9999999999995"/>
    <n v="549.99999999999989"/>
    <n v="0.4"/>
  </r>
  <r>
    <s v="Sodapop"/>
    <n v="1185732"/>
    <d v="2021-11-09T00:00:00"/>
    <s v="Midwest"/>
    <s v="South Dakota"/>
    <s v="Sioux Falls"/>
    <s v="Coca-Cola"/>
    <n v="0.49999999999999994"/>
    <n v="4000"/>
    <n v="1999.9999999999998"/>
    <n v="699.99999999999989"/>
    <n v="0.35"/>
  </r>
  <r>
    <s v="Sodapop"/>
    <n v="1185732"/>
    <d v="2021-11-09T00:00:00"/>
    <s v="Midwest"/>
    <s v="South Dakota"/>
    <s v="Sioux Falls"/>
    <s v="Diet Coke"/>
    <n v="0.4"/>
    <n v="2500"/>
    <n v="1000"/>
    <n v="300"/>
    <n v="0.3"/>
  </r>
  <r>
    <s v="Sodapop"/>
    <n v="1185732"/>
    <d v="2021-11-09T00:00:00"/>
    <s v="Midwest"/>
    <s v="South Dakota"/>
    <s v="Sioux Falls"/>
    <s v="Sprite"/>
    <n v="0.4"/>
    <n v="1950"/>
    <n v="780"/>
    <n v="234"/>
    <n v="0.3"/>
  </r>
  <r>
    <s v="Sodapop"/>
    <n v="1185732"/>
    <d v="2021-11-09T00:00:00"/>
    <s v="Midwest"/>
    <s v="South Dakota"/>
    <s v="Sioux Falls"/>
    <s v="Fanta"/>
    <n v="0.4"/>
    <n v="1750"/>
    <n v="700"/>
    <n v="210"/>
    <n v="0.3"/>
  </r>
  <r>
    <s v="Sodapop"/>
    <n v="1185732"/>
    <d v="2021-11-09T00:00:00"/>
    <s v="Midwest"/>
    <s v="South Dakota"/>
    <s v="Sioux Falls"/>
    <s v="Powerade"/>
    <n v="0.6"/>
    <n v="1500"/>
    <n v="900"/>
    <n v="315"/>
    <n v="0.35"/>
  </r>
  <r>
    <s v="Sodapop"/>
    <n v="1185732"/>
    <d v="2021-11-09T00:00:00"/>
    <s v="Midwest"/>
    <s v="South Dakota"/>
    <s v="Sioux Falls"/>
    <s v="Dasani Water"/>
    <n v="0.64999999999999991"/>
    <n v="2500"/>
    <n v="1624.9999999999998"/>
    <n v="650"/>
    <n v="0.4"/>
  </r>
  <r>
    <s v="Sodapop"/>
    <n v="1185732"/>
    <d v="2021-12-08T00:00:00"/>
    <s v="Midwest"/>
    <s v="South Dakota"/>
    <s v="Sioux Falls"/>
    <s v="Coca-Cola"/>
    <n v="0.6"/>
    <n v="5000"/>
    <n v="3000"/>
    <n v="1050"/>
    <n v="0.35"/>
  </r>
  <r>
    <s v="Sodapop"/>
    <n v="1185732"/>
    <d v="2021-12-08T00:00:00"/>
    <s v="Midwest"/>
    <s v="South Dakota"/>
    <s v="Sioux Falls"/>
    <s v="Diet Coke"/>
    <n v="0.5"/>
    <n v="3000"/>
    <n v="1500"/>
    <n v="450"/>
    <n v="0.3"/>
  </r>
  <r>
    <s v="Sodapop"/>
    <n v="1185732"/>
    <d v="2021-12-08T00:00:00"/>
    <s v="Midwest"/>
    <s v="South Dakota"/>
    <s v="Sioux Falls"/>
    <s v="Sprite"/>
    <n v="0.5"/>
    <n v="2500"/>
    <n v="1250"/>
    <n v="375"/>
    <n v="0.3"/>
  </r>
  <r>
    <s v="Sodapop"/>
    <n v="1185732"/>
    <d v="2021-12-08T00:00:00"/>
    <s v="Midwest"/>
    <s v="South Dakota"/>
    <s v="Sioux Falls"/>
    <s v="Fanta"/>
    <n v="0.5"/>
    <n v="2000"/>
    <n v="1000"/>
    <n v="300"/>
    <n v="0.3"/>
  </r>
  <r>
    <s v="Sodapop"/>
    <n v="1185732"/>
    <d v="2021-12-08T00:00:00"/>
    <s v="Midwest"/>
    <s v="South Dakota"/>
    <s v="Sioux Falls"/>
    <s v="Powerade"/>
    <n v="0.6"/>
    <n v="2000"/>
    <n v="1200"/>
    <n v="420"/>
    <n v="0.35"/>
  </r>
  <r>
    <s v="Sodapop"/>
    <n v="1185732"/>
    <d v="2021-12-08T00:00:00"/>
    <s v="Midwest"/>
    <s v="South Dakota"/>
    <s v="Sioux Falls"/>
    <s v="Dasani Water"/>
    <n v="0.64999999999999991"/>
    <n v="3000"/>
    <n v="1949.9999999999998"/>
    <n v="780"/>
    <n v="0.4"/>
  </r>
  <r>
    <s v="Sodapop"/>
    <n v="1185732"/>
    <d v="2021-01-06T00:00:00"/>
    <s v="Midwest"/>
    <s v="North Dakota"/>
    <s v="Fargo"/>
    <s v="Coca-Cola"/>
    <n v="0.30000000000000004"/>
    <n v="4500"/>
    <n v="1350.0000000000002"/>
    <n v="405.00000000000006"/>
    <n v="0.3"/>
  </r>
  <r>
    <s v="Sodapop"/>
    <n v="1185732"/>
    <d v="2021-01-06T00:00:00"/>
    <s v="Midwest"/>
    <s v="North Dakota"/>
    <s v="Fargo"/>
    <s v="Diet Coke"/>
    <n v="0.30000000000000004"/>
    <n v="2500"/>
    <n v="750.00000000000011"/>
    <n v="262.5"/>
    <n v="0.35"/>
  </r>
  <r>
    <s v="Sodapop"/>
    <n v="1185732"/>
    <d v="2021-01-06T00:00:00"/>
    <s v="Midwest"/>
    <s v="North Dakota"/>
    <s v="Fargo"/>
    <s v="Sprite"/>
    <n v="0.20000000000000007"/>
    <n v="2500"/>
    <n v="500.00000000000017"/>
    <n v="150.00000000000006"/>
    <n v="0.3"/>
  </r>
  <r>
    <s v="Sodapop"/>
    <n v="1185732"/>
    <d v="2021-01-06T00:00:00"/>
    <s v="Midwest"/>
    <s v="North Dakota"/>
    <s v="Fargo"/>
    <s v="Fanta"/>
    <n v="0.25000000000000006"/>
    <n v="1000"/>
    <n v="250.00000000000006"/>
    <n v="75.000000000000014"/>
    <n v="0.3"/>
  </r>
  <r>
    <s v="Sodapop"/>
    <n v="1185732"/>
    <d v="2021-01-06T00:00:00"/>
    <s v="Midwest"/>
    <s v="North Dakota"/>
    <s v="Fargo"/>
    <s v="Powerade"/>
    <n v="0.39999999999999997"/>
    <n v="1500"/>
    <n v="600"/>
    <n v="300"/>
    <n v="0.5"/>
  </r>
  <r>
    <s v="Sodapop"/>
    <n v="1185732"/>
    <d v="2021-01-06T00:00:00"/>
    <s v="Midwest"/>
    <s v="North Dakota"/>
    <s v="Fargo"/>
    <s v="Dasani Water"/>
    <n v="0.30000000000000004"/>
    <n v="2500"/>
    <n v="750.00000000000011"/>
    <n v="300.00000000000006"/>
    <n v="0.4"/>
  </r>
  <r>
    <s v="Sodapop"/>
    <n v="1185732"/>
    <d v="2021-02-06T00:00:00"/>
    <s v="Midwest"/>
    <s v="North Dakota"/>
    <s v="Fargo"/>
    <s v="Coca-Cola"/>
    <n v="0.30000000000000004"/>
    <n v="5000"/>
    <n v="1500.0000000000002"/>
    <n v="450.00000000000006"/>
    <n v="0.3"/>
  </r>
  <r>
    <s v="Sodapop"/>
    <n v="1185732"/>
    <d v="2021-02-06T00:00:00"/>
    <s v="Midwest"/>
    <s v="North Dakota"/>
    <s v="Fargo"/>
    <s v="Diet Coke"/>
    <n v="0.30000000000000004"/>
    <n v="1500"/>
    <n v="450.00000000000006"/>
    <n v="157.5"/>
    <n v="0.35"/>
  </r>
  <r>
    <s v="Sodapop"/>
    <n v="1185732"/>
    <d v="2021-02-06T00:00:00"/>
    <s v="Midwest"/>
    <s v="North Dakota"/>
    <s v="Fargo"/>
    <s v="Sprite"/>
    <n v="0.20000000000000007"/>
    <n v="2000"/>
    <n v="400.00000000000011"/>
    <n v="120.00000000000003"/>
    <n v="0.3"/>
  </r>
  <r>
    <s v="Sodapop"/>
    <n v="1185732"/>
    <d v="2021-02-06T00:00:00"/>
    <s v="Midwest"/>
    <s v="North Dakota"/>
    <s v="Fargo"/>
    <s v="Fanta"/>
    <n v="0.25000000000000006"/>
    <n v="750"/>
    <n v="187.50000000000003"/>
    <n v="56.250000000000007"/>
    <n v="0.3"/>
  </r>
  <r>
    <s v="Sodapop"/>
    <n v="1185732"/>
    <d v="2021-02-06T00:00:00"/>
    <s v="Midwest"/>
    <s v="North Dakota"/>
    <s v="Fargo"/>
    <s v="Powerade"/>
    <n v="0.39999999999999997"/>
    <n v="1500"/>
    <n v="600"/>
    <n v="300"/>
    <n v="0.5"/>
  </r>
  <r>
    <s v="Sodapop"/>
    <n v="1185732"/>
    <d v="2021-02-06T00:00:00"/>
    <s v="Midwest"/>
    <s v="North Dakota"/>
    <s v="Fargo"/>
    <s v="Dasani Water"/>
    <n v="0.14999999999999997"/>
    <n v="2500"/>
    <n v="374.99999999999994"/>
    <n v="149.99999999999997"/>
    <n v="0.4"/>
  </r>
  <r>
    <s v="Sodapop"/>
    <n v="1185732"/>
    <d v="2021-03-05T00:00:00"/>
    <s v="Midwest"/>
    <s v="North Dakota"/>
    <s v="Fargo"/>
    <s v="Coca-Cola"/>
    <n v="0.20000000000000004"/>
    <n v="4700"/>
    <n v="940.00000000000023"/>
    <n v="282.00000000000006"/>
    <n v="0.3"/>
  </r>
  <r>
    <s v="Sodapop"/>
    <n v="1185732"/>
    <d v="2021-03-05T00:00:00"/>
    <s v="Midwest"/>
    <s v="North Dakota"/>
    <s v="Fargo"/>
    <s v="Diet Coke"/>
    <n v="0.20000000000000004"/>
    <n v="1750"/>
    <n v="350.00000000000006"/>
    <n v="122.50000000000001"/>
    <n v="0.35"/>
  </r>
  <r>
    <s v="Sodapop"/>
    <n v="1185732"/>
    <d v="2021-03-05T00:00:00"/>
    <s v="Midwest"/>
    <s v="North Dakota"/>
    <s v="Fargo"/>
    <s v="Sprite"/>
    <n v="0.10000000000000003"/>
    <n v="2250"/>
    <n v="225.00000000000009"/>
    <n v="67.500000000000028"/>
    <n v="0.3"/>
  </r>
  <r>
    <s v="Sodapop"/>
    <n v="1185732"/>
    <d v="2021-03-05T00:00:00"/>
    <s v="Midwest"/>
    <s v="North Dakota"/>
    <s v="Fargo"/>
    <s v="Fanta"/>
    <n v="0.14999999999999997"/>
    <n v="1000"/>
    <n v="149.99999999999997"/>
    <n v="44.999999999999993"/>
    <n v="0.3"/>
  </r>
  <r>
    <s v="Sodapop"/>
    <n v="1185732"/>
    <d v="2021-03-05T00:00:00"/>
    <s v="Midwest"/>
    <s v="North Dakota"/>
    <s v="Fargo"/>
    <s v="Powerade"/>
    <n v="0.30000000000000004"/>
    <n v="1500"/>
    <n v="450.00000000000006"/>
    <n v="225.00000000000003"/>
    <n v="0.5"/>
  </r>
  <r>
    <s v="Sodapop"/>
    <n v="1185732"/>
    <d v="2021-03-05T00:00:00"/>
    <s v="Midwest"/>
    <s v="North Dakota"/>
    <s v="Fargo"/>
    <s v="Dasani Water"/>
    <n v="0.20000000000000004"/>
    <n v="2500"/>
    <n v="500.00000000000011"/>
    <n v="200.00000000000006"/>
    <n v="0.4"/>
  </r>
  <r>
    <s v="Sodapop"/>
    <n v="1185732"/>
    <d v="2021-04-06T00:00:00"/>
    <s v="Midwest"/>
    <s v="North Dakota"/>
    <s v="Fargo"/>
    <s v="Coca-Cola"/>
    <n v="0.20000000000000004"/>
    <n v="4750"/>
    <n v="950.00000000000023"/>
    <n v="285.00000000000006"/>
    <n v="0.3"/>
  </r>
  <r>
    <s v="Sodapop"/>
    <n v="1185732"/>
    <d v="2021-04-06T00:00:00"/>
    <s v="Midwest"/>
    <s v="North Dakota"/>
    <s v="Fargo"/>
    <s v="Diet Coke"/>
    <n v="0.20000000000000004"/>
    <n v="1750"/>
    <n v="350.00000000000006"/>
    <n v="122.50000000000001"/>
    <n v="0.35"/>
  </r>
  <r>
    <s v="Sodapop"/>
    <n v="1185732"/>
    <d v="2021-04-06T00:00:00"/>
    <s v="Midwest"/>
    <s v="North Dakota"/>
    <s v="Fargo"/>
    <s v="Sprite"/>
    <n v="0.10000000000000003"/>
    <n v="1750"/>
    <n v="175.00000000000006"/>
    <n v="52.500000000000014"/>
    <n v="0.3"/>
  </r>
  <r>
    <s v="Sodapop"/>
    <n v="1185732"/>
    <d v="2021-04-06T00:00:00"/>
    <s v="Midwest"/>
    <s v="North Dakota"/>
    <s v="Fargo"/>
    <s v="Fanta"/>
    <n v="0.14999999999999997"/>
    <n v="1000"/>
    <n v="149.99999999999997"/>
    <n v="44.999999999999993"/>
    <n v="0.3"/>
  </r>
  <r>
    <s v="Sodapop"/>
    <n v="1185732"/>
    <d v="2021-04-06T00:00:00"/>
    <s v="Midwest"/>
    <s v="North Dakota"/>
    <s v="Fargo"/>
    <s v="Powerade"/>
    <n v="0.6"/>
    <n v="1250"/>
    <n v="750"/>
    <n v="375"/>
    <n v="0.5"/>
  </r>
  <r>
    <s v="Sodapop"/>
    <n v="1185732"/>
    <d v="2021-04-06T00:00:00"/>
    <s v="Midwest"/>
    <s v="North Dakota"/>
    <s v="Fargo"/>
    <s v="Dasani Water"/>
    <n v="0.5"/>
    <n v="2500"/>
    <n v="1250"/>
    <n v="500"/>
    <n v="0.4"/>
  </r>
  <r>
    <s v="Sodapop"/>
    <n v="1185732"/>
    <d v="2021-05-07T00:00:00"/>
    <s v="Midwest"/>
    <s v="North Dakota"/>
    <s v="Fargo"/>
    <s v="Coca-Cola"/>
    <n v="0.6"/>
    <n v="5200"/>
    <n v="3120"/>
    <n v="936"/>
    <n v="0.3"/>
  </r>
  <r>
    <s v="Sodapop"/>
    <n v="1185732"/>
    <d v="2021-05-07T00:00:00"/>
    <s v="Midwest"/>
    <s v="North Dakota"/>
    <s v="Fargo"/>
    <s v="Diet Coke"/>
    <n v="0.4"/>
    <n v="2250"/>
    <n v="900"/>
    <n v="315"/>
    <n v="0.35"/>
  </r>
  <r>
    <s v="Sodapop"/>
    <n v="1185732"/>
    <d v="2021-05-07T00:00:00"/>
    <s v="Midwest"/>
    <s v="North Dakota"/>
    <s v="Fargo"/>
    <s v="Sprite"/>
    <n v="0.35000000000000003"/>
    <n v="2000"/>
    <n v="700.00000000000011"/>
    <n v="210.00000000000003"/>
    <n v="0.3"/>
  </r>
  <r>
    <s v="Sodapop"/>
    <n v="1185732"/>
    <d v="2021-05-07T00:00:00"/>
    <s v="Midwest"/>
    <s v="North Dakota"/>
    <s v="Fargo"/>
    <s v="Fanta"/>
    <n v="0.35000000000000003"/>
    <n v="1250"/>
    <n v="437.50000000000006"/>
    <n v="131.25"/>
    <n v="0.3"/>
  </r>
  <r>
    <s v="Sodapop"/>
    <n v="1185732"/>
    <d v="2021-05-07T00:00:00"/>
    <s v="Midwest"/>
    <s v="North Dakota"/>
    <s v="Fargo"/>
    <s v="Powerade"/>
    <n v="0.44999999999999996"/>
    <n v="1500"/>
    <n v="674.99999999999989"/>
    <n v="337.49999999999994"/>
    <n v="0.5"/>
  </r>
  <r>
    <s v="Sodapop"/>
    <n v="1185732"/>
    <d v="2021-05-07T00:00:00"/>
    <s v="Midwest"/>
    <s v="North Dakota"/>
    <s v="Fargo"/>
    <s v="Dasani Water"/>
    <n v="0.49999999999999994"/>
    <n v="2750"/>
    <n v="1374.9999999999998"/>
    <n v="549.99999999999989"/>
    <n v="0.4"/>
  </r>
  <r>
    <s v="Sodapop"/>
    <n v="1185732"/>
    <d v="2021-06-06T00:00:00"/>
    <s v="Midwest"/>
    <s v="North Dakota"/>
    <s v="Fargo"/>
    <s v="Coca-Cola"/>
    <n v="0.35000000000000003"/>
    <n v="5250"/>
    <n v="1837.5000000000002"/>
    <n v="551.25"/>
    <n v="0.3"/>
  </r>
  <r>
    <s v="Sodapop"/>
    <n v="1185732"/>
    <d v="2021-06-06T00:00:00"/>
    <s v="Midwest"/>
    <s v="North Dakota"/>
    <s v="Fargo"/>
    <s v="Diet Coke"/>
    <n v="0.3000000000000001"/>
    <n v="2750"/>
    <n v="825.00000000000023"/>
    <n v="288.75000000000006"/>
    <n v="0.35"/>
  </r>
  <r>
    <s v="Sodapop"/>
    <n v="1185732"/>
    <d v="2021-06-06T00:00:00"/>
    <s v="Midwest"/>
    <s v="North Dakota"/>
    <s v="Fargo"/>
    <s v="Sprite"/>
    <n v="0.25000000000000006"/>
    <n v="2000"/>
    <n v="500.00000000000011"/>
    <n v="150.00000000000003"/>
    <n v="0.3"/>
  </r>
  <r>
    <s v="Sodapop"/>
    <n v="1185732"/>
    <d v="2021-06-06T00:00:00"/>
    <s v="Midwest"/>
    <s v="North Dakota"/>
    <s v="Fargo"/>
    <s v="Fanta"/>
    <n v="0.25000000000000006"/>
    <n v="1750"/>
    <n v="437.50000000000011"/>
    <n v="131.25000000000003"/>
    <n v="0.3"/>
  </r>
  <r>
    <s v="Sodapop"/>
    <n v="1185732"/>
    <d v="2021-06-06T00:00:00"/>
    <s v="Midwest"/>
    <s v="North Dakota"/>
    <s v="Fargo"/>
    <s v="Powerade"/>
    <n v="0.35000000000000003"/>
    <n v="1750"/>
    <n v="612.50000000000011"/>
    <n v="306.25000000000006"/>
    <n v="0.5"/>
  </r>
  <r>
    <s v="Sodapop"/>
    <n v="1185732"/>
    <d v="2021-06-06T00:00:00"/>
    <s v="Midwest"/>
    <s v="North Dakota"/>
    <s v="Fargo"/>
    <s v="Dasani Water"/>
    <n v="0.55000000000000004"/>
    <n v="3250"/>
    <n v="1787.5000000000002"/>
    <n v="715.00000000000011"/>
    <n v="0.4"/>
  </r>
  <r>
    <s v="Sodapop"/>
    <n v="1185732"/>
    <d v="2021-07-05T00:00:00"/>
    <s v="Midwest"/>
    <s v="North Dakota"/>
    <s v="Fargo"/>
    <s v="Coca-Cola"/>
    <n v="0.5"/>
    <n v="5500"/>
    <n v="2750"/>
    <n v="825"/>
    <n v="0.3"/>
  </r>
  <r>
    <s v="Sodapop"/>
    <n v="1185732"/>
    <d v="2021-07-05T00:00:00"/>
    <s v="Midwest"/>
    <s v="North Dakota"/>
    <s v="Fargo"/>
    <s v="Diet Coke"/>
    <n v="0.45000000000000007"/>
    <n v="3000"/>
    <n v="1350.0000000000002"/>
    <n v="472.50000000000006"/>
    <n v="0.35"/>
  </r>
  <r>
    <s v="Sodapop"/>
    <n v="1185732"/>
    <d v="2021-07-05T00:00:00"/>
    <s v="Midwest"/>
    <s v="North Dakota"/>
    <s v="Fargo"/>
    <s v="Sprite"/>
    <n v="0.4"/>
    <n v="2250"/>
    <n v="900"/>
    <n v="270"/>
    <n v="0.3"/>
  </r>
  <r>
    <s v="Sodapop"/>
    <n v="1185732"/>
    <d v="2021-07-05T00:00:00"/>
    <s v="Midwest"/>
    <s v="North Dakota"/>
    <s v="Fargo"/>
    <s v="Fanta"/>
    <n v="0.4"/>
    <n v="1750"/>
    <n v="700"/>
    <n v="210"/>
    <n v="0.3"/>
  </r>
  <r>
    <s v="Sodapop"/>
    <n v="1185732"/>
    <d v="2021-07-05T00:00:00"/>
    <s v="Midwest"/>
    <s v="North Dakota"/>
    <s v="Fargo"/>
    <s v="Powerade"/>
    <n v="0.5"/>
    <n v="2000"/>
    <n v="1000"/>
    <n v="500"/>
    <n v="0.5"/>
  </r>
  <r>
    <s v="Sodapop"/>
    <n v="1185732"/>
    <d v="2021-07-05T00:00:00"/>
    <s v="Midwest"/>
    <s v="North Dakota"/>
    <s v="Fargo"/>
    <s v="Dasani Water"/>
    <n v="0.55000000000000004"/>
    <n v="3750"/>
    <n v="2062.5"/>
    <n v="825"/>
    <n v="0.4"/>
  </r>
  <r>
    <s v="Sodapop"/>
    <n v="1185732"/>
    <d v="2021-08-06T00:00:00"/>
    <s v="Midwest"/>
    <s v="North Dakota"/>
    <s v="Fargo"/>
    <s v="Coca-Cola"/>
    <n v="0.5"/>
    <n v="5250"/>
    <n v="2625"/>
    <n v="787.5"/>
    <n v="0.3"/>
  </r>
  <r>
    <s v="Sodapop"/>
    <n v="1185732"/>
    <d v="2021-08-06T00:00:00"/>
    <s v="Midwest"/>
    <s v="North Dakota"/>
    <s v="Fargo"/>
    <s v="Diet Coke"/>
    <n v="0.45000000000000007"/>
    <n v="3000"/>
    <n v="1350.0000000000002"/>
    <n v="472.50000000000006"/>
    <n v="0.35"/>
  </r>
  <r>
    <s v="Sodapop"/>
    <n v="1185732"/>
    <d v="2021-08-06T00:00:00"/>
    <s v="Midwest"/>
    <s v="North Dakota"/>
    <s v="Fargo"/>
    <s v="Sprite"/>
    <n v="0.4"/>
    <n v="2250"/>
    <n v="900"/>
    <n v="270"/>
    <n v="0.3"/>
  </r>
  <r>
    <s v="Sodapop"/>
    <n v="1185732"/>
    <d v="2021-08-06T00:00:00"/>
    <s v="Midwest"/>
    <s v="North Dakota"/>
    <s v="Fargo"/>
    <s v="Fanta"/>
    <n v="0.4"/>
    <n v="2000"/>
    <n v="800"/>
    <n v="240"/>
    <n v="0.3"/>
  </r>
  <r>
    <s v="Sodapop"/>
    <n v="1185732"/>
    <d v="2021-08-06T00:00:00"/>
    <s v="Midwest"/>
    <s v="North Dakota"/>
    <s v="Fargo"/>
    <s v="Powerade"/>
    <n v="0.5"/>
    <n v="1750"/>
    <n v="875"/>
    <n v="437.5"/>
    <n v="0.5"/>
  </r>
  <r>
    <s v="Sodapop"/>
    <n v="1185732"/>
    <d v="2021-08-06T00:00:00"/>
    <s v="Midwest"/>
    <s v="North Dakota"/>
    <s v="Fargo"/>
    <s v="Dasani Water"/>
    <n v="0.55000000000000004"/>
    <n v="3500"/>
    <n v="1925.0000000000002"/>
    <n v="770.00000000000011"/>
    <n v="0.4"/>
  </r>
  <r>
    <s v="Sodapop"/>
    <n v="1185732"/>
    <d v="2021-09-07T00:00:00"/>
    <s v="Midwest"/>
    <s v="North Dakota"/>
    <s v="Fargo"/>
    <s v="Coca-Cola"/>
    <n v="0.35000000000000003"/>
    <n v="4750"/>
    <n v="1662.5000000000002"/>
    <n v="498.75000000000006"/>
    <n v="0.3"/>
  </r>
  <r>
    <s v="Sodapop"/>
    <n v="1185732"/>
    <d v="2021-09-07T00:00:00"/>
    <s v="Midwest"/>
    <s v="North Dakota"/>
    <s v="Fargo"/>
    <s v="Diet Coke"/>
    <n v="0.3000000000000001"/>
    <n v="2750"/>
    <n v="825.00000000000023"/>
    <n v="288.75000000000006"/>
    <n v="0.35"/>
  </r>
  <r>
    <s v="Sodapop"/>
    <n v="1185732"/>
    <d v="2021-09-07T00:00:00"/>
    <s v="Midwest"/>
    <s v="North Dakota"/>
    <s v="Fargo"/>
    <s v="Sprite"/>
    <n v="0.25000000000000006"/>
    <n v="1750"/>
    <n v="437.50000000000011"/>
    <n v="131.25000000000003"/>
    <n v="0.3"/>
  </r>
  <r>
    <s v="Sodapop"/>
    <n v="1185732"/>
    <d v="2021-09-07T00:00:00"/>
    <s v="Midwest"/>
    <s v="North Dakota"/>
    <s v="Fargo"/>
    <s v="Fanta"/>
    <n v="0.25000000000000006"/>
    <n v="1500"/>
    <n v="375.00000000000006"/>
    <n v="112.50000000000001"/>
    <n v="0.3"/>
  </r>
  <r>
    <s v="Sodapop"/>
    <n v="1185732"/>
    <d v="2021-09-07T00:00:00"/>
    <s v="Midwest"/>
    <s v="North Dakota"/>
    <s v="Fargo"/>
    <s v="Powerade"/>
    <n v="0.35000000000000003"/>
    <n v="1500"/>
    <n v="525"/>
    <n v="262.5"/>
    <n v="0.5"/>
  </r>
  <r>
    <s v="Sodapop"/>
    <n v="1185732"/>
    <d v="2021-09-07T00:00:00"/>
    <s v="Midwest"/>
    <s v="North Dakota"/>
    <s v="Fargo"/>
    <s v="Dasani Water"/>
    <n v="0.4"/>
    <n v="2250"/>
    <n v="900"/>
    <n v="360"/>
    <n v="0.4"/>
  </r>
  <r>
    <s v="Sodapop"/>
    <n v="1185732"/>
    <d v="2021-10-06T00:00:00"/>
    <s v="Midwest"/>
    <s v="North Dakota"/>
    <s v="Fargo"/>
    <s v="Coca-Cola"/>
    <n v="0.44999999999999996"/>
    <n v="4000"/>
    <n v="1799.9999999999998"/>
    <n v="539.99999999999989"/>
    <n v="0.3"/>
  </r>
  <r>
    <s v="Sodapop"/>
    <n v="1185732"/>
    <d v="2021-10-06T00:00:00"/>
    <s v="Midwest"/>
    <s v="North Dakota"/>
    <s v="Fargo"/>
    <s v="Diet Coke"/>
    <n v="0.35000000000000003"/>
    <n v="2500"/>
    <n v="875.00000000000011"/>
    <n v="306.25"/>
    <n v="0.35"/>
  </r>
  <r>
    <s v="Sodapop"/>
    <n v="1185732"/>
    <d v="2021-10-06T00:00:00"/>
    <s v="Midwest"/>
    <s v="North Dakota"/>
    <s v="Fargo"/>
    <s v="Sprite"/>
    <n v="0.35000000000000003"/>
    <n v="1500"/>
    <n v="525"/>
    <n v="157.5"/>
    <n v="0.3"/>
  </r>
  <r>
    <s v="Sodapop"/>
    <n v="1185732"/>
    <d v="2021-10-06T00:00:00"/>
    <s v="Midwest"/>
    <s v="North Dakota"/>
    <s v="Fargo"/>
    <s v="Fanta"/>
    <n v="0.35000000000000003"/>
    <n v="1250"/>
    <n v="437.50000000000006"/>
    <n v="131.25"/>
    <n v="0.3"/>
  </r>
  <r>
    <s v="Sodapop"/>
    <n v="1185732"/>
    <d v="2021-10-06T00:00:00"/>
    <s v="Midwest"/>
    <s v="North Dakota"/>
    <s v="Fargo"/>
    <s v="Powerade"/>
    <n v="0.44999999999999996"/>
    <n v="1250"/>
    <n v="562.5"/>
    <n v="281.25"/>
    <n v="0.5"/>
  </r>
  <r>
    <s v="Sodapop"/>
    <n v="1185732"/>
    <d v="2021-10-06T00:00:00"/>
    <s v="Midwest"/>
    <s v="North Dakota"/>
    <s v="Fargo"/>
    <s v="Dasani Water"/>
    <n v="0.49999999999999983"/>
    <n v="2500"/>
    <n v="1249.9999999999995"/>
    <n v="499.99999999999983"/>
    <n v="0.4"/>
  </r>
  <r>
    <s v="Sodapop"/>
    <n v="1185732"/>
    <d v="2021-11-06T00:00:00"/>
    <s v="Midwest"/>
    <s v="North Dakota"/>
    <s v="Fargo"/>
    <s v="Coca-Cola"/>
    <n v="0.44999999999999996"/>
    <n v="4000"/>
    <n v="1799.9999999999998"/>
    <n v="539.99999999999989"/>
    <n v="0.3"/>
  </r>
  <r>
    <s v="Sodapop"/>
    <n v="1185732"/>
    <d v="2021-11-06T00:00:00"/>
    <s v="Midwest"/>
    <s v="North Dakota"/>
    <s v="Fargo"/>
    <s v="Diet Coke"/>
    <n v="0.35000000000000003"/>
    <n v="2750"/>
    <n v="962.50000000000011"/>
    <n v="336.875"/>
    <n v="0.35"/>
  </r>
  <r>
    <s v="Sodapop"/>
    <n v="1185732"/>
    <d v="2021-11-06T00:00:00"/>
    <s v="Midwest"/>
    <s v="North Dakota"/>
    <s v="Fargo"/>
    <s v="Sprite"/>
    <n v="0.35000000000000003"/>
    <n v="2200"/>
    <n v="770.00000000000011"/>
    <n v="231.00000000000003"/>
    <n v="0.3"/>
  </r>
  <r>
    <s v="Sodapop"/>
    <n v="1185732"/>
    <d v="2021-11-06T00:00:00"/>
    <s v="Midwest"/>
    <s v="North Dakota"/>
    <s v="Fargo"/>
    <s v="Fanta"/>
    <n v="0.35000000000000003"/>
    <n v="2000"/>
    <n v="700.00000000000011"/>
    <n v="210.00000000000003"/>
    <n v="0.3"/>
  </r>
  <r>
    <s v="Sodapop"/>
    <n v="1185732"/>
    <d v="2021-11-06T00:00:00"/>
    <s v="Midwest"/>
    <s v="North Dakota"/>
    <s v="Fargo"/>
    <s v="Powerade"/>
    <n v="0.6"/>
    <n v="1750"/>
    <n v="1050"/>
    <n v="525"/>
    <n v="0.5"/>
  </r>
  <r>
    <s v="Sodapop"/>
    <n v="1185732"/>
    <d v="2021-11-06T00:00:00"/>
    <s v="Midwest"/>
    <s v="North Dakota"/>
    <s v="Fargo"/>
    <s v="Dasani Water"/>
    <n v="0.64999999999999991"/>
    <n v="2750"/>
    <n v="1787.4999999999998"/>
    <n v="715"/>
    <n v="0.4"/>
  </r>
  <r>
    <s v="Sodapop"/>
    <n v="1185732"/>
    <d v="2021-12-05T00:00:00"/>
    <s v="Midwest"/>
    <s v="North Dakota"/>
    <s v="Fargo"/>
    <s v="Coca-Cola"/>
    <n v="0.6"/>
    <n v="5250"/>
    <n v="3150"/>
    <n v="945"/>
    <n v="0.3"/>
  </r>
  <r>
    <s v="Sodapop"/>
    <n v="1185732"/>
    <d v="2021-12-05T00:00:00"/>
    <s v="Midwest"/>
    <s v="North Dakota"/>
    <s v="Fargo"/>
    <s v="Diet Coke"/>
    <n v="0.5"/>
    <n v="3250"/>
    <n v="1625"/>
    <n v="568.75"/>
    <n v="0.35"/>
  </r>
  <r>
    <s v="Sodapop"/>
    <n v="1185732"/>
    <d v="2021-12-05T00:00:00"/>
    <s v="Midwest"/>
    <s v="North Dakota"/>
    <s v="Fargo"/>
    <s v="Sprite"/>
    <n v="0.5"/>
    <n v="2750"/>
    <n v="1375"/>
    <n v="412.5"/>
    <n v="0.3"/>
  </r>
  <r>
    <s v="Sodapop"/>
    <n v="1185732"/>
    <d v="2021-12-05T00:00:00"/>
    <s v="Midwest"/>
    <s v="North Dakota"/>
    <s v="Fargo"/>
    <s v="Fanta"/>
    <n v="0.5"/>
    <n v="2250"/>
    <n v="1125"/>
    <n v="337.5"/>
    <n v="0.3"/>
  </r>
  <r>
    <s v="Sodapop"/>
    <n v="1185732"/>
    <d v="2021-12-05T00:00:00"/>
    <s v="Midwest"/>
    <s v="North Dakota"/>
    <s v="Fargo"/>
    <s v="Powerade"/>
    <n v="0.6"/>
    <n v="2250"/>
    <n v="1350"/>
    <n v="675"/>
    <n v="0.5"/>
  </r>
  <r>
    <s v="Sodapop"/>
    <n v="1185732"/>
    <d v="2021-12-05T00:00:00"/>
    <s v="Midwest"/>
    <s v="North Dakota"/>
    <s v="Fargo"/>
    <s v="Dasani Water"/>
    <n v="0.64999999999999991"/>
    <n v="3250"/>
    <n v="2112.4999999999995"/>
    <n v="844.99999999999989"/>
    <n v="0.4"/>
  </r>
  <r>
    <s v="Sodapop"/>
    <n v="1185732"/>
    <d v="2021-01-03T00:00:00"/>
    <s v="Midwest"/>
    <s v="Iowa"/>
    <s v="Des Moines"/>
    <s v="Coca-Cola"/>
    <n v="0.30000000000000004"/>
    <n v="4500"/>
    <n v="1350.0000000000002"/>
    <n v="405.00000000000006"/>
    <n v="0.3"/>
  </r>
  <r>
    <s v="Sodapop"/>
    <n v="1185732"/>
    <d v="2021-01-03T00:00:00"/>
    <s v="Midwest"/>
    <s v="Iowa"/>
    <s v="Des Moines"/>
    <s v="Diet Coke"/>
    <n v="0.30000000000000004"/>
    <n v="2500"/>
    <n v="750.00000000000011"/>
    <n v="262.5"/>
    <n v="0.35"/>
  </r>
  <r>
    <s v="Sodapop"/>
    <n v="1185732"/>
    <d v="2021-01-03T00:00:00"/>
    <s v="Midwest"/>
    <s v="Iowa"/>
    <s v="Des Moines"/>
    <s v="Sprite"/>
    <n v="0.20000000000000007"/>
    <n v="2500"/>
    <n v="500.00000000000017"/>
    <n v="150.00000000000006"/>
    <n v="0.3"/>
  </r>
  <r>
    <s v="Sodapop"/>
    <n v="1185732"/>
    <d v="2021-01-03T00:00:00"/>
    <s v="Midwest"/>
    <s v="Iowa"/>
    <s v="Des Moines"/>
    <s v="Fanta"/>
    <n v="0.25000000000000006"/>
    <n v="1000"/>
    <n v="250.00000000000006"/>
    <n v="75.000000000000014"/>
    <n v="0.3"/>
  </r>
  <r>
    <s v="Sodapop"/>
    <n v="1185732"/>
    <d v="2021-01-03T00:00:00"/>
    <s v="Midwest"/>
    <s v="Iowa"/>
    <s v="Des Moines"/>
    <s v="Powerade"/>
    <n v="0.39999999999999997"/>
    <n v="1500"/>
    <n v="600"/>
    <n v="300"/>
    <n v="0.5"/>
  </r>
  <r>
    <s v="Sodapop"/>
    <n v="1185732"/>
    <d v="2021-01-03T00:00:00"/>
    <s v="Midwest"/>
    <s v="Iowa"/>
    <s v="Des Moines"/>
    <s v="Dasani Water"/>
    <n v="0.30000000000000004"/>
    <n v="2500"/>
    <n v="750.00000000000011"/>
    <n v="300.00000000000006"/>
    <n v="0.4"/>
  </r>
  <r>
    <s v="Sodapop"/>
    <n v="1185732"/>
    <d v="2021-02-03T00:00:00"/>
    <s v="Midwest"/>
    <s v="Iowa"/>
    <s v="Des Moines"/>
    <s v="Coca-Cola"/>
    <n v="0.30000000000000004"/>
    <n v="5000"/>
    <n v="1500.0000000000002"/>
    <n v="450.00000000000006"/>
    <n v="0.3"/>
  </r>
  <r>
    <s v="Sodapop"/>
    <n v="1185732"/>
    <d v="2021-02-03T00:00:00"/>
    <s v="Midwest"/>
    <s v="Iowa"/>
    <s v="Des Moines"/>
    <s v="Diet Coke"/>
    <n v="0.30000000000000004"/>
    <n v="1500"/>
    <n v="450.00000000000006"/>
    <n v="157.5"/>
    <n v="0.35"/>
  </r>
  <r>
    <s v="Sodapop"/>
    <n v="1185732"/>
    <d v="2021-02-03T00:00:00"/>
    <s v="Midwest"/>
    <s v="Iowa"/>
    <s v="Des Moines"/>
    <s v="Sprite"/>
    <n v="0.20000000000000007"/>
    <n v="2000"/>
    <n v="400.00000000000011"/>
    <n v="120.00000000000003"/>
    <n v="0.3"/>
  </r>
  <r>
    <s v="Sodapop"/>
    <n v="1185732"/>
    <d v="2021-02-03T00:00:00"/>
    <s v="Midwest"/>
    <s v="Iowa"/>
    <s v="Des Moines"/>
    <s v="Fanta"/>
    <n v="0.25000000000000006"/>
    <n v="750"/>
    <n v="187.50000000000003"/>
    <n v="56.250000000000007"/>
    <n v="0.3"/>
  </r>
  <r>
    <s v="Sodapop"/>
    <n v="1185732"/>
    <d v="2021-02-03T00:00:00"/>
    <s v="Midwest"/>
    <s v="Iowa"/>
    <s v="Des Moines"/>
    <s v="Powerade"/>
    <n v="0.39999999999999997"/>
    <n v="1500"/>
    <n v="600"/>
    <n v="300"/>
    <n v="0.5"/>
  </r>
  <r>
    <s v="Sodapop"/>
    <n v="1185732"/>
    <d v="2021-02-03T00:00:00"/>
    <s v="Midwest"/>
    <s v="Iowa"/>
    <s v="Des Moines"/>
    <s v="Dasani Water"/>
    <n v="0.14999999999999997"/>
    <n v="2500"/>
    <n v="374.99999999999994"/>
    <n v="149.99999999999997"/>
    <n v="0.4"/>
  </r>
  <r>
    <s v="Sodapop"/>
    <n v="1185732"/>
    <d v="2021-03-02T00:00:00"/>
    <s v="Midwest"/>
    <s v="Iowa"/>
    <s v="Des Moines"/>
    <s v="Coca-Cola"/>
    <n v="0.20000000000000004"/>
    <n v="4700"/>
    <n v="940.00000000000023"/>
    <n v="282.00000000000006"/>
    <n v="0.3"/>
  </r>
  <r>
    <s v="Sodapop"/>
    <n v="1185732"/>
    <d v="2021-03-02T00:00:00"/>
    <s v="Midwest"/>
    <s v="Iowa"/>
    <s v="Des Moines"/>
    <s v="Diet Coke"/>
    <n v="0.20000000000000004"/>
    <n v="1750"/>
    <n v="350.00000000000006"/>
    <n v="122.50000000000001"/>
    <n v="0.35"/>
  </r>
  <r>
    <s v="Sodapop"/>
    <n v="1185732"/>
    <d v="2021-03-02T00:00:00"/>
    <s v="Midwest"/>
    <s v="Iowa"/>
    <s v="Des Moines"/>
    <s v="Sprite"/>
    <n v="0.10000000000000003"/>
    <n v="2250"/>
    <n v="225.00000000000009"/>
    <n v="67.500000000000028"/>
    <n v="0.3"/>
  </r>
  <r>
    <s v="Sodapop"/>
    <n v="1185732"/>
    <d v="2021-03-02T00:00:00"/>
    <s v="Midwest"/>
    <s v="Iowa"/>
    <s v="Des Moines"/>
    <s v="Fanta"/>
    <n v="0.14999999999999997"/>
    <n v="750"/>
    <n v="112.49999999999997"/>
    <n v="33.749999999999993"/>
    <n v="0.3"/>
  </r>
  <r>
    <s v="Sodapop"/>
    <n v="1185732"/>
    <d v="2021-03-02T00:00:00"/>
    <s v="Midwest"/>
    <s v="Iowa"/>
    <s v="Des Moines"/>
    <s v="Powerade"/>
    <n v="0.30000000000000004"/>
    <n v="1250"/>
    <n v="375.00000000000006"/>
    <n v="187.50000000000003"/>
    <n v="0.5"/>
  </r>
  <r>
    <s v="Sodapop"/>
    <n v="1185732"/>
    <d v="2021-03-02T00:00:00"/>
    <s v="Midwest"/>
    <s v="Iowa"/>
    <s v="Des Moines"/>
    <s v="Dasani Water"/>
    <n v="0.20000000000000004"/>
    <n v="2250"/>
    <n v="450.00000000000011"/>
    <n v="180.00000000000006"/>
    <n v="0.4"/>
  </r>
  <r>
    <s v="Sodapop"/>
    <n v="1185732"/>
    <d v="2021-04-03T00:00:00"/>
    <s v="Midwest"/>
    <s v="Iowa"/>
    <s v="Des Moines"/>
    <s v="Coca-Cola"/>
    <n v="0.20000000000000004"/>
    <n v="4500"/>
    <n v="900.00000000000023"/>
    <n v="270.00000000000006"/>
    <n v="0.3"/>
  </r>
  <r>
    <s v="Sodapop"/>
    <n v="1185732"/>
    <d v="2021-04-03T00:00:00"/>
    <s v="Midwest"/>
    <s v="Iowa"/>
    <s v="Des Moines"/>
    <s v="Diet Coke"/>
    <n v="0.20000000000000004"/>
    <n v="1500"/>
    <n v="300.00000000000006"/>
    <n v="105.00000000000001"/>
    <n v="0.35"/>
  </r>
  <r>
    <s v="Sodapop"/>
    <n v="1185732"/>
    <d v="2021-04-03T00:00:00"/>
    <s v="Midwest"/>
    <s v="Iowa"/>
    <s v="Des Moines"/>
    <s v="Sprite"/>
    <n v="0.10000000000000003"/>
    <n v="1500"/>
    <n v="150.00000000000006"/>
    <n v="45.000000000000014"/>
    <n v="0.3"/>
  </r>
  <r>
    <s v="Sodapop"/>
    <n v="1185732"/>
    <d v="2021-04-03T00:00:00"/>
    <s v="Midwest"/>
    <s v="Iowa"/>
    <s v="Des Moines"/>
    <s v="Fanta"/>
    <n v="0.14999999999999997"/>
    <n v="750"/>
    <n v="112.49999999999997"/>
    <n v="33.749999999999993"/>
    <n v="0.3"/>
  </r>
  <r>
    <s v="Sodapop"/>
    <n v="1185732"/>
    <d v="2021-04-03T00:00:00"/>
    <s v="Midwest"/>
    <s v="Iowa"/>
    <s v="Des Moines"/>
    <s v="Powerade"/>
    <n v="0.6"/>
    <n v="1000"/>
    <n v="600"/>
    <n v="300"/>
    <n v="0.5"/>
  </r>
  <r>
    <s v="Sodapop"/>
    <n v="1185732"/>
    <d v="2021-04-03T00:00:00"/>
    <s v="Midwest"/>
    <s v="Iowa"/>
    <s v="Des Moines"/>
    <s v="Dasani Water"/>
    <n v="0.5"/>
    <n v="2250"/>
    <n v="1125"/>
    <n v="450"/>
    <n v="0.4"/>
  </r>
  <r>
    <s v="Sodapop"/>
    <n v="1185732"/>
    <d v="2021-05-04T00:00:00"/>
    <s v="Midwest"/>
    <s v="Iowa"/>
    <s v="Des Moines"/>
    <s v="Coca-Cola"/>
    <n v="0.6"/>
    <n v="4950"/>
    <n v="2970"/>
    <n v="891"/>
    <n v="0.3"/>
  </r>
  <r>
    <s v="Sodapop"/>
    <n v="1185732"/>
    <d v="2021-05-04T00:00:00"/>
    <s v="Midwest"/>
    <s v="Iowa"/>
    <s v="Des Moines"/>
    <s v="Diet Coke"/>
    <n v="0.4"/>
    <n v="2000"/>
    <n v="800"/>
    <n v="280"/>
    <n v="0.35"/>
  </r>
  <r>
    <s v="Sodapop"/>
    <n v="1185732"/>
    <d v="2021-05-04T00:00:00"/>
    <s v="Midwest"/>
    <s v="Iowa"/>
    <s v="Des Moines"/>
    <s v="Sprite"/>
    <n v="0.35000000000000003"/>
    <n v="1750"/>
    <n v="612.50000000000011"/>
    <n v="183.75000000000003"/>
    <n v="0.3"/>
  </r>
  <r>
    <s v="Sodapop"/>
    <n v="1185732"/>
    <d v="2021-05-04T00:00:00"/>
    <s v="Midwest"/>
    <s v="Iowa"/>
    <s v="Des Moines"/>
    <s v="Fanta"/>
    <n v="0.35000000000000003"/>
    <n v="1500"/>
    <n v="525"/>
    <n v="157.5"/>
    <n v="0.3"/>
  </r>
  <r>
    <s v="Sodapop"/>
    <n v="1185732"/>
    <d v="2021-05-04T00:00:00"/>
    <s v="Midwest"/>
    <s v="Iowa"/>
    <s v="Des Moines"/>
    <s v="Powerade"/>
    <n v="0.44999999999999996"/>
    <n v="1750"/>
    <n v="787.49999999999989"/>
    <n v="393.74999999999994"/>
    <n v="0.5"/>
  </r>
  <r>
    <s v="Sodapop"/>
    <n v="1185732"/>
    <d v="2021-05-04T00:00:00"/>
    <s v="Midwest"/>
    <s v="Iowa"/>
    <s v="Des Moines"/>
    <s v="Dasani Water"/>
    <n v="0.49999999999999994"/>
    <n v="3000"/>
    <n v="1499.9999999999998"/>
    <n v="599.99999999999989"/>
    <n v="0.4"/>
  </r>
  <r>
    <s v="Sodapop"/>
    <n v="1185732"/>
    <d v="2021-06-03T00:00:00"/>
    <s v="Midwest"/>
    <s v="Iowa"/>
    <s v="Des Moines"/>
    <s v="Coca-Cola"/>
    <n v="0.35000000000000003"/>
    <n v="5500"/>
    <n v="1925.0000000000002"/>
    <n v="577.5"/>
    <n v="0.3"/>
  </r>
  <r>
    <s v="Sodapop"/>
    <n v="1185732"/>
    <d v="2021-06-03T00:00:00"/>
    <s v="Midwest"/>
    <s v="Iowa"/>
    <s v="Des Moines"/>
    <s v="Diet Coke"/>
    <n v="0.3000000000000001"/>
    <n v="3000"/>
    <n v="900.00000000000034"/>
    <n v="315.00000000000011"/>
    <n v="0.35"/>
  </r>
  <r>
    <s v="Sodapop"/>
    <n v="1185732"/>
    <d v="2021-06-03T00:00:00"/>
    <s v="Midwest"/>
    <s v="Iowa"/>
    <s v="Des Moines"/>
    <s v="Sprite"/>
    <n v="0.25000000000000006"/>
    <n v="2000"/>
    <n v="500.00000000000011"/>
    <n v="150.00000000000003"/>
    <n v="0.3"/>
  </r>
  <r>
    <s v="Sodapop"/>
    <n v="1185732"/>
    <d v="2021-06-03T00:00:00"/>
    <s v="Midwest"/>
    <s v="Iowa"/>
    <s v="Des Moines"/>
    <s v="Fanta"/>
    <n v="0.25000000000000006"/>
    <n v="1750"/>
    <n v="437.50000000000011"/>
    <n v="131.25000000000003"/>
    <n v="0.3"/>
  </r>
  <r>
    <s v="Sodapop"/>
    <n v="1185732"/>
    <d v="2021-06-03T00:00:00"/>
    <s v="Midwest"/>
    <s v="Iowa"/>
    <s v="Des Moines"/>
    <s v="Powerade"/>
    <n v="0.35000000000000003"/>
    <n v="1750"/>
    <n v="612.50000000000011"/>
    <n v="306.25000000000006"/>
    <n v="0.5"/>
  </r>
  <r>
    <s v="Sodapop"/>
    <n v="1185732"/>
    <d v="2021-06-03T00:00:00"/>
    <s v="Midwest"/>
    <s v="Iowa"/>
    <s v="Des Moines"/>
    <s v="Dasani Water"/>
    <n v="0.55000000000000004"/>
    <n v="3250"/>
    <n v="1787.5000000000002"/>
    <n v="715.00000000000011"/>
    <n v="0.4"/>
  </r>
  <r>
    <s v="Sodapop"/>
    <n v="1185732"/>
    <d v="2021-07-02T00:00:00"/>
    <s v="Midwest"/>
    <s v="Iowa"/>
    <s v="Des Moines"/>
    <s v="Coca-Cola"/>
    <n v="0.5"/>
    <n v="5500"/>
    <n v="2750"/>
    <n v="825"/>
    <n v="0.3"/>
  </r>
  <r>
    <s v="Sodapop"/>
    <n v="1185732"/>
    <d v="2021-07-02T00:00:00"/>
    <s v="Midwest"/>
    <s v="Iowa"/>
    <s v="Des Moines"/>
    <s v="Diet Coke"/>
    <n v="0.45000000000000007"/>
    <n v="3000"/>
    <n v="1350.0000000000002"/>
    <n v="472.50000000000006"/>
    <n v="0.35"/>
  </r>
  <r>
    <s v="Sodapop"/>
    <n v="1185732"/>
    <d v="2021-07-02T00:00:00"/>
    <s v="Midwest"/>
    <s v="Iowa"/>
    <s v="Des Moines"/>
    <s v="Sprite"/>
    <n v="0.4"/>
    <n v="2250"/>
    <n v="900"/>
    <n v="270"/>
    <n v="0.3"/>
  </r>
  <r>
    <s v="Sodapop"/>
    <n v="1185732"/>
    <d v="2021-07-02T00:00:00"/>
    <s v="Midwest"/>
    <s v="Iowa"/>
    <s v="Des Moines"/>
    <s v="Fanta"/>
    <n v="0.4"/>
    <n v="1750"/>
    <n v="700"/>
    <n v="210"/>
    <n v="0.3"/>
  </r>
  <r>
    <s v="Sodapop"/>
    <n v="1185732"/>
    <d v="2021-07-02T00:00:00"/>
    <s v="Midwest"/>
    <s v="Iowa"/>
    <s v="Des Moines"/>
    <s v="Powerade"/>
    <n v="0.5"/>
    <n v="2000"/>
    <n v="1000"/>
    <n v="500"/>
    <n v="0.5"/>
  </r>
  <r>
    <s v="Sodapop"/>
    <n v="1185732"/>
    <d v="2021-07-02T00:00:00"/>
    <s v="Midwest"/>
    <s v="Iowa"/>
    <s v="Des Moines"/>
    <s v="Dasani Water"/>
    <n v="0.55000000000000004"/>
    <n v="3750"/>
    <n v="2062.5"/>
    <n v="825"/>
    <n v="0.4"/>
  </r>
  <r>
    <s v="Sodapop"/>
    <n v="1185732"/>
    <d v="2021-08-03T00:00:00"/>
    <s v="Midwest"/>
    <s v="Iowa"/>
    <s v="Des Moines"/>
    <s v="Coca-Cola"/>
    <n v="0.5"/>
    <n v="5250"/>
    <n v="2625"/>
    <n v="787.5"/>
    <n v="0.3"/>
  </r>
  <r>
    <s v="Sodapop"/>
    <n v="1185732"/>
    <d v="2021-08-03T00:00:00"/>
    <s v="Midwest"/>
    <s v="Iowa"/>
    <s v="Des Moines"/>
    <s v="Diet Coke"/>
    <n v="0.45000000000000007"/>
    <n v="3000"/>
    <n v="1350.0000000000002"/>
    <n v="472.50000000000006"/>
    <n v="0.35"/>
  </r>
  <r>
    <s v="Sodapop"/>
    <n v="1185732"/>
    <d v="2021-08-03T00:00:00"/>
    <s v="Midwest"/>
    <s v="Iowa"/>
    <s v="Des Moines"/>
    <s v="Sprite"/>
    <n v="0.4"/>
    <n v="2250"/>
    <n v="900"/>
    <n v="270"/>
    <n v="0.3"/>
  </r>
  <r>
    <s v="Sodapop"/>
    <n v="1185732"/>
    <d v="2021-08-03T00:00:00"/>
    <s v="Midwest"/>
    <s v="Iowa"/>
    <s v="Des Moines"/>
    <s v="Fanta"/>
    <n v="0.4"/>
    <n v="2000"/>
    <n v="800"/>
    <n v="240"/>
    <n v="0.3"/>
  </r>
  <r>
    <s v="Sodapop"/>
    <n v="1185732"/>
    <d v="2021-08-03T00:00:00"/>
    <s v="Midwest"/>
    <s v="Iowa"/>
    <s v="Des Moines"/>
    <s v="Powerade"/>
    <n v="0.5"/>
    <n v="1750"/>
    <n v="875"/>
    <n v="437.5"/>
    <n v="0.5"/>
  </r>
  <r>
    <s v="Sodapop"/>
    <n v="1185732"/>
    <d v="2021-08-03T00:00:00"/>
    <s v="Midwest"/>
    <s v="Iowa"/>
    <s v="Des Moines"/>
    <s v="Dasani Water"/>
    <n v="0.55000000000000004"/>
    <n v="3500"/>
    <n v="1925.0000000000002"/>
    <n v="770.00000000000011"/>
    <n v="0.4"/>
  </r>
  <r>
    <s v="Sodapop"/>
    <n v="1185732"/>
    <d v="2021-09-04T00:00:00"/>
    <s v="Midwest"/>
    <s v="Iowa"/>
    <s v="Des Moines"/>
    <s v="Coca-Cola"/>
    <n v="0.35000000000000003"/>
    <n v="4750"/>
    <n v="1662.5000000000002"/>
    <n v="498.75000000000006"/>
    <n v="0.3"/>
  </r>
  <r>
    <s v="Sodapop"/>
    <n v="1185732"/>
    <d v="2021-09-04T00:00:00"/>
    <s v="Midwest"/>
    <s v="Iowa"/>
    <s v="Des Moines"/>
    <s v="Diet Coke"/>
    <n v="0.3000000000000001"/>
    <n v="2500"/>
    <n v="750.00000000000023"/>
    <n v="262.50000000000006"/>
    <n v="0.35"/>
  </r>
  <r>
    <s v="Sodapop"/>
    <n v="1185732"/>
    <d v="2021-09-04T00:00:00"/>
    <s v="Midwest"/>
    <s v="Iowa"/>
    <s v="Des Moines"/>
    <s v="Sprite"/>
    <n v="0.25000000000000006"/>
    <n v="1500"/>
    <n v="375.00000000000006"/>
    <n v="112.50000000000001"/>
    <n v="0.3"/>
  </r>
  <r>
    <s v="Sodapop"/>
    <n v="1185732"/>
    <d v="2021-09-04T00:00:00"/>
    <s v="Midwest"/>
    <s v="Iowa"/>
    <s v="Des Moines"/>
    <s v="Fanta"/>
    <n v="0.25000000000000006"/>
    <n v="1250"/>
    <n v="312.50000000000006"/>
    <n v="93.750000000000014"/>
    <n v="0.3"/>
  </r>
  <r>
    <s v="Sodapop"/>
    <n v="1185732"/>
    <d v="2021-09-04T00:00:00"/>
    <s v="Midwest"/>
    <s v="Iowa"/>
    <s v="Des Moines"/>
    <s v="Powerade"/>
    <n v="0.35000000000000003"/>
    <n v="1250"/>
    <n v="437.50000000000006"/>
    <n v="218.75000000000003"/>
    <n v="0.5"/>
  </r>
  <r>
    <s v="Sodapop"/>
    <n v="1185732"/>
    <d v="2021-09-04T00:00:00"/>
    <s v="Midwest"/>
    <s v="Iowa"/>
    <s v="Des Moines"/>
    <s v="Dasani Water"/>
    <n v="0.4"/>
    <n v="2000"/>
    <n v="800"/>
    <n v="320"/>
    <n v="0.4"/>
  </r>
  <r>
    <s v="Sodapop"/>
    <n v="1185732"/>
    <d v="2021-10-03T00:00:00"/>
    <s v="Midwest"/>
    <s v="Iowa"/>
    <s v="Des Moines"/>
    <s v="Coca-Cola"/>
    <n v="0.44999999999999996"/>
    <n v="3750"/>
    <n v="1687.4999999999998"/>
    <n v="506.24999999999989"/>
    <n v="0.3"/>
  </r>
  <r>
    <s v="Sodapop"/>
    <n v="1185732"/>
    <d v="2021-10-03T00:00:00"/>
    <s v="Midwest"/>
    <s v="Iowa"/>
    <s v="Des Moines"/>
    <s v="Diet Coke"/>
    <n v="0.35000000000000003"/>
    <n v="2250"/>
    <n v="787.50000000000011"/>
    <n v="275.625"/>
    <n v="0.35"/>
  </r>
  <r>
    <s v="Sodapop"/>
    <n v="1185732"/>
    <d v="2021-10-03T00:00:00"/>
    <s v="Midwest"/>
    <s v="Iowa"/>
    <s v="Des Moines"/>
    <s v="Sprite"/>
    <n v="0.35000000000000003"/>
    <n v="1250"/>
    <n v="437.50000000000006"/>
    <n v="131.25"/>
    <n v="0.3"/>
  </r>
  <r>
    <s v="Sodapop"/>
    <n v="1185732"/>
    <d v="2021-10-03T00:00:00"/>
    <s v="Midwest"/>
    <s v="Iowa"/>
    <s v="Des Moines"/>
    <s v="Fanta"/>
    <n v="0.35000000000000003"/>
    <n v="1250"/>
    <n v="437.50000000000006"/>
    <n v="131.25"/>
    <n v="0.3"/>
  </r>
  <r>
    <s v="Sodapop"/>
    <n v="1185732"/>
    <d v="2021-10-03T00:00:00"/>
    <s v="Midwest"/>
    <s v="Iowa"/>
    <s v="Des Moines"/>
    <s v="Powerade"/>
    <n v="0.44999999999999996"/>
    <n v="1250"/>
    <n v="562.5"/>
    <n v="281.25"/>
    <n v="0.5"/>
  </r>
  <r>
    <s v="Sodapop"/>
    <n v="1185732"/>
    <d v="2021-10-03T00:00:00"/>
    <s v="Midwest"/>
    <s v="Iowa"/>
    <s v="Des Moines"/>
    <s v="Dasani Water"/>
    <n v="0.49999999999999983"/>
    <n v="2500"/>
    <n v="1249.9999999999995"/>
    <n v="499.99999999999983"/>
    <n v="0.4"/>
  </r>
  <r>
    <s v="Sodapop"/>
    <n v="1185732"/>
    <d v="2021-11-03T00:00:00"/>
    <s v="Midwest"/>
    <s v="Iowa"/>
    <s v="Des Moines"/>
    <s v="Coca-Cola"/>
    <n v="0.44999999999999996"/>
    <n v="4000"/>
    <n v="1799.9999999999998"/>
    <n v="539.99999999999989"/>
    <n v="0.3"/>
  </r>
  <r>
    <s v="Sodapop"/>
    <n v="1185732"/>
    <d v="2021-11-03T00:00:00"/>
    <s v="Midwest"/>
    <s v="Iowa"/>
    <s v="Des Moines"/>
    <s v="Diet Coke"/>
    <n v="0.35000000000000003"/>
    <n v="3000"/>
    <n v="1050"/>
    <n v="367.5"/>
    <n v="0.35"/>
  </r>
  <r>
    <s v="Sodapop"/>
    <n v="1185732"/>
    <d v="2021-11-03T00:00:00"/>
    <s v="Midwest"/>
    <s v="Iowa"/>
    <s v="Des Moines"/>
    <s v="Sprite"/>
    <n v="0.35000000000000003"/>
    <n v="2450"/>
    <n v="857.50000000000011"/>
    <n v="257.25"/>
    <n v="0.3"/>
  </r>
  <r>
    <s v="Sodapop"/>
    <n v="1185732"/>
    <d v="2021-11-03T00:00:00"/>
    <s v="Midwest"/>
    <s v="Iowa"/>
    <s v="Des Moines"/>
    <s v="Fanta"/>
    <n v="0.35000000000000003"/>
    <n v="2250"/>
    <n v="787.50000000000011"/>
    <n v="236.25000000000003"/>
    <n v="0.3"/>
  </r>
  <r>
    <s v="Sodapop"/>
    <n v="1185732"/>
    <d v="2021-11-03T00:00:00"/>
    <s v="Midwest"/>
    <s v="Iowa"/>
    <s v="Des Moines"/>
    <s v="Powerade"/>
    <n v="0.6"/>
    <n v="2000"/>
    <n v="1200"/>
    <n v="600"/>
    <n v="0.5"/>
  </r>
  <r>
    <s v="Sodapop"/>
    <n v="1185732"/>
    <d v="2021-11-03T00:00:00"/>
    <s v="Midwest"/>
    <s v="Iowa"/>
    <s v="Des Moines"/>
    <s v="Dasani Water"/>
    <n v="0.64999999999999991"/>
    <n v="3000"/>
    <n v="1949.9999999999998"/>
    <n v="780"/>
    <n v="0.4"/>
  </r>
  <r>
    <s v="Sodapop"/>
    <n v="1185732"/>
    <d v="2021-12-02T00:00:00"/>
    <s v="Midwest"/>
    <s v="Iowa"/>
    <s v="Des Moines"/>
    <s v="Coca-Cola"/>
    <n v="0.6"/>
    <n v="5500"/>
    <n v="3300"/>
    <n v="990"/>
    <n v="0.3"/>
  </r>
  <r>
    <s v="Sodapop"/>
    <n v="1185732"/>
    <d v="2021-12-02T00:00:00"/>
    <s v="Midwest"/>
    <s v="Iowa"/>
    <s v="Des Moines"/>
    <s v="Diet Coke"/>
    <n v="0.5"/>
    <n v="3500"/>
    <n v="1750"/>
    <n v="612.5"/>
    <n v="0.35"/>
  </r>
  <r>
    <s v="Sodapop"/>
    <n v="1185732"/>
    <d v="2021-12-02T00:00:00"/>
    <s v="Midwest"/>
    <s v="Iowa"/>
    <s v="Des Moines"/>
    <s v="Sprite"/>
    <n v="0.5"/>
    <n v="3000"/>
    <n v="1500"/>
    <n v="450"/>
    <n v="0.3"/>
  </r>
  <r>
    <s v="Sodapop"/>
    <n v="1185732"/>
    <d v="2021-12-02T00:00:00"/>
    <s v="Midwest"/>
    <s v="Iowa"/>
    <s v="Des Moines"/>
    <s v="Fanta"/>
    <n v="0.5"/>
    <n v="2500"/>
    <n v="1250"/>
    <n v="375"/>
    <n v="0.3"/>
  </r>
  <r>
    <s v="Sodapop"/>
    <n v="1185732"/>
    <d v="2021-12-02T00:00:00"/>
    <s v="Midwest"/>
    <s v="Iowa"/>
    <s v="Des Moines"/>
    <s v="Powerade"/>
    <n v="0.6"/>
    <n v="2500"/>
    <n v="1500"/>
    <n v="750"/>
    <n v="0.5"/>
  </r>
  <r>
    <s v="Sodapop"/>
    <n v="1185732"/>
    <d v="2021-12-02T00:00:00"/>
    <s v="Midwest"/>
    <s v="Iowa"/>
    <s v="Des Moines"/>
    <s v="Dasani Water"/>
    <n v="0.64999999999999991"/>
    <n v="3500"/>
    <n v="2274.9999999999995"/>
    <n v="909.99999999999989"/>
    <n v="0.4"/>
  </r>
  <r>
    <s v="Sodapop"/>
    <n v="1185732"/>
    <d v="2021-01-10T00:00:00"/>
    <s v="Midwest"/>
    <s v="Wisconsin"/>
    <s v="Milwaukee"/>
    <s v="Coca-Cola"/>
    <n v="0.35000000000000003"/>
    <n v="5000"/>
    <n v="1750.0000000000002"/>
    <n v="700.00000000000011"/>
    <n v="0.4"/>
  </r>
  <r>
    <s v="Sodapop"/>
    <n v="1185732"/>
    <d v="2021-01-10T00:00:00"/>
    <s v="Midwest"/>
    <s v="Wisconsin"/>
    <s v="Milwaukee"/>
    <s v="Diet Coke"/>
    <n v="0.35000000000000003"/>
    <n v="3000"/>
    <n v="1050"/>
    <n v="420"/>
    <n v="0.4"/>
  </r>
  <r>
    <s v="Sodapop"/>
    <n v="1185732"/>
    <d v="2021-01-10T00:00:00"/>
    <s v="Midwest"/>
    <s v="Wisconsin"/>
    <s v="Milwaukee"/>
    <s v="Sprite"/>
    <n v="0.25000000000000006"/>
    <n v="3000"/>
    <n v="750.00000000000011"/>
    <n v="262.5"/>
    <n v="0.35"/>
  </r>
  <r>
    <s v="Sodapop"/>
    <n v="1185732"/>
    <d v="2021-01-10T00:00:00"/>
    <s v="Midwest"/>
    <s v="Wisconsin"/>
    <s v="Milwaukee"/>
    <s v="Fanta"/>
    <n v="0.30000000000000004"/>
    <n v="1500"/>
    <n v="450.00000000000006"/>
    <n v="157.5"/>
    <n v="0.35"/>
  </r>
  <r>
    <s v="Sodapop"/>
    <n v="1185732"/>
    <d v="2021-01-10T00:00:00"/>
    <s v="Midwest"/>
    <s v="Wisconsin"/>
    <s v="Milwaukee"/>
    <s v="Powerade"/>
    <n v="0.44999999999999996"/>
    <n v="2000"/>
    <n v="899.99999999999989"/>
    <n v="269.99999999999994"/>
    <n v="0.3"/>
  </r>
  <r>
    <s v="Sodapop"/>
    <n v="1185732"/>
    <d v="2021-01-10T00:00:00"/>
    <s v="Midwest"/>
    <s v="Wisconsin"/>
    <s v="Milwaukee"/>
    <s v="Dasani Water"/>
    <n v="0.35000000000000003"/>
    <n v="3000"/>
    <n v="1050"/>
    <n v="420"/>
    <n v="0.4"/>
  </r>
  <r>
    <s v="Sodapop"/>
    <n v="1185732"/>
    <d v="2021-02-10T00:00:00"/>
    <s v="Midwest"/>
    <s v="Wisconsin"/>
    <s v="Milwaukee"/>
    <s v="Coca-Cola"/>
    <n v="0.35000000000000003"/>
    <n v="5500"/>
    <n v="1925.0000000000002"/>
    <n v="770.00000000000011"/>
    <n v="0.4"/>
  </r>
  <r>
    <s v="Sodapop"/>
    <n v="1185732"/>
    <d v="2021-02-10T00:00:00"/>
    <s v="Midwest"/>
    <s v="Wisconsin"/>
    <s v="Milwaukee"/>
    <s v="Diet Coke"/>
    <n v="0.35000000000000003"/>
    <n v="2000"/>
    <n v="700.00000000000011"/>
    <n v="280.00000000000006"/>
    <n v="0.4"/>
  </r>
  <r>
    <s v="Sodapop"/>
    <n v="1185732"/>
    <d v="2021-02-10T00:00:00"/>
    <s v="Midwest"/>
    <s v="Wisconsin"/>
    <s v="Milwaukee"/>
    <s v="Sprite"/>
    <n v="0.25000000000000006"/>
    <n v="2500"/>
    <n v="625.00000000000011"/>
    <n v="218.75000000000003"/>
    <n v="0.35"/>
  </r>
  <r>
    <s v="Sodapop"/>
    <n v="1185732"/>
    <d v="2021-02-10T00:00:00"/>
    <s v="Midwest"/>
    <s v="Wisconsin"/>
    <s v="Milwaukee"/>
    <s v="Fanta"/>
    <n v="0.30000000000000004"/>
    <n v="1250"/>
    <n v="375.00000000000006"/>
    <n v="131.25"/>
    <n v="0.35"/>
  </r>
  <r>
    <s v="Sodapop"/>
    <n v="1185732"/>
    <d v="2021-02-10T00:00:00"/>
    <s v="Midwest"/>
    <s v="Wisconsin"/>
    <s v="Milwaukee"/>
    <s v="Powerade"/>
    <n v="0.44999999999999996"/>
    <n v="2000"/>
    <n v="899.99999999999989"/>
    <n v="269.99999999999994"/>
    <n v="0.3"/>
  </r>
  <r>
    <s v="Sodapop"/>
    <n v="1185732"/>
    <d v="2021-02-10T00:00:00"/>
    <s v="Midwest"/>
    <s v="Wisconsin"/>
    <s v="Milwaukee"/>
    <s v="Dasani Water"/>
    <n v="0.19999999999999996"/>
    <n v="3000"/>
    <n v="599.99999999999989"/>
    <n v="239.99999999999997"/>
    <n v="0.4"/>
  </r>
  <r>
    <s v="Sodapop"/>
    <n v="1185732"/>
    <d v="2021-03-09T00:00:00"/>
    <s v="Midwest"/>
    <s v="Wisconsin"/>
    <s v="Milwaukee"/>
    <s v="Coca-Cola"/>
    <n v="0.25000000000000006"/>
    <n v="5200"/>
    <n v="1300.0000000000002"/>
    <n v="520.00000000000011"/>
    <n v="0.4"/>
  </r>
  <r>
    <s v="Sodapop"/>
    <n v="1185732"/>
    <d v="2021-03-09T00:00:00"/>
    <s v="Midwest"/>
    <s v="Wisconsin"/>
    <s v="Milwaukee"/>
    <s v="Diet Coke"/>
    <n v="0.25000000000000006"/>
    <n v="2250"/>
    <n v="562.50000000000011"/>
    <n v="225.00000000000006"/>
    <n v="0.4"/>
  </r>
  <r>
    <s v="Sodapop"/>
    <n v="1185732"/>
    <d v="2021-03-09T00:00:00"/>
    <s v="Midwest"/>
    <s v="Wisconsin"/>
    <s v="Milwaukee"/>
    <s v="Sprite"/>
    <n v="0.15000000000000002"/>
    <n v="2750"/>
    <n v="412.50000000000006"/>
    <n v="144.375"/>
    <n v="0.35"/>
  </r>
  <r>
    <s v="Sodapop"/>
    <n v="1185732"/>
    <d v="2021-03-09T00:00:00"/>
    <s v="Midwest"/>
    <s v="Wisconsin"/>
    <s v="Milwaukee"/>
    <s v="Fanta"/>
    <n v="0.19999999999999996"/>
    <n v="1250"/>
    <n v="249.99999999999994"/>
    <n v="87.499999999999972"/>
    <n v="0.35"/>
  </r>
  <r>
    <s v="Sodapop"/>
    <n v="1185732"/>
    <d v="2021-03-09T00:00:00"/>
    <s v="Midwest"/>
    <s v="Wisconsin"/>
    <s v="Milwaukee"/>
    <s v="Powerade"/>
    <n v="0.35000000000000003"/>
    <n v="1750"/>
    <n v="612.50000000000011"/>
    <n v="183.75000000000003"/>
    <n v="0.3"/>
  </r>
  <r>
    <s v="Sodapop"/>
    <n v="1185732"/>
    <d v="2021-03-09T00:00:00"/>
    <s v="Midwest"/>
    <s v="Wisconsin"/>
    <s v="Milwaukee"/>
    <s v="Dasani Water"/>
    <n v="0.25000000000000006"/>
    <n v="2750"/>
    <n v="687.50000000000011"/>
    <n v="275.00000000000006"/>
    <n v="0.4"/>
  </r>
  <r>
    <s v="Sodapop"/>
    <n v="1185732"/>
    <d v="2021-04-10T00:00:00"/>
    <s v="Midwest"/>
    <s v="Wisconsin"/>
    <s v="Milwaukee"/>
    <s v="Coca-Cola"/>
    <n v="0.25000000000000006"/>
    <n v="5000"/>
    <n v="1250.0000000000002"/>
    <n v="500.00000000000011"/>
    <n v="0.4"/>
  </r>
  <r>
    <s v="Sodapop"/>
    <n v="1185732"/>
    <d v="2021-04-10T00:00:00"/>
    <s v="Midwest"/>
    <s v="Wisconsin"/>
    <s v="Milwaukee"/>
    <s v="Diet Coke"/>
    <n v="0.25000000000000006"/>
    <n v="2000"/>
    <n v="500.00000000000011"/>
    <n v="200.00000000000006"/>
    <n v="0.4"/>
  </r>
  <r>
    <s v="Sodapop"/>
    <n v="1185732"/>
    <d v="2021-04-10T00:00:00"/>
    <s v="Midwest"/>
    <s v="Wisconsin"/>
    <s v="Milwaukee"/>
    <s v="Sprite"/>
    <n v="0.15000000000000002"/>
    <n v="2000"/>
    <n v="300.00000000000006"/>
    <n v="105.00000000000001"/>
    <n v="0.35"/>
  </r>
  <r>
    <s v="Sodapop"/>
    <n v="1185732"/>
    <d v="2021-04-10T00:00:00"/>
    <s v="Midwest"/>
    <s v="Wisconsin"/>
    <s v="Milwaukee"/>
    <s v="Fanta"/>
    <n v="0.19999999999999996"/>
    <n v="1250"/>
    <n v="249.99999999999994"/>
    <n v="87.499999999999972"/>
    <n v="0.35"/>
  </r>
  <r>
    <s v="Sodapop"/>
    <n v="1185732"/>
    <d v="2021-04-10T00:00:00"/>
    <s v="Midwest"/>
    <s v="Wisconsin"/>
    <s v="Milwaukee"/>
    <s v="Powerade"/>
    <n v="0.65"/>
    <n v="1500"/>
    <n v="975"/>
    <n v="292.5"/>
    <n v="0.3"/>
  </r>
  <r>
    <s v="Sodapop"/>
    <n v="1185732"/>
    <d v="2021-04-10T00:00:00"/>
    <s v="Midwest"/>
    <s v="Wisconsin"/>
    <s v="Milwaukee"/>
    <s v="Dasani Water"/>
    <n v="0.5"/>
    <n v="2750"/>
    <n v="1375"/>
    <n v="550"/>
    <n v="0.4"/>
  </r>
  <r>
    <s v="Sodapop"/>
    <n v="1185732"/>
    <d v="2021-05-11T00:00:00"/>
    <s v="Midwest"/>
    <s v="Wisconsin"/>
    <s v="Milwaukee"/>
    <s v="Coca-Cola"/>
    <n v="0.6"/>
    <n v="5450"/>
    <n v="3270"/>
    <n v="1308"/>
    <n v="0.4"/>
  </r>
  <r>
    <s v="Sodapop"/>
    <n v="1185732"/>
    <d v="2021-05-11T00:00:00"/>
    <s v="Midwest"/>
    <s v="Wisconsin"/>
    <s v="Milwaukee"/>
    <s v="Diet Coke"/>
    <n v="0.4"/>
    <n v="2500"/>
    <n v="1000"/>
    <n v="400"/>
    <n v="0.4"/>
  </r>
  <r>
    <s v="Sodapop"/>
    <n v="1185732"/>
    <d v="2021-05-11T00:00:00"/>
    <s v="Midwest"/>
    <s v="Wisconsin"/>
    <s v="Milwaukee"/>
    <s v="Sprite"/>
    <n v="0.35000000000000003"/>
    <n v="2250"/>
    <n v="787.50000000000011"/>
    <n v="275.625"/>
    <n v="0.35"/>
  </r>
  <r>
    <s v="Sodapop"/>
    <n v="1185732"/>
    <d v="2021-05-11T00:00:00"/>
    <s v="Midwest"/>
    <s v="Wisconsin"/>
    <s v="Milwaukee"/>
    <s v="Fanta"/>
    <n v="0.35000000000000003"/>
    <n v="1750"/>
    <n v="612.50000000000011"/>
    <n v="214.37500000000003"/>
    <n v="0.35"/>
  </r>
  <r>
    <s v="Sodapop"/>
    <n v="1185732"/>
    <d v="2021-05-11T00:00:00"/>
    <s v="Midwest"/>
    <s v="Wisconsin"/>
    <s v="Milwaukee"/>
    <s v="Powerade"/>
    <n v="0.44999999999999996"/>
    <n v="2000"/>
    <n v="899.99999999999989"/>
    <n v="269.99999999999994"/>
    <n v="0.3"/>
  </r>
  <r>
    <s v="Sodapop"/>
    <n v="1185732"/>
    <d v="2021-05-11T00:00:00"/>
    <s v="Midwest"/>
    <s v="Wisconsin"/>
    <s v="Milwaukee"/>
    <s v="Dasani Water"/>
    <n v="0.54999999999999993"/>
    <n v="3250"/>
    <n v="1787.4999999999998"/>
    <n v="715"/>
    <n v="0.4"/>
  </r>
  <r>
    <s v="Sodapop"/>
    <n v="1185732"/>
    <d v="2021-06-10T00:00:00"/>
    <s v="Midwest"/>
    <s v="Wisconsin"/>
    <s v="Milwaukee"/>
    <s v="Coca-Cola"/>
    <n v="0.4"/>
    <n v="5750"/>
    <n v="2300"/>
    <n v="920"/>
    <n v="0.4"/>
  </r>
  <r>
    <s v="Sodapop"/>
    <n v="1185732"/>
    <d v="2021-06-10T00:00:00"/>
    <s v="Midwest"/>
    <s v="Wisconsin"/>
    <s v="Milwaukee"/>
    <s v="Diet Coke"/>
    <n v="0.35000000000000009"/>
    <n v="3250"/>
    <n v="1137.5000000000002"/>
    <n v="455.00000000000011"/>
    <n v="0.4"/>
  </r>
  <r>
    <s v="Sodapop"/>
    <n v="1185732"/>
    <d v="2021-06-10T00:00:00"/>
    <s v="Midwest"/>
    <s v="Wisconsin"/>
    <s v="Milwaukee"/>
    <s v="Sprite"/>
    <n v="0.30000000000000004"/>
    <n v="2000"/>
    <n v="600.00000000000011"/>
    <n v="210.00000000000003"/>
    <n v="0.35"/>
  </r>
  <r>
    <s v="Sodapop"/>
    <n v="1185732"/>
    <d v="2021-06-10T00:00:00"/>
    <s v="Midwest"/>
    <s v="Wisconsin"/>
    <s v="Milwaukee"/>
    <s v="Fanta"/>
    <n v="0.30000000000000004"/>
    <n v="1750"/>
    <n v="525.00000000000011"/>
    <n v="183.75000000000003"/>
    <n v="0.35"/>
  </r>
  <r>
    <s v="Sodapop"/>
    <n v="1185732"/>
    <d v="2021-06-10T00:00:00"/>
    <s v="Midwest"/>
    <s v="Wisconsin"/>
    <s v="Milwaukee"/>
    <s v="Powerade"/>
    <n v="0.4"/>
    <n v="1750"/>
    <n v="700"/>
    <n v="210"/>
    <n v="0.3"/>
  </r>
  <r>
    <s v="Sodapop"/>
    <n v="1185732"/>
    <d v="2021-06-10T00:00:00"/>
    <s v="Midwest"/>
    <s v="Wisconsin"/>
    <s v="Milwaukee"/>
    <s v="Dasani Water"/>
    <n v="0.60000000000000009"/>
    <n v="3250"/>
    <n v="1950.0000000000002"/>
    <n v="780.00000000000011"/>
    <n v="0.4"/>
  </r>
  <r>
    <s v="Sodapop"/>
    <n v="1185732"/>
    <d v="2021-07-09T00:00:00"/>
    <s v="Midwest"/>
    <s v="Wisconsin"/>
    <s v="Milwaukee"/>
    <s v="Coca-Cola"/>
    <n v="0.55000000000000004"/>
    <n v="5500"/>
    <n v="3025.0000000000005"/>
    <n v="1210.0000000000002"/>
    <n v="0.4"/>
  </r>
  <r>
    <s v="Sodapop"/>
    <n v="1185732"/>
    <d v="2021-07-09T00:00:00"/>
    <s v="Midwest"/>
    <s v="Wisconsin"/>
    <s v="Milwaukee"/>
    <s v="Diet Coke"/>
    <n v="0.50000000000000011"/>
    <n v="3000"/>
    <n v="1500.0000000000002"/>
    <n v="600.00000000000011"/>
    <n v="0.4"/>
  </r>
  <r>
    <s v="Sodapop"/>
    <n v="1185732"/>
    <d v="2021-07-09T00:00:00"/>
    <s v="Midwest"/>
    <s v="Wisconsin"/>
    <s v="Milwaukee"/>
    <s v="Sprite"/>
    <n v="0.45"/>
    <n v="2250"/>
    <n v="1012.5"/>
    <n v="354.375"/>
    <n v="0.35"/>
  </r>
  <r>
    <s v="Sodapop"/>
    <n v="1185732"/>
    <d v="2021-07-09T00:00:00"/>
    <s v="Midwest"/>
    <s v="Wisconsin"/>
    <s v="Milwaukee"/>
    <s v="Fanta"/>
    <n v="0.45"/>
    <n v="1750"/>
    <n v="787.5"/>
    <n v="275.625"/>
    <n v="0.35"/>
  </r>
  <r>
    <s v="Sodapop"/>
    <n v="1185732"/>
    <d v="2021-07-09T00:00:00"/>
    <s v="Midwest"/>
    <s v="Wisconsin"/>
    <s v="Milwaukee"/>
    <s v="Powerade"/>
    <n v="0.55000000000000004"/>
    <n v="2000"/>
    <n v="1100"/>
    <n v="330"/>
    <n v="0.3"/>
  </r>
  <r>
    <s v="Sodapop"/>
    <n v="1185732"/>
    <d v="2021-07-09T00:00:00"/>
    <s v="Midwest"/>
    <s v="Wisconsin"/>
    <s v="Milwaukee"/>
    <s v="Dasani Water"/>
    <n v="0.60000000000000009"/>
    <n v="3750"/>
    <n v="2250.0000000000005"/>
    <n v="900.00000000000023"/>
    <n v="0.4"/>
  </r>
  <r>
    <s v="Sodapop"/>
    <n v="1185732"/>
    <d v="2021-08-10T00:00:00"/>
    <s v="Midwest"/>
    <s v="Wisconsin"/>
    <s v="Milwaukee"/>
    <s v="Coca-Cola"/>
    <n v="0.5"/>
    <n v="5250"/>
    <n v="2625"/>
    <n v="1050"/>
    <n v="0.4"/>
  </r>
  <r>
    <s v="Sodapop"/>
    <n v="1185732"/>
    <d v="2021-08-10T00:00:00"/>
    <s v="Midwest"/>
    <s v="Wisconsin"/>
    <s v="Milwaukee"/>
    <s v="Diet Coke"/>
    <n v="0.45000000000000007"/>
    <n v="3000"/>
    <n v="1350.0000000000002"/>
    <n v="540.00000000000011"/>
    <n v="0.4"/>
  </r>
  <r>
    <s v="Sodapop"/>
    <n v="1185732"/>
    <d v="2021-08-10T00:00:00"/>
    <s v="Midwest"/>
    <s v="Wisconsin"/>
    <s v="Milwaukee"/>
    <s v="Sprite"/>
    <n v="0.4"/>
    <n v="2250"/>
    <n v="900"/>
    <n v="315"/>
    <n v="0.35"/>
  </r>
  <r>
    <s v="Sodapop"/>
    <n v="1185732"/>
    <d v="2021-08-10T00:00:00"/>
    <s v="Midwest"/>
    <s v="Wisconsin"/>
    <s v="Milwaukee"/>
    <s v="Fanta"/>
    <n v="0.4"/>
    <n v="2000"/>
    <n v="800"/>
    <n v="280"/>
    <n v="0.35"/>
  </r>
  <r>
    <s v="Sodapop"/>
    <n v="1185732"/>
    <d v="2021-08-10T00:00:00"/>
    <s v="Midwest"/>
    <s v="Wisconsin"/>
    <s v="Milwaukee"/>
    <s v="Powerade"/>
    <n v="0.5"/>
    <n v="1750"/>
    <n v="875"/>
    <n v="262.5"/>
    <n v="0.3"/>
  </r>
  <r>
    <s v="Sodapop"/>
    <n v="1185732"/>
    <d v="2021-08-10T00:00:00"/>
    <s v="Midwest"/>
    <s v="Wisconsin"/>
    <s v="Milwaukee"/>
    <s v="Dasani Water"/>
    <n v="0.55000000000000004"/>
    <n v="3500"/>
    <n v="1925.0000000000002"/>
    <n v="770.00000000000011"/>
    <n v="0.4"/>
  </r>
  <r>
    <s v="Sodapop"/>
    <n v="1185732"/>
    <d v="2021-09-11T00:00:00"/>
    <s v="Midwest"/>
    <s v="Wisconsin"/>
    <s v="Milwaukee"/>
    <s v="Coca-Cola"/>
    <n v="0.35000000000000003"/>
    <n v="4750"/>
    <n v="1662.5000000000002"/>
    <n v="665.00000000000011"/>
    <n v="0.4"/>
  </r>
  <r>
    <s v="Sodapop"/>
    <n v="1185732"/>
    <d v="2021-09-11T00:00:00"/>
    <s v="Midwest"/>
    <s v="Wisconsin"/>
    <s v="Milwaukee"/>
    <s v="Diet Coke"/>
    <n v="0.3000000000000001"/>
    <n v="2750"/>
    <n v="825.00000000000023"/>
    <n v="330.00000000000011"/>
    <n v="0.4"/>
  </r>
  <r>
    <s v="Sodapop"/>
    <n v="1185732"/>
    <d v="2021-09-11T00:00:00"/>
    <s v="Midwest"/>
    <s v="Wisconsin"/>
    <s v="Milwaukee"/>
    <s v="Sprite"/>
    <n v="0.25000000000000006"/>
    <n v="1750"/>
    <n v="437.50000000000011"/>
    <n v="153.12500000000003"/>
    <n v="0.35"/>
  </r>
  <r>
    <s v="Sodapop"/>
    <n v="1185732"/>
    <d v="2021-09-11T00:00:00"/>
    <s v="Midwest"/>
    <s v="Wisconsin"/>
    <s v="Milwaukee"/>
    <s v="Fanta"/>
    <n v="0.25000000000000006"/>
    <n v="1500"/>
    <n v="375.00000000000006"/>
    <n v="131.25"/>
    <n v="0.35"/>
  </r>
  <r>
    <s v="Sodapop"/>
    <n v="1185732"/>
    <d v="2021-09-11T00:00:00"/>
    <s v="Midwest"/>
    <s v="Wisconsin"/>
    <s v="Milwaukee"/>
    <s v="Powerade"/>
    <n v="0.35000000000000003"/>
    <n v="1500"/>
    <n v="525"/>
    <n v="157.5"/>
    <n v="0.3"/>
  </r>
  <r>
    <s v="Sodapop"/>
    <n v="1185732"/>
    <d v="2021-09-11T00:00:00"/>
    <s v="Midwest"/>
    <s v="Wisconsin"/>
    <s v="Milwaukee"/>
    <s v="Dasani Water"/>
    <n v="0.4"/>
    <n v="2250"/>
    <n v="900"/>
    <n v="360"/>
    <n v="0.4"/>
  </r>
  <r>
    <s v="Sodapop"/>
    <n v="1185732"/>
    <d v="2021-10-10T00:00:00"/>
    <s v="Midwest"/>
    <s v="Wisconsin"/>
    <s v="Milwaukee"/>
    <s v="Coca-Cola"/>
    <n v="0.44999999999999996"/>
    <n v="4000"/>
    <n v="1799.9999999999998"/>
    <n v="720"/>
    <n v="0.4"/>
  </r>
  <r>
    <s v="Sodapop"/>
    <n v="1185732"/>
    <d v="2021-10-10T00:00:00"/>
    <s v="Midwest"/>
    <s v="Wisconsin"/>
    <s v="Milwaukee"/>
    <s v="Diet Coke"/>
    <n v="0.35000000000000003"/>
    <n v="2500"/>
    <n v="875.00000000000011"/>
    <n v="350.00000000000006"/>
    <n v="0.4"/>
  </r>
  <r>
    <s v="Sodapop"/>
    <n v="1185732"/>
    <d v="2021-10-10T00:00:00"/>
    <s v="Midwest"/>
    <s v="Wisconsin"/>
    <s v="Milwaukee"/>
    <s v="Sprite"/>
    <n v="0.35000000000000003"/>
    <n v="1500"/>
    <n v="525"/>
    <n v="183.75"/>
    <n v="0.35"/>
  </r>
  <r>
    <s v="Sodapop"/>
    <n v="1185732"/>
    <d v="2021-10-10T00:00:00"/>
    <s v="Midwest"/>
    <s v="Wisconsin"/>
    <s v="Milwaukee"/>
    <s v="Fanta"/>
    <n v="0.35000000000000003"/>
    <n v="1500"/>
    <n v="525"/>
    <n v="183.75"/>
    <n v="0.35"/>
  </r>
  <r>
    <s v="Sodapop"/>
    <n v="1185732"/>
    <d v="2021-10-10T00:00:00"/>
    <s v="Midwest"/>
    <s v="Wisconsin"/>
    <s v="Milwaukee"/>
    <s v="Powerade"/>
    <n v="0.44999999999999996"/>
    <n v="1500"/>
    <n v="674.99999999999989"/>
    <n v="202.49999999999997"/>
    <n v="0.3"/>
  </r>
  <r>
    <s v="Sodapop"/>
    <n v="1185732"/>
    <d v="2021-10-10T00:00:00"/>
    <s v="Midwest"/>
    <s v="Wisconsin"/>
    <s v="Milwaukee"/>
    <s v="Dasani Water"/>
    <n v="0.49999999999999983"/>
    <n v="2750"/>
    <n v="1374.9999999999995"/>
    <n v="549.99999999999989"/>
    <n v="0.4"/>
  </r>
  <r>
    <s v="Sodapop"/>
    <n v="1185732"/>
    <d v="2021-11-10T00:00:00"/>
    <s v="Midwest"/>
    <s v="Wisconsin"/>
    <s v="Milwaukee"/>
    <s v="Coca-Cola"/>
    <n v="0.44999999999999996"/>
    <n v="4250"/>
    <n v="1912.4999999999998"/>
    <n v="765"/>
    <n v="0.4"/>
  </r>
  <r>
    <s v="Sodapop"/>
    <n v="1185732"/>
    <d v="2021-11-10T00:00:00"/>
    <s v="Midwest"/>
    <s v="Wisconsin"/>
    <s v="Milwaukee"/>
    <s v="Diet Coke"/>
    <n v="0.35000000000000003"/>
    <n v="3250"/>
    <n v="1137.5"/>
    <n v="455"/>
    <n v="0.4"/>
  </r>
  <r>
    <s v="Sodapop"/>
    <n v="1185732"/>
    <d v="2021-11-10T00:00:00"/>
    <s v="Midwest"/>
    <s v="Wisconsin"/>
    <s v="Milwaukee"/>
    <s v="Sprite"/>
    <n v="0.35000000000000003"/>
    <n v="2700"/>
    <n v="945.00000000000011"/>
    <n v="330.75"/>
    <n v="0.35"/>
  </r>
  <r>
    <s v="Sodapop"/>
    <n v="1185732"/>
    <d v="2021-11-10T00:00:00"/>
    <s v="Midwest"/>
    <s v="Wisconsin"/>
    <s v="Milwaukee"/>
    <s v="Fanta"/>
    <n v="0.35000000000000003"/>
    <n v="2750"/>
    <n v="962.50000000000011"/>
    <n v="336.875"/>
    <n v="0.35"/>
  </r>
  <r>
    <s v="Sodapop"/>
    <n v="1185732"/>
    <d v="2021-11-10T00:00:00"/>
    <s v="Midwest"/>
    <s v="Wisconsin"/>
    <s v="Milwaukee"/>
    <s v="Powerade"/>
    <n v="0.6"/>
    <n v="2500"/>
    <n v="1500"/>
    <n v="450"/>
    <n v="0.3"/>
  </r>
  <r>
    <s v="Sodapop"/>
    <n v="1185732"/>
    <d v="2021-11-10T00:00:00"/>
    <s v="Midwest"/>
    <s v="Wisconsin"/>
    <s v="Milwaukee"/>
    <s v="Dasani Water"/>
    <n v="0.64999999999999991"/>
    <n v="3500"/>
    <n v="2274.9999999999995"/>
    <n v="909.99999999999989"/>
    <n v="0.4"/>
  </r>
  <r>
    <s v="Sodapop"/>
    <n v="1185732"/>
    <d v="2021-12-09T00:00:00"/>
    <s v="Midwest"/>
    <s v="Wisconsin"/>
    <s v="Milwaukee"/>
    <s v="Coca-Cola"/>
    <n v="0.6"/>
    <n v="6000"/>
    <n v="3600"/>
    <n v="1440"/>
    <n v="0.4"/>
  </r>
  <r>
    <s v="Sodapop"/>
    <n v="1185732"/>
    <d v="2021-12-09T00:00:00"/>
    <s v="Midwest"/>
    <s v="Wisconsin"/>
    <s v="Milwaukee"/>
    <s v="Diet Coke"/>
    <n v="0.5"/>
    <n v="4000"/>
    <n v="2000"/>
    <n v="800"/>
    <n v="0.4"/>
  </r>
  <r>
    <s v="Sodapop"/>
    <n v="1185732"/>
    <d v="2021-12-09T00:00:00"/>
    <s v="Midwest"/>
    <s v="Wisconsin"/>
    <s v="Milwaukee"/>
    <s v="Sprite"/>
    <n v="0.5"/>
    <n v="3500"/>
    <n v="1750"/>
    <n v="612.5"/>
    <n v="0.35"/>
  </r>
  <r>
    <s v="Sodapop"/>
    <n v="1185732"/>
    <d v="2021-12-09T00:00:00"/>
    <s v="Midwest"/>
    <s v="Wisconsin"/>
    <s v="Milwaukee"/>
    <s v="Fanta"/>
    <n v="0.5"/>
    <n v="3000"/>
    <n v="1500"/>
    <n v="525"/>
    <n v="0.35"/>
  </r>
  <r>
    <s v="Sodapop"/>
    <n v="1185732"/>
    <d v="2021-12-09T00:00:00"/>
    <s v="Midwest"/>
    <s v="Wisconsin"/>
    <s v="Milwaukee"/>
    <s v="Powerade"/>
    <n v="0.6"/>
    <n v="3000"/>
    <n v="1800"/>
    <n v="540"/>
    <n v="0.3"/>
  </r>
  <r>
    <s v="Sodapop"/>
    <n v="1185732"/>
    <d v="2021-12-09T00:00:00"/>
    <s v="Midwest"/>
    <s v="Wisconsin"/>
    <s v="Milwaukee"/>
    <s v="Dasani Water"/>
    <n v="0.64999999999999991"/>
    <n v="4000"/>
    <n v="2599.9999999999995"/>
    <n v="1039.9999999999998"/>
    <n v="0.4"/>
  </r>
  <r>
    <s v="Sodapop"/>
    <n v="1185732"/>
    <d v="2021-01-17T00:00:00"/>
    <s v="Midwest"/>
    <s v="Indiana"/>
    <s v="Indianapolis"/>
    <s v="Coca-Cola"/>
    <n v="0.35000000000000003"/>
    <n v="5000"/>
    <n v="1750.0000000000002"/>
    <n v="700.00000000000011"/>
    <n v="0.4"/>
  </r>
  <r>
    <s v="Sodapop"/>
    <n v="1185732"/>
    <d v="2021-01-17T00:00:00"/>
    <s v="Midwest"/>
    <s v="Indiana"/>
    <s v="Indianapolis"/>
    <s v="Diet Coke"/>
    <n v="0.35000000000000003"/>
    <n v="3000"/>
    <n v="1050"/>
    <n v="420"/>
    <n v="0.4"/>
  </r>
  <r>
    <s v="Sodapop"/>
    <n v="1185732"/>
    <d v="2021-01-17T00:00:00"/>
    <s v="Midwest"/>
    <s v="Indiana"/>
    <s v="Indianapolis"/>
    <s v="Sprite"/>
    <n v="0.25000000000000006"/>
    <n v="3000"/>
    <n v="750.00000000000011"/>
    <n v="300.00000000000006"/>
    <n v="0.4"/>
  </r>
  <r>
    <s v="Sodapop"/>
    <n v="1185732"/>
    <d v="2021-01-17T00:00:00"/>
    <s v="Midwest"/>
    <s v="Indiana"/>
    <s v="Indianapolis"/>
    <s v="Fanta"/>
    <n v="0.30000000000000004"/>
    <n v="1500"/>
    <n v="450.00000000000006"/>
    <n v="180.00000000000003"/>
    <n v="0.4"/>
  </r>
  <r>
    <s v="Sodapop"/>
    <n v="1185732"/>
    <d v="2021-01-17T00:00:00"/>
    <s v="Midwest"/>
    <s v="Indiana"/>
    <s v="Indianapolis"/>
    <s v="Powerade"/>
    <n v="0.44999999999999996"/>
    <n v="2000"/>
    <n v="899.99999999999989"/>
    <n v="360"/>
    <n v="0.4"/>
  </r>
  <r>
    <s v="Sodapop"/>
    <n v="1185732"/>
    <d v="2021-01-17T00:00:00"/>
    <s v="Midwest"/>
    <s v="Indiana"/>
    <s v="Indianapolis"/>
    <s v="Dasani Water"/>
    <n v="0.35000000000000003"/>
    <n v="3000"/>
    <n v="1050"/>
    <n v="420"/>
    <n v="0.4"/>
  </r>
  <r>
    <s v="Sodapop"/>
    <n v="1185732"/>
    <d v="2021-02-17T00:00:00"/>
    <s v="Midwest"/>
    <s v="Indiana"/>
    <s v="Indianapolis"/>
    <s v="Coca-Cola"/>
    <n v="0.35000000000000003"/>
    <n v="5500"/>
    <n v="1925.0000000000002"/>
    <n v="770.00000000000011"/>
    <n v="0.4"/>
  </r>
  <r>
    <s v="Sodapop"/>
    <n v="1185732"/>
    <d v="2021-02-17T00:00:00"/>
    <s v="Midwest"/>
    <s v="Indiana"/>
    <s v="Indianapolis"/>
    <s v="Diet Coke"/>
    <n v="0.4"/>
    <n v="2000"/>
    <n v="800"/>
    <n v="320"/>
    <n v="0.4"/>
  </r>
  <r>
    <s v="Sodapop"/>
    <n v="1185732"/>
    <d v="2021-02-17T00:00:00"/>
    <s v="Midwest"/>
    <s v="Indiana"/>
    <s v="Indianapolis"/>
    <s v="Sprite"/>
    <n v="0.30000000000000004"/>
    <n v="3000"/>
    <n v="900.00000000000011"/>
    <n v="360.00000000000006"/>
    <n v="0.4"/>
  </r>
  <r>
    <s v="Sodapop"/>
    <n v="1185732"/>
    <d v="2021-02-17T00:00:00"/>
    <s v="Midwest"/>
    <s v="Indiana"/>
    <s v="Indianapolis"/>
    <s v="Fanta"/>
    <n v="0.35000000000000003"/>
    <n v="1750"/>
    <n v="612.50000000000011"/>
    <n v="245.00000000000006"/>
    <n v="0.4"/>
  </r>
  <r>
    <s v="Sodapop"/>
    <n v="1185732"/>
    <d v="2021-02-17T00:00:00"/>
    <s v="Midwest"/>
    <s v="Indiana"/>
    <s v="Indianapolis"/>
    <s v="Powerade"/>
    <n v="0.49999999999999994"/>
    <n v="2500"/>
    <n v="1249.9999999999998"/>
    <n v="499.99999999999994"/>
    <n v="0.4"/>
  </r>
  <r>
    <s v="Sodapop"/>
    <n v="1185732"/>
    <d v="2021-02-17T00:00:00"/>
    <s v="Midwest"/>
    <s v="Indiana"/>
    <s v="Indianapolis"/>
    <s v="Dasani Water"/>
    <n v="0.24999999999999994"/>
    <n v="3500"/>
    <n v="874.99999999999977"/>
    <n v="349.99999999999994"/>
    <n v="0.4"/>
  </r>
  <r>
    <s v="Sodapop"/>
    <n v="1185732"/>
    <d v="2021-03-16T00:00:00"/>
    <s v="Midwest"/>
    <s v="Indiana"/>
    <s v="Indianapolis"/>
    <s v="Coca-Cola"/>
    <n v="0.30000000000000004"/>
    <n v="5700"/>
    <n v="1710.0000000000002"/>
    <n v="684.00000000000011"/>
    <n v="0.4"/>
  </r>
  <r>
    <s v="Sodapop"/>
    <n v="1185732"/>
    <d v="2021-03-16T00:00:00"/>
    <s v="Midwest"/>
    <s v="Indiana"/>
    <s v="Indianapolis"/>
    <s v="Diet Coke"/>
    <n v="0.30000000000000004"/>
    <n v="2750"/>
    <n v="825.00000000000011"/>
    <n v="330.00000000000006"/>
    <n v="0.4"/>
  </r>
  <r>
    <s v="Sodapop"/>
    <n v="1185732"/>
    <d v="2021-03-16T00:00:00"/>
    <s v="Midwest"/>
    <s v="Indiana"/>
    <s v="Indianapolis"/>
    <s v="Sprite"/>
    <n v="0.2"/>
    <n v="3250"/>
    <n v="650"/>
    <n v="260"/>
    <n v="0.4"/>
  </r>
  <r>
    <s v="Sodapop"/>
    <n v="1185732"/>
    <d v="2021-03-16T00:00:00"/>
    <s v="Midwest"/>
    <s v="Indiana"/>
    <s v="Indianapolis"/>
    <s v="Fanta"/>
    <n v="0.24999999999999994"/>
    <n v="1750"/>
    <n v="437.49999999999989"/>
    <n v="174.99999999999997"/>
    <n v="0.4"/>
  </r>
  <r>
    <s v="Sodapop"/>
    <n v="1185732"/>
    <d v="2021-03-16T00:00:00"/>
    <s v="Midwest"/>
    <s v="Indiana"/>
    <s v="Indianapolis"/>
    <s v="Powerade"/>
    <n v="0.4"/>
    <n v="2250"/>
    <n v="900"/>
    <n v="360"/>
    <n v="0.4"/>
  </r>
  <r>
    <s v="Sodapop"/>
    <n v="1185732"/>
    <d v="2021-03-16T00:00:00"/>
    <s v="Midwest"/>
    <s v="Indiana"/>
    <s v="Indianapolis"/>
    <s v="Dasani Water"/>
    <n v="0.30000000000000004"/>
    <n v="3250"/>
    <n v="975.00000000000011"/>
    <n v="390.00000000000006"/>
    <n v="0.4"/>
  </r>
  <r>
    <s v="Sodapop"/>
    <n v="1185732"/>
    <d v="2021-04-17T00:00:00"/>
    <s v="Midwest"/>
    <s v="Indiana"/>
    <s v="Indianapolis"/>
    <s v="Coca-Cola"/>
    <n v="0.30000000000000004"/>
    <n v="5500"/>
    <n v="1650.0000000000002"/>
    <n v="660.00000000000011"/>
    <n v="0.4"/>
  </r>
  <r>
    <s v="Sodapop"/>
    <n v="1185732"/>
    <d v="2021-04-17T00:00:00"/>
    <s v="Midwest"/>
    <s v="Indiana"/>
    <s v="Indianapolis"/>
    <s v="Diet Coke"/>
    <n v="0.30000000000000004"/>
    <n v="2500"/>
    <n v="750.00000000000011"/>
    <n v="300.00000000000006"/>
    <n v="0.4"/>
  </r>
  <r>
    <s v="Sodapop"/>
    <n v="1185732"/>
    <d v="2021-04-17T00:00:00"/>
    <s v="Midwest"/>
    <s v="Indiana"/>
    <s v="Indianapolis"/>
    <s v="Sprite"/>
    <n v="0.2"/>
    <n v="2500"/>
    <n v="500"/>
    <n v="200"/>
    <n v="0.4"/>
  </r>
  <r>
    <s v="Sodapop"/>
    <n v="1185732"/>
    <d v="2021-04-17T00:00:00"/>
    <s v="Midwest"/>
    <s v="Indiana"/>
    <s v="Indianapolis"/>
    <s v="Fanta"/>
    <n v="0.24999999999999994"/>
    <n v="1750"/>
    <n v="437.49999999999989"/>
    <n v="174.99999999999997"/>
    <n v="0.4"/>
  </r>
  <r>
    <s v="Sodapop"/>
    <n v="1185732"/>
    <d v="2021-04-17T00:00:00"/>
    <s v="Midwest"/>
    <s v="Indiana"/>
    <s v="Indianapolis"/>
    <s v="Powerade"/>
    <n v="0.65"/>
    <n v="2000"/>
    <n v="1300"/>
    <n v="520"/>
    <n v="0.4"/>
  </r>
  <r>
    <s v="Sodapop"/>
    <n v="1185732"/>
    <d v="2021-04-17T00:00:00"/>
    <s v="Midwest"/>
    <s v="Indiana"/>
    <s v="Indianapolis"/>
    <s v="Dasani Water"/>
    <n v="0.5"/>
    <n v="3250"/>
    <n v="1625"/>
    <n v="650"/>
    <n v="0.4"/>
  </r>
  <r>
    <s v="Sodapop"/>
    <n v="1185732"/>
    <d v="2021-05-18T00:00:00"/>
    <s v="Midwest"/>
    <s v="Indiana"/>
    <s v="Indianapolis"/>
    <s v="Coca-Cola"/>
    <n v="0.6"/>
    <n v="5950"/>
    <n v="3570"/>
    <n v="1428"/>
    <n v="0.4"/>
  </r>
  <r>
    <s v="Sodapop"/>
    <n v="1185732"/>
    <d v="2021-05-18T00:00:00"/>
    <s v="Midwest"/>
    <s v="Indiana"/>
    <s v="Indianapolis"/>
    <s v="Diet Coke"/>
    <n v="0.4"/>
    <n v="3000"/>
    <n v="1200"/>
    <n v="480"/>
    <n v="0.4"/>
  </r>
  <r>
    <s v="Sodapop"/>
    <n v="1185732"/>
    <d v="2021-05-18T00:00:00"/>
    <s v="Midwest"/>
    <s v="Indiana"/>
    <s v="Indianapolis"/>
    <s v="Sprite"/>
    <n v="0.35000000000000003"/>
    <n v="2750"/>
    <n v="962.50000000000011"/>
    <n v="385.00000000000006"/>
    <n v="0.4"/>
  </r>
  <r>
    <s v="Sodapop"/>
    <n v="1185732"/>
    <d v="2021-05-18T00:00:00"/>
    <s v="Midwest"/>
    <s v="Indiana"/>
    <s v="Indianapolis"/>
    <s v="Fanta"/>
    <n v="0.35000000000000003"/>
    <n v="2000"/>
    <n v="700.00000000000011"/>
    <n v="280.00000000000006"/>
    <n v="0.4"/>
  </r>
  <r>
    <s v="Sodapop"/>
    <n v="1185732"/>
    <d v="2021-05-18T00:00:00"/>
    <s v="Midwest"/>
    <s v="Indiana"/>
    <s v="Indianapolis"/>
    <s v="Powerade"/>
    <n v="0.44999999999999996"/>
    <n v="2250"/>
    <n v="1012.4999999999999"/>
    <n v="405"/>
    <n v="0.4"/>
  </r>
  <r>
    <s v="Sodapop"/>
    <n v="1185732"/>
    <d v="2021-05-18T00:00:00"/>
    <s v="Midwest"/>
    <s v="Indiana"/>
    <s v="Indianapolis"/>
    <s v="Dasani Water"/>
    <n v="0.54999999999999993"/>
    <n v="3500"/>
    <n v="1924.9999999999998"/>
    <n v="770"/>
    <n v="0.4"/>
  </r>
  <r>
    <s v="Sodapop"/>
    <n v="1185732"/>
    <d v="2021-06-17T00:00:00"/>
    <s v="Midwest"/>
    <s v="Indiana"/>
    <s v="Indianapolis"/>
    <s v="Coca-Cola"/>
    <n v="0.45"/>
    <n v="6000"/>
    <n v="2700"/>
    <n v="1080"/>
    <n v="0.4"/>
  </r>
  <r>
    <s v="Sodapop"/>
    <n v="1185732"/>
    <d v="2021-06-17T00:00:00"/>
    <s v="Midwest"/>
    <s v="Indiana"/>
    <s v="Indianapolis"/>
    <s v="Diet Coke"/>
    <n v="0.40000000000000008"/>
    <n v="4250"/>
    <n v="1700.0000000000002"/>
    <n v="680.00000000000011"/>
    <n v="0.4"/>
  </r>
  <r>
    <s v="Sodapop"/>
    <n v="1185732"/>
    <d v="2021-06-17T00:00:00"/>
    <s v="Midwest"/>
    <s v="Indiana"/>
    <s v="Indianapolis"/>
    <s v="Sprite"/>
    <n v="0.35000000000000003"/>
    <n v="3000"/>
    <n v="1050"/>
    <n v="420"/>
    <n v="0.4"/>
  </r>
  <r>
    <s v="Sodapop"/>
    <n v="1185732"/>
    <d v="2021-06-17T00:00:00"/>
    <s v="Midwest"/>
    <s v="Indiana"/>
    <s v="Indianapolis"/>
    <s v="Fanta"/>
    <n v="0.35000000000000003"/>
    <n v="2750"/>
    <n v="962.50000000000011"/>
    <n v="385.00000000000006"/>
    <n v="0.4"/>
  </r>
  <r>
    <s v="Sodapop"/>
    <n v="1185732"/>
    <d v="2021-06-17T00:00:00"/>
    <s v="Midwest"/>
    <s v="Indiana"/>
    <s v="Indianapolis"/>
    <s v="Powerade"/>
    <n v="0.45"/>
    <n v="2750"/>
    <n v="1237.5"/>
    <n v="495"/>
    <n v="0.4"/>
  </r>
  <r>
    <s v="Sodapop"/>
    <n v="1185732"/>
    <d v="2021-06-17T00:00:00"/>
    <s v="Midwest"/>
    <s v="Indiana"/>
    <s v="Indianapolis"/>
    <s v="Dasani Water"/>
    <n v="0.65000000000000013"/>
    <n v="4250"/>
    <n v="2762.5000000000005"/>
    <n v="1105.0000000000002"/>
    <n v="0.4"/>
  </r>
  <r>
    <s v="Sodapop"/>
    <n v="1185732"/>
    <d v="2021-07-16T00:00:00"/>
    <s v="Midwest"/>
    <s v="Indiana"/>
    <s v="Indianapolis"/>
    <s v="Coca-Cola"/>
    <n v="0.60000000000000009"/>
    <n v="6500"/>
    <n v="3900.0000000000005"/>
    <n v="1560.0000000000002"/>
    <n v="0.4"/>
  </r>
  <r>
    <s v="Sodapop"/>
    <n v="1185732"/>
    <d v="2021-07-16T00:00:00"/>
    <s v="Midwest"/>
    <s v="Indiana"/>
    <s v="Indianapolis"/>
    <s v="Diet Coke"/>
    <n v="0.55000000000000016"/>
    <n v="4000"/>
    <n v="2200.0000000000005"/>
    <n v="880.00000000000023"/>
    <n v="0.4"/>
  </r>
  <r>
    <s v="Sodapop"/>
    <n v="1185732"/>
    <d v="2021-07-16T00:00:00"/>
    <s v="Midwest"/>
    <s v="Indiana"/>
    <s v="Indianapolis"/>
    <s v="Sprite"/>
    <n v="0.5"/>
    <n v="3250"/>
    <n v="1625"/>
    <n v="650"/>
    <n v="0.4"/>
  </r>
  <r>
    <s v="Sodapop"/>
    <n v="1185732"/>
    <d v="2021-07-16T00:00:00"/>
    <s v="Midwest"/>
    <s v="Indiana"/>
    <s v="Indianapolis"/>
    <s v="Fanta"/>
    <n v="0.5"/>
    <n v="2750"/>
    <n v="1375"/>
    <n v="550"/>
    <n v="0.4"/>
  </r>
  <r>
    <s v="Sodapop"/>
    <n v="1185732"/>
    <d v="2021-07-16T00:00:00"/>
    <s v="Midwest"/>
    <s v="Indiana"/>
    <s v="Indianapolis"/>
    <s v="Powerade"/>
    <n v="0.60000000000000009"/>
    <n v="3000"/>
    <n v="1800.0000000000002"/>
    <n v="720.00000000000011"/>
    <n v="0.4"/>
  </r>
  <r>
    <s v="Sodapop"/>
    <n v="1185732"/>
    <d v="2021-07-16T00:00:00"/>
    <s v="Midwest"/>
    <s v="Indiana"/>
    <s v="Indianapolis"/>
    <s v="Dasani Water"/>
    <n v="0.65000000000000013"/>
    <n v="4750"/>
    <n v="3087.5000000000005"/>
    <n v="1235.0000000000002"/>
    <n v="0.4"/>
  </r>
  <r>
    <s v="Sodapop"/>
    <n v="1185732"/>
    <d v="2021-08-17T00:00:00"/>
    <s v="Midwest"/>
    <s v="Indiana"/>
    <s v="Indianapolis"/>
    <s v="Coca-Cola"/>
    <n v="0.5"/>
    <n v="5250"/>
    <n v="2625"/>
    <n v="1050"/>
    <n v="0.4"/>
  </r>
  <r>
    <s v="Sodapop"/>
    <n v="1185732"/>
    <d v="2021-08-17T00:00:00"/>
    <s v="Midwest"/>
    <s v="Indiana"/>
    <s v="Indianapolis"/>
    <s v="Diet Coke"/>
    <n v="0.45000000000000007"/>
    <n v="3000"/>
    <n v="1350.0000000000002"/>
    <n v="540.00000000000011"/>
    <n v="0.4"/>
  </r>
  <r>
    <s v="Sodapop"/>
    <n v="1185732"/>
    <d v="2021-08-17T00:00:00"/>
    <s v="Midwest"/>
    <s v="Indiana"/>
    <s v="Indianapolis"/>
    <s v="Sprite"/>
    <n v="0.4"/>
    <n v="3000"/>
    <n v="1200"/>
    <n v="480"/>
    <n v="0.4"/>
  </r>
  <r>
    <s v="Sodapop"/>
    <n v="1185732"/>
    <d v="2021-08-17T00:00:00"/>
    <s v="Midwest"/>
    <s v="Indiana"/>
    <s v="Indianapolis"/>
    <s v="Fanta"/>
    <n v="0.4"/>
    <n v="2750"/>
    <n v="1100"/>
    <n v="440"/>
    <n v="0.4"/>
  </r>
  <r>
    <s v="Sodapop"/>
    <n v="1185732"/>
    <d v="2021-08-17T00:00:00"/>
    <s v="Midwest"/>
    <s v="Indiana"/>
    <s v="Indianapolis"/>
    <s v="Powerade"/>
    <n v="0.5"/>
    <n v="2500"/>
    <n v="1250"/>
    <n v="500"/>
    <n v="0.4"/>
  </r>
  <r>
    <s v="Sodapop"/>
    <n v="1185732"/>
    <d v="2021-08-17T00:00:00"/>
    <s v="Midwest"/>
    <s v="Indiana"/>
    <s v="Indianapolis"/>
    <s v="Dasani Water"/>
    <n v="0.55000000000000004"/>
    <n v="4250"/>
    <n v="2337.5"/>
    <n v="935"/>
    <n v="0.4"/>
  </r>
  <r>
    <s v="Sodapop"/>
    <n v="1185732"/>
    <d v="2021-09-18T00:00:00"/>
    <s v="Midwest"/>
    <s v="Indiana"/>
    <s v="Indianapolis"/>
    <s v="Coca-Cola"/>
    <n v="0.35000000000000003"/>
    <n v="5500"/>
    <n v="1925.0000000000002"/>
    <n v="770.00000000000011"/>
    <n v="0.4"/>
  </r>
  <r>
    <s v="Sodapop"/>
    <n v="1185732"/>
    <d v="2021-09-18T00:00:00"/>
    <s v="Midwest"/>
    <s v="Indiana"/>
    <s v="Indianapolis"/>
    <s v="Diet Coke"/>
    <n v="0.3000000000000001"/>
    <n v="3500"/>
    <n v="1050.0000000000005"/>
    <n v="420.00000000000023"/>
    <n v="0.4"/>
  </r>
  <r>
    <s v="Sodapop"/>
    <n v="1185732"/>
    <d v="2021-09-18T00:00:00"/>
    <s v="Midwest"/>
    <s v="Indiana"/>
    <s v="Indianapolis"/>
    <s v="Sprite"/>
    <n v="0.25000000000000006"/>
    <n v="2500"/>
    <n v="625.00000000000011"/>
    <n v="250.00000000000006"/>
    <n v="0.4"/>
  </r>
  <r>
    <s v="Sodapop"/>
    <n v="1185732"/>
    <d v="2021-09-18T00:00:00"/>
    <s v="Midwest"/>
    <s v="Indiana"/>
    <s v="Indianapolis"/>
    <s v="Fanta"/>
    <n v="0.25000000000000006"/>
    <n v="2250"/>
    <n v="562.50000000000011"/>
    <n v="225.00000000000006"/>
    <n v="0.4"/>
  </r>
  <r>
    <s v="Sodapop"/>
    <n v="1185732"/>
    <d v="2021-09-18T00:00:00"/>
    <s v="Midwest"/>
    <s v="Indiana"/>
    <s v="Indianapolis"/>
    <s v="Powerade"/>
    <n v="0.35000000000000003"/>
    <n v="2250"/>
    <n v="787.50000000000011"/>
    <n v="315.00000000000006"/>
    <n v="0.4"/>
  </r>
  <r>
    <s v="Sodapop"/>
    <n v="1185732"/>
    <d v="2021-09-18T00:00:00"/>
    <s v="Midwest"/>
    <s v="Indiana"/>
    <s v="Indianapolis"/>
    <s v="Dasani Water"/>
    <n v="0.4"/>
    <n v="3000"/>
    <n v="1200"/>
    <n v="480"/>
    <n v="0.4"/>
  </r>
  <r>
    <s v="Sodapop"/>
    <n v="1185732"/>
    <d v="2021-10-17T00:00:00"/>
    <s v="Midwest"/>
    <s v="Indiana"/>
    <s v="Indianapolis"/>
    <s v="Coca-Cola"/>
    <n v="0.44999999999999996"/>
    <n v="4250"/>
    <n v="1912.4999999999998"/>
    <n v="765"/>
    <n v="0.4"/>
  </r>
  <r>
    <s v="Sodapop"/>
    <n v="1185732"/>
    <d v="2021-10-17T00:00:00"/>
    <s v="Midwest"/>
    <s v="Indiana"/>
    <s v="Indianapolis"/>
    <s v="Diet Coke"/>
    <n v="0.35000000000000003"/>
    <n v="2750"/>
    <n v="962.50000000000011"/>
    <n v="385.00000000000006"/>
    <n v="0.4"/>
  </r>
  <r>
    <s v="Sodapop"/>
    <n v="1185732"/>
    <d v="2021-10-17T00:00:00"/>
    <s v="Midwest"/>
    <s v="Indiana"/>
    <s v="Indianapolis"/>
    <s v="Sprite"/>
    <n v="0.35000000000000003"/>
    <n v="1750"/>
    <n v="612.50000000000011"/>
    <n v="245.00000000000006"/>
    <n v="0.4"/>
  </r>
  <r>
    <s v="Sodapop"/>
    <n v="1185732"/>
    <d v="2021-10-17T00:00:00"/>
    <s v="Midwest"/>
    <s v="Indiana"/>
    <s v="Indianapolis"/>
    <s v="Fanta"/>
    <n v="0.35000000000000003"/>
    <n v="1750"/>
    <n v="612.50000000000011"/>
    <n v="245.00000000000006"/>
    <n v="0.4"/>
  </r>
  <r>
    <s v="Sodapop"/>
    <n v="1185732"/>
    <d v="2021-10-17T00:00:00"/>
    <s v="Midwest"/>
    <s v="Indiana"/>
    <s v="Indianapolis"/>
    <s v="Powerade"/>
    <n v="0.44999999999999996"/>
    <n v="1750"/>
    <n v="787.49999999999989"/>
    <n v="315"/>
    <n v="0.4"/>
  </r>
  <r>
    <s v="Sodapop"/>
    <n v="1185732"/>
    <d v="2021-10-17T00:00:00"/>
    <s v="Midwest"/>
    <s v="Indiana"/>
    <s v="Indianapolis"/>
    <s v="Dasani Water"/>
    <n v="0.49999999999999983"/>
    <n v="3000"/>
    <n v="1499.9999999999995"/>
    <n v="599.99999999999989"/>
    <n v="0.4"/>
  </r>
  <r>
    <s v="Sodapop"/>
    <n v="1185732"/>
    <d v="2021-11-17T00:00:00"/>
    <s v="Midwest"/>
    <s v="Indiana"/>
    <s v="Indianapolis"/>
    <s v="Coca-Cola"/>
    <n v="0.44999999999999996"/>
    <n v="4500"/>
    <n v="2024.9999999999998"/>
    <n v="810"/>
    <n v="0.4"/>
  </r>
  <r>
    <s v="Sodapop"/>
    <n v="1185732"/>
    <d v="2021-11-17T00:00:00"/>
    <s v="Midwest"/>
    <s v="Indiana"/>
    <s v="Indianapolis"/>
    <s v="Diet Coke"/>
    <n v="0.35000000000000003"/>
    <n v="3500"/>
    <n v="1225.0000000000002"/>
    <n v="490.00000000000011"/>
    <n v="0.4"/>
  </r>
  <r>
    <s v="Sodapop"/>
    <n v="1185732"/>
    <d v="2021-11-17T00:00:00"/>
    <s v="Midwest"/>
    <s v="Indiana"/>
    <s v="Indianapolis"/>
    <s v="Sprite"/>
    <n v="0.35000000000000003"/>
    <n v="2950"/>
    <n v="1032.5"/>
    <n v="413"/>
    <n v="0.4"/>
  </r>
  <r>
    <s v="Sodapop"/>
    <n v="1185732"/>
    <d v="2021-11-17T00:00:00"/>
    <s v="Midwest"/>
    <s v="Indiana"/>
    <s v="Indianapolis"/>
    <s v="Fanta"/>
    <n v="0.4"/>
    <n v="3250"/>
    <n v="1300"/>
    <n v="520"/>
    <n v="0.4"/>
  </r>
  <r>
    <s v="Sodapop"/>
    <n v="1185732"/>
    <d v="2021-11-17T00:00:00"/>
    <s v="Midwest"/>
    <s v="Indiana"/>
    <s v="Indianapolis"/>
    <s v="Powerade"/>
    <n v="0.65"/>
    <n v="3000"/>
    <n v="1950"/>
    <n v="780"/>
    <n v="0.4"/>
  </r>
  <r>
    <s v="Sodapop"/>
    <n v="1185732"/>
    <d v="2021-11-17T00:00:00"/>
    <s v="Midwest"/>
    <s v="Indiana"/>
    <s v="Indianapolis"/>
    <s v="Dasani Water"/>
    <n v="0.7"/>
    <n v="4000"/>
    <n v="2800"/>
    <n v="1120"/>
    <n v="0.4"/>
  </r>
  <r>
    <s v="Sodapop"/>
    <n v="1185732"/>
    <d v="2021-12-16T00:00:00"/>
    <s v="Midwest"/>
    <s v="Indiana"/>
    <s v="Indianapolis"/>
    <s v="Coca-Cola"/>
    <n v="0.65"/>
    <n v="6500"/>
    <n v="4225"/>
    <n v="1690"/>
    <n v="0.4"/>
  </r>
  <r>
    <s v="Sodapop"/>
    <n v="1185732"/>
    <d v="2021-12-16T00:00:00"/>
    <s v="Midwest"/>
    <s v="Indiana"/>
    <s v="Indianapolis"/>
    <s v="Diet Coke"/>
    <n v="0.55000000000000004"/>
    <n v="4500"/>
    <n v="2475"/>
    <n v="990"/>
    <n v="0.4"/>
  </r>
  <r>
    <s v="Sodapop"/>
    <n v="1185732"/>
    <d v="2021-12-16T00:00:00"/>
    <s v="Midwest"/>
    <s v="Indiana"/>
    <s v="Indianapolis"/>
    <s v="Sprite"/>
    <n v="0.55000000000000004"/>
    <n v="4000"/>
    <n v="2200"/>
    <n v="880"/>
    <n v="0.4"/>
  </r>
  <r>
    <s v="Sodapop"/>
    <n v="1185732"/>
    <d v="2021-12-16T00:00:00"/>
    <s v="Midwest"/>
    <s v="Indiana"/>
    <s v="Indianapolis"/>
    <s v="Fanta"/>
    <n v="0.55000000000000004"/>
    <n v="3500"/>
    <n v="1925.0000000000002"/>
    <n v="770.00000000000011"/>
    <n v="0.4"/>
  </r>
  <r>
    <s v="Sodapop"/>
    <n v="1185732"/>
    <d v="2021-12-16T00:00:00"/>
    <s v="Midwest"/>
    <s v="Indiana"/>
    <s v="Indianapolis"/>
    <s v="Powerade"/>
    <n v="0.65"/>
    <n v="3500"/>
    <n v="2275"/>
    <n v="910"/>
    <n v="0.4"/>
  </r>
  <r>
    <s v="Sodapop"/>
    <n v="1185732"/>
    <d v="2021-12-16T00:00:00"/>
    <s v="Midwest"/>
    <s v="Indiana"/>
    <s v="Indianapolis"/>
    <s v="Dasani Water"/>
    <n v="0.7"/>
    <n v="4500"/>
    <n v="3150"/>
    <n v="1260"/>
    <n v="0.4"/>
  </r>
  <r>
    <s v="Sodapop"/>
    <n v="1185732"/>
    <d v="2021-01-24T00:00:00"/>
    <s v="Northeast"/>
    <s v="West Virginia"/>
    <s v="Charleston"/>
    <s v="Coca-Cola"/>
    <n v="0.35000000000000003"/>
    <n v="4250"/>
    <n v="1487.5000000000002"/>
    <n v="595.00000000000011"/>
    <n v="0.4"/>
  </r>
  <r>
    <s v="Sodapop"/>
    <n v="1185732"/>
    <d v="2021-01-24T00:00:00"/>
    <s v="Northeast"/>
    <s v="West Virginia"/>
    <s v="Charleston"/>
    <s v="Diet Coke"/>
    <n v="0.35000000000000003"/>
    <n v="2250"/>
    <n v="787.50000000000011"/>
    <n v="275.625"/>
    <n v="0.35"/>
  </r>
  <r>
    <s v="Sodapop"/>
    <n v="1185732"/>
    <d v="2021-01-24T00:00:00"/>
    <s v="Northeast"/>
    <s v="West Virginia"/>
    <s v="Charleston"/>
    <s v="Sprite"/>
    <n v="0.25000000000000006"/>
    <n v="2250"/>
    <n v="562.50000000000011"/>
    <n v="196.87500000000003"/>
    <n v="0.35"/>
  </r>
  <r>
    <s v="Sodapop"/>
    <n v="1185732"/>
    <d v="2021-01-24T00:00:00"/>
    <s v="Northeast"/>
    <s v="West Virginia"/>
    <s v="Charleston"/>
    <s v="Fanta"/>
    <n v="0.3"/>
    <n v="750"/>
    <n v="225"/>
    <n v="78.75"/>
    <n v="0.35"/>
  </r>
  <r>
    <s v="Sodapop"/>
    <n v="1185732"/>
    <d v="2021-01-24T00:00:00"/>
    <s v="Northeast"/>
    <s v="West Virginia"/>
    <s v="Charleston"/>
    <s v="Powerade"/>
    <n v="0.45"/>
    <n v="1250"/>
    <n v="562.5"/>
    <n v="168.75"/>
    <n v="0.3"/>
  </r>
  <r>
    <s v="Sodapop"/>
    <n v="1185732"/>
    <d v="2021-01-24T00:00:00"/>
    <s v="Northeast"/>
    <s v="West Virginia"/>
    <s v="Charleston"/>
    <s v="Dasani Water"/>
    <n v="0.35000000000000003"/>
    <n v="2250"/>
    <n v="787.50000000000011"/>
    <n v="236.25000000000003"/>
    <n v="0.3"/>
  </r>
  <r>
    <s v="Sodapop"/>
    <n v="1185732"/>
    <d v="2021-02-22T00:00:00"/>
    <s v="Northeast"/>
    <s v="West Virginia"/>
    <s v="Charleston"/>
    <s v="Coca-Cola"/>
    <n v="0.35000000000000003"/>
    <n v="4750"/>
    <n v="1662.5000000000002"/>
    <n v="665.00000000000011"/>
    <n v="0.4"/>
  </r>
  <r>
    <s v="Sodapop"/>
    <n v="1185732"/>
    <d v="2021-02-22T00:00:00"/>
    <s v="Northeast"/>
    <s v="West Virginia"/>
    <s v="Charleston"/>
    <s v="Diet Coke"/>
    <n v="0.35000000000000003"/>
    <n v="1250"/>
    <n v="437.50000000000006"/>
    <n v="153.125"/>
    <n v="0.35"/>
  </r>
  <r>
    <s v="Sodapop"/>
    <n v="1185732"/>
    <d v="2021-02-22T00:00:00"/>
    <s v="Northeast"/>
    <s v="West Virginia"/>
    <s v="Charleston"/>
    <s v="Sprite"/>
    <n v="0.25000000000000006"/>
    <n v="1750"/>
    <n v="437.50000000000011"/>
    <n v="153.12500000000003"/>
    <n v="0.35"/>
  </r>
  <r>
    <s v="Sodapop"/>
    <n v="1185732"/>
    <d v="2021-02-22T00:00:00"/>
    <s v="Northeast"/>
    <s v="West Virginia"/>
    <s v="Charleston"/>
    <s v="Fanta"/>
    <n v="0.3"/>
    <n v="500"/>
    <n v="150"/>
    <n v="52.5"/>
    <n v="0.35"/>
  </r>
  <r>
    <s v="Sodapop"/>
    <n v="1185732"/>
    <d v="2021-02-22T00:00:00"/>
    <s v="Northeast"/>
    <s v="West Virginia"/>
    <s v="Charleston"/>
    <s v="Powerade"/>
    <n v="0.45"/>
    <n v="1250"/>
    <n v="562.5"/>
    <n v="168.75"/>
    <n v="0.3"/>
  </r>
  <r>
    <s v="Sodapop"/>
    <n v="1185732"/>
    <d v="2021-02-22T00:00:00"/>
    <s v="Northeast"/>
    <s v="West Virginia"/>
    <s v="Charleston"/>
    <s v="Dasani Water"/>
    <n v="0.35000000000000003"/>
    <n v="2250"/>
    <n v="787.50000000000011"/>
    <n v="236.25000000000003"/>
    <n v="0.3"/>
  </r>
  <r>
    <s v="Sodapop"/>
    <n v="1185732"/>
    <d v="2021-03-20T00:00:00"/>
    <s v="Northeast"/>
    <s v="West Virginia"/>
    <s v="Charleston"/>
    <s v="Coca-Cola"/>
    <n v="0.35000000000000003"/>
    <n v="4450"/>
    <n v="1557.5000000000002"/>
    <n v="623.00000000000011"/>
    <n v="0.4"/>
  </r>
  <r>
    <s v="Sodapop"/>
    <n v="1185732"/>
    <d v="2021-03-20T00:00:00"/>
    <s v="Northeast"/>
    <s v="West Virginia"/>
    <s v="Charleston"/>
    <s v="Diet Coke"/>
    <n v="0.35000000000000003"/>
    <n v="1500"/>
    <n v="525"/>
    <n v="183.75"/>
    <n v="0.35"/>
  </r>
  <r>
    <s v="Sodapop"/>
    <n v="1185732"/>
    <d v="2021-03-20T00:00:00"/>
    <s v="Northeast"/>
    <s v="West Virginia"/>
    <s v="Charleston"/>
    <s v="Sprite"/>
    <n v="0.25000000000000006"/>
    <n v="1750"/>
    <n v="437.50000000000011"/>
    <n v="153.12500000000003"/>
    <n v="0.35"/>
  </r>
  <r>
    <s v="Sodapop"/>
    <n v="1185732"/>
    <d v="2021-03-20T00:00:00"/>
    <s v="Northeast"/>
    <s v="West Virginia"/>
    <s v="Charleston"/>
    <s v="Fanta"/>
    <n v="0.3"/>
    <n v="250"/>
    <n v="75"/>
    <n v="26.25"/>
    <n v="0.35"/>
  </r>
  <r>
    <s v="Sodapop"/>
    <n v="1185732"/>
    <d v="2021-03-20T00:00:00"/>
    <s v="Northeast"/>
    <s v="West Virginia"/>
    <s v="Charleston"/>
    <s v="Powerade"/>
    <n v="0.45"/>
    <n v="750"/>
    <n v="337.5"/>
    <n v="101.25"/>
    <n v="0.3"/>
  </r>
  <r>
    <s v="Sodapop"/>
    <n v="1185732"/>
    <d v="2021-03-20T00:00:00"/>
    <s v="Northeast"/>
    <s v="West Virginia"/>
    <s v="Charleston"/>
    <s v="Dasani Water"/>
    <n v="0.35000000000000003"/>
    <n v="1750"/>
    <n v="612.50000000000011"/>
    <n v="183.75000000000003"/>
    <n v="0.3"/>
  </r>
  <r>
    <s v="Sodapop"/>
    <n v="1185732"/>
    <d v="2021-04-21T00:00:00"/>
    <s v="Northeast"/>
    <s v="West Virginia"/>
    <s v="Charleston"/>
    <s v="Coca-Cola"/>
    <n v="0.35000000000000003"/>
    <n v="4250"/>
    <n v="1487.5000000000002"/>
    <n v="595.00000000000011"/>
    <n v="0.4"/>
  </r>
  <r>
    <s v="Sodapop"/>
    <n v="1185732"/>
    <d v="2021-04-21T00:00:00"/>
    <s v="Northeast"/>
    <s v="West Virginia"/>
    <s v="Charleston"/>
    <s v="Diet Coke"/>
    <n v="0.35000000000000003"/>
    <n v="1250"/>
    <n v="437.50000000000006"/>
    <n v="153.125"/>
    <n v="0.35"/>
  </r>
  <r>
    <s v="Sodapop"/>
    <n v="1185732"/>
    <d v="2021-04-21T00:00:00"/>
    <s v="Northeast"/>
    <s v="West Virginia"/>
    <s v="Charleston"/>
    <s v="Sprite"/>
    <n v="0.25000000000000006"/>
    <n v="1250"/>
    <n v="312.50000000000006"/>
    <n v="109.37500000000001"/>
    <n v="0.35"/>
  </r>
  <r>
    <s v="Sodapop"/>
    <n v="1185732"/>
    <d v="2021-04-21T00:00:00"/>
    <s v="Northeast"/>
    <s v="West Virginia"/>
    <s v="Charleston"/>
    <s v="Fanta"/>
    <n v="0.3"/>
    <n v="500"/>
    <n v="150"/>
    <n v="52.5"/>
    <n v="0.35"/>
  </r>
  <r>
    <s v="Sodapop"/>
    <n v="1185732"/>
    <d v="2021-04-21T00:00:00"/>
    <s v="Northeast"/>
    <s v="West Virginia"/>
    <s v="Charleston"/>
    <s v="Powerade"/>
    <n v="0.45"/>
    <n v="500"/>
    <n v="225"/>
    <n v="67.5"/>
    <n v="0.3"/>
  </r>
  <r>
    <s v="Sodapop"/>
    <n v="1185732"/>
    <d v="2021-04-21T00:00:00"/>
    <s v="Northeast"/>
    <s v="West Virginia"/>
    <s v="Charleston"/>
    <s v="Dasani Water"/>
    <n v="0.35000000000000003"/>
    <n v="2000"/>
    <n v="700.00000000000011"/>
    <n v="210.00000000000003"/>
    <n v="0.3"/>
  </r>
  <r>
    <s v="Sodapop"/>
    <n v="1185732"/>
    <d v="2021-05-20T00:00:00"/>
    <s v="Northeast"/>
    <s v="West Virginia"/>
    <s v="Charleston"/>
    <s v="Coca-Cola"/>
    <n v="0.49999999999999994"/>
    <n v="4700"/>
    <n v="2349.9999999999995"/>
    <n v="939.99999999999989"/>
    <n v="0.4"/>
  </r>
  <r>
    <s v="Sodapop"/>
    <n v="1185732"/>
    <d v="2021-05-20T00:00:00"/>
    <s v="Northeast"/>
    <s v="West Virginia"/>
    <s v="Charleston"/>
    <s v="Diet Coke"/>
    <n v="0.45"/>
    <n v="1750"/>
    <n v="787.5"/>
    <n v="275.625"/>
    <n v="0.35"/>
  </r>
  <r>
    <s v="Sodapop"/>
    <n v="1185732"/>
    <d v="2021-05-20T00:00:00"/>
    <s v="Northeast"/>
    <s v="West Virginia"/>
    <s v="Charleston"/>
    <s v="Sprite"/>
    <n v="0.4"/>
    <n v="1500"/>
    <n v="600"/>
    <n v="210"/>
    <n v="0.35"/>
  </r>
  <r>
    <s v="Sodapop"/>
    <n v="1185732"/>
    <d v="2021-05-20T00:00:00"/>
    <s v="Northeast"/>
    <s v="West Virginia"/>
    <s v="Charleston"/>
    <s v="Fanta"/>
    <n v="0.4"/>
    <n v="1000"/>
    <n v="400"/>
    <n v="140"/>
    <n v="0.35"/>
  </r>
  <r>
    <s v="Sodapop"/>
    <n v="1185732"/>
    <d v="2021-05-20T00:00:00"/>
    <s v="Northeast"/>
    <s v="West Virginia"/>
    <s v="Charleston"/>
    <s v="Powerade"/>
    <n v="0.49999999999999994"/>
    <n v="1250"/>
    <n v="624.99999999999989"/>
    <n v="187.49999999999997"/>
    <n v="0.3"/>
  </r>
  <r>
    <s v="Sodapop"/>
    <n v="1185732"/>
    <d v="2021-05-20T00:00:00"/>
    <s v="Northeast"/>
    <s v="West Virginia"/>
    <s v="Charleston"/>
    <s v="Dasani Water"/>
    <n v="0.54999999999999993"/>
    <n v="2500"/>
    <n v="1374.9999999999998"/>
    <n v="412.49999999999994"/>
    <n v="0.3"/>
  </r>
  <r>
    <s v="Sodapop"/>
    <n v="1185732"/>
    <d v="2021-06-22T00:00:00"/>
    <s v="Northeast"/>
    <s v="West Virginia"/>
    <s v="Charleston"/>
    <s v="Coca-Cola"/>
    <n v="0.49999999999999994"/>
    <n v="5000"/>
    <n v="2499.9999999999995"/>
    <n v="999.99999999999989"/>
    <n v="0.4"/>
  </r>
  <r>
    <s v="Sodapop"/>
    <n v="1185732"/>
    <d v="2021-06-22T00:00:00"/>
    <s v="Northeast"/>
    <s v="West Virginia"/>
    <s v="Charleston"/>
    <s v="Diet Coke"/>
    <n v="0.45"/>
    <n v="2500"/>
    <n v="1125"/>
    <n v="393.75"/>
    <n v="0.35"/>
  </r>
  <r>
    <s v="Sodapop"/>
    <n v="1185732"/>
    <d v="2021-06-22T00:00:00"/>
    <s v="Northeast"/>
    <s v="West Virginia"/>
    <s v="Charleston"/>
    <s v="Sprite"/>
    <n v="0.4"/>
    <n v="1750"/>
    <n v="700"/>
    <n v="244.99999999999997"/>
    <n v="0.35"/>
  </r>
  <r>
    <s v="Sodapop"/>
    <n v="1185732"/>
    <d v="2021-06-22T00:00:00"/>
    <s v="Northeast"/>
    <s v="West Virginia"/>
    <s v="Charleston"/>
    <s v="Fanta"/>
    <n v="0.4"/>
    <n v="1500"/>
    <n v="600"/>
    <n v="210"/>
    <n v="0.35"/>
  </r>
  <r>
    <s v="Sodapop"/>
    <n v="1185732"/>
    <d v="2021-06-22T00:00:00"/>
    <s v="Northeast"/>
    <s v="West Virginia"/>
    <s v="Charleston"/>
    <s v="Powerade"/>
    <n v="0.49999999999999994"/>
    <n v="1500"/>
    <n v="749.99999999999989"/>
    <n v="224.99999999999997"/>
    <n v="0.3"/>
  </r>
  <r>
    <s v="Sodapop"/>
    <n v="1185732"/>
    <d v="2021-06-22T00:00:00"/>
    <s v="Northeast"/>
    <s v="West Virginia"/>
    <s v="Charleston"/>
    <s v="Dasani Water"/>
    <n v="0.54999999999999993"/>
    <n v="3000"/>
    <n v="1649.9999999999998"/>
    <n v="494.99999999999989"/>
    <n v="0.3"/>
  </r>
  <r>
    <s v="Sodapop"/>
    <n v="1185732"/>
    <d v="2021-07-20T00:00:00"/>
    <s v="Northeast"/>
    <s v="West Virginia"/>
    <s v="Charleston"/>
    <s v="Coca-Cola"/>
    <n v="0.49999999999999994"/>
    <n v="5250"/>
    <n v="2624.9999999999995"/>
    <n v="1049.9999999999998"/>
    <n v="0.4"/>
  </r>
  <r>
    <s v="Sodapop"/>
    <n v="1185732"/>
    <d v="2021-07-20T00:00:00"/>
    <s v="Northeast"/>
    <s v="West Virginia"/>
    <s v="Charleston"/>
    <s v="Diet Coke"/>
    <n v="0.45"/>
    <n v="2750"/>
    <n v="1237.5"/>
    <n v="433.125"/>
    <n v="0.35"/>
  </r>
  <r>
    <s v="Sodapop"/>
    <n v="1185732"/>
    <d v="2021-07-20T00:00:00"/>
    <s v="Northeast"/>
    <s v="West Virginia"/>
    <s v="Charleston"/>
    <s v="Sprite"/>
    <n v="0.4"/>
    <n v="2000"/>
    <n v="800"/>
    <n v="280"/>
    <n v="0.35"/>
  </r>
  <r>
    <s v="Sodapop"/>
    <n v="1185732"/>
    <d v="2021-07-20T00:00:00"/>
    <s v="Northeast"/>
    <s v="West Virginia"/>
    <s v="Charleston"/>
    <s v="Fanta"/>
    <n v="0.4"/>
    <n v="1500"/>
    <n v="600"/>
    <n v="210"/>
    <n v="0.35"/>
  </r>
  <r>
    <s v="Sodapop"/>
    <n v="1185732"/>
    <d v="2021-07-20T00:00:00"/>
    <s v="Northeast"/>
    <s v="West Virginia"/>
    <s v="Charleston"/>
    <s v="Powerade"/>
    <n v="0.49999999999999994"/>
    <n v="1750"/>
    <n v="874.99999999999989"/>
    <n v="262.49999999999994"/>
    <n v="0.3"/>
  </r>
  <r>
    <s v="Sodapop"/>
    <n v="1185732"/>
    <d v="2021-07-20T00:00:00"/>
    <s v="Northeast"/>
    <s v="West Virginia"/>
    <s v="Charleston"/>
    <s v="Dasani Water"/>
    <n v="0.54999999999999993"/>
    <n v="3500"/>
    <n v="1924.9999999999998"/>
    <n v="577.49999999999989"/>
    <n v="0.3"/>
  </r>
  <r>
    <s v="Sodapop"/>
    <n v="1185732"/>
    <d v="2021-08-21T00:00:00"/>
    <s v="Northeast"/>
    <s v="West Virginia"/>
    <s v="Charleston"/>
    <s v="Coca-Cola"/>
    <n v="0.49999999999999994"/>
    <n v="5000"/>
    <n v="2499.9999999999995"/>
    <n v="999.99999999999989"/>
    <n v="0.4"/>
  </r>
  <r>
    <s v="Sodapop"/>
    <n v="1185732"/>
    <d v="2021-08-21T00:00:00"/>
    <s v="Northeast"/>
    <s v="West Virginia"/>
    <s v="Charleston"/>
    <s v="Diet Coke"/>
    <n v="0.45"/>
    <n v="2750"/>
    <n v="1237.5"/>
    <n v="433.125"/>
    <n v="0.35"/>
  </r>
  <r>
    <s v="Sodapop"/>
    <n v="1185732"/>
    <d v="2021-08-21T00:00:00"/>
    <s v="Northeast"/>
    <s v="West Virginia"/>
    <s v="Charleston"/>
    <s v="Sprite"/>
    <n v="0.4"/>
    <n v="2000"/>
    <n v="800"/>
    <n v="280"/>
    <n v="0.35"/>
  </r>
  <r>
    <s v="Sodapop"/>
    <n v="1185732"/>
    <d v="2021-08-21T00:00:00"/>
    <s v="Northeast"/>
    <s v="West Virginia"/>
    <s v="Charleston"/>
    <s v="Fanta"/>
    <n v="0.4"/>
    <n v="1500"/>
    <n v="600"/>
    <n v="210"/>
    <n v="0.35"/>
  </r>
  <r>
    <s v="Sodapop"/>
    <n v="1185732"/>
    <d v="2021-08-21T00:00:00"/>
    <s v="Northeast"/>
    <s v="West Virginia"/>
    <s v="Charleston"/>
    <s v="Powerade"/>
    <n v="0.49999999999999994"/>
    <n v="1250"/>
    <n v="624.99999999999989"/>
    <n v="187.49999999999997"/>
    <n v="0.3"/>
  </r>
  <r>
    <s v="Sodapop"/>
    <n v="1185732"/>
    <d v="2021-08-21T00:00:00"/>
    <s v="Northeast"/>
    <s v="West Virginia"/>
    <s v="Charleston"/>
    <s v="Dasani Water"/>
    <n v="0.54999999999999993"/>
    <n v="3000"/>
    <n v="1649.9999999999998"/>
    <n v="494.99999999999989"/>
    <n v="0.3"/>
  </r>
  <r>
    <s v="Sodapop"/>
    <n v="1185732"/>
    <d v="2021-09-20T00:00:00"/>
    <s v="Northeast"/>
    <s v="West Virginia"/>
    <s v="Charleston"/>
    <s v="Coca-Cola"/>
    <n v="0.49999999999999994"/>
    <n v="4250"/>
    <n v="2124.9999999999995"/>
    <n v="849.99999999999989"/>
    <n v="0.4"/>
  </r>
  <r>
    <s v="Sodapop"/>
    <n v="1185732"/>
    <d v="2021-09-20T00:00:00"/>
    <s v="Northeast"/>
    <s v="West Virginia"/>
    <s v="Charleston"/>
    <s v="Diet Coke"/>
    <n v="0.45"/>
    <n v="2250"/>
    <n v="1012.5"/>
    <n v="354.375"/>
    <n v="0.35"/>
  </r>
  <r>
    <s v="Sodapop"/>
    <n v="1185732"/>
    <d v="2021-09-20T00:00:00"/>
    <s v="Northeast"/>
    <s v="West Virginia"/>
    <s v="Charleston"/>
    <s v="Sprite"/>
    <n v="0.4"/>
    <n v="1250"/>
    <n v="500"/>
    <n v="175"/>
    <n v="0.35"/>
  </r>
  <r>
    <s v="Sodapop"/>
    <n v="1185732"/>
    <d v="2021-09-20T00:00:00"/>
    <s v="Northeast"/>
    <s v="West Virginia"/>
    <s v="Charleston"/>
    <s v="Fanta"/>
    <n v="0.4"/>
    <n v="1000"/>
    <n v="400"/>
    <n v="140"/>
    <n v="0.35"/>
  </r>
  <r>
    <s v="Sodapop"/>
    <n v="1185732"/>
    <d v="2021-09-20T00:00:00"/>
    <s v="Northeast"/>
    <s v="West Virginia"/>
    <s v="Charleston"/>
    <s v="Powerade"/>
    <n v="0.49999999999999994"/>
    <n v="1000"/>
    <n v="499.99999999999994"/>
    <n v="149.99999999999997"/>
    <n v="0.3"/>
  </r>
  <r>
    <s v="Sodapop"/>
    <n v="1185732"/>
    <d v="2021-09-20T00:00:00"/>
    <s v="Northeast"/>
    <s v="West Virginia"/>
    <s v="Charleston"/>
    <s v="Dasani Water"/>
    <n v="0.54999999999999993"/>
    <n v="2000"/>
    <n v="1099.9999999999998"/>
    <n v="329.99999999999994"/>
    <n v="0.3"/>
  </r>
  <r>
    <s v="Sodapop"/>
    <n v="1185732"/>
    <d v="2021-10-22T00:00:00"/>
    <s v="Northeast"/>
    <s v="West Virginia"/>
    <s v="Charleston"/>
    <s v="Coca-Cola"/>
    <n v="0.54999999999999993"/>
    <n v="3750"/>
    <n v="2062.4999999999995"/>
    <n v="824.99999999999989"/>
    <n v="0.4"/>
  </r>
  <r>
    <s v="Sodapop"/>
    <n v="1185732"/>
    <d v="2021-10-22T00:00:00"/>
    <s v="Northeast"/>
    <s v="West Virginia"/>
    <s v="Charleston"/>
    <s v="Diet Coke"/>
    <n v="0.5"/>
    <n v="2000"/>
    <n v="1000"/>
    <n v="350"/>
    <n v="0.35"/>
  </r>
  <r>
    <s v="Sodapop"/>
    <n v="1185732"/>
    <d v="2021-10-22T00:00:00"/>
    <s v="Northeast"/>
    <s v="West Virginia"/>
    <s v="Charleston"/>
    <s v="Sprite"/>
    <n v="0.5"/>
    <n v="1000"/>
    <n v="500"/>
    <n v="175"/>
    <n v="0.35"/>
  </r>
  <r>
    <s v="Sodapop"/>
    <n v="1185732"/>
    <d v="2021-10-22T00:00:00"/>
    <s v="Northeast"/>
    <s v="West Virginia"/>
    <s v="Charleston"/>
    <s v="Fanta"/>
    <n v="0.5"/>
    <n v="750"/>
    <n v="375"/>
    <n v="131.25"/>
    <n v="0.35"/>
  </r>
  <r>
    <s v="Sodapop"/>
    <n v="1185732"/>
    <d v="2021-10-22T00:00:00"/>
    <s v="Northeast"/>
    <s v="West Virginia"/>
    <s v="Charleston"/>
    <s v="Powerade"/>
    <n v="0.6"/>
    <n v="750"/>
    <n v="450"/>
    <n v="135"/>
    <n v="0.3"/>
  </r>
  <r>
    <s v="Sodapop"/>
    <n v="1185732"/>
    <d v="2021-10-22T00:00:00"/>
    <s v="Northeast"/>
    <s v="West Virginia"/>
    <s v="Charleston"/>
    <s v="Dasani Water"/>
    <n v="0.64999999999999991"/>
    <n v="2000"/>
    <n v="1299.9999999999998"/>
    <n v="389.99999999999994"/>
    <n v="0.3"/>
  </r>
  <r>
    <s v="Sodapop"/>
    <n v="1185732"/>
    <d v="2021-11-21T00:00:00"/>
    <s v="Northeast"/>
    <s v="West Virginia"/>
    <s v="Charleston"/>
    <s v="Coca-Cola"/>
    <n v="0.6"/>
    <n v="3500"/>
    <n v="2100"/>
    <n v="840"/>
    <n v="0.4"/>
  </r>
  <r>
    <s v="Sodapop"/>
    <n v="1185732"/>
    <d v="2021-11-21T00:00:00"/>
    <s v="Northeast"/>
    <s v="West Virginia"/>
    <s v="Charleston"/>
    <s v="Diet Coke"/>
    <n v="0.5"/>
    <n v="1750"/>
    <n v="875"/>
    <n v="306.25"/>
    <n v="0.35"/>
  </r>
  <r>
    <s v="Sodapop"/>
    <n v="1185732"/>
    <d v="2021-11-21T00:00:00"/>
    <s v="Northeast"/>
    <s v="West Virginia"/>
    <s v="Charleston"/>
    <s v="Sprite"/>
    <n v="0.5"/>
    <n v="1700"/>
    <n v="850"/>
    <n v="297.5"/>
    <n v="0.35"/>
  </r>
  <r>
    <s v="Sodapop"/>
    <n v="1185732"/>
    <d v="2021-11-21T00:00:00"/>
    <s v="Northeast"/>
    <s v="West Virginia"/>
    <s v="Charleston"/>
    <s v="Fanta"/>
    <n v="0.5"/>
    <n v="1500"/>
    <n v="750"/>
    <n v="262.5"/>
    <n v="0.35"/>
  </r>
  <r>
    <s v="Sodapop"/>
    <n v="1185732"/>
    <d v="2021-11-21T00:00:00"/>
    <s v="Northeast"/>
    <s v="West Virginia"/>
    <s v="Charleston"/>
    <s v="Powerade"/>
    <n v="0.6"/>
    <n v="1250"/>
    <n v="750"/>
    <n v="225"/>
    <n v="0.3"/>
  </r>
  <r>
    <s v="Sodapop"/>
    <n v="1185732"/>
    <d v="2021-11-21T00:00:00"/>
    <s v="Northeast"/>
    <s v="West Virginia"/>
    <s v="Charleston"/>
    <s v="Dasani Water"/>
    <n v="0.64999999999999991"/>
    <n v="2250"/>
    <n v="1462.4999999999998"/>
    <n v="438.74999999999994"/>
    <n v="0.3"/>
  </r>
  <r>
    <s v="Sodapop"/>
    <n v="1185732"/>
    <d v="2021-12-20T00:00:00"/>
    <s v="Northeast"/>
    <s v="West Virginia"/>
    <s v="Charleston"/>
    <s v="Coca-Cola"/>
    <n v="0.6"/>
    <n v="4500"/>
    <n v="2700"/>
    <n v="1080"/>
    <n v="0.4"/>
  </r>
  <r>
    <s v="Sodapop"/>
    <n v="1185732"/>
    <d v="2021-12-20T00:00:00"/>
    <s v="Northeast"/>
    <s v="West Virginia"/>
    <s v="Charleston"/>
    <s v="Diet Coke"/>
    <n v="0.5"/>
    <n v="2500"/>
    <n v="1250"/>
    <n v="437.5"/>
    <n v="0.35"/>
  </r>
  <r>
    <s v="Sodapop"/>
    <n v="1185732"/>
    <d v="2021-12-20T00:00:00"/>
    <s v="Northeast"/>
    <s v="West Virginia"/>
    <s v="Charleston"/>
    <s v="Sprite"/>
    <n v="0.5"/>
    <n v="2250"/>
    <n v="1125"/>
    <n v="393.75"/>
    <n v="0.35"/>
  </r>
  <r>
    <s v="Sodapop"/>
    <n v="1185732"/>
    <d v="2021-12-20T00:00:00"/>
    <s v="Northeast"/>
    <s v="West Virginia"/>
    <s v="Charleston"/>
    <s v="Fanta"/>
    <n v="0.5"/>
    <n v="1750"/>
    <n v="875"/>
    <n v="306.25"/>
    <n v="0.35"/>
  </r>
  <r>
    <s v="Sodapop"/>
    <n v="1185732"/>
    <d v="2021-12-20T00:00:00"/>
    <s v="Northeast"/>
    <s v="West Virginia"/>
    <s v="Charleston"/>
    <s v="Powerade"/>
    <n v="0.6"/>
    <n v="1750"/>
    <n v="1050"/>
    <n v="315"/>
    <n v="0.3"/>
  </r>
  <r>
    <s v="Sodapop"/>
    <n v="1185732"/>
    <d v="2021-12-20T00:00:00"/>
    <s v="Northeast"/>
    <s v="West Virginia"/>
    <s v="Charleston"/>
    <s v="Dasani Water"/>
    <n v="0.64999999999999991"/>
    <n v="2750"/>
    <n v="1787.4999999999998"/>
    <n v="536.24999999999989"/>
    <n v="0.3"/>
  </r>
  <r>
    <s v="Sodapop"/>
    <n v="1185732"/>
    <d v="2021-01-17T00:00:00"/>
    <s v="Northeast"/>
    <s v="Maryland"/>
    <s v="Baltimore"/>
    <s v="Coca-Cola"/>
    <n v="0.4"/>
    <n v="5250"/>
    <n v="2100"/>
    <n v="735"/>
    <n v="0.35"/>
  </r>
  <r>
    <s v="Sodapop"/>
    <n v="1185732"/>
    <d v="2021-01-17T00:00:00"/>
    <s v="Northeast"/>
    <s v="Maryland"/>
    <s v="Baltimore"/>
    <s v="Diet Coke"/>
    <n v="0.4"/>
    <n v="3250"/>
    <n v="1300"/>
    <n v="454.99999999999994"/>
    <n v="0.35"/>
  </r>
  <r>
    <s v="Sodapop"/>
    <n v="1185732"/>
    <d v="2021-01-17T00:00:00"/>
    <s v="Northeast"/>
    <s v="Maryland"/>
    <s v="Baltimore"/>
    <s v="Sprite"/>
    <n v="0.30000000000000004"/>
    <n v="3250"/>
    <n v="975.00000000000011"/>
    <n v="390.00000000000006"/>
    <n v="0.4"/>
  </r>
  <r>
    <s v="Sodapop"/>
    <n v="1185732"/>
    <d v="2021-01-17T00:00:00"/>
    <s v="Northeast"/>
    <s v="Maryland"/>
    <s v="Baltimore"/>
    <s v="Fanta"/>
    <n v="0.35"/>
    <n v="1750"/>
    <n v="612.5"/>
    <n v="245"/>
    <n v="0.4"/>
  </r>
  <r>
    <s v="Sodapop"/>
    <n v="1185732"/>
    <d v="2021-01-17T00:00:00"/>
    <s v="Northeast"/>
    <s v="Maryland"/>
    <s v="Baltimore"/>
    <s v="Powerade"/>
    <n v="0.5"/>
    <n v="2250"/>
    <n v="1125"/>
    <n v="337.5"/>
    <n v="0.3"/>
  </r>
  <r>
    <s v="Sodapop"/>
    <n v="1185732"/>
    <d v="2021-01-17T00:00:00"/>
    <s v="Northeast"/>
    <s v="Maryland"/>
    <s v="Baltimore"/>
    <s v="Dasani Water"/>
    <n v="0.4"/>
    <n v="3250"/>
    <n v="1300"/>
    <n v="520"/>
    <n v="0.4"/>
  </r>
  <r>
    <s v="Sodapop"/>
    <n v="1185732"/>
    <d v="2021-02-15T00:00:00"/>
    <s v="Northeast"/>
    <s v="Maryland"/>
    <s v="Baltimore"/>
    <s v="Coca-Cola"/>
    <n v="0.4"/>
    <n v="5750"/>
    <n v="2300"/>
    <n v="805"/>
    <n v="0.35"/>
  </r>
  <r>
    <s v="Sodapop"/>
    <n v="1185732"/>
    <d v="2021-02-15T00:00:00"/>
    <s v="Northeast"/>
    <s v="Maryland"/>
    <s v="Baltimore"/>
    <s v="Diet Coke"/>
    <n v="0.4"/>
    <n v="2250"/>
    <n v="900"/>
    <n v="315"/>
    <n v="0.35"/>
  </r>
  <r>
    <s v="Sodapop"/>
    <n v="1185732"/>
    <d v="2021-02-15T00:00:00"/>
    <s v="Northeast"/>
    <s v="Maryland"/>
    <s v="Baltimore"/>
    <s v="Sprite"/>
    <n v="0.30000000000000004"/>
    <n v="2750"/>
    <n v="825.00000000000011"/>
    <n v="330.00000000000006"/>
    <n v="0.4"/>
  </r>
  <r>
    <s v="Sodapop"/>
    <n v="1185732"/>
    <d v="2021-02-15T00:00:00"/>
    <s v="Northeast"/>
    <s v="Maryland"/>
    <s v="Baltimore"/>
    <s v="Fanta"/>
    <n v="0.35"/>
    <n v="1500"/>
    <n v="525"/>
    <n v="210"/>
    <n v="0.4"/>
  </r>
  <r>
    <s v="Sodapop"/>
    <n v="1185732"/>
    <d v="2021-02-15T00:00:00"/>
    <s v="Northeast"/>
    <s v="Maryland"/>
    <s v="Baltimore"/>
    <s v="Powerade"/>
    <n v="0.5"/>
    <n v="2250"/>
    <n v="1125"/>
    <n v="337.5"/>
    <n v="0.3"/>
  </r>
  <r>
    <s v="Sodapop"/>
    <n v="1185732"/>
    <d v="2021-02-15T00:00:00"/>
    <s v="Northeast"/>
    <s v="Maryland"/>
    <s v="Baltimore"/>
    <s v="Dasani Water"/>
    <n v="0.4"/>
    <n v="3250"/>
    <n v="1300"/>
    <n v="520"/>
    <n v="0.4"/>
  </r>
  <r>
    <s v="Sodapop"/>
    <n v="1185732"/>
    <d v="2021-03-13T00:00:00"/>
    <s v="Northeast"/>
    <s v="Maryland"/>
    <s v="Baltimore"/>
    <s v="Coca-Cola"/>
    <n v="0.4"/>
    <n v="5450"/>
    <n v="2180"/>
    <n v="763"/>
    <n v="0.35"/>
  </r>
  <r>
    <s v="Sodapop"/>
    <n v="1185732"/>
    <d v="2021-03-13T00:00:00"/>
    <s v="Northeast"/>
    <s v="Maryland"/>
    <s v="Baltimore"/>
    <s v="Diet Coke"/>
    <n v="0.4"/>
    <n v="2500"/>
    <n v="1000"/>
    <n v="350"/>
    <n v="0.35"/>
  </r>
  <r>
    <s v="Sodapop"/>
    <n v="1185732"/>
    <d v="2021-03-13T00:00:00"/>
    <s v="Northeast"/>
    <s v="Maryland"/>
    <s v="Baltimore"/>
    <s v="Sprite"/>
    <n v="0.30000000000000004"/>
    <n v="2750"/>
    <n v="825.00000000000011"/>
    <n v="330.00000000000006"/>
    <n v="0.4"/>
  </r>
  <r>
    <s v="Sodapop"/>
    <n v="1185732"/>
    <d v="2021-03-13T00:00:00"/>
    <s v="Northeast"/>
    <s v="Maryland"/>
    <s v="Baltimore"/>
    <s v="Fanta"/>
    <n v="0.35"/>
    <n v="1250"/>
    <n v="437.5"/>
    <n v="175"/>
    <n v="0.4"/>
  </r>
  <r>
    <s v="Sodapop"/>
    <n v="1185732"/>
    <d v="2021-03-13T00:00:00"/>
    <s v="Northeast"/>
    <s v="Maryland"/>
    <s v="Baltimore"/>
    <s v="Powerade"/>
    <n v="0.5"/>
    <n v="1750"/>
    <n v="875"/>
    <n v="262.5"/>
    <n v="0.3"/>
  </r>
  <r>
    <s v="Sodapop"/>
    <n v="1185732"/>
    <d v="2021-03-13T00:00:00"/>
    <s v="Northeast"/>
    <s v="Maryland"/>
    <s v="Baltimore"/>
    <s v="Dasani Water"/>
    <n v="0.4"/>
    <n v="2750"/>
    <n v="1100"/>
    <n v="440"/>
    <n v="0.4"/>
  </r>
  <r>
    <s v="Sodapop"/>
    <n v="1185732"/>
    <d v="2021-04-14T00:00:00"/>
    <s v="Northeast"/>
    <s v="Maryland"/>
    <s v="Baltimore"/>
    <s v="Coca-Cola"/>
    <n v="0.4"/>
    <n v="5250"/>
    <n v="2100"/>
    <n v="735"/>
    <n v="0.35"/>
  </r>
  <r>
    <s v="Sodapop"/>
    <n v="1185732"/>
    <d v="2021-04-14T00:00:00"/>
    <s v="Northeast"/>
    <s v="Maryland"/>
    <s v="Baltimore"/>
    <s v="Diet Coke"/>
    <n v="0.4"/>
    <n v="2250"/>
    <n v="900"/>
    <n v="315"/>
    <n v="0.35"/>
  </r>
  <r>
    <s v="Sodapop"/>
    <n v="1185732"/>
    <d v="2021-04-14T00:00:00"/>
    <s v="Northeast"/>
    <s v="Maryland"/>
    <s v="Baltimore"/>
    <s v="Sprite"/>
    <n v="0.30000000000000004"/>
    <n v="2250"/>
    <n v="675.00000000000011"/>
    <n v="270.00000000000006"/>
    <n v="0.4"/>
  </r>
  <r>
    <s v="Sodapop"/>
    <n v="1185732"/>
    <d v="2021-04-14T00:00:00"/>
    <s v="Northeast"/>
    <s v="Maryland"/>
    <s v="Baltimore"/>
    <s v="Fanta"/>
    <n v="0.35"/>
    <n v="1500"/>
    <n v="525"/>
    <n v="210"/>
    <n v="0.4"/>
  </r>
  <r>
    <s v="Sodapop"/>
    <n v="1185732"/>
    <d v="2021-04-14T00:00:00"/>
    <s v="Northeast"/>
    <s v="Maryland"/>
    <s v="Baltimore"/>
    <s v="Powerade"/>
    <n v="0.5"/>
    <n v="1500"/>
    <n v="750"/>
    <n v="225"/>
    <n v="0.3"/>
  </r>
  <r>
    <s v="Sodapop"/>
    <n v="1185732"/>
    <d v="2021-04-14T00:00:00"/>
    <s v="Northeast"/>
    <s v="Maryland"/>
    <s v="Baltimore"/>
    <s v="Dasani Water"/>
    <n v="0.4"/>
    <n v="3000"/>
    <n v="1200"/>
    <n v="480"/>
    <n v="0.4"/>
  </r>
  <r>
    <s v="Sodapop"/>
    <n v="1185732"/>
    <d v="2021-05-13T00:00:00"/>
    <s v="Northeast"/>
    <s v="Maryland"/>
    <s v="Baltimore"/>
    <s v="Coca-Cola"/>
    <n v="0.54999999999999993"/>
    <n v="5700"/>
    <n v="3134.9999999999995"/>
    <n v="1097.2499999999998"/>
    <n v="0.35"/>
  </r>
  <r>
    <s v="Sodapop"/>
    <n v="1185732"/>
    <d v="2021-05-13T00:00:00"/>
    <s v="Northeast"/>
    <s v="Maryland"/>
    <s v="Baltimore"/>
    <s v="Diet Coke"/>
    <n v="0.5"/>
    <n v="2750"/>
    <n v="1375"/>
    <n v="481.24999999999994"/>
    <n v="0.35"/>
  </r>
  <r>
    <s v="Sodapop"/>
    <n v="1185732"/>
    <d v="2021-05-13T00:00:00"/>
    <s v="Northeast"/>
    <s v="Maryland"/>
    <s v="Baltimore"/>
    <s v="Sprite"/>
    <n v="0.45"/>
    <n v="3000"/>
    <n v="1350"/>
    <n v="540"/>
    <n v="0.4"/>
  </r>
  <r>
    <s v="Sodapop"/>
    <n v="1185732"/>
    <d v="2021-05-13T00:00:00"/>
    <s v="Northeast"/>
    <s v="Maryland"/>
    <s v="Baltimore"/>
    <s v="Fanta"/>
    <n v="0.45"/>
    <n v="2500"/>
    <n v="1125"/>
    <n v="450"/>
    <n v="0.4"/>
  </r>
  <r>
    <s v="Sodapop"/>
    <n v="1185732"/>
    <d v="2021-05-13T00:00:00"/>
    <s v="Northeast"/>
    <s v="Maryland"/>
    <s v="Baltimore"/>
    <s v="Powerade"/>
    <n v="0.54999999999999993"/>
    <n v="2750"/>
    <n v="1512.4999999999998"/>
    <n v="453.74999999999994"/>
    <n v="0.3"/>
  </r>
  <r>
    <s v="Sodapop"/>
    <n v="1185732"/>
    <d v="2021-05-13T00:00:00"/>
    <s v="Northeast"/>
    <s v="Maryland"/>
    <s v="Baltimore"/>
    <s v="Dasani Water"/>
    <n v="0.6"/>
    <n v="4000"/>
    <n v="2400"/>
    <n v="960"/>
    <n v="0.4"/>
  </r>
  <r>
    <s v="Sodapop"/>
    <n v="1185732"/>
    <d v="2021-06-15T00:00:00"/>
    <s v="Northeast"/>
    <s v="Maryland"/>
    <s v="Baltimore"/>
    <s v="Coca-Cola"/>
    <n v="0.54999999999999993"/>
    <n v="6500"/>
    <n v="3574.9999999999995"/>
    <n v="1251.2499999999998"/>
    <n v="0.35"/>
  </r>
  <r>
    <s v="Sodapop"/>
    <n v="1185732"/>
    <d v="2021-06-15T00:00:00"/>
    <s v="Northeast"/>
    <s v="Maryland"/>
    <s v="Baltimore"/>
    <s v="Diet Coke"/>
    <n v="0.5"/>
    <n v="4000"/>
    <n v="2000"/>
    <n v="700"/>
    <n v="0.35"/>
  </r>
  <r>
    <s v="Sodapop"/>
    <n v="1185732"/>
    <d v="2021-06-15T00:00:00"/>
    <s v="Northeast"/>
    <s v="Maryland"/>
    <s v="Baltimore"/>
    <s v="Sprite"/>
    <n v="0.45"/>
    <n v="3250"/>
    <n v="1462.5"/>
    <n v="585"/>
    <n v="0.4"/>
  </r>
  <r>
    <s v="Sodapop"/>
    <n v="1185732"/>
    <d v="2021-06-15T00:00:00"/>
    <s v="Northeast"/>
    <s v="Maryland"/>
    <s v="Baltimore"/>
    <s v="Fanta"/>
    <n v="0.45"/>
    <n v="3000"/>
    <n v="1350"/>
    <n v="540"/>
    <n v="0.4"/>
  </r>
  <r>
    <s v="Sodapop"/>
    <n v="1185732"/>
    <d v="2021-06-15T00:00:00"/>
    <s v="Northeast"/>
    <s v="Maryland"/>
    <s v="Baltimore"/>
    <s v="Powerade"/>
    <n v="0.54999999999999993"/>
    <n v="3000"/>
    <n v="1649.9999999999998"/>
    <n v="494.99999999999989"/>
    <n v="0.3"/>
  </r>
  <r>
    <s v="Sodapop"/>
    <n v="1185732"/>
    <d v="2021-06-15T00:00:00"/>
    <s v="Northeast"/>
    <s v="Maryland"/>
    <s v="Baltimore"/>
    <s v="Dasani Water"/>
    <n v="0.6"/>
    <n v="4500"/>
    <n v="2700"/>
    <n v="1080"/>
    <n v="0.4"/>
  </r>
  <r>
    <s v="Sodapop"/>
    <n v="1185732"/>
    <d v="2021-07-13T00:00:00"/>
    <s v="Northeast"/>
    <s v="Maryland"/>
    <s v="Baltimore"/>
    <s v="Coca-Cola"/>
    <n v="0.54999999999999993"/>
    <n v="6750"/>
    <n v="3712.4999999999995"/>
    <n v="1299.3749999999998"/>
    <n v="0.35"/>
  </r>
  <r>
    <s v="Sodapop"/>
    <n v="1185732"/>
    <d v="2021-07-13T00:00:00"/>
    <s v="Northeast"/>
    <s v="Maryland"/>
    <s v="Baltimore"/>
    <s v="Diet Coke"/>
    <n v="0.5"/>
    <n v="4250"/>
    <n v="2125"/>
    <n v="743.75"/>
    <n v="0.35"/>
  </r>
  <r>
    <s v="Sodapop"/>
    <n v="1185732"/>
    <d v="2021-07-13T00:00:00"/>
    <s v="Northeast"/>
    <s v="Maryland"/>
    <s v="Baltimore"/>
    <s v="Sprite"/>
    <n v="0.45"/>
    <n v="3500"/>
    <n v="1575"/>
    <n v="630"/>
    <n v="0.4"/>
  </r>
  <r>
    <s v="Sodapop"/>
    <n v="1185732"/>
    <d v="2021-07-13T00:00:00"/>
    <s v="Northeast"/>
    <s v="Maryland"/>
    <s v="Baltimore"/>
    <s v="Fanta"/>
    <n v="0.45"/>
    <n v="3000"/>
    <n v="1350"/>
    <n v="540"/>
    <n v="0.4"/>
  </r>
  <r>
    <s v="Sodapop"/>
    <n v="1185732"/>
    <d v="2021-07-13T00:00:00"/>
    <s v="Northeast"/>
    <s v="Maryland"/>
    <s v="Baltimore"/>
    <s v="Powerade"/>
    <n v="0.54999999999999993"/>
    <n v="3250"/>
    <n v="1787.4999999999998"/>
    <n v="536.24999999999989"/>
    <n v="0.3"/>
  </r>
  <r>
    <s v="Sodapop"/>
    <n v="1185732"/>
    <d v="2021-07-13T00:00:00"/>
    <s v="Northeast"/>
    <s v="Maryland"/>
    <s v="Baltimore"/>
    <s v="Dasani Water"/>
    <n v="0.6"/>
    <n v="5000"/>
    <n v="3000"/>
    <n v="1200"/>
    <n v="0.4"/>
  </r>
  <r>
    <s v="Sodapop"/>
    <n v="1185732"/>
    <d v="2021-08-14T00:00:00"/>
    <s v="Northeast"/>
    <s v="Maryland"/>
    <s v="Baltimore"/>
    <s v="Coca-Cola"/>
    <n v="0.54999999999999993"/>
    <n v="6500"/>
    <n v="3574.9999999999995"/>
    <n v="1251.2499999999998"/>
    <n v="0.35"/>
  </r>
  <r>
    <s v="Sodapop"/>
    <n v="1185732"/>
    <d v="2021-08-14T00:00:00"/>
    <s v="Northeast"/>
    <s v="Maryland"/>
    <s v="Baltimore"/>
    <s v="Diet Coke"/>
    <n v="0.5"/>
    <n v="4250"/>
    <n v="2125"/>
    <n v="743.75"/>
    <n v="0.35"/>
  </r>
  <r>
    <s v="Sodapop"/>
    <n v="1185732"/>
    <d v="2021-08-14T00:00:00"/>
    <s v="Northeast"/>
    <s v="Maryland"/>
    <s v="Baltimore"/>
    <s v="Sprite"/>
    <n v="0.45"/>
    <n v="3500"/>
    <n v="1575"/>
    <n v="630"/>
    <n v="0.4"/>
  </r>
  <r>
    <s v="Sodapop"/>
    <n v="1185732"/>
    <d v="2021-08-14T00:00:00"/>
    <s v="Northeast"/>
    <s v="Maryland"/>
    <s v="Baltimore"/>
    <s v="Fanta"/>
    <n v="0.45"/>
    <n v="2500"/>
    <n v="1125"/>
    <n v="450"/>
    <n v="0.4"/>
  </r>
  <r>
    <s v="Sodapop"/>
    <n v="1185732"/>
    <d v="2021-08-14T00:00:00"/>
    <s v="Northeast"/>
    <s v="Maryland"/>
    <s v="Baltimore"/>
    <s v="Powerade"/>
    <n v="0.54999999999999993"/>
    <n v="2250"/>
    <n v="1237.4999999999998"/>
    <n v="371.24999999999994"/>
    <n v="0.3"/>
  </r>
  <r>
    <s v="Sodapop"/>
    <n v="1185732"/>
    <d v="2021-08-14T00:00:00"/>
    <s v="Northeast"/>
    <s v="Maryland"/>
    <s v="Baltimore"/>
    <s v="Dasani Water"/>
    <n v="0.6"/>
    <n v="4000"/>
    <n v="2400"/>
    <n v="960"/>
    <n v="0.4"/>
  </r>
  <r>
    <s v="Sodapop"/>
    <n v="1185732"/>
    <d v="2021-09-13T00:00:00"/>
    <s v="Northeast"/>
    <s v="Maryland"/>
    <s v="Baltimore"/>
    <s v="Coca-Cola"/>
    <n v="0.54999999999999993"/>
    <n v="5250"/>
    <n v="2887.4999999999995"/>
    <n v="1010.6249999999998"/>
    <n v="0.35"/>
  </r>
  <r>
    <s v="Sodapop"/>
    <n v="1185732"/>
    <d v="2021-09-13T00:00:00"/>
    <s v="Northeast"/>
    <s v="Maryland"/>
    <s v="Baltimore"/>
    <s v="Diet Coke"/>
    <n v="0.5"/>
    <n v="3250"/>
    <n v="1625"/>
    <n v="568.75"/>
    <n v="0.35"/>
  </r>
  <r>
    <s v="Sodapop"/>
    <n v="1185732"/>
    <d v="2021-09-13T00:00:00"/>
    <s v="Northeast"/>
    <s v="Maryland"/>
    <s v="Baltimore"/>
    <s v="Sprite"/>
    <n v="0.45"/>
    <n v="2250"/>
    <n v="1012.5"/>
    <n v="405"/>
    <n v="0.4"/>
  </r>
  <r>
    <s v="Sodapop"/>
    <n v="1185732"/>
    <d v="2021-09-13T00:00:00"/>
    <s v="Northeast"/>
    <s v="Maryland"/>
    <s v="Baltimore"/>
    <s v="Fanta"/>
    <n v="0.45"/>
    <n v="2000"/>
    <n v="900"/>
    <n v="360"/>
    <n v="0.4"/>
  </r>
  <r>
    <s v="Sodapop"/>
    <n v="1185732"/>
    <d v="2021-09-13T00:00:00"/>
    <s v="Northeast"/>
    <s v="Maryland"/>
    <s v="Baltimore"/>
    <s v="Powerade"/>
    <n v="0.54999999999999993"/>
    <n v="2000"/>
    <n v="1099.9999999999998"/>
    <n v="329.99999999999994"/>
    <n v="0.3"/>
  </r>
  <r>
    <s v="Sodapop"/>
    <n v="1185732"/>
    <d v="2021-09-13T00:00:00"/>
    <s v="Northeast"/>
    <s v="Maryland"/>
    <s v="Baltimore"/>
    <s v="Dasani Water"/>
    <n v="0.6"/>
    <n v="3000"/>
    <n v="1800"/>
    <n v="720"/>
    <n v="0.4"/>
  </r>
  <r>
    <s v="Sodapop"/>
    <n v="1185732"/>
    <d v="2021-10-15T00:00:00"/>
    <s v="Northeast"/>
    <s v="Maryland"/>
    <s v="Baltimore"/>
    <s v="Coca-Cola"/>
    <n v="0.6"/>
    <n v="4750"/>
    <n v="2850"/>
    <n v="997.49999999999989"/>
    <n v="0.35"/>
  </r>
  <r>
    <s v="Sodapop"/>
    <n v="1185732"/>
    <d v="2021-10-15T00:00:00"/>
    <s v="Northeast"/>
    <s v="Maryland"/>
    <s v="Baltimore"/>
    <s v="Diet Coke"/>
    <n v="0.55000000000000004"/>
    <n v="3000"/>
    <n v="1650.0000000000002"/>
    <n v="577.5"/>
    <n v="0.35"/>
  </r>
  <r>
    <s v="Sodapop"/>
    <n v="1185732"/>
    <d v="2021-10-15T00:00:00"/>
    <s v="Northeast"/>
    <s v="Maryland"/>
    <s v="Baltimore"/>
    <s v="Sprite"/>
    <n v="0.55000000000000004"/>
    <n v="2000"/>
    <n v="1100"/>
    <n v="440"/>
    <n v="0.4"/>
  </r>
  <r>
    <s v="Sodapop"/>
    <n v="1185732"/>
    <d v="2021-10-15T00:00:00"/>
    <s v="Northeast"/>
    <s v="Maryland"/>
    <s v="Baltimore"/>
    <s v="Fanta"/>
    <n v="0.55000000000000004"/>
    <n v="1750"/>
    <n v="962.50000000000011"/>
    <n v="385.00000000000006"/>
    <n v="0.4"/>
  </r>
  <r>
    <s v="Sodapop"/>
    <n v="1185732"/>
    <d v="2021-10-15T00:00:00"/>
    <s v="Northeast"/>
    <s v="Maryland"/>
    <s v="Baltimore"/>
    <s v="Powerade"/>
    <n v="0.65"/>
    <n v="1750"/>
    <n v="1137.5"/>
    <n v="341.25"/>
    <n v="0.3"/>
  </r>
  <r>
    <s v="Sodapop"/>
    <n v="1185732"/>
    <d v="2021-10-15T00:00:00"/>
    <s v="Northeast"/>
    <s v="Maryland"/>
    <s v="Baltimore"/>
    <s v="Dasani Water"/>
    <n v="0.7"/>
    <n v="3000"/>
    <n v="2100"/>
    <n v="840"/>
    <n v="0.4"/>
  </r>
  <r>
    <s v="Sodapop"/>
    <n v="1185732"/>
    <d v="2021-11-14T00:00:00"/>
    <s v="Northeast"/>
    <s v="Maryland"/>
    <s v="Baltimore"/>
    <s v="Coca-Cola"/>
    <n v="0.65"/>
    <n v="4500"/>
    <n v="2925"/>
    <n v="1023.7499999999999"/>
    <n v="0.35"/>
  </r>
  <r>
    <s v="Sodapop"/>
    <n v="1185732"/>
    <d v="2021-11-14T00:00:00"/>
    <s v="Northeast"/>
    <s v="Maryland"/>
    <s v="Baltimore"/>
    <s v="Diet Coke"/>
    <n v="0.55000000000000004"/>
    <n v="3250"/>
    <n v="1787.5000000000002"/>
    <n v="625.625"/>
    <n v="0.35"/>
  </r>
  <r>
    <s v="Sodapop"/>
    <n v="1185732"/>
    <d v="2021-11-14T00:00:00"/>
    <s v="Northeast"/>
    <s v="Maryland"/>
    <s v="Baltimore"/>
    <s v="Sprite"/>
    <n v="0.55000000000000004"/>
    <n v="3200"/>
    <n v="1760.0000000000002"/>
    <n v="704.00000000000011"/>
    <n v="0.4"/>
  </r>
  <r>
    <s v="Sodapop"/>
    <n v="1185732"/>
    <d v="2021-11-14T00:00:00"/>
    <s v="Northeast"/>
    <s v="Maryland"/>
    <s v="Baltimore"/>
    <s v="Fanta"/>
    <n v="0.55000000000000004"/>
    <n v="3000"/>
    <n v="1650.0000000000002"/>
    <n v="660.00000000000011"/>
    <n v="0.4"/>
  </r>
  <r>
    <s v="Sodapop"/>
    <n v="1185732"/>
    <d v="2021-11-14T00:00:00"/>
    <s v="Northeast"/>
    <s v="Maryland"/>
    <s v="Baltimore"/>
    <s v="Powerade"/>
    <n v="0.65"/>
    <n v="2750"/>
    <n v="1787.5"/>
    <n v="536.25"/>
    <n v="0.3"/>
  </r>
  <r>
    <s v="Sodapop"/>
    <n v="1185732"/>
    <d v="2021-11-14T00:00:00"/>
    <s v="Northeast"/>
    <s v="Maryland"/>
    <s v="Baltimore"/>
    <s v="Dasani Water"/>
    <n v="0.7"/>
    <n v="3750"/>
    <n v="2625"/>
    <n v="1050"/>
    <n v="0.4"/>
  </r>
  <r>
    <s v="Sodapop"/>
    <n v="1185732"/>
    <d v="2021-12-13T00:00:00"/>
    <s v="Northeast"/>
    <s v="Maryland"/>
    <s v="Baltimore"/>
    <s v="Coca-Cola"/>
    <n v="0.65"/>
    <n v="6000"/>
    <n v="3900"/>
    <n v="1365"/>
    <n v="0.35"/>
  </r>
  <r>
    <s v="Sodapop"/>
    <n v="1185732"/>
    <d v="2021-12-13T00:00:00"/>
    <s v="Northeast"/>
    <s v="Maryland"/>
    <s v="Baltimore"/>
    <s v="Diet Coke"/>
    <n v="0.55000000000000004"/>
    <n v="4000"/>
    <n v="2200"/>
    <n v="770"/>
    <n v="0.35"/>
  </r>
  <r>
    <s v="Sodapop"/>
    <n v="1185732"/>
    <d v="2021-12-13T00:00:00"/>
    <s v="Northeast"/>
    <s v="Maryland"/>
    <s v="Baltimore"/>
    <s v="Sprite"/>
    <n v="0.55000000000000004"/>
    <n v="3750"/>
    <n v="2062.5"/>
    <n v="825"/>
    <n v="0.4"/>
  </r>
  <r>
    <s v="Sodapop"/>
    <n v="1185732"/>
    <d v="2021-12-13T00:00:00"/>
    <s v="Northeast"/>
    <s v="Maryland"/>
    <s v="Baltimore"/>
    <s v="Fanta"/>
    <n v="0.55000000000000004"/>
    <n v="3250"/>
    <n v="1787.5000000000002"/>
    <n v="715.00000000000011"/>
    <n v="0.4"/>
  </r>
  <r>
    <s v="Sodapop"/>
    <n v="1185732"/>
    <d v="2021-12-13T00:00:00"/>
    <s v="Northeast"/>
    <s v="Maryland"/>
    <s v="Baltimore"/>
    <s v="Powerade"/>
    <n v="0.65"/>
    <n v="3250"/>
    <n v="2112.5"/>
    <n v="633.75"/>
    <n v="0.3"/>
  </r>
  <r>
    <s v="Sodapop"/>
    <n v="1185732"/>
    <d v="2021-12-13T00:00:00"/>
    <s v="Northeast"/>
    <s v="Maryland"/>
    <s v="Baltimore"/>
    <s v="Dasani Water"/>
    <n v="0.7"/>
    <n v="4250"/>
    <n v="2975"/>
    <n v="1190"/>
    <n v="0.4"/>
  </r>
  <r>
    <s v="Sodapop"/>
    <n v="1185732"/>
    <d v="2021-01-10T00:00:00"/>
    <s v="Northeast"/>
    <s v="Delaware"/>
    <s v="Wilmington"/>
    <s v="Coca-Cola"/>
    <n v="0.35000000000000003"/>
    <n v="4750"/>
    <n v="1662.5000000000002"/>
    <n v="581.875"/>
    <n v="0.35"/>
  </r>
  <r>
    <s v="Sodapop"/>
    <n v="1185732"/>
    <d v="2021-01-10T00:00:00"/>
    <s v="Northeast"/>
    <s v="Delaware"/>
    <s v="Wilmington"/>
    <s v="Diet Coke"/>
    <n v="0.35000000000000003"/>
    <n v="2750"/>
    <n v="962.50000000000011"/>
    <n v="336.875"/>
    <n v="0.35"/>
  </r>
  <r>
    <s v="Sodapop"/>
    <n v="1185732"/>
    <d v="2021-01-10T00:00:00"/>
    <s v="Northeast"/>
    <s v="Delaware"/>
    <s v="Wilmington"/>
    <s v="Sprite"/>
    <n v="0.25000000000000006"/>
    <n v="2750"/>
    <n v="687.50000000000011"/>
    <n v="275.00000000000006"/>
    <n v="0.4"/>
  </r>
  <r>
    <s v="Sodapop"/>
    <n v="1185732"/>
    <d v="2021-01-10T00:00:00"/>
    <s v="Northeast"/>
    <s v="Delaware"/>
    <s v="Wilmington"/>
    <s v="Fanta"/>
    <n v="0.3"/>
    <n v="1250"/>
    <n v="375"/>
    <n v="150"/>
    <n v="0.4"/>
  </r>
  <r>
    <s v="Sodapop"/>
    <n v="1185732"/>
    <d v="2021-01-10T00:00:00"/>
    <s v="Northeast"/>
    <s v="Delaware"/>
    <s v="Wilmington"/>
    <s v="Powerade"/>
    <n v="0.45"/>
    <n v="1750"/>
    <n v="787.5"/>
    <n v="236.25"/>
    <n v="0.3"/>
  </r>
  <r>
    <s v="Sodapop"/>
    <n v="1185732"/>
    <d v="2021-01-10T00:00:00"/>
    <s v="Northeast"/>
    <s v="Delaware"/>
    <s v="Wilmington"/>
    <s v="Dasani Water"/>
    <n v="0.35000000000000003"/>
    <n v="2750"/>
    <n v="962.50000000000011"/>
    <n v="385.00000000000006"/>
    <n v="0.4"/>
  </r>
  <r>
    <s v="Sodapop"/>
    <n v="1185732"/>
    <d v="2021-02-08T00:00:00"/>
    <s v="Northeast"/>
    <s v="Delaware"/>
    <s v="Wilmington"/>
    <s v="Coca-Cola"/>
    <n v="0.35000000000000003"/>
    <n v="5250"/>
    <n v="1837.5000000000002"/>
    <n v="643.125"/>
    <n v="0.35"/>
  </r>
  <r>
    <s v="Sodapop"/>
    <n v="1185732"/>
    <d v="2021-02-08T00:00:00"/>
    <s v="Northeast"/>
    <s v="Delaware"/>
    <s v="Wilmington"/>
    <s v="Diet Coke"/>
    <n v="0.35000000000000003"/>
    <n v="1750"/>
    <n v="612.50000000000011"/>
    <n v="214.37500000000003"/>
    <n v="0.35"/>
  </r>
  <r>
    <s v="Sodapop"/>
    <n v="1185732"/>
    <d v="2021-02-08T00:00:00"/>
    <s v="Northeast"/>
    <s v="Delaware"/>
    <s v="Wilmington"/>
    <s v="Sprite"/>
    <n v="0.25000000000000006"/>
    <n v="2250"/>
    <n v="562.50000000000011"/>
    <n v="225.00000000000006"/>
    <n v="0.4"/>
  </r>
  <r>
    <s v="Sodapop"/>
    <n v="1185732"/>
    <d v="2021-02-08T00:00:00"/>
    <s v="Northeast"/>
    <s v="Delaware"/>
    <s v="Wilmington"/>
    <s v="Fanta"/>
    <n v="0.3"/>
    <n v="1000"/>
    <n v="300"/>
    <n v="120"/>
    <n v="0.4"/>
  </r>
  <r>
    <s v="Sodapop"/>
    <n v="1185732"/>
    <d v="2021-02-08T00:00:00"/>
    <s v="Northeast"/>
    <s v="Delaware"/>
    <s v="Wilmington"/>
    <s v="Powerade"/>
    <n v="0.45"/>
    <n v="1750"/>
    <n v="787.5"/>
    <n v="236.25"/>
    <n v="0.3"/>
  </r>
  <r>
    <s v="Sodapop"/>
    <n v="1185732"/>
    <d v="2021-02-08T00:00:00"/>
    <s v="Northeast"/>
    <s v="Delaware"/>
    <s v="Wilmington"/>
    <s v="Dasani Water"/>
    <n v="0.35000000000000003"/>
    <n v="2750"/>
    <n v="962.50000000000011"/>
    <n v="385.00000000000006"/>
    <n v="0.4"/>
  </r>
  <r>
    <s v="Sodapop"/>
    <n v="1185732"/>
    <d v="2021-03-06T00:00:00"/>
    <s v="Northeast"/>
    <s v="Delaware"/>
    <s v="Wilmington"/>
    <s v="Coca-Cola"/>
    <n v="0.35000000000000003"/>
    <n v="4950"/>
    <n v="1732.5000000000002"/>
    <n v="606.375"/>
    <n v="0.35"/>
  </r>
  <r>
    <s v="Sodapop"/>
    <n v="1185732"/>
    <d v="2021-03-06T00:00:00"/>
    <s v="Northeast"/>
    <s v="Delaware"/>
    <s v="Wilmington"/>
    <s v="Diet Coke"/>
    <n v="0.35000000000000003"/>
    <n v="2000"/>
    <n v="700.00000000000011"/>
    <n v="245.00000000000003"/>
    <n v="0.35"/>
  </r>
  <r>
    <s v="Sodapop"/>
    <n v="1185732"/>
    <d v="2021-03-06T00:00:00"/>
    <s v="Northeast"/>
    <s v="Delaware"/>
    <s v="Wilmington"/>
    <s v="Sprite"/>
    <n v="0.25000000000000006"/>
    <n v="2250"/>
    <n v="562.50000000000011"/>
    <n v="225.00000000000006"/>
    <n v="0.4"/>
  </r>
  <r>
    <s v="Sodapop"/>
    <n v="1185732"/>
    <d v="2021-03-06T00:00:00"/>
    <s v="Northeast"/>
    <s v="Delaware"/>
    <s v="Wilmington"/>
    <s v="Fanta"/>
    <n v="0.3"/>
    <n v="750"/>
    <n v="225"/>
    <n v="90"/>
    <n v="0.4"/>
  </r>
  <r>
    <s v="Sodapop"/>
    <n v="1185732"/>
    <d v="2021-03-06T00:00:00"/>
    <s v="Northeast"/>
    <s v="Delaware"/>
    <s v="Wilmington"/>
    <s v="Powerade"/>
    <n v="0.45"/>
    <n v="1250"/>
    <n v="562.5"/>
    <n v="168.75"/>
    <n v="0.3"/>
  </r>
  <r>
    <s v="Sodapop"/>
    <n v="1185732"/>
    <d v="2021-03-06T00:00:00"/>
    <s v="Northeast"/>
    <s v="Delaware"/>
    <s v="Wilmington"/>
    <s v="Dasani Water"/>
    <n v="0.35000000000000003"/>
    <n v="2250"/>
    <n v="787.50000000000011"/>
    <n v="315.00000000000006"/>
    <n v="0.4"/>
  </r>
  <r>
    <s v="Sodapop"/>
    <n v="1185732"/>
    <d v="2021-04-07T00:00:00"/>
    <s v="Northeast"/>
    <s v="Delaware"/>
    <s v="Wilmington"/>
    <s v="Coca-Cola"/>
    <n v="0.35000000000000003"/>
    <n v="4750"/>
    <n v="1662.5000000000002"/>
    <n v="581.875"/>
    <n v="0.35"/>
  </r>
  <r>
    <s v="Sodapop"/>
    <n v="1185732"/>
    <d v="2021-04-07T00:00:00"/>
    <s v="Northeast"/>
    <s v="Delaware"/>
    <s v="Wilmington"/>
    <s v="Diet Coke"/>
    <n v="0.35000000000000003"/>
    <n v="1750"/>
    <n v="612.50000000000011"/>
    <n v="214.37500000000003"/>
    <n v="0.35"/>
  </r>
  <r>
    <s v="Sodapop"/>
    <n v="1185732"/>
    <d v="2021-04-07T00:00:00"/>
    <s v="Northeast"/>
    <s v="Delaware"/>
    <s v="Wilmington"/>
    <s v="Sprite"/>
    <n v="0.25000000000000006"/>
    <n v="1750"/>
    <n v="437.50000000000011"/>
    <n v="175.00000000000006"/>
    <n v="0.4"/>
  </r>
  <r>
    <s v="Sodapop"/>
    <n v="1185732"/>
    <d v="2021-04-07T00:00:00"/>
    <s v="Northeast"/>
    <s v="Delaware"/>
    <s v="Wilmington"/>
    <s v="Fanta"/>
    <n v="0.3"/>
    <n v="1000"/>
    <n v="300"/>
    <n v="120"/>
    <n v="0.4"/>
  </r>
  <r>
    <s v="Sodapop"/>
    <n v="1185732"/>
    <d v="2021-04-07T00:00:00"/>
    <s v="Northeast"/>
    <s v="Delaware"/>
    <s v="Wilmington"/>
    <s v="Powerade"/>
    <n v="0.45"/>
    <n v="1000"/>
    <n v="450"/>
    <n v="135"/>
    <n v="0.3"/>
  </r>
  <r>
    <s v="Sodapop"/>
    <n v="1185732"/>
    <d v="2021-04-07T00:00:00"/>
    <s v="Northeast"/>
    <s v="Delaware"/>
    <s v="Wilmington"/>
    <s v="Dasani Water"/>
    <n v="0.35000000000000003"/>
    <n v="2500"/>
    <n v="875.00000000000011"/>
    <n v="350.00000000000006"/>
    <n v="0.4"/>
  </r>
  <r>
    <s v="Sodapop"/>
    <n v="1185732"/>
    <d v="2021-05-06T00:00:00"/>
    <s v="Northeast"/>
    <s v="Delaware"/>
    <s v="Wilmington"/>
    <s v="Coca-Cola"/>
    <n v="0.49999999999999994"/>
    <n v="5200"/>
    <n v="2599.9999999999995"/>
    <n v="909.99999999999977"/>
    <n v="0.35"/>
  </r>
  <r>
    <s v="Sodapop"/>
    <n v="1185732"/>
    <d v="2021-05-06T00:00:00"/>
    <s v="Northeast"/>
    <s v="Delaware"/>
    <s v="Wilmington"/>
    <s v="Diet Coke"/>
    <n v="0.45"/>
    <n v="2250"/>
    <n v="1012.5"/>
    <n v="354.375"/>
    <n v="0.35"/>
  </r>
  <r>
    <s v="Sodapop"/>
    <n v="1185732"/>
    <d v="2021-05-06T00:00:00"/>
    <s v="Northeast"/>
    <s v="Delaware"/>
    <s v="Wilmington"/>
    <s v="Sprite"/>
    <n v="0.4"/>
    <n v="2500"/>
    <n v="1000"/>
    <n v="400"/>
    <n v="0.4"/>
  </r>
  <r>
    <s v="Sodapop"/>
    <n v="1185732"/>
    <d v="2021-05-06T00:00:00"/>
    <s v="Northeast"/>
    <s v="Delaware"/>
    <s v="Wilmington"/>
    <s v="Fanta"/>
    <n v="0.4"/>
    <n v="2000"/>
    <n v="800"/>
    <n v="320"/>
    <n v="0.4"/>
  </r>
  <r>
    <s v="Sodapop"/>
    <n v="1185732"/>
    <d v="2021-05-06T00:00:00"/>
    <s v="Northeast"/>
    <s v="Delaware"/>
    <s v="Wilmington"/>
    <s v="Powerade"/>
    <n v="0.49999999999999994"/>
    <n v="2250"/>
    <n v="1124.9999999999998"/>
    <n v="337.49999999999994"/>
    <n v="0.3"/>
  </r>
  <r>
    <s v="Sodapop"/>
    <n v="1185732"/>
    <d v="2021-05-06T00:00:00"/>
    <s v="Northeast"/>
    <s v="Delaware"/>
    <s v="Wilmington"/>
    <s v="Dasani Water"/>
    <n v="0.54999999999999993"/>
    <n v="3500"/>
    <n v="1924.9999999999998"/>
    <n v="770"/>
    <n v="0.4"/>
  </r>
  <r>
    <s v="Sodapop"/>
    <n v="1185732"/>
    <d v="2021-06-08T00:00:00"/>
    <s v="Northeast"/>
    <s v="Delaware"/>
    <s v="Wilmington"/>
    <s v="Coca-Cola"/>
    <n v="0.49999999999999994"/>
    <n v="6000"/>
    <n v="2999.9999999999995"/>
    <n v="1049.9999999999998"/>
    <n v="0.35"/>
  </r>
  <r>
    <s v="Sodapop"/>
    <n v="1185732"/>
    <d v="2021-06-08T00:00:00"/>
    <s v="Northeast"/>
    <s v="Delaware"/>
    <s v="Wilmington"/>
    <s v="Diet Coke"/>
    <n v="0.45"/>
    <n v="3500"/>
    <n v="1575"/>
    <n v="551.25"/>
    <n v="0.35"/>
  </r>
  <r>
    <s v="Sodapop"/>
    <n v="1185732"/>
    <d v="2021-06-08T00:00:00"/>
    <s v="Northeast"/>
    <s v="Delaware"/>
    <s v="Wilmington"/>
    <s v="Sprite"/>
    <n v="0.4"/>
    <n v="2750"/>
    <n v="1100"/>
    <n v="440"/>
    <n v="0.4"/>
  </r>
  <r>
    <s v="Sodapop"/>
    <n v="1185732"/>
    <d v="2021-06-08T00:00:00"/>
    <s v="Northeast"/>
    <s v="Delaware"/>
    <s v="Wilmington"/>
    <s v="Fanta"/>
    <n v="0.4"/>
    <n v="2500"/>
    <n v="1000"/>
    <n v="400"/>
    <n v="0.4"/>
  </r>
  <r>
    <s v="Sodapop"/>
    <n v="1185732"/>
    <d v="2021-06-08T00:00:00"/>
    <s v="Northeast"/>
    <s v="Delaware"/>
    <s v="Wilmington"/>
    <s v="Powerade"/>
    <n v="0.49999999999999994"/>
    <n v="2500"/>
    <n v="1249.9999999999998"/>
    <n v="374.99999999999994"/>
    <n v="0.3"/>
  </r>
  <r>
    <s v="Sodapop"/>
    <n v="1185732"/>
    <d v="2021-06-08T00:00:00"/>
    <s v="Northeast"/>
    <s v="Delaware"/>
    <s v="Wilmington"/>
    <s v="Dasani Water"/>
    <n v="0.54999999999999993"/>
    <n v="4000"/>
    <n v="2199.9999999999995"/>
    <n v="879.99999999999989"/>
    <n v="0.4"/>
  </r>
  <r>
    <s v="Sodapop"/>
    <n v="1185732"/>
    <d v="2021-07-06T00:00:00"/>
    <s v="Northeast"/>
    <s v="Delaware"/>
    <s v="Wilmington"/>
    <s v="Coca-Cola"/>
    <n v="0.49999999999999994"/>
    <n v="6250"/>
    <n v="3124.9999999999995"/>
    <n v="1093.7499999999998"/>
    <n v="0.35"/>
  </r>
  <r>
    <s v="Sodapop"/>
    <n v="1185732"/>
    <d v="2021-07-06T00:00:00"/>
    <s v="Northeast"/>
    <s v="Delaware"/>
    <s v="Wilmington"/>
    <s v="Diet Coke"/>
    <n v="0.45"/>
    <n v="3750"/>
    <n v="1687.5"/>
    <n v="590.625"/>
    <n v="0.35"/>
  </r>
  <r>
    <s v="Sodapop"/>
    <n v="1185732"/>
    <d v="2021-07-06T00:00:00"/>
    <s v="Northeast"/>
    <s v="Delaware"/>
    <s v="Wilmington"/>
    <s v="Sprite"/>
    <n v="0.4"/>
    <n v="3000"/>
    <n v="1200"/>
    <n v="480"/>
    <n v="0.4"/>
  </r>
  <r>
    <s v="Sodapop"/>
    <n v="1185732"/>
    <d v="2021-07-06T00:00:00"/>
    <s v="Northeast"/>
    <s v="Delaware"/>
    <s v="Wilmington"/>
    <s v="Fanta"/>
    <n v="0.4"/>
    <n v="2500"/>
    <n v="1000"/>
    <n v="400"/>
    <n v="0.4"/>
  </r>
  <r>
    <s v="Sodapop"/>
    <n v="1185732"/>
    <d v="2021-07-06T00:00:00"/>
    <s v="Northeast"/>
    <s v="Delaware"/>
    <s v="Wilmington"/>
    <s v="Powerade"/>
    <n v="0.49999999999999994"/>
    <n v="2750"/>
    <n v="1374.9999999999998"/>
    <n v="412.49999999999994"/>
    <n v="0.3"/>
  </r>
  <r>
    <s v="Sodapop"/>
    <n v="1185732"/>
    <d v="2021-07-06T00:00:00"/>
    <s v="Northeast"/>
    <s v="Delaware"/>
    <s v="Wilmington"/>
    <s v="Dasani Water"/>
    <n v="0.54999999999999993"/>
    <n v="4500"/>
    <n v="2474.9999999999995"/>
    <n v="989.99999999999989"/>
    <n v="0.4"/>
  </r>
  <r>
    <s v="Sodapop"/>
    <n v="1185732"/>
    <d v="2021-08-07T00:00:00"/>
    <s v="Northeast"/>
    <s v="Delaware"/>
    <s v="Wilmington"/>
    <s v="Coca-Cola"/>
    <n v="0.49999999999999994"/>
    <n v="6000"/>
    <n v="2999.9999999999995"/>
    <n v="1049.9999999999998"/>
    <n v="0.35"/>
  </r>
  <r>
    <s v="Sodapop"/>
    <n v="1185732"/>
    <d v="2021-08-07T00:00:00"/>
    <s v="Northeast"/>
    <s v="Delaware"/>
    <s v="Wilmington"/>
    <s v="Diet Coke"/>
    <n v="0.45"/>
    <n v="3750"/>
    <n v="1687.5"/>
    <n v="590.625"/>
    <n v="0.35"/>
  </r>
  <r>
    <s v="Sodapop"/>
    <n v="1185732"/>
    <d v="2021-08-07T00:00:00"/>
    <s v="Northeast"/>
    <s v="Delaware"/>
    <s v="Wilmington"/>
    <s v="Sprite"/>
    <n v="0.4"/>
    <n v="3000"/>
    <n v="1200"/>
    <n v="480"/>
    <n v="0.4"/>
  </r>
  <r>
    <s v="Sodapop"/>
    <n v="1185732"/>
    <d v="2021-08-07T00:00:00"/>
    <s v="Northeast"/>
    <s v="Delaware"/>
    <s v="Wilmington"/>
    <s v="Fanta"/>
    <n v="0.4"/>
    <n v="2000"/>
    <n v="800"/>
    <n v="320"/>
    <n v="0.4"/>
  </r>
  <r>
    <s v="Sodapop"/>
    <n v="1185732"/>
    <d v="2021-08-07T00:00:00"/>
    <s v="Northeast"/>
    <s v="Delaware"/>
    <s v="Wilmington"/>
    <s v="Powerade"/>
    <n v="0.49999999999999994"/>
    <n v="1750"/>
    <n v="874.99999999999989"/>
    <n v="262.49999999999994"/>
    <n v="0.3"/>
  </r>
  <r>
    <s v="Sodapop"/>
    <n v="1185732"/>
    <d v="2021-08-07T00:00:00"/>
    <s v="Northeast"/>
    <s v="Delaware"/>
    <s v="Wilmington"/>
    <s v="Dasani Water"/>
    <n v="0.54999999999999993"/>
    <n v="3500"/>
    <n v="1924.9999999999998"/>
    <n v="770"/>
    <n v="0.4"/>
  </r>
  <r>
    <s v="Sodapop"/>
    <n v="1185732"/>
    <d v="2021-09-06T00:00:00"/>
    <s v="Northeast"/>
    <s v="Delaware"/>
    <s v="Wilmington"/>
    <s v="Coca-Cola"/>
    <n v="0.49999999999999994"/>
    <n v="4750"/>
    <n v="2374.9999999999995"/>
    <n v="831.24999999999977"/>
    <n v="0.35"/>
  </r>
  <r>
    <s v="Sodapop"/>
    <n v="1185732"/>
    <d v="2021-09-06T00:00:00"/>
    <s v="Northeast"/>
    <s v="Delaware"/>
    <s v="Wilmington"/>
    <s v="Diet Coke"/>
    <n v="0.45"/>
    <n v="2750"/>
    <n v="1237.5"/>
    <n v="433.125"/>
    <n v="0.35"/>
  </r>
  <r>
    <s v="Sodapop"/>
    <n v="1185732"/>
    <d v="2021-09-06T00:00:00"/>
    <s v="Northeast"/>
    <s v="Delaware"/>
    <s v="Wilmington"/>
    <s v="Sprite"/>
    <n v="0.4"/>
    <n v="1750"/>
    <n v="700"/>
    <n v="280"/>
    <n v="0.4"/>
  </r>
  <r>
    <s v="Sodapop"/>
    <n v="1185732"/>
    <d v="2021-09-06T00:00:00"/>
    <s v="Northeast"/>
    <s v="Delaware"/>
    <s v="Wilmington"/>
    <s v="Fanta"/>
    <n v="0.4"/>
    <n v="1500"/>
    <n v="600"/>
    <n v="240"/>
    <n v="0.4"/>
  </r>
  <r>
    <s v="Sodapop"/>
    <n v="1185732"/>
    <d v="2021-09-06T00:00:00"/>
    <s v="Northeast"/>
    <s v="Delaware"/>
    <s v="Wilmington"/>
    <s v="Powerade"/>
    <n v="0.49999999999999994"/>
    <n v="1500"/>
    <n v="749.99999999999989"/>
    <n v="224.99999999999997"/>
    <n v="0.3"/>
  </r>
  <r>
    <s v="Sodapop"/>
    <n v="1185732"/>
    <d v="2021-09-06T00:00:00"/>
    <s v="Northeast"/>
    <s v="Delaware"/>
    <s v="Wilmington"/>
    <s v="Dasani Water"/>
    <n v="0.54999999999999993"/>
    <n v="2500"/>
    <n v="1374.9999999999998"/>
    <n v="549.99999999999989"/>
    <n v="0.4"/>
  </r>
  <r>
    <s v="Sodapop"/>
    <n v="1185732"/>
    <d v="2021-10-08T00:00:00"/>
    <s v="Northeast"/>
    <s v="Delaware"/>
    <s v="Wilmington"/>
    <s v="Coca-Cola"/>
    <n v="0.54999999999999993"/>
    <n v="4250"/>
    <n v="2337.4999999999995"/>
    <n v="818.12499999999977"/>
    <n v="0.35"/>
  </r>
  <r>
    <s v="Sodapop"/>
    <n v="1185732"/>
    <d v="2021-10-08T00:00:00"/>
    <s v="Northeast"/>
    <s v="Delaware"/>
    <s v="Wilmington"/>
    <s v="Diet Coke"/>
    <n v="0.5"/>
    <n v="2500"/>
    <n v="1250"/>
    <n v="437.5"/>
    <n v="0.35"/>
  </r>
  <r>
    <s v="Sodapop"/>
    <n v="1185732"/>
    <d v="2021-10-08T00:00:00"/>
    <s v="Northeast"/>
    <s v="Delaware"/>
    <s v="Wilmington"/>
    <s v="Sprite"/>
    <n v="0.5"/>
    <n v="1500"/>
    <n v="750"/>
    <n v="300"/>
    <n v="0.4"/>
  </r>
  <r>
    <s v="Sodapop"/>
    <n v="1185732"/>
    <d v="2021-10-08T00:00:00"/>
    <s v="Northeast"/>
    <s v="Delaware"/>
    <s v="Wilmington"/>
    <s v="Fanta"/>
    <n v="0.5"/>
    <n v="1250"/>
    <n v="625"/>
    <n v="250"/>
    <n v="0.4"/>
  </r>
  <r>
    <s v="Sodapop"/>
    <n v="1185732"/>
    <d v="2021-10-08T00:00:00"/>
    <s v="Northeast"/>
    <s v="Delaware"/>
    <s v="Wilmington"/>
    <s v="Powerade"/>
    <n v="0.6"/>
    <n v="1250"/>
    <n v="750"/>
    <n v="225"/>
    <n v="0.3"/>
  </r>
  <r>
    <s v="Sodapop"/>
    <n v="1185732"/>
    <d v="2021-10-08T00:00:00"/>
    <s v="Northeast"/>
    <s v="Delaware"/>
    <s v="Wilmington"/>
    <s v="Dasani Water"/>
    <n v="0.64999999999999991"/>
    <n v="2500"/>
    <n v="1624.9999999999998"/>
    <n v="650"/>
    <n v="0.4"/>
  </r>
  <r>
    <s v="Sodapop"/>
    <n v="1185732"/>
    <d v="2021-11-07T00:00:00"/>
    <s v="Northeast"/>
    <s v="Delaware"/>
    <s v="Wilmington"/>
    <s v="Coca-Cola"/>
    <n v="0.6"/>
    <n v="4000"/>
    <n v="2400"/>
    <n v="840"/>
    <n v="0.35"/>
  </r>
  <r>
    <s v="Sodapop"/>
    <n v="1185732"/>
    <d v="2021-11-07T00:00:00"/>
    <s v="Northeast"/>
    <s v="Delaware"/>
    <s v="Wilmington"/>
    <s v="Diet Coke"/>
    <n v="0.5"/>
    <n v="2750"/>
    <n v="1375"/>
    <n v="481.24999999999994"/>
    <n v="0.35"/>
  </r>
  <r>
    <s v="Sodapop"/>
    <n v="1185732"/>
    <d v="2021-11-07T00:00:00"/>
    <s v="Northeast"/>
    <s v="Delaware"/>
    <s v="Wilmington"/>
    <s v="Sprite"/>
    <n v="0.5"/>
    <n v="2700"/>
    <n v="1350"/>
    <n v="540"/>
    <n v="0.4"/>
  </r>
  <r>
    <s v="Sodapop"/>
    <n v="1185732"/>
    <d v="2021-11-07T00:00:00"/>
    <s v="Northeast"/>
    <s v="Delaware"/>
    <s v="Wilmington"/>
    <s v="Fanta"/>
    <n v="0.5"/>
    <n v="2500"/>
    <n v="1250"/>
    <n v="500"/>
    <n v="0.4"/>
  </r>
  <r>
    <s v="Sodapop"/>
    <n v="1185732"/>
    <d v="2021-11-07T00:00:00"/>
    <s v="Northeast"/>
    <s v="Delaware"/>
    <s v="Wilmington"/>
    <s v="Powerade"/>
    <n v="0.6"/>
    <n v="2250"/>
    <n v="1350"/>
    <n v="405"/>
    <n v="0.3"/>
  </r>
  <r>
    <s v="Sodapop"/>
    <n v="1185732"/>
    <d v="2021-11-07T00:00:00"/>
    <s v="Northeast"/>
    <s v="Delaware"/>
    <s v="Wilmington"/>
    <s v="Dasani Water"/>
    <n v="0.64999999999999991"/>
    <n v="3250"/>
    <n v="2112.4999999999995"/>
    <n v="844.99999999999989"/>
    <n v="0.4"/>
  </r>
  <r>
    <s v="Sodapop"/>
    <n v="1185732"/>
    <d v="2021-12-06T00:00:00"/>
    <s v="Northeast"/>
    <s v="Delaware"/>
    <s v="Wilmington"/>
    <s v="Coca-Cola"/>
    <n v="0.6"/>
    <n v="5500"/>
    <n v="3300"/>
    <n v="1155"/>
    <n v="0.35"/>
  </r>
  <r>
    <s v="Sodapop"/>
    <n v="1185732"/>
    <d v="2021-12-06T00:00:00"/>
    <s v="Northeast"/>
    <s v="Delaware"/>
    <s v="Wilmington"/>
    <s v="Diet Coke"/>
    <n v="0.5"/>
    <n v="3500"/>
    <n v="1750"/>
    <n v="612.5"/>
    <n v="0.35"/>
  </r>
  <r>
    <s v="Sodapop"/>
    <n v="1185732"/>
    <d v="2021-12-06T00:00:00"/>
    <s v="Northeast"/>
    <s v="Delaware"/>
    <s v="Wilmington"/>
    <s v="Sprite"/>
    <n v="0.5"/>
    <n v="3250"/>
    <n v="1625"/>
    <n v="650"/>
    <n v="0.4"/>
  </r>
  <r>
    <s v="Sodapop"/>
    <n v="1185732"/>
    <d v="2021-12-06T00:00:00"/>
    <s v="Northeast"/>
    <s v="Delaware"/>
    <s v="Wilmington"/>
    <s v="Fanta"/>
    <n v="0.5"/>
    <n v="2750"/>
    <n v="1375"/>
    <n v="550"/>
    <n v="0.4"/>
  </r>
  <r>
    <s v="Sodapop"/>
    <n v="1185732"/>
    <d v="2021-12-06T00:00:00"/>
    <s v="Northeast"/>
    <s v="Delaware"/>
    <s v="Wilmington"/>
    <s v="Powerade"/>
    <n v="0.6"/>
    <n v="2750"/>
    <n v="1650"/>
    <n v="495"/>
    <n v="0.3"/>
  </r>
  <r>
    <s v="Sodapop"/>
    <n v="1185732"/>
    <d v="2021-12-06T00:00:00"/>
    <s v="Northeast"/>
    <s v="Delaware"/>
    <s v="Wilmington"/>
    <s v="Dasani Water"/>
    <n v="0.64999999999999991"/>
    <n v="3750"/>
    <n v="2437.4999999999995"/>
    <n v="974.99999999999989"/>
    <n v="0.4"/>
  </r>
  <r>
    <s v="Sodapop"/>
    <n v="1185732"/>
    <d v="2021-01-07T00:00:00"/>
    <s v="Northeast"/>
    <s v="New Jersey"/>
    <s v="Newark"/>
    <s v="Coca-Cola"/>
    <n v="0.4"/>
    <n v="5000"/>
    <n v="2000"/>
    <n v="800"/>
    <n v="0.4"/>
  </r>
  <r>
    <s v="Sodapop"/>
    <n v="1185732"/>
    <d v="2021-01-07T00:00:00"/>
    <s v="Northeast"/>
    <s v="New Jersey"/>
    <s v="Newark"/>
    <s v="Diet Coke"/>
    <n v="0.4"/>
    <n v="3000"/>
    <n v="1200"/>
    <n v="480"/>
    <n v="0.4"/>
  </r>
  <r>
    <s v="Sodapop"/>
    <n v="1185732"/>
    <d v="2021-01-07T00:00:00"/>
    <s v="Northeast"/>
    <s v="New Jersey"/>
    <s v="Newark"/>
    <s v="Sprite"/>
    <n v="0.30000000000000004"/>
    <n v="3000"/>
    <n v="900.00000000000011"/>
    <n v="270"/>
    <n v="0.3"/>
  </r>
  <r>
    <s v="Sodapop"/>
    <n v="1185732"/>
    <d v="2021-01-07T00:00:00"/>
    <s v="Northeast"/>
    <s v="New Jersey"/>
    <s v="Newark"/>
    <s v="Fanta"/>
    <n v="0.35"/>
    <n v="1500"/>
    <n v="525"/>
    <n v="157.5"/>
    <n v="0.3"/>
  </r>
  <r>
    <s v="Sodapop"/>
    <n v="1185732"/>
    <d v="2021-01-07T00:00:00"/>
    <s v="Northeast"/>
    <s v="New Jersey"/>
    <s v="Newark"/>
    <s v="Powerade"/>
    <n v="0.5"/>
    <n v="2000"/>
    <n v="1000"/>
    <n v="300"/>
    <n v="0.3"/>
  </r>
  <r>
    <s v="Sodapop"/>
    <n v="1185732"/>
    <d v="2021-01-07T00:00:00"/>
    <s v="Northeast"/>
    <s v="New Jersey"/>
    <s v="Newark"/>
    <s v="Dasani Water"/>
    <n v="0.4"/>
    <n v="3000"/>
    <n v="1200"/>
    <n v="420"/>
    <n v="0.35"/>
  </r>
  <r>
    <s v="Sodapop"/>
    <n v="1185732"/>
    <d v="2021-02-05T00:00:00"/>
    <s v="Northeast"/>
    <s v="New Jersey"/>
    <s v="Newark"/>
    <s v="Coca-Cola"/>
    <n v="0.4"/>
    <n v="5500"/>
    <n v="2200"/>
    <n v="880"/>
    <n v="0.4"/>
  </r>
  <r>
    <s v="Sodapop"/>
    <n v="1185732"/>
    <d v="2021-02-05T00:00:00"/>
    <s v="Northeast"/>
    <s v="New Jersey"/>
    <s v="Newark"/>
    <s v="Diet Coke"/>
    <n v="0.4"/>
    <n v="2000"/>
    <n v="800"/>
    <n v="320"/>
    <n v="0.4"/>
  </r>
  <r>
    <s v="Sodapop"/>
    <n v="1185732"/>
    <d v="2021-02-05T00:00:00"/>
    <s v="Northeast"/>
    <s v="New Jersey"/>
    <s v="Newark"/>
    <s v="Sprite"/>
    <n v="0.30000000000000004"/>
    <n v="2500"/>
    <n v="750.00000000000011"/>
    <n v="225.00000000000003"/>
    <n v="0.3"/>
  </r>
  <r>
    <s v="Sodapop"/>
    <n v="1185732"/>
    <d v="2021-02-05T00:00:00"/>
    <s v="Northeast"/>
    <s v="New Jersey"/>
    <s v="Newark"/>
    <s v="Fanta"/>
    <n v="0.35"/>
    <n v="1250"/>
    <n v="437.5"/>
    <n v="131.25"/>
    <n v="0.3"/>
  </r>
  <r>
    <s v="Sodapop"/>
    <n v="1185732"/>
    <d v="2021-02-05T00:00:00"/>
    <s v="Northeast"/>
    <s v="New Jersey"/>
    <s v="Newark"/>
    <s v="Powerade"/>
    <n v="0.5"/>
    <n v="2000"/>
    <n v="1000"/>
    <n v="300"/>
    <n v="0.3"/>
  </r>
  <r>
    <s v="Sodapop"/>
    <n v="1185732"/>
    <d v="2021-02-05T00:00:00"/>
    <s v="Northeast"/>
    <s v="New Jersey"/>
    <s v="Newark"/>
    <s v="Dasani Water"/>
    <n v="0.4"/>
    <n v="3000"/>
    <n v="1200"/>
    <n v="420"/>
    <n v="0.35"/>
  </r>
  <r>
    <s v="Sodapop"/>
    <n v="1185732"/>
    <d v="2021-03-03T00:00:00"/>
    <s v="Northeast"/>
    <s v="New Jersey"/>
    <s v="Newark"/>
    <s v="Coca-Cola"/>
    <n v="0.4"/>
    <n v="5200"/>
    <n v="2080"/>
    <n v="832"/>
    <n v="0.4"/>
  </r>
  <r>
    <s v="Sodapop"/>
    <n v="1185732"/>
    <d v="2021-03-03T00:00:00"/>
    <s v="Northeast"/>
    <s v="New Jersey"/>
    <s v="Newark"/>
    <s v="Diet Coke"/>
    <n v="0.4"/>
    <n v="2250"/>
    <n v="900"/>
    <n v="360"/>
    <n v="0.4"/>
  </r>
  <r>
    <s v="Sodapop"/>
    <n v="1185732"/>
    <d v="2021-03-03T00:00:00"/>
    <s v="Northeast"/>
    <s v="New Jersey"/>
    <s v="Newark"/>
    <s v="Sprite"/>
    <n v="0.30000000000000004"/>
    <n v="2500"/>
    <n v="750.00000000000011"/>
    <n v="225.00000000000003"/>
    <n v="0.3"/>
  </r>
  <r>
    <s v="Sodapop"/>
    <n v="1185732"/>
    <d v="2021-03-03T00:00:00"/>
    <s v="Northeast"/>
    <s v="New Jersey"/>
    <s v="Newark"/>
    <s v="Fanta"/>
    <n v="0.35"/>
    <n v="1000"/>
    <n v="350"/>
    <n v="105"/>
    <n v="0.3"/>
  </r>
  <r>
    <s v="Sodapop"/>
    <n v="1185732"/>
    <d v="2021-03-03T00:00:00"/>
    <s v="Northeast"/>
    <s v="New Jersey"/>
    <s v="Newark"/>
    <s v="Powerade"/>
    <n v="0.5"/>
    <n v="1500"/>
    <n v="750"/>
    <n v="225"/>
    <n v="0.3"/>
  </r>
  <r>
    <s v="Sodapop"/>
    <n v="1185732"/>
    <d v="2021-03-03T00:00:00"/>
    <s v="Northeast"/>
    <s v="New Jersey"/>
    <s v="Newark"/>
    <s v="Dasani Water"/>
    <n v="0.4"/>
    <n v="2500"/>
    <n v="1000"/>
    <n v="350"/>
    <n v="0.35"/>
  </r>
  <r>
    <s v="Sodapop"/>
    <n v="1185732"/>
    <d v="2021-04-04T00:00:00"/>
    <s v="Northeast"/>
    <s v="New Jersey"/>
    <s v="Newark"/>
    <s v="Coca-Cola"/>
    <n v="0.4"/>
    <n v="5000"/>
    <n v="2000"/>
    <n v="800"/>
    <n v="0.4"/>
  </r>
  <r>
    <s v="Sodapop"/>
    <n v="1185732"/>
    <d v="2021-04-04T00:00:00"/>
    <s v="Northeast"/>
    <s v="New Jersey"/>
    <s v="Newark"/>
    <s v="Diet Coke"/>
    <n v="0.4"/>
    <n v="2000"/>
    <n v="800"/>
    <n v="320"/>
    <n v="0.4"/>
  </r>
  <r>
    <s v="Sodapop"/>
    <n v="1185732"/>
    <d v="2021-04-04T00:00:00"/>
    <s v="Northeast"/>
    <s v="New Jersey"/>
    <s v="Newark"/>
    <s v="Sprite"/>
    <n v="0.30000000000000004"/>
    <n v="2000"/>
    <n v="600.00000000000011"/>
    <n v="180.00000000000003"/>
    <n v="0.3"/>
  </r>
  <r>
    <s v="Sodapop"/>
    <n v="1185732"/>
    <d v="2021-04-04T00:00:00"/>
    <s v="Northeast"/>
    <s v="New Jersey"/>
    <s v="Newark"/>
    <s v="Fanta"/>
    <n v="0.35"/>
    <n v="1250"/>
    <n v="437.5"/>
    <n v="131.25"/>
    <n v="0.3"/>
  </r>
  <r>
    <s v="Sodapop"/>
    <n v="1185732"/>
    <d v="2021-04-04T00:00:00"/>
    <s v="Northeast"/>
    <s v="New Jersey"/>
    <s v="Newark"/>
    <s v="Powerade"/>
    <n v="0.5"/>
    <n v="1250"/>
    <n v="625"/>
    <n v="187.5"/>
    <n v="0.3"/>
  </r>
  <r>
    <s v="Sodapop"/>
    <n v="1185732"/>
    <d v="2021-04-04T00:00:00"/>
    <s v="Northeast"/>
    <s v="New Jersey"/>
    <s v="Newark"/>
    <s v="Dasani Water"/>
    <n v="0.4"/>
    <n v="2750"/>
    <n v="1100"/>
    <n v="385"/>
    <n v="0.35"/>
  </r>
  <r>
    <s v="Sodapop"/>
    <n v="1185732"/>
    <d v="2021-05-03T00:00:00"/>
    <s v="Northeast"/>
    <s v="New Jersey"/>
    <s v="Newark"/>
    <s v="Coca-Cola"/>
    <n v="0.54999999999999993"/>
    <n v="5450"/>
    <n v="2997.4999999999995"/>
    <n v="1198.9999999999998"/>
    <n v="0.4"/>
  </r>
  <r>
    <s v="Sodapop"/>
    <n v="1185732"/>
    <d v="2021-05-03T00:00:00"/>
    <s v="Northeast"/>
    <s v="New Jersey"/>
    <s v="Newark"/>
    <s v="Diet Coke"/>
    <n v="0.5"/>
    <n v="2500"/>
    <n v="1250"/>
    <n v="500"/>
    <n v="0.4"/>
  </r>
  <r>
    <s v="Sodapop"/>
    <n v="1185732"/>
    <d v="2021-05-03T00:00:00"/>
    <s v="Northeast"/>
    <s v="New Jersey"/>
    <s v="Newark"/>
    <s v="Sprite"/>
    <n v="0.45"/>
    <n v="2750"/>
    <n v="1237.5"/>
    <n v="371.25"/>
    <n v="0.3"/>
  </r>
  <r>
    <s v="Sodapop"/>
    <n v="1185732"/>
    <d v="2021-05-03T00:00:00"/>
    <s v="Northeast"/>
    <s v="New Jersey"/>
    <s v="Newark"/>
    <s v="Fanta"/>
    <n v="0.45"/>
    <n v="2250"/>
    <n v="1012.5"/>
    <n v="303.75"/>
    <n v="0.3"/>
  </r>
  <r>
    <s v="Sodapop"/>
    <n v="1185732"/>
    <d v="2021-05-03T00:00:00"/>
    <s v="Northeast"/>
    <s v="New Jersey"/>
    <s v="Newark"/>
    <s v="Powerade"/>
    <n v="0.54999999999999993"/>
    <n v="2500"/>
    <n v="1374.9999999999998"/>
    <n v="412.49999999999994"/>
    <n v="0.3"/>
  </r>
  <r>
    <s v="Sodapop"/>
    <n v="1185732"/>
    <d v="2021-05-03T00:00:00"/>
    <s v="Northeast"/>
    <s v="New Jersey"/>
    <s v="Newark"/>
    <s v="Dasani Water"/>
    <n v="0.6"/>
    <n v="3750"/>
    <n v="2250"/>
    <n v="787.5"/>
    <n v="0.35"/>
  </r>
  <r>
    <s v="Sodapop"/>
    <n v="1185732"/>
    <d v="2021-06-05T00:00:00"/>
    <s v="Northeast"/>
    <s v="New Jersey"/>
    <s v="Newark"/>
    <s v="Coca-Cola"/>
    <n v="0.54999999999999993"/>
    <n v="6250"/>
    <n v="3437.4999999999995"/>
    <n v="1375"/>
    <n v="0.4"/>
  </r>
  <r>
    <s v="Sodapop"/>
    <n v="1185732"/>
    <d v="2021-06-05T00:00:00"/>
    <s v="Northeast"/>
    <s v="New Jersey"/>
    <s v="Newark"/>
    <s v="Diet Coke"/>
    <n v="0.5"/>
    <n v="3750"/>
    <n v="1875"/>
    <n v="750"/>
    <n v="0.4"/>
  </r>
  <r>
    <s v="Sodapop"/>
    <n v="1185732"/>
    <d v="2021-06-05T00:00:00"/>
    <s v="Northeast"/>
    <s v="New Jersey"/>
    <s v="Newark"/>
    <s v="Sprite"/>
    <n v="0.45"/>
    <n v="3000"/>
    <n v="1350"/>
    <n v="405"/>
    <n v="0.3"/>
  </r>
  <r>
    <s v="Sodapop"/>
    <n v="1185732"/>
    <d v="2021-06-05T00:00:00"/>
    <s v="Northeast"/>
    <s v="New Jersey"/>
    <s v="Newark"/>
    <s v="Fanta"/>
    <n v="0.45"/>
    <n v="2750"/>
    <n v="1237.5"/>
    <n v="371.25"/>
    <n v="0.3"/>
  </r>
  <r>
    <s v="Sodapop"/>
    <n v="1185732"/>
    <d v="2021-06-05T00:00:00"/>
    <s v="Northeast"/>
    <s v="New Jersey"/>
    <s v="Newark"/>
    <s v="Powerade"/>
    <n v="0.54999999999999993"/>
    <n v="2750"/>
    <n v="1512.4999999999998"/>
    <n v="453.74999999999994"/>
    <n v="0.3"/>
  </r>
  <r>
    <s v="Sodapop"/>
    <n v="1185732"/>
    <d v="2021-06-05T00:00:00"/>
    <s v="Northeast"/>
    <s v="New Jersey"/>
    <s v="Newark"/>
    <s v="Dasani Water"/>
    <n v="0.6"/>
    <n v="4250"/>
    <n v="2550"/>
    <n v="892.5"/>
    <n v="0.35"/>
  </r>
  <r>
    <s v="Sodapop"/>
    <n v="1185732"/>
    <d v="2021-07-03T00:00:00"/>
    <s v="Northeast"/>
    <s v="New Jersey"/>
    <s v="Newark"/>
    <s v="Coca-Cola"/>
    <n v="0.54999999999999993"/>
    <n v="6500"/>
    <n v="3574.9999999999995"/>
    <n v="1430"/>
    <n v="0.4"/>
  </r>
  <r>
    <s v="Sodapop"/>
    <n v="1185732"/>
    <d v="2021-07-03T00:00:00"/>
    <s v="Northeast"/>
    <s v="New Jersey"/>
    <s v="Newark"/>
    <s v="Diet Coke"/>
    <n v="0.5"/>
    <n v="4000"/>
    <n v="2000"/>
    <n v="800"/>
    <n v="0.4"/>
  </r>
  <r>
    <s v="Sodapop"/>
    <n v="1185732"/>
    <d v="2021-07-03T00:00:00"/>
    <s v="Northeast"/>
    <s v="New Jersey"/>
    <s v="Newark"/>
    <s v="Sprite"/>
    <n v="0.45"/>
    <n v="3250"/>
    <n v="1462.5"/>
    <n v="438.75"/>
    <n v="0.3"/>
  </r>
  <r>
    <s v="Sodapop"/>
    <n v="1185732"/>
    <d v="2021-07-03T00:00:00"/>
    <s v="Northeast"/>
    <s v="New Jersey"/>
    <s v="Newark"/>
    <s v="Fanta"/>
    <n v="0.45"/>
    <n v="2750"/>
    <n v="1237.5"/>
    <n v="371.25"/>
    <n v="0.3"/>
  </r>
  <r>
    <s v="Sodapop"/>
    <n v="1185732"/>
    <d v="2021-07-03T00:00:00"/>
    <s v="Northeast"/>
    <s v="New Jersey"/>
    <s v="Newark"/>
    <s v="Powerade"/>
    <n v="0.54999999999999993"/>
    <n v="3000"/>
    <n v="1649.9999999999998"/>
    <n v="494.99999999999989"/>
    <n v="0.3"/>
  </r>
  <r>
    <s v="Sodapop"/>
    <n v="1185732"/>
    <d v="2021-07-03T00:00:00"/>
    <s v="Northeast"/>
    <s v="New Jersey"/>
    <s v="Newark"/>
    <s v="Dasani Water"/>
    <n v="0.6"/>
    <n v="4750"/>
    <n v="2850"/>
    <n v="997.49999999999989"/>
    <n v="0.35"/>
  </r>
  <r>
    <s v="Sodapop"/>
    <n v="1185732"/>
    <d v="2021-08-04T00:00:00"/>
    <s v="Northeast"/>
    <s v="New Jersey"/>
    <s v="Newark"/>
    <s v="Coca-Cola"/>
    <n v="0.54999999999999993"/>
    <n v="6250"/>
    <n v="3437.4999999999995"/>
    <n v="1375"/>
    <n v="0.4"/>
  </r>
  <r>
    <s v="Sodapop"/>
    <n v="1185732"/>
    <d v="2021-08-04T00:00:00"/>
    <s v="Northeast"/>
    <s v="New Jersey"/>
    <s v="Newark"/>
    <s v="Diet Coke"/>
    <n v="0.5"/>
    <n v="4000"/>
    <n v="2000"/>
    <n v="800"/>
    <n v="0.4"/>
  </r>
  <r>
    <s v="Sodapop"/>
    <n v="1185732"/>
    <d v="2021-08-04T00:00:00"/>
    <s v="Northeast"/>
    <s v="New Jersey"/>
    <s v="Newark"/>
    <s v="Sprite"/>
    <n v="0.45"/>
    <n v="3250"/>
    <n v="1462.5"/>
    <n v="438.75"/>
    <n v="0.3"/>
  </r>
  <r>
    <s v="Sodapop"/>
    <n v="1185732"/>
    <d v="2021-08-04T00:00:00"/>
    <s v="Northeast"/>
    <s v="New Jersey"/>
    <s v="Newark"/>
    <s v="Fanta"/>
    <n v="0.45"/>
    <n v="2250"/>
    <n v="1012.5"/>
    <n v="303.75"/>
    <n v="0.3"/>
  </r>
  <r>
    <s v="Sodapop"/>
    <n v="1185732"/>
    <d v="2021-08-04T00:00:00"/>
    <s v="Northeast"/>
    <s v="New Jersey"/>
    <s v="Newark"/>
    <s v="Powerade"/>
    <n v="0.54999999999999993"/>
    <n v="2000"/>
    <n v="1099.9999999999998"/>
    <n v="329.99999999999994"/>
    <n v="0.3"/>
  </r>
  <r>
    <s v="Sodapop"/>
    <n v="1185732"/>
    <d v="2021-08-04T00:00:00"/>
    <s v="Northeast"/>
    <s v="New Jersey"/>
    <s v="Newark"/>
    <s v="Dasani Water"/>
    <n v="0.6"/>
    <n v="3750"/>
    <n v="2250"/>
    <n v="787.5"/>
    <n v="0.35"/>
  </r>
  <r>
    <s v="Sodapop"/>
    <n v="1185732"/>
    <d v="2021-09-03T00:00:00"/>
    <s v="Northeast"/>
    <s v="New Jersey"/>
    <s v="Newark"/>
    <s v="Coca-Cola"/>
    <n v="0.54999999999999993"/>
    <n v="5000"/>
    <n v="2749.9999999999995"/>
    <n v="1099.9999999999998"/>
    <n v="0.4"/>
  </r>
  <r>
    <s v="Sodapop"/>
    <n v="1185732"/>
    <d v="2021-09-03T00:00:00"/>
    <s v="Northeast"/>
    <s v="New Jersey"/>
    <s v="Newark"/>
    <s v="Diet Coke"/>
    <n v="0.5"/>
    <n v="3000"/>
    <n v="1500"/>
    <n v="600"/>
    <n v="0.4"/>
  </r>
  <r>
    <s v="Sodapop"/>
    <n v="1185732"/>
    <d v="2021-09-03T00:00:00"/>
    <s v="Northeast"/>
    <s v="New Jersey"/>
    <s v="Newark"/>
    <s v="Sprite"/>
    <n v="0.45"/>
    <n v="2000"/>
    <n v="900"/>
    <n v="270"/>
    <n v="0.3"/>
  </r>
  <r>
    <s v="Sodapop"/>
    <n v="1185732"/>
    <d v="2021-09-03T00:00:00"/>
    <s v="Northeast"/>
    <s v="New Jersey"/>
    <s v="Newark"/>
    <s v="Fanta"/>
    <n v="0.45"/>
    <n v="1750"/>
    <n v="787.5"/>
    <n v="236.25"/>
    <n v="0.3"/>
  </r>
  <r>
    <s v="Sodapop"/>
    <n v="1185732"/>
    <d v="2021-09-03T00:00:00"/>
    <s v="Northeast"/>
    <s v="New Jersey"/>
    <s v="Newark"/>
    <s v="Powerade"/>
    <n v="0.54999999999999993"/>
    <n v="1750"/>
    <n v="962.49999999999989"/>
    <n v="288.74999999999994"/>
    <n v="0.3"/>
  </r>
  <r>
    <s v="Sodapop"/>
    <n v="1185732"/>
    <d v="2021-09-03T00:00:00"/>
    <s v="Northeast"/>
    <s v="New Jersey"/>
    <s v="Newark"/>
    <s v="Dasani Water"/>
    <n v="0.6"/>
    <n v="2750"/>
    <n v="1650"/>
    <n v="577.5"/>
    <n v="0.35"/>
  </r>
  <r>
    <s v="Sodapop"/>
    <n v="1185732"/>
    <d v="2021-10-05T00:00:00"/>
    <s v="Northeast"/>
    <s v="New Jersey"/>
    <s v="Newark"/>
    <s v="Coca-Cola"/>
    <n v="0.6"/>
    <n v="4500"/>
    <n v="2700"/>
    <n v="1080"/>
    <n v="0.4"/>
  </r>
  <r>
    <s v="Sodapop"/>
    <n v="1185732"/>
    <d v="2021-10-05T00:00:00"/>
    <s v="Northeast"/>
    <s v="New Jersey"/>
    <s v="Newark"/>
    <s v="Diet Coke"/>
    <n v="0.55000000000000004"/>
    <n v="2750"/>
    <n v="1512.5000000000002"/>
    <n v="605.00000000000011"/>
    <n v="0.4"/>
  </r>
  <r>
    <s v="Sodapop"/>
    <n v="1185732"/>
    <d v="2021-10-05T00:00:00"/>
    <s v="Northeast"/>
    <s v="New Jersey"/>
    <s v="Newark"/>
    <s v="Sprite"/>
    <n v="0.55000000000000004"/>
    <n v="1750"/>
    <n v="962.50000000000011"/>
    <n v="288.75"/>
    <n v="0.3"/>
  </r>
  <r>
    <s v="Sodapop"/>
    <n v="1185732"/>
    <d v="2021-10-05T00:00:00"/>
    <s v="Northeast"/>
    <s v="New Jersey"/>
    <s v="Newark"/>
    <s v="Fanta"/>
    <n v="0.55000000000000004"/>
    <n v="1500"/>
    <n v="825.00000000000011"/>
    <n v="247.50000000000003"/>
    <n v="0.3"/>
  </r>
  <r>
    <s v="Sodapop"/>
    <n v="1185732"/>
    <d v="2021-10-05T00:00:00"/>
    <s v="Northeast"/>
    <s v="New Jersey"/>
    <s v="Newark"/>
    <s v="Powerade"/>
    <n v="0.65"/>
    <n v="1500"/>
    <n v="975"/>
    <n v="292.5"/>
    <n v="0.3"/>
  </r>
  <r>
    <s v="Sodapop"/>
    <n v="1185732"/>
    <d v="2021-10-05T00:00:00"/>
    <s v="Northeast"/>
    <s v="New Jersey"/>
    <s v="Newark"/>
    <s v="Dasani Water"/>
    <n v="0.7"/>
    <n v="2750"/>
    <n v="1924.9999999999998"/>
    <n v="673.74999999999989"/>
    <n v="0.35"/>
  </r>
  <r>
    <s v="Sodapop"/>
    <n v="1185732"/>
    <d v="2021-11-04T00:00:00"/>
    <s v="Northeast"/>
    <s v="New Jersey"/>
    <s v="Newark"/>
    <s v="Coca-Cola"/>
    <n v="0.65"/>
    <n v="4250"/>
    <n v="2762.5"/>
    <n v="1105"/>
    <n v="0.4"/>
  </r>
  <r>
    <s v="Sodapop"/>
    <n v="1185732"/>
    <d v="2021-11-04T00:00:00"/>
    <s v="Northeast"/>
    <s v="New Jersey"/>
    <s v="Newark"/>
    <s v="Diet Coke"/>
    <n v="0.55000000000000004"/>
    <n v="3000"/>
    <n v="1650.0000000000002"/>
    <n v="660.00000000000011"/>
    <n v="0.4"/>
  </r>
  <r>
    <s v="Sodapop"/>
    <n v="1185732"/>
    <d v="2021-11-04T00:00:00"/>
    <s v="Northeast"/>
    <s v="New Jersey"/>
    <s v="Newark"/>
    <s v="Sprite"/>
    <n v="0.55000000000000004"/>
    <n v="2950"/>
    <n v="1622.5000000000002"/>
    <n v="486.75000000000006"/>
    <n v="0.3"/>
  </r>
  <r>
    <s v="Sodapop"/>
    <n v="1185732"/>
    <d v="2021-11-04T00:00:00"/>
    <s v="Northeast"/>
    <s v="New Jersey"/>
    <s v="Newark"/>
    <s v="Fanta"/>
    <n v="0.55000000000000004"/>
    <n v="2750"/>
    <n v="1512.5000000000002"/>
    <n v="453.75000000000006"/>
    <n v="0.3"/>
  </r>
  <r>
    <s v="Sodapop"/>
    <n v="1185732"/>
    <d v="2021-11-04T00:00:00"/>
    <s v="Northeast"/>
    <s v="New Jersey"/>
    <s v="Newark"/>
    <s v="Powerade"/>
    <n v="0.65"/>
    <n v="2500"/>
    <n v="1625"/>
    <n v="487.5"/>
    <n v="0.3"/>
  </r>
  <r>
    <s v="Sodapop"/>
    <n v="1185732"/>
    <d v="2021-11-04T00:00:00"/>
    <s v="Northeast"/>
    <s v="New Jersey"/>
    <s v="Newark"/>
    <s v="Dasani Water"/>
    <n v="0.7"/>
    <n v="3500"/>
    <n v="2450"/>
    <n v="857.5"/>
    <n v="0.35"/>
  </r>
  <r>
    <s v="Sodapop"/>
    <n v="1185732"/>
    <d v="2021-12-03T00:00:00"/>
    <s v="Northeast"/>
    <s v="New Jersey"/>
    <s v="Newark"/>
    <s v="Coca-Cola"/>
    <n v="0.65"/>
    <n v="5750"/>
    <n v="3737.5"/>
    <n v="1495"/>
    <n v="0.4"/>
  </r>
  <r>
    <s v="Sodapop"/>
    <n v="1185732"/>
    <d v="2021-12-03T00:00:00"/>
    <s v="Northeast"/>
    <s v="New Jersey"/>
    <s v="Newark"/>
    <s v="Diet Coke"/>
    <n v="0.55000000000000004"/>
    <n v="3750"/>
    <n v="2062.5"/>
    <n v="825"/>
    <n v="0.4"/>
  </r>
  <r>
    <s v="Sodapop"/>
    <n v="1185732"/>
    <d v="2021-12-03T00:00:00"/>
    <s v="Northeast"/>
    <s v="New Jersey"/>
    <s v="Newark"/>
    <s v="Sprite"/>
    <n v="0.55000000000000004"/>
    <n v="3500"/>
    <n v="1925.0000000000002"/>
    <n v="577.5"/>
    <n v="0.3"/>
  </r>
  <r>
    <s v="Sodapop"/>
    <n v="1185732"/>
    <d v="2021-12-03T00:00:00"/>
    <s v="Northeast"/>
    <s v="New Jersey"/>
    <s v="Newark"/>
    <s v="Fanta"/>
    <n v="0.55000000000000004"/>
    <n v="3000"/>
    <n v="1650.0000000000002"/>
    <n v="495.00000000000006"/>
    <n v="0.3"/>
  </r>
  <r>
    <s v="Sodapop"/>
    <n v="1185732"/>
    <d v="2021-12-03T00:00:00"/>
    <s v="Northeast"/>
    <s v="New Jersey"/>
    <s v="Newark"/>
    <s v="Powerade"/>
    <n v="0.65"/>
    <n v="3000"/>
    <n v="1950"/>
    <n v="585"/>
    <n v="0.3"/>
  </r>
  <r>
    <s v="Sodapop"/>
    <n v="1185732"/>
    <d v="2021-12-03T00:00:00"/>
    <s v="Northeast"/>
    <s v="New Jersey"/>
    <s v="Newark"/>
    <s v="Dasani Water"/>
    <n v="0.7"/>
    <n v="4000"/>
    <n v="2800"/>
    <n v="979.99999999999989"/>
    <n v="0.35"/>
  </r>
  <r>
    <s v="Sodapop"/>
    <n v="1185732"/>
    <d v="2021-01-10T00:00:00"/>
    <s v="Northeast"/>
    <s v="Connecticut"/>
    <s v="Hartford"/>
    <s v="Coca-Cola"/>
    <n v="0.35000000000000003"/>
    <n v="4250"/>
    <n v="1487.5000000000002"/>
    <n v="520.625"/>
    <n v="0.35"/>
  </r>
  <r>
    <s v="Sodapop"/>
    <n v="1185732"/>
    <d v="2021-01-10T00:00:00"/>
    <s v="Northeast"/>
    <s v="Connecticut"/>
    <s v="Hartford"/>
    <s v="Diet Coke"/>
    <n v="0.35000000000000003"/>
    <n v="2250"/>
    <n v="787.50000000000011"/>
    <n v="275.625"/>
    <n v="0.35"/>
  </r>
  <r>
    <s v="Sodapop"/>
    <n v="1185732"/>
    <d v="2021-01-10T00:00:00"/>
    <s v="Northeast"/>
    <s v="Connecticut"/>
    <s v="Hartford"/>
    <s v="Sprite"/>
    <n v="0.25000000000000006"/>
    <n v="2250"/>
    <n v="562.50000000000011"/>
    <n v="225.00000000000006"/>
    <n v="0.4"/>
  </r>
  <r>
    <s v="Sodapop"/>
    <n v="1185732"/>
    <d v="2021-01-10T00:00:00"/>
    <s v="Northeast"/>
    <s v="Connecticut"/>
    <s v="Hartford"/>
    <s v="Fanta"/>
    <n v="0.3"/>
    <n v="750"/>
    <n v="225"/>
    <n v="90"/>
    <n v="0.4"/>
  </r>
  <r>
    <s v="Sodapop"/>
    <n v="1185732"/>
    <d v="2021-01-10T00:00:00"/>
    <s v="Northeast"/>
    <s v="Connecticut"/>
    <s v="Hartford"/>
    <s v="Powerade"/>
    <n v="0.45"/>
    <n v="1250"/>
    <n v="562.5"/>
    <n v="168.75"/>
    <n v="0.3"/>
  </r>
  <r>
    <s v="Sodapop"/>
    <n v="1185732"/>
    <d v="2021-01-10T00:00:00"/>
    <s v="Northeast"/>
    <s v="Connecticut"/>
    <s v="Hartford"/>
    <s v="Dasani Water"/>
    <n v="0.35000000000000003"/>
    <n v="2250"/>
    <n v="787.50000000000011"/>
    <n v="315.00000000000006"/>
    <n v="0.4"/>
  </r>
  <r>
    <s v="Sodapop"/>
    <n v="1185732"/>
    <d v="2021-02-08T00:00:00"/>
    <s v="Northeast"/>
    <s v="Connecticut"/>
    <s v="Hartford"/>
    <s v="Coca-Cola"/>
    <n v="0.35000000000000003"/>
    <n v="4750"/>
    <n v="1662.5000000000002"/>
    <n v="581.875"/>
    <n v="0.35"/>
  </r>
  <r>
    <s v="Sodapop"/>
    <n v="1185732"/>
    <d v="2021-02-08T00:00:00"/>
    <s v="Northeast"/>
    <s v="Connecticut"/>
    <s v="Hartford"/>
    <s v="Diet Coke"/>
    <n v="0.35000000000000003"/>
    <n v="1250"/>
    <n v="437.50000000000006"/>
    <n v="153.125"/>
    <n v="0.35"/>
  </r>
  <r>
    <s v="Sodapop"/>
    <n v="1185732"/>
    <d v="2021-02-08T00:00:00"/>
    <s v="Northeast"/>
    <s v="Connecticut"/>
    <s v="Hartford"/>
    <s v="Sprite"/>
    <n v="0.25000000000000006"/>
    <n v="1750"/>
    <n v="437.50000000000011"/>
    <n v="175.00000000000006"/>
    <n v="0.4"/>
  </r>
  <r>
    <s v="Sodapop"/>
    <n v="1185732"/>
    <d v="2021-02-08T00:00:00"/>
    <s v="Northeast"/>
    <s v="Connecticut"/>
    <s v="Hartford"/>
    <s v="Fanta"/>
    <n v="0.3"/>
    <n v="500"/>
    <n v="150"/>
    <n v="60"/>
    <n v="0.4"/>
  </r>
  <r>
    <s v="Sodapop"/>
    <n v="1185732"/>
    <d v="2021-02-08T00:00:00"/>
    <s v="Northeast"/>
    <s v="Connecticut"/>
    <s v="Hartford"/>
    <s v="Powerade"/>
    <n v="0.45"/>
    <n v="1250"/>
    <n v="562.5"/>
    <n v="168.75"/>
    <n v="0.3"/>
  </r>
  <r>
    <s v="Sodapop"/>
    <n v="1185732"/>
    <d v="2021-02-08T00:00:00"/>
    <s v="Northeast"/>
    <s v="Connecticut"/>
    <s v="Hartford"/>
    <s v="Dasani Water"/>
    <n v="0.35000000000000003"/>
    <n v="2250"/>
    <n v="787.50000000000011"/>
    <n v="315.00000000000006"/>
    <n v="0.4"/>
  </r>
  <r>
    <s v="Sodapop"/>
    <n v="1185732"/>
    <d v="2021-03-06T00:00:00"/>
    <s v="Northeast"/>
    <s v="Connecticut"/>
    <s v="Hartford"/>
    <s v="Coca-Cola"/>
    <n v="0.35000000000000003"/>
    <n v="4450"/>
    <n v="1557.5000000000002"/>
    <n v="545.125"/>
    <n v="0.35"/>
  </r>
  <r>
    <s v="Sodapop"/>
    <n v="1185732"/>
    <d v="2021-03-06T00:00:00"/>
    <s v="Northeast"/>
    <s v="Connecticut"/>
    <s v="Hartford"/>
    <s v="Diet Coke"/>
    <n v="0.35000000000000003"/>
    <n v="1500"/>
    <n v="525"/>
    <n v="183.75"/>
    <n v="0.35"/>
  </r>
  <r>
    <s v="Sodapop"/>
    <n v="1185732"/>
    <d v="2021-03-06T00:00:00"/>
    <s v="Northeast"/>
    <s v="Connecticut"/>
    <s v="Hartford"/>
    <s v="Sprite"/>
    <n v="0.25000000000000006"/>
    <n v="1750"/>
    <n v="437.50000000000011"/>
    <n v="175.00000000000006"/>
    <n v="0.4"/>
  </r>
  <r>
    <s v="Sodapop"/>
    <n v="1185732"/>
    <d v="2021-03-06T00:00:00"/>
    <s v="Northeast"/>
    <s v="Connecticut"/>
    <s v="Hartford"/>
    <s v="Fanta"/>
    <n v="0.3"/>
    <n v="250"/>
    <n v="75"/>
    <n v="30"/>
    <n v="0.4"/>
  </r>
  <r>
    <s v="Sodapop"/>
    <n v="1185732"/>
    <d v="2021-03-06T00:00:00"/>
    <s v="Northeast"/>
    <s v="Connecticut"/>
    <s v="Hartford"/>
    <s v="Powerade"/>
    <n v="0.45"/>
    <n v="750"/>
    <n v="337.5"/>
    <n v="101.25"/>
    <n v="0.3"/>
  </r>
  <r>
    <s v="Sodapop"/>
    <n v="1185732"/>
    <d v="2021-03-06T00:00:00"/>
    <s v="Northeast"/>
    <s v="Connecticut"/>
    <s v="Hartford"/>
    <s v="Dasani Water"/>
    <n v="0.35000000000000003"/>
    <n v="1750"/>
    <n v="612.50000000000011"/>
    <n v="245.00000000000006"/>
    <n v="0.4"/>
  </r>
  <r>
    <s v="Sodapop"/>
    <n v="1185732"/>
    <d v="2021-04-07T00:00:00"/>
    <s v="Northeast"/>
    <s v="Connecticut"/>
    <s v="Hartford"/>
    <s v="Coca-Cola"/>
    <n v="0.35000000000000003"/>
    <n v="4250"/>
    <n v="1487.5000000000002"/>
    <n v="520.625"/>
    <n v="0.35"/>
  </r>
  <r>
    <s v="Sodapop"/>
    <n v="1185732"/>
    <d v="2021-04-07T00:00:00"/>
    <s v="Northeast"/>
    <s v="Connecticut"/>
    <s v="Hartford"/>
    <s v="Diet Coke"/>
    <n v="0.35000000000000003"/>
    <n v="1250"/>
    <n v="437.50000000000006"/>
    <n v="153.125"/>
    <n v="0.35"/>
  </r>
  <r>
    <s v="Sodapop"/>
    <n v="1185732"/>
    <d v="2021-04-07T00:00:00"/>
    <s v="Northeast"/>
    <s v="Connecticut"/>
    <s v="Hartford"/>
    <s v="Sprite"/>
    <n v="0.25000000000000006"/>
    <n v="1250"/>
    <n v="312.50000000000006"/>
    <n v="125.00000000000003"/>
    <n v="0.4"/>
  </r>
  <r>
    <s v="Sodapop"/>
    <n v="1185732"/>
    <d v="2021-04-07T00:00:00"/>
    <s v="Northeast"/>
    <s v="Connecticut"/>
    <s v="Hartford"/>
    <s v="Fanta"/>
    <n v="0.3"/>
    <n v="500"/>
    <n v="150"/>
    <n v="60"/>
    <n v="0.4"/>
  </r>
  <r>
    <s v="Sodapop"/>
    <n v="1185732"/>
    <d v="2021-04-07T00:00:00"/>
    <s v="Northeast"/>
    <s v="Connecticut"/>
    <s v="Hartford"/>
    <s v="Powerade"/>
    <n v="0.45"/>
    <n v="500"/>
    <n v="225"/>
    <n v="67.5"/>
    <n v="0.3"/>
  </r>
  <r>
    <s v="Sodapop"/>
    <n v="1185732"/>
    <d v="2021-04-07T00:00:00"/>
    <s v="Northeast"/>
    <s v="Connecticut"/>
    <s v="Hartford"/>
    <s v="Dasani Water"/>
    <n v="0.35000000000000003"/>
    <n v="2000"/>
    <n v="700.00000000000011"/>
    <n v="280.00000000000006"/>
    <n v="0.4"/>
  </r>
  <r>
    <s v="Sodapop"/>
    <n v="1185732"/>
    <d v="2021-05-06T00:00:00"/>
    <s v="Northeast"/>
    <s v="Connecticut"/>
    <s v="Hartford"/>
    <s v="Coca-Cola"/>
    <n v="0.49999999999999994"/>
    <n v="4700"/>
    <n v="2349.9999999999995"/>
    <n v="822.49999999999977"/>
    <n v="0.35"/>
  </r>
  <r>
    <s v="Sodapop"/>
    <n v="1185732"/>
    <d v="2021-05-06T00:00:00"/>
    <s v="Northeast"/>
    <s v="Connecticut"/>
    <s v="Hartford"/>
    <s v="Diet Coke"/>
    <n v="0.45"/>
    <n v="1750"/>
    <n v="787.5"/>
    <n v="275.625"/>
    <n v="0.35"/>
  </r>
  <r>
    <s v="Sodapop"/>
    <n v="1185732"/>
    <d v="2021-05-06T00:00:00"/>
    <s v="Northeast"/>
    <s v="Connecticut"/>
    <s v="Hartford"/>
    <s v="Sprite"/>
    <n v="0.4"/>
    <n v="2000"/>
    <n v="800"/>
    <n v="320"/>
    <n v="0.4"/>
  </r>
  <r>
    <s v="Sodapop"/>
    <n v="1185732"/>
    <d v="2021-05-06T00:00:00"/>
    <s v="Northeast"/>
    <s v="Connecticut"/>
    <s v="Hartford"/>
    <s v="Fanta"/>
    <n v="0.4"/>
    <n v="1500"/>
    <n v="600"/>
    <n v="240"/>
    <n v="0.4"/>
  </r>
  <r>
    <s v="Sodapop"/>
    <n v="1185732"/>
    <d v="2021-05-06T00:00:00"/>
    <s v="Northeast"/>
    <s v="Connecticut"/>
    <s v="Hartford"/>
    <s v="Powerade"/>
    <n v="0.49999999999999994"/>
    <n v="1750"/>
    <n v="874.99999999999989"/>
    <n v="262.49999999999994"/>
    <n v="0.3"/>
  </r>
  <r>
    <s v="Sodapop"/>
    <n v="1185732"/>
    <d v="2021-05-06T00:00:00"/>
    <s v="Northeast"/>
    <s v="Connecticut"/>
    <s v="Hartford"/>
    <s v="Dasani Water"/>
    <n v="0.54999999999999993"/>
    <n v="3000"/>
    <n v="1649.9999999999998"/>
    <n v="660"/>
    <n v="0.4"/>
  </r>
  <r>
    <s v="Sodapop"/>
    <n v="1185732"/>
    <d v="2021-06-08T00:00:00"/>
    <s v="Northeast"/>
    <s v="Connecticut"/>
    <s v="Hartford"/>
    <s v="Coca-Cola"/>
    <n v="0.49999999999999994"/>
    <n v="5500"/>
    <n v="2749.9999999999995"/>
    <n v="962.49999999999977"/>
    <n v="0.35"/>
  </r>
  <r>
    <s v="Sodapop"/>
    <n v="1185732"/>
    <d v="2021-06-08T00:00:00"/>
    <s v="Northeast"/>
    <s v="Connecticut"/>
    <s v="Hartford"/>
    <s v="Diet Coke"/>
    <n v="0.45"/>
    <n v="3000"/>
    <n v="1350"/>
    <n v="472.49999999999994"/>
    <n v="0.35"/>
  </r>
  <r>
    <s v="Sodapop"/>
    <n v="1185732"/>
    <d v="2021-06-08T00:00:00"/>
    <s v="Northeast"/>
    <s v="Connecticut"/>
    <s v="Hartford"/>
    <s v="Sprite"/>
    <n v="0.4"/>
    <n v="2250"/>
    <n v="900"/>
    <n v="360"/>
    <n v="0.4"/>
  </r>
  <r>
    <s v="Sodapop"/>
    <n v="1185732"/>
    <d v="2021-06-08T00:00:00"/>
    <s v="Northeast"/>
    <s v="Connecticut"/>
    <s v="Hartford"/>
    <s v="Fanta"/>
    <n v="0.4"/>
    <n v="2000"/>
    <n v="800"/>
    <n v="320"/>
    <n v="0.4"/>
  </r>
  <r>
    <s v="Sodapop"/>
    <n v="1185732"/>
    <d v="2021-06-08T00:00:00"/>
    <s v="Northeast"/>
    <s v="Connecticut"/>
    <s v="Hartford"/>
    <s v="Powerade"/>
    <n v="0.49999999999999994"/>
    <n v="2000"/>
    <n v="999.99999999999989"/>
    <n v="299.99999999999994"/>
    <n v="0.3"/>
  </r>
  <r>
    <s v="Sodapop"/>
    <n v="1185732"/>
    <d v="2021-06-08T00:00:00"/>
    <s v="Northeast"/>
    <s v="Connecticut"/>
    <s v="Hartford"/>
    <s v="Dasani Water"/>
    <n v="0.54999999999999993"/>
    <n v="3500"/>
    <n v="1924.9999999999998"/>
    <n v="770"/>
    <n v="0.4"/>
  </r>
  <r>
    <s v="Sodapop"/>
    <n v="1185732"/>
    <d v="2021-07-06T00:00:00"/>
    <s v="Northeast"/>
    <s v="Connecticut"/>
    <s v="Hartford"/>
    <s v="Coca-Cola"/>
    <n v="0.49999999999999994"/>
    <n v="5750"/>
    <n v="2874.9999999999995"/>
    <n v="1006.2499999999998"/>
    <n v="0.35"/>
  </r>
  <r>
    <s v="Sodapop"/>
    <n v="1185732"/>
    <d v="2021-07-06T00:00:00"/>
    <s v="Northeast"/>
    <s v="Connecticut"/>
    <s v="Hartford"/>
    <s v="Diet Coke"/>
    <n v="0.45"/>
    <n v="3250"/>
    <n v="1462.5"/>
    <n v="511.87499999999994"/>
    <n v="0.35"/>
  </r>
  <r>
    <s v="Sodapop"/>
    <n v="1185732"/>
    <d v="2021-07-06T00:00:00"/>
    <s v="Northeast"/>
    <s v="Connecticut"/>
    <s v="Hartford"/>
    <s v="Sprite"/>
    <n v="0.4"/>
    <n v="2500"/>
    <n v="1000"/>
    <n v="400"/>
    <n v="0.4"/>
  </r>
  <r>
    <s v="Sodapop"/>
    <n v="1185732"/>
    <d v="2021-07-06T00:00:00"/>
    <s v="Northeast"/>
    <s v="Connecticut"/>
    <s v="Hartford"/>
    <s v="Fanta"/>
    <n v="0.4"/>
    <n v="2000"/>
    <n v="800"/>
    <n v="320"/>
    <n v="0.4"/>
  </r>
  <r>
    <s v="Sodapop"/>
    <n v="1185732"/>
    <d v="2021-07-06T00:00:00"/>
    <s v="Northeast"/>
    <s v="Connecticut"/>
    <s v="Hartford"/>
    <s v="Powerade"/>
    <n v="0.49999999999999994"/>
    <n v="2250"/>
    <n v="1124.9999999999998"/>
    <n v="337.49999999999994"/>
    <n v="0.3"/>
  </r>
  <r>
    <s v="Sodapop"/>
    <n v="1185732"/>
    <d v="2021-07-06T00:00:00"/>
    <s v="Northeast"/>
    <s v="Connecticut"/>
    <s v="Hartford"/>
    <s v="Dasani Water"/>
    <n v="0.54999999999999993"/>
    <n v="4000"/>
    <n v="2199.9999999999995"/>
    <n v="879.99999999999989"/>
    <n v="0.4"/>
  </r>
  <r>
    <s v="Sodapop"/>
    <n v="1185732"/>
    <d v="2021-08-07T00:00:00"/>
    <s v="Northeast"/>
    <s v="Connecticut"/>
    <s v="Hartford"/>
    <s v="Coca-Cola"/>
    <n v="0.49999999999999994"/>
    <n v="5500"/>
    <n v="2749.9999999999995"/>
    <n v="962.49999999999977"/>
    <n v="0.35"/>
  </r>
  <r>
    <s v="Sodapop"/>
    <n v="1185732"/>
    <d v="2021-08-07T00:00:00"/>
    <s v="Northeast"/>
    <s v="Connecticut"/>
    <s v="Hartford"/>
    <s v="Diet Coke"/>
    <n v="0.45"/>
    <n v="3250"/>
    <n v="1462.5"/>
    <n v="511.87499999999994"/>
    <n v="0.35"/>
  </r>
  <r>
    <s v="Sodapop"/>
    <n v="1185732"/>
    <d v="2021-08-07T00:00:00"/>
    <s v="Northeast"/>
    <s v="Connecticut"/>
    <s v="Hartford"/>
    <s v="Sprite"/>
    <n v="0.4"/>
    <n v="2500"/>
    <n v="1000"/>
    <n v="400"/>
    <n v="0.4"/>
  </r>
  <r>
    <s v="Sodapop"/>
    <n v="1185732"/>
    <d v="2021-08-07T00:00:00"/>
    <s v="Northeast"/>
    <s v="Connecticut"/>
    <s v="Hartford"/>
    <s v="Fanta"/>
    <n v="0.4"/>
    <n v="1500"/>
    <n v="600"/>
    <n v="240"/>
    <n v="0.4"/>
  </r>
  <r>
    <s v="Sodapop"/>
    <n v="1185732"/>
    <d v="2021-08-07T00:00:00"/>
    <s v="Northeast"/>
    <s v="Connecticut"/>
    <s v="Hartford"/>
    <s v="Powerade"/>
    <n v="0.49999999999999994"/>
    <n v="1250"/>
    <n v="624.99999999999989"/>
    <n v="187.49999999999997"/>
    <n v="0.3"/>
  </r>
  <r>
    <s v="Sodapop"/>
    <n v="1185732"/>
    <d v="2021-08-07T00:00:00"/>
    <s v="Northeast"/>
    <s v="Connecticut"/>
    <s v="Hartford"/>
    <s v="Dasani Water"/>
    <n v="0.54999999999999993"/>
    <n v="3000"/>
    <n v="1649.9999999999998"/>
    <n v="660"/>
    <n v="0.4"/>
  </r>
  <r>
    <s v="Sodapop"/>
    <n v="1185732"/>
    <d v="2021-09-06T00:00:00"/>
    <s v="Northeast"/>
    <s v="Connecticut"/>
    <s v="Hartford"/>
    <s v="Coca-Cola"/>
    <n v="0.49999999999999994"/>
    <n v="4250"/>
    <n v="2124.9999999999995"/>
    <n v="743.74999999999977"/>
    <n v="0.35"/>
  </r>
  <r>
    <s v="Sodapop"/>
    <n v="1185732"/>
    <d v="2021-09-06T00:00:00"/>
    <s v="Northeast"/>
    <s v="Connecticut"/>
    <s v="Hartford"/>
    <s v="Diet Coke"/>
    <n v="0.45"/>
    <n v="2250"/>
    <n v="1012.5"/>
    <n v="354.375"/>
    <n v="0.35"/>
  </r>
  <r>
    <s v="Sodapop"/>
    <n v="1185732"/>
    <d v="2021-09-06T00:00:00"/>
    <s v="Northeast"/>
    <s v="Connecticut"/>
    <s v="Hartford"/>
    <s v="Sprite"/>
    <n v="0.4"/>
    <n v="1250"/>
    <n v="500"/>
    <n v="200"/>
    <n v="0.4"/>
  </r>
  <r>
    <s v="Sodapop"/>
    <n v="1185732"/>
    <d v="2021-09-06T00:00:00"/>
    <s v="Northeast"/>
    <s v="Connecticut"/>
    <s v="Hartford"/>
    <s v="Fanta"/>
    <n v="0.4"/>
    <n v="1000"/>
    <n v="400"/>
    <n v="160"/>
    <n v="0.4"/>
  </r>
  <r>
    <s v="Sodapop"/>
    <n v="1185732"/>
    <d v="2021-09-06T00:00:00"/>
    <s v="Northeast"/>
    <s v="Connecticut"/>
    <s v="Hartford"/>
    <s v="Powerade"/>
    <n v="0.49999999999999994"/>
    <n v="1000"/>
    <n v="499.99999999999994"/>
    <n v="149.99999999999997"/>
    <n v="0.3"/>
  </r>
  <r>
    <s v="Sodapop"/>
    <n v="1185732"/>
    <d v="2021-09-06T00:00:00"/>
    <s v="Northeast"/>
    <s v="Connecticut"/>
    <s v="Hartford"/>
    <s v="Dasani Water"/>
    <n v="0.54999999999999993"/>
    <n v="2000"/>
    <n v="1099.9999999999998"/>
    <n v="439.99999999999994"/>
    <n v="0.4"/>
  </r>
  <r>
    <s v="Sodapop"/>
    <n v="1185732"/>
    <d v="2021-10-08T00:00:00"/>
    <s v="Northeast"/>
    <s v="Connecticut"/>
    <s v="Hartford"/>
    <s v="Coca-Cola"/>
    <n v="0.54999999999999993"/>
    <n v="3750"/>
    <n v="2062.4999999999995"/>
    <n v="721.87499999999977"/>
    <n v="0.35"/>
  </r>
  <r>
    <s v="Sodapop"/>
    <n v="1185732"/>
    <d v="2021-10-08T00:00:00"/>
    <s v="Northeast"/>
    <s v="Connecticut"/>
    <s v="Hartford"/>
    <s v="Diet Coke"/>
    <n v="0.5"/>
    <n v="2000"/>
    <n v="1000"/>
    <n v="350"/>
    <n v="0.35"/>
  </r>
  <r>
    <s v="Sodapop"/>
    <n v="1185732"/>
    <d v="2021-10-08T00:00:00"/>
    <s v="Northeast"/>
    <s v="Connecticut"/>
    <s v="Hartford"/>
    <s v="Sprite"/>
    <n v="0.5"/>
    <n v="1000"/>
    <n v="500"/>
    <n v="200"/>
    <n v="0.4"/>
  </r>
  <r>
    <s v="Sodapop"/>
    <n v="1185732"/>
    <d v="2021-10-08T00:00:00"/>
    <s v="Northeast"/>
    <s v="Connecticut"/>
    <s v="Hartford"/>
    <s v="Fanta"/>
    <n v="0.5"/>
    <n v="750"/>
    <n v="375"/>
    <n v="150"/>
    <n v="0.4"/>
  </r>
  <r>
    <s v="Sodapop"/>
    <n v="1185732"/>
    <d v="2021-10-08T00:00:00"/>
    <s v="Northeast"/>
    <s v="Connecticut"/>
    <s v="Hartford"/>
    <s v="Powerade"/>
    <n v="0.6"/>
    <n v="750"/>
    <n v="450"/>
    <n v="135"/>
    <n v="0.3"/>
  </r>
  <r>
    <s v="Sodapop"/>
    <n v="1185732"/>
    <d v="2021-10-08T00:00:00"/>
    <s v="Northeast"/>
    <s v="Connecticut"/>
    <s v="Hartford"/>
    <s v="Dasani Water"/>
    <n v="0.64999999999999991"/>
    <n v="2000"/>
    <n v="1299.9999999999998"/>
    <n v="519.99999999999989"/>
    <n v="0.4"/>
  </r>
  <r>
    <s v="Sodapop"/>
    <n v="1185732"/>
    <d v="2021-11-07T00:00:00"/>
    <s v="Northeast"/>
    <s v="Connecticut"/>
    <s v="Hartford"/>
    <s v="Coca-Cola"/>
    <n v="0.6"/>
    <n v="3500"/>
    <n v="2100"/>
    <n v="735"/>
    <n v="0.35"/>
  </r>
  <r>
    <s v="Sodapop"/>
    <n v="1185732"/>
    <d v="2021-11-07T00:00:00"/>
    <s v="Northeast"/>
    <s v="Connecticut"/>
    <s v="Hartford"/>
    <s v="Diet Coke"/>
    <n v="0.5"/>
    <n v="2250"/>
    <n v="1125"/>
    <n v="393.75"/>
    <n v="0.35"/>
  </r>
  <r>
    <s v="Sodapop"/>
    <n v="1185732"/>
    <d v="2021-11-07T00:00:00"/>
    <s v="Northeast"/>
    <s v="Connecticut"/>
    <s v="Hartford"/>
    <s v="Sprite"/>
    <n v="0.5"/>
    <n v="2200"/>
    <n v="1100"/>
    <n v="440"/>
    <n v="0.4"/>
  </r>
  <r>
    <s v="Sodapop"/>
    <n v="1185732"/>
    <d v="2021-11-07T00:00:00"/>
    <s v="Northeast"/>
    <s v="Connecticut"/>
    <s v="Hartford"/>
    <s v="Fanta"/>
    <n v="0.5"/>
    <n v="2000"/>
    <n v="1000"/>
    <n v="400"/>
    <n v="0.4"/>
  </r>
  <r>
    <s v="Sodapop"/>
    <n v="1185732"/>
    <d v="2021-11-07T00:00:00"/>
    <s v="Northeast"/>
    <s v="Connecticut"/>
    <s v="Hartford"/>
    <s v="Powerade"/>
    <n v="0.6"/>
    <n v="1750"/>
    <n v="1050"/>
    <n v="315"/>
    <n v="0.3"/>
  </r>
  <r>
    <s v="Sodapop"/>
    <n v="1185732"/>
    <d v="2021-11-07T00:00:00"/>
    <s v="Northeast"/>
    <s v="Connecticut"/>
    <s v="Hartford"/>
    <s v="Dasani Water"/>
    <n v="0.64999999999999991"/>
    <n v="2750"/>
    <n v="1787.4999999999998"/>
    <n v="715"/>
    <n v="0.4"/>
  </r>
  <r>
    <s v="Sodapop"/>
    <n v="1185732"/>
    <d v="2021-12-06T00:00:00"/>
    <s v="Northeast"/>
    <s v="Connecticut"/>
    <s v="Hartford"/>
    <s v="Coca-Cola"/>
    <n v="0.6"/>
    <n v="5000"/>
    <n v="3000"/>
    <n v="1050"/>
    <n v="0.35"/>
  </r>
  <r>
    <s v="Sodapop"/>
    <n v="1185732"/>
    <d v="2021-12-06T00:00:00"/>
    <s v="Northeast"/>
    <s v="Connecticut"/>
    <s v="Hartford"/>
    <s v="Diet Coke"/>
    <n v="0.5"/>
    <n v="3000"/>
    <n v="1500"/>
    <n v="525"/>
    <n v="0.35"/>
  </r>
  <r>
    <s v="Sodapop"/>
    <n v="1185732"/>
    <d v="2021-12-06T00:00:00"/>
    <s v="Northeast"/>
    <s v="Connecticut"/>
    <s v="Hartford"/>
    <s v="Sprite"/>
    <n v="0.5"/>
    <n v="2750"/>
    <n v="1375"/>
    <n v="550"/>
    <n v="0.4"/>
  </r>
  <r>
    <s v="Sodapop"/>
    <n v="1185732"/>
    <d v="2021-12-06T00:00:00"/>
    <s v="Northeast"/>
    <s v="Connecticut"/>
    <s v="Hartford"/>
    <s v="Fanta"/>
    <n v="0.5"/>
    <n v="2250"/>
    <n v="1125"/>
    <n v="450"/>
    <n v="0.4"/>
  </r>
  <r>
    <s v="Sodapop"/>
    <n v="1185732"/>
    <d v="2021-12-06T00:00:00"/>
    <s v="Northeast"/>
    <s v="Connecticut"/>
    <s v="Hartford"/>
    <s v="Powerade"/>
    <n v="0.6"/>
    <n v="2250"/>
    <n v="1350"/>
    <n v="405"/>
    <n v="0.3"/>
  </r>
  <r>
    <s v="Sodapop"/>
    <n v="1185732"/>
    <d v="2021-12-06T00:00:00"/>
    <s v="Northeast"/>
    <s v="Connecticut"/>
    <s v="Hartford"/>
    <s v="Dasani Water"/>
    <n v="0.64999999999999991"/>
    <n v="3250"/>
    <n v="2112.4999999999995"/>
    <n v="844.99999999999989"/>
    <n v="0.4"/>
  </r>
  <r>
    <s v="Sodapop"/>
    <n v="1185732"/>
    <d v="2021-01-17T00:00:00"/>
    <s v="Northeast"/>
    <s v="Rhode Island"/>
    <s v="Providence"/>
    <s v="Coca-Cola"/>
    <n v="0.4"/>
    <n v="4500"/>
    <n v="1800"/>
    <n v="540"/>
    <n v="0.3"/>
  </r>
  <r>
    <s v="Sodapop"/>
    <n v="1185732"/>
    <d v="2021-01-17T00:00:00"/>
    <s v="Northeast"/>
    <s v="Rhode Island"/>
    <s v="Providence"/>
    <s v="Diet Coke"/>
    <n v="0.4"/>
    <n v="2500"/>
    <n v="1000"/>
    <n v="300"/>
    <n v="0.3"/>
  </r>
  <r>
    <s v="Sodapop"/>
    <n v="1185732"/>
    <d v="2021-01-17T00:00:00"/>
    <s v="Northeast"/>
    <s v="Rhode Island"/>
    <s v="Providence"/>
    <s v="Sprite"/>
    <n v="0.30000000000000004"/>
    <n v="2500"/>
    <n v="750.00000000000011"/>
    <n v="187.50000000000003"/>
    <n v="0.25"/>
  </r>
  <r>
    <s v="Sodapop"/>
    <n v="1185732"/>
    <d v="2021-01-17T00:00:00"/>
    <s v="Northeast"/>
    <s v="Rhode Island"/>
    <s v="Providence"/>
    <s v="Fanta"/>
    <n v="0.35"/>
    <n v="1000"/>
    <n v="350"/>
    <n v="87.5"/>
    <n v="0.25"/>
  </r>
  <r>
    <s v="Sodapop"/>
    <n v="1185732"/>
    <d v="2021-01-17T00:00:00"/>
    <s v="Northeast"/>
    <s v="Rhode Island"/>
    <s v="Providence"/>
    <s v="Powerade"/>
    <n v="0.5"/>
    <n v="1500"/>
    <n v="750"/>
    <n v="187.5"/>
    <n v="0.25"/>
  </r>
  <r>
    <s v="Sodapop"/>
    <n v="1185732"/>
    <d v="2021-01-17T00:00:00"/>
    <s v="Northeast"/>
    <s v="Rhode Island"/>
    <s v="Providence"/>
    <s v="Dasani Water"/>
    <n v="0.4"/>
    <n v="2500"/>
    <n v="1000"/>
    <n v="300"/>
    <n v="0.3"/>
  </r>
  <r>
    <s v="Sodapop"/>
    <n v="1185732"/>
    <d v="2021-02-15T00:00:00"/>
    <s v="Northeast"/>
    <s v="Rhode Island"/>
    <s v="Providence"/>
    <s v="Coca-Cola"/>
    <n v="0.4"/>
    <n v="5000"/>
    <n v="2000"/>
    <n v="600"/>
    <n v="0.3"/>
  </r>
  <r>
    <s v="Sodapop"/>
    <n v="1185732"/>
    <d v="2021-02-15T00:00:00"/>
    <s v="Northeast"/>
    <s v="Rhode Island"/>
    <s v="Providence"/>
    <s v="Diet Coke"/>
    <n v="0.4"/>
    <n v="1500"/>
    <n v="600"/>
    <n v="180"/>
    <n v="0.3"/>
  </r>
  <r>
    <s v="Sodapop"/>
    <n v="1185732"/>
    <d v="2021-02-15T00:00:00"/>
    <s v="Northeast"/>
    <s v="Rhode Island"/>
    <s v="Providence"/>
    <s v="Sprite"/>
    <n v="0.30000000000000004"/>
    <n v="2000"/>
    <n v="600.00000000000011"/>
    <n v="150.00000000000003"/>
    <n v="0.25"/>
  </r>
  <r>
    <s v="Sodapop"/>
    <n v="1185732"/>
    <d v="2021-02-15T00:00:00"/>
    <s v="Northeast"/>
    <s v="Rhode Island"/>
    <s v="Providence"/>
    <s v="Fanta"/>
    <n v="0.35"/>
    <n v="2500"/>
    <n v="875"/>
    <n v="218.75"/>
    <n v="0.25"/>
  </r>
  <r>
    <s v="Sodapop"/>
    <n v="1185732"/>
    <d v="2021-02-15T00:00:00"/>
    <s v="Northeast"/>
    <s v="Rhode Island"/>
    <s v="Providence"/>
    <s v="Powerade"/>
    <n v="0.5"/>
    <n v="1500"/>
    <n v="750"/>
    <n v="187.5"/>
    <n v="0.25"/>
  </r>
  <r>
    <s v="Sodapop"/>
    <n v="1185732"/>
    <d v="2021-02-15T00:00:00"/>
    <s v="Northeast"/>
    <s v="Rhode Island"/>
    <s v="Providence"/>
    <s v="Dasani Water"/>
    <n v="0.4"/>
    <n v="2500"/>
    <n v="1000"/>
    <n v="300"/>
    <n v="0.3"/>
  </r>
  <r>
    <s v="Sodapop"/>
    <n v="1185732"/>
    <d v="2021-03-13T00:00:00"/>
    <s v="Northeast"/>
    <s v="Rhode Island"/>
    <s v="Providence"/>
    <s v="Coca-Cola"/>
    <n v="0.4"/>
    <n v="4700"/>
    <n v="1880"/>
    <n v="564"/>
    <n v="0.3"/>
  </r>
  <r>
    <s v="Sodapop"/>
    <n v="1185732"/>
    <d v="2021-03-13T00:00:00"/>
    <s v="Northeast"/>
    <s v="Rhode Island"/>
    <s v="Providence"/>
    <s v="Diet Coke"/>
    <n v="0.4"/>
    <n v="1750"/>
    <n v="700"/>
    <n v="210"/>
    <n v="0.3"/>
  </r>
  <r>
    <s v="Sodapop"/>
    <n v="1185732"/>
    <d v="2021-03-13T00:00:00"/>
    <s v="Northeast"/>
    <s v="Rhode Island"/>
    <s v="Providence"/>
    <s v="Sprite"/>
    <n v="0.30000000000000004"/>
    <n v="2000"/>
    <n v="600.00000000000011"/>
    <n v="150.00000000000003"/>
    <n v="0.25"/>
  </r>
  <r>
    <s v="Sodapop"/>
    <n v="1185732"/>
    <d v="2021-03-13T00:00:00"/>
    <s v="Northeast"/>
    <s v="Rhode Island"/>
    <s v="Providence"/>
    <s v="Fanta"/>
    <n v="0.35"/>
    <n v="3000"/>
    <n v="1050"/>
    <n v="262.5"/>
    <n v="0.25"/>
  </r>
  <r>
    <s v="Sodapop"/>
    <n v="1185732"/>
    <d v="2021-03-13T00:00:00"/>
    <s v="Northeast"/>
    <s v="Rhode Island"/>
    <s v="Providence"/>
    <s v="Powerade"/>
    <n v="0.5"/>
    <n v="1000"/>
    <n v="500"/>
    <n v="125"/>
    <n v="0.25"/>
  </r>
  <r>
    <s v="Sodapop"/>
    <n v="1185732"/>
    <d v="2021-03-13T00:00:00"/>
    <s v="Northeast"/>
    <s v="Rhode Island"/>
    <s v="Providence"/>
    <s v="Dasani Water"/>
    <n v="0.4"/>
    <n v="2000"/>
    <n v="800"/>
    <n v="240"/>
    <n v="0.3"/>
  </r>
  <r>
    <s v="Sodapop"/>
    <n v="1185732"/>
    <d v="2021-04-14T00:00:00"/>
    <s v="Northeast"/>
    <s v="Rhode Island"/>
    <s v="Providence"/>
    <s v="Coca-Cola"/>
    <n v="0.4"/>
    <n v="4500"/>
    <n v="1800"/>
    <n v="540"/>
    <n v="0.3"/>
  </r>
  <r>
    <s v="Sodapop"/>
    <n v="1185732"/>
    <d v="2021-04-14T00:00:00"/>
    <s v="Northeast"/>
    <s v="Rhode Island"/>
    <s v="Providence"/>
    <s v="Diet Coke"/>
    <n v="0.4"/>
    <n v="1500"/>
    <n v="600"/>
    <n v="180"/>
    <n v="0.3"/>
  </r>
  <r>
    <s v="Sodapop"/>
    <n v="1185732"/>
    <d v="2021-04-14T00:00:00"/>
    <s v="Northeast"/>
    <s v="Rhode Island"/>
    <s v="Providence"/>
    <s v="Sprite"/>
    <n v="0.30000000000000004"/>
    <n v="1500"/>
    <n v="450.00000000000006"/>
    <n v="112.50000000000001"/>
    <n v="0.25"/>
  </r>
  <r>
    <s v="Sodapop"/>
    <n v="1185732"/>
    <d v="2021-04-14T00:00:00"/>
    <s v="Northeast"/>
    <s v="Rhode Island"/>
    <s v="Providence"/>
    <s v="Fanta"/>
    <n v="0.35"/>
    <n v="1250"/>
    <n v="437.5"/>
    <n v="109.375"/>
    <n v="0.25"/>
  </r>
  <r>
    <s v="Sodapop"/>
    <n v="1185732"/>
    <d v="2021-04-14T00:00:00"/>
    <s v="Northeast"/>
    <s v="Rhode Island"/>
    <s v="Providence"/>
    <s v="Powerade"/>
    <n v="0.5"/>
    <n v="1250"/>
    <n v="625"/>
    <n v="156.25"/>
    <n v="0.25"/>
  </r>
  <r>
    <s v="Sodapop"/>
    <n v="1185732"/>
    <d v="2021-04-14T00:00:00"/>
    <s v="Northeast"/>
    <s v="Rhode Island"/>
    <s v="Providence"/>
    <s v="Dasani Water"/>
    <n v="0.4"/>
    <n v="2750"/>
    <n v="1100"/>
    <n v="330"/>
    <n v="0.3"/>
  </r>
  <r>
    <s v="Sodapop"/>
    <n v="1185732"/>
    <d v="2021-05-13T00:00:00"/>
    <s v="Northeast"/>
    <s v="Rhode Island"/>
    <s v="Providence"/>
    <s v="Coca-Cola"/>
    <n v="0.54999999999999993"/>
    <n v="4950"/>
    <n v="2722.4999999999995"/>
    <n v="816.74999999999989"/>
    <n v="0.3"/>
  </r>
  <r>
    <s v="Sodapop"/>
    <n v="1185732"/>
    <d v="2021-05-13T00:00:00"/>
    <s v="Northeast"/>
    <s v="Rhode Island"/>
    <s v="Providence"/>
    <s v="Diet Coke"/>
    <n v="0.5"/>
    <n v="2000"/>
    <n v="1000"/>
    <n v="300"/>
    <n v="0.3"/>
  </r>
  <r>
    <s v="Sodapop"/>
    <n v="1185732"/>
    <d v="2021-05-13T00:00:00"/>
    <s v="Northeast"/>
    <s v="Rhode Island"/>
    <s v="Providence"/>
    <s v="Sprite"/>
    <n v="0.45"/>
    <n v="2250"/>
    <n v="1012.5"/>
    <n v="253.125"/>
    <n v="0.25"/>
  </r>
  <r>
    <s v="Sodapop"/>
    <n v="1185732"/>
    <d v="2021-05-13T00:00:00"/>
    <s v="Northeast"/>
    <s v="Rhode Island"/>
    <s v="Providence"/>
    <s v="Fanta"/>
    <n v="0.45"/>
    <n v="1750"/>
    <n v="787.5"/>
    <n v="196.875"/>
    <n v="0.25"/>
  </r>
  <r>
    <s v="Sodapop"/>
    <n v="1185732"/>
    <d v="2021-05-13T00:00:00"/>
    <s v="Northeast"/>
    <s v="Rhode Island"/>
    <s v="Providence"/>
    <s v="Powerade"/>
    <n v="0.54999999999999993"/>
    <n v="2000"/>
    <n v="1099.9999999999998"/>
    <n v="274.99999999999994"/>
    <n v="0.25"/>
  </r>
  <r>
    <s v="Sodapop"/>
    <n v="1185732"/>
    <d v="2021-05-13T00:00:00"/>
    <s v="Northeast"/>
    <s v="Rhode Island"/>
    <s v="Providence"/>
    <s v="Dasani Water"/>
    <n v="0.6"/>
    <n v="3250"/>
    <n v="1950"/>
    <n v="585"/>
    <n v="0.3"/>
  </r>
  <r>
    <s v="Sodapop"/>
    <n v="1185732"/>
    <d v="2021-06-15T00:00:00"/>
    <s v="Northeast"/>
    <s v="Rhode Island"/>
    <s v="Providence"/>
    <s v="Coca-Cola"/>
    <n v="0.54999999999999993"/>
    <n v="5750"/>
    <n v="3162.4999999999995"/>
    <n v="948.74999999999977"/>
    <n v="0.3"/>
  </r>
  <r>
    <s v="Sodapop"/>
    <n v="1185732"/>
    <d v="2021-06-15T00:00:00"/>
    <s v="Northeast"/>
    <s v="Rhode Island"/>
    <s v="Providence"/>
    <s v="Diet Coke"/>
    <n v="0.5"/>
    <n v="3250"/>
    <n v="1625"/>
    <n v="487.5"/>
    <n v="0.3"/>
  </r>
  <r>
    <s v="Sodapop"/>
    <n v="1185732"/>
    <d v="2021-06-15T00:00:00"/>
    <s v="Northeast"/>
    <s v="Rhode Island"/>
    <s v="Providence"/>
    <s v="Sprite"/>
    <n v="0.45"/>
    <n v="2500"/>
    <n v="1125"/>
    <n v="281.25"/>
    <n v="0.25"/>
  </r>
  <r>
    <s v="Sodapop"/>
    <n v="1185732"/>
    <d v="2021-06-15T00:00:00"/>
    <s v="Northeast"/>
    <s v="Rhode Island"/>
    <s v="Providence"/>
    <s v="Fanta"/>
    <n v="0.45"/>
    <n v="2250"/>
    <n v="1012.5"/>
    <n v="253.125"/>
    <n v="0.25"/>
  </r>
  <r>
    <s v="Sodapop"/>
    <n v="1185732"/>
    <d v="2021-06-15T00:00:00"/>
    <s v="Northeast"/>
    <s v="Rhode Island"/>
    <s v="Providence"/>
    <s v="Powerade"/>
    <n v="0.54999999999999993"/>
    <n v="2250"/>
    <n v="1237.4999999999998"/>
    <n v="309.37499999999994"/>
    <n v="0.25"/>
  </r>
  <r>
    <s v="Sodapop"/>
    <n v="1185732"/>
    <d v="2021-06-15T00:00:00"/>
    <s v="Northeast"/>
    <s v="Rhode Island"/>
    <s v="Providence"/>
    <s v="Dasani Water"/>
    <n v="0.6"/>
    <n v="3750"/>
    <n v="2250"/>
    <n v="675"/>
    <n v="0.3"/>
  </r>
  <r>
    <s v="Sodapop"/>
    <n v="1185732"/>
    <d v="2021-07-13T00:00:00"/>
    <s v="Northeast"/>
    <s v="Rhode Island"/>
    <s v="Providence"/>
    <s v="Coca-Cola"/>
    <n v="0.54999999999999993"/>
    <n v="6000"/>
    <n v="3299.9999999999995"/>
    <n v="989.99999999999977"/>
    <n v="0.3"/>
  </r>
  <r>
    <s v="Sodapop"/>
    <n v="1185732"/>
    <d v="2021-07-13T00:00:00"/>
    <s v="Northeast"/>
    <s v="Rhode Island"/>
    <s v="Providence"/>
    <s v="Diet Coke"/>
    <n v="0.5"/>
    <n v="3500"/>
    <n v="1750"/>
    <n v="525"/>
    <n v="0.3"/>
  </r>
  <r>
    <s v="Sodapop"/>
    <n v="1185732"/>
    <d v="2021-07-13T00:00:00"/>
    <s v="Northeast"/>
    <s v="Rhode Island"/>
    <s v="Providence"/>
    <s v="Sprite"/>
    <n v="0.45"/>
    <n v="2750"/>
    <n v="1237.5"/>
    <n v="309.375"/>
    <n v="0.25"/>
  </r>
  <r>
    <s v="Sodapop"/>
    <n v="1185732"/>
    <d v="2021-07-13T00:00:00"/>
    <s v="Northeast"/>
    <s v="Rhode Island"/>
    <s v="Providence"/>
    <s v="Fanta"/>
    <n v="0.45"/>
    <n v="2250"/>
    <n v="1012.5"/>
    <n v="253.125"/>
    <n v="0.25"/>
  </r>
  <r>
    <s v="Sodapop"/>
    <n v="1185732"/>
    <d v="2021-07-13T00:00:00"/>
    <s v="Northeast"/>
    <s v="Rhode Island"/>
    <s v="Providence"/>
    <s v="Powerade"/>
    <n v="0.54999999999999993"/>
    <n v="2500"/>
    <n v="1374.9999999999998"/>
    <n v="343.74999999999994"/>
    <n v="0.25"/>
  </r>
  <r>
    <s v="Sodapop"/>
    <n v="1185732"/>
    <d v="2021-07-13T00:00:00"/>
    <s v="Northeast"/>
    <s v="Rhode Island"/>
    <s v="Providence"/>
    <s v="Dasani Water"/>
    <n v="0.6"/>
    <n v="4250"/>
    <n v="2550"/>
    <n v="765"/>
    <n v="0.3"/>
  </r>
  <r>
    <s v="Sodapop"/>
    <n v="1185732"/>
    <d v="2021-08-14T00:00:00"/>
    <s v="Northeast"/>
    <s v="Rhode Island"/>
    <s v="Providence"/>
    <s v="Coca-Cola"/>
    <n v="0.54999999999999993"/>
    <n v="5750"/>
    <n v="3162.4999999999995"/>
    <n v="948.74999999999977"/>
    <n v="0.3"/>
  </r>
  <r>
    <s v="Sodapop"/>
    <n v="1185732"/>
    <d v="2021-08-14T00:00:00"/>
    <s v="Northeast"/>
    <s v="Rhode Island"/>
    <s v="Providence"/>
    <s v="Diet Coke"/>
    <n v="0.5"/>
    <n v="3500"/>
    <n v="1750"/>
    <n v="525"/>
    <n v="0.3"/>
  </r>
  <r>
    <s v="Sodapop"/>
    <n v="1185732"/>
    <d v="2021-08-14T00:00:00"/>
    <s v="Northeast"/>
    <s v="Rhode Island"/>
    <s v="Providence"/>
    <s v="Sprite"/>
    <n v="0.45"/>
    <n v="2750"/>
    <n v="1237.5"/>
    <n v="309.375"/>
    <n v="0.25"/>
  </r>
  <r>
    <s v="Sodapop"/>
    <n v="1185732"/>
    <d v="2021-08-14T00:00:00"/>
    <s v="Northeast"/>
    <s v="Rhode Island"/>
    <s v="Providence"/>
    <s v="Fanta"/>
    <n v="0.45"/>
    <n v="1750"/>
    <n v="787.5"/>
    <n v="196.875"/>
    <n v="0.25"/>
  </r>
  <r>
    <s v="Sodapop"/>
    <n v="1185732"/>
    <d v="2021-08-14T00:00:00"/>
    <s v="Northeast"/>
    <s v="Rhode Island"/>
    <s v="Providence"/>
    <s v="Powerade"/>
    <n v="0.54999999999999993"/>
    <n v="1500"/>
    <n v="824.99999999999989"/>
    <n v="206.24999999999997"/>
    <n v="0.25"/>
  </r>
  <r>
    <s v="Sodapop"/>
    <n v="1185732"/>
    <d v="2021-08-14T00:00:00"/>
    <s v="Northeast"/>
    <s v="Rhode Island"/>
    <s v="Providence"/>
    <s v="Dasani Water"/>
    <n v="0.6"/>
    <n v="3250"/>
    <n v="1950"/>
    <n v="585"/>
    <n v="0.3"/>
  </r>
  <r>
    <s v="Sodapop"/>
    <n v="1185732"/>
    <d v="2021-09-13T00:00:00"/>
    <s v="Northeast"/>
    <s v="Rhode Island"/>
    <s v="Providence"/>
    <s v="Coca-Cola"/>
    <n v="0.54999999999999993"/>
    <n v="4500"/>
    <n v="2474.9999999999995"/>
    <n v="742.49999999999989"/>
    <n v="0.3"/>
  </r>
  <r>
    <s v="Sodapop"/>
    <n v="1185732"/>
    <d v="2021-09-13T00:00:00"/>
    <s v="Northeast"/>
    <s v="Rhode Island"/>
    <s v="Providence"/>
    <s v="Diet Coke"/>
    <n v="0.5"/>
    <n v="2500"/>
    <n v="1250"/>
    <n v="375"/>
    <n v="0.3"/>
  </r>
  <r>
    <s v="Sodapop"/>
    <n v="1185732"/>
    <d v="2021-09-13T00:00:00"/>
    <s v="Northeast"/>
    <s v="Rhode Island"/>
    <s v="Providence"/>
    <s v="Sprite"/>
    <n v="0.45"/>
    <n v="1500"/>
    <n v="675"/>
    <n v="168.75"/>
    <n v="0.25"/>
  </r>
  <r>
    <s v="Sodapop"/>
    <n v="1185732"/>
    <d v="2021-09-13T00:00:00"/>
    <s v="Northeast"/>
    <s v="Rhode Island"/>
    <s v="Providence"/>
    <s v="Fanta"/>
    <n v="0.45"/>
    <n v="1250"/>
    <n v="562.5"/>
    <n v="140.625"/>
    <n v="0.25"/>
  </r>
  <r>
    <s v="Sodapop"/>
    <n v="1185732"/>
    <d v="2021-09-13T00:00:00"/>
    <s v="Northeast"/>
    <s v="Rhode Island"/>
    <s v="Providence"/>
    <s v="Powerade"/>
    <n v="0.54999999999999993"/>
    <n v="1250"/>
    <n v="687.49999999999989"/>
    <n v="171.87499999999997"/>
    <n v="0.25"/>
  </r>
  <r>
    <s v="Sodapop"/>
    <n v="1185732"/>
    <d v="2021-09-13T00:00:00"/>
    <s v="Northeast"/>
    <s v="Rhode Island"/>
    <s v="Providence"/>
    <s v="Dasani Water"/>
    <n v="0.6"/>
    <n v="2250"/>
    <n v="1350"/>
    <n v="405"/>
    <n v="0.3"/>
  </r>
  <r>
    <s v="Sodapop"/>
    <n v="1185732"/>
    <d v="2021-10-15T00:00:00"/>
    <s v="Northeast"/>
    <s v="Rhode Island"/>
    <s v="Providence"/>
    <s v="Coca-Cola"/>
    <n v="0.6"/>
    <n v="4000"/>
    <n v="2400"/>
    <n v="720"/>
    <n v="0.3"/>
  </r>
  <r>
    <s v="Sodapop"/>
    <n v="1185732"/>
    <d v="2021-10-15T00:00:00"/>
    <s v="Northeast"/>
    <s v="Rhode Island"/>
    <s v="Providence"/>
    <s v="Diet Coke"/>
    <n v="0.55000000000000004"/>
    <n v="2250"/>
    <n v="1237.5"/>
    <n v="371.25"/>
    <n v="0.3"/>
  </r>
  <r>
    <s v="Sodapop"/>
    <n v="1185732"/>
    <d v="2021-10-15T00:00:00"/>
    <s v="Northeast"/>
    <s v="Rhode Island"/>
    <s v="Providence"/>
    <s v="Sprite"/>
    <n v="0.55000000000000004"/>
    <n v="1250"/>
    <n v="687.5"/>
    <n v="171.875"/>
    <n v="0.25"/>
  </r>
  <r>
    <s v="Sodapop"/>
    <n v="1185732"/>
    <d v="2021-10-15T00:00:00"/>
    <s v="Northeast"/>
    <s v="Rhode Island"/>
    <s v="Providence"/>
    <s v="Fanta"/>
    <n v="0.55000000000000004"/>
    <n v="1000"/>
    <n v="550"/>
    <n v="137.5"/>
    <n v="0.25"/>
  </r>
  <r>
    <s v="Sodapop"/>
    <n v="1185732"/>
    <d v="2021-10-15T00:00:00"/>
    <s v="Northeast"/>
    <s v="Rhode Island"/>
    <s v="Providence"/>
    <s v="Powerade"/>
    <n v="0.65"/>
    <n v="1000"/>
    <n v="650"/>
    <n v="162.5"/>
    <n v="0.25"/>
  </r>
  <r>
    <s v="Sodapop"/>
    <n v="1185732"/>
    <d v="2021-10-15T00:00:00"/>
    <s v="Northeast"/>
    <s v="Rhode Island"/>
    <s v="Providence"/>
    <s v="Dasani Water"/>
    <n v="0.7"/>
    <n v="2250"/>
    <n v="1575"/>
    <n v="472.5"/>
    <n v="0.3"/>
  </r>
  <r>
    <s v="Sodapop"/>
    <n v="1185732"/>
    <d v="2021-11-14T00:00:00"/>
    <s v="Northeast"/>
    <s v="Rhode Island"/>
    <s v="Providence"/>
    <s v="Coca-Cola"/>
    <n v="0.65"/>
    <n v="3750"/>
    <n v="2437.5"/>
    <n v="731.25"/>
    <n v="0.3"/>
  </r>
  <r>
    <s v="Sodapop"/>
    <n v="1185732"/>
    <d v="2021-11-14T00:00:00"/>
    <s v="Northeast"/>
    <s v="Rhode Island"/>
    <s v="Providence"/>
    <s v="Diet Coke"/>
    <n v="0.55000000000000004"/>
    <n v="3000"/>
    <n v="1650.0000000000002"/>
    <n v="495.00000000000006"/>
    <n v="0.3"/>
  </r>
  <r>
    <s v="Sodapop"/>
    <n v="1185732"/>
    <d v="2021-11-14T00:00:00"/>
    <s v="Northeast"/>
    <s v="Rhode Island"/>
    <s v="Providence"/>
    <s v="Sprite"/>
    <n v="0.55000000000000004"/>
    <n v="2950"/>
    <n v="1622.5000000000002"/>
    <n v="405.62500000000006"/>
    <n v="0.25"/>
  </r>
  <r>
    <s v="Sodapop"/>
    <n v="1185732"/>
    <d v="2021-11-14T00:00:00"/>
    <s v="Northeast"/>
    <s v="Rhode Island"/>
    <s v="Providence"/>
    <s v="Fanta"/>
    <n v="0.55000000000000004"/>
    <n v="2750"/>
    <n v="1512.5000000000002"/>
    <n v="378.12500000000006"/>
    <n v="0.25"/>
  </r>
  <r>
    <s v="Sodapop"/>
    <n v="1185732"/>
    <d v="2021-11-14T00:00:00"/>
    <s v="Northeast"/>
    <s v="Rhode Island"/>
    <s v="Providence"/>
    <s v="Powerade"/>
    <n v="0.65"/>
    <n v="2500"/>
    <n v="1625"/>
    <n v="406.25"/>
    <n v="0.25"/>
  </r>
  <r>
    <s v="Sodapop"/>
    <n v="1185732"/>
    <d v="2021-11-14T00:00:00"/>
    <s v="Northeast"/>
    <s v="Rhode Island"/>
    <s v="Providence"/>
    <s v="Dasani Water"/>
    <n v="0.7"/>
    <n v="3500"/>
    <n v="2450"/>
    <n v="735"/>
    <n v="0.3"/>
  </r>
  <r>
    <s v="Sodapop"/>
    <n v="1185732"/>
    <d v="2021-12-13T00:00:00"/>
    <s v="Northeast"/>
    <s v="Rhode Island"/>
    <s v="Providence"/>
    <s v="Coca-Cola"/>
    <n v="0.65"/>
    <n v="5750"/>
    <n v="3737.5"/>
    <n v="1121.25"/>
    <n v="0.3"/>
  </r>
  <r>
    <s v="Sodapop"/>
    <n v="1185732"/>
    <d v="2021-12-13T00:00:00"/>
    <s v="Northeast"/>
    <s v="Rhode Island"/>
    <s v="Providence"/>
    <s v="Diet Coke"/>
    <n v="0.55000000000000004"/>
    <n v="3750"/>
    <n v="2062.5"/>
    <n v="618.75"/>
    <n v="0.3"/>
  </r>
  <r>
    <s v="Sodapop"/>
    <n v="1185732"/>
    <d v="2021-12-13T00:00:00"/>
    <s v="Northeast"/>
    <s v="Rhode Island"/>
    <s v="Providence"/>
    <s v="Sprite"/>
    <n v="0.55000000000000004"/>
    <n v="3500"/>
    <n v="1925.0000000000002"/>
    <n v="481.25000000000006"/>
    <n v="0.25"/>
  </r>
  <r>
    <s v="Sodapop"/>
    <n v="1185732"/>
    <d v="2021-12-13T00:00:00"/>
    <s v="Northeast"/>
    <s v="Rhode Island"/>
    <s v="Providence"/>
    <s v="Fanta"/>
    <n v="0.55000000000000004"/>
    <n v="3000"/>
    <n v="1650.0000000000002"/>
    <n v="412.50000000000006"/>
    <n v="0.25"/>
  </r>
  <r>
    <s v="Sodapop"/>
    <n v="1185732"/>
    <d v="2021-12-13T00:00:00"/>
    <s v="Northeast"/>
    <s v="Rhode Island"/>
    <s v="Providence"/>
    <s v="Powerade"/>
    <n v="0.65"/>
    <n v="3000"/>
    <n v="1950"/>
    <n v="487.5"/>
    <n v="0.25"/>
  </r>
  <r>
    <s v="Sodapop"/>
    <n v="1185732"/>
    <d v="2021-12-13T00:00:00"/>
    <s v="Northeast"/>
    <s v="Rhode Island"/>
    <s v="Providence"/>
    <s v="Dasani Water"/>
    <n v="0.7"/>
    <n v="4000"/>
    <n v="2800"/>
    <n v="840"/>
    <n v="0.3"/>
  </r>
  <r>
    <s v="Sodapop"/>
    <n v="1185732"/>
    <d v="2021-01-14T00:00:00"/>
    <s v="Northeast"/>
    <s v="Massachusetts"/>
    <s v="Boston"/>
    <s v="Coca-Cola"/>
    <n v="0.45"/>
    <n v="5250"/>
    <n v="2362.5"/>
    <n v="1063.125"/>
    <n v="0.45"/>
  </r>
  <r>
    <s v="Sodapop"/>
    <n v="1185732"/>
    <d v="2021-01-14T00:00:00"/>
    <s v="Northeast"/>
    <s v="Massachusetts"/>
    <s v="Boston"/>
    <s v="Diet Coke"/>
    <n v="0.45"/>
    <n v="3250"/>
    <n v="1462.5"/>
    <n v="658.125"/>
    <n v="0.45"/>
  </r>
  <r>
    <s v="Sodapop"/>
    <n v="1185732"/>
    <d v="2021-01-14T00:00:00"/>
    <s v="Northeast"/>
    <s v="Massachusetts"/>
    <s v="Boston"/>
    <s v="Sprite"/>
    <n v="0.35000000000000003"/>
    <n v="3250"/>
    <n v="1137.5"/>
    <n v="398.125"/>
    <n v="0.35"/>
  </r>
  <r>
    <s v="Sodapop"/>
    <n v="1185732"/>
    <d v="2021-01-14T00:00:00"/>
    <s v="Northeast"/>
    <s v="Massachusetts"/>
    <s v="Boston"/>
    <s v="Fanta"/>
    <n v="0.39999999999999997"/>
    <n v="1750"/>
    <n v="699.99999999999989"/>
    <n v="244.99999999999994"/>
    <n v="0.35"/>
  </r>
  <r>
    <s v="Sodapop"/>
    <n v="1185732"/>
    <d v="2021-01-14T00:00:00"/>
    <s v="Northeast"/>
    <s v="Massachusetts"/>
    <s v="Boston"/>
    <s v="Powerade"/>
    <n v="0.55000000000000004"/>
    <n v="2250"/>
    <n v="1237.5"/>
    <n v="433.125"/>
    <n v="0.35"/>
  </r>
  <r>
    <s v="Sodapop"/>
    <n v="1185732"/>
    <d v="2021-01-14T00:00:00"/>
    <s v="Northeast"/>
    <s v="Massachusetts"/>
    <s v="Boston"/>
    <s v="Dasani Water"/>
    <n v="0.45"/>
    <n v="3250"/>
    <n v="1462.5"/>
    <n v="585"/>
    <n v="0.39999999999999997"/>
  </r>
  <r>
    <s v="Sodapop"/>
    <n v="1185732"/>
    <d v="2021-02-12T00:00:00"/>
    <s v="Northeast"/>
    <s v="Massachusetts"/>
    <s v="Boston"/>
    <s v="Coca-Cola"/>
    <n v="0.45"/>
    <n v="5750"/>
    <n v="2587.5"/>
    <n v="1164.375"/>
    <n v="0.45"/>
  </r>
  <r>
    <s v="Sodapop"/>
    <n v="1185732"/>
    <d v="2021-02-12T00:00:00"/>
    <s v="Northeast"/>
    <s v="Massachusetts"/>
    <s v="Boston"/>
    <s v="Diet Coke"/>
    <n v="0.45"/>
    <n v="2250"/>
    <n v="1012.5"/>
    <n v="455.625"/>
    <n v="0.45"/>
  </r>
  <r>
    <s v="Sodapop"/>
    <n v="1185732"/>
    <d v="2021-02-12T00:00:00"/>
    <s v="Northeast"/>
    <s v="Massachusetts"/>
    <s v="Boston"/>
    <s v="Sprite"/>
    <n v="0.35000000000000003"/>
    <n v="2750"/>
    <n v="962.50000000000011"/>
    <n v="336.875"/>
    <n v="0.35"/>
  </r>
  <r>
    <s v="Sodapop"/>
    <n v="1185732"/>
    <d v="2021-02-12T00:00:00"/>
    <s v="Northeast"/>
    <s v="Massachusetts"/>
    <s v="Boston"/>
    <s v="Fanta"/>
    <n v="0.39999999999999997"/>
    <n v="1500"/>
    <n v="600"/>
    <n v="210"/>
    <n v="0.35"/>
  </r>
  <r>
    <s v="Sodapop"/>
    <n v="1185732"/>
    <d v="2021-02-12T00:00:00"/>
    <s v="Northeast"/>
    <s v="Massachusetts"/>
    <s v="Boston"/>
    <s v="Powerade"/>
    <n v="0.55000000000000004"/>
    <n v="2250"/>
    <n v="1237.5"/>
    <n v="433.125"/>
    <n v="0.35"/>
  </r>
  <r>
    <s v="Sodapop"/>
    <n v="1185732"/>
    <d v="2021-02-12T00:00:00"/>
    <s v="Northeast"/>
    <s v="Massachusetts"/>
    <s v="Boston"/>
    <s v="Dasani Water"/>
    <n v="0.45"/>
    <n v="3250"/>
    <n v="1462.5"/>
    <n v="585"/>
    <n v="0.39999999999999997"/>
  </r>
  <r>
    <s v="Sodapop"/>
    <n v="1185732"/>
    <d v="2021-03-10T00:00:00"/>
    <s v="Northeast"/>
    <s v="Massachusetts"/>
    <s v="Boston"/>
    <s v="Coca-Cola"/>
    <n v="0.45"/>
    <n v="5450"/>
    <n v="2452.5"/>
    <n v="1103.625"/>
    <n v="0.45"/>
  </r>
  <r>
    <s v="Sodapop"/>
    <n v="1185732"/>
    <d v="2021-03-10T00:00:00"/>
    <s v="Northeast"/>
    <s v="Massachusetts"/>
    <s v="Boston"/>
    <s v="Diet Coke"/>
    <n v="0.45"/>
    <n v="2500"/>
    <n v="1125"/>
    <n v="506.25"/>
    <n v="0.45"/>
  </r>
  <r>
    <s v="Sodapop"/>
    <n v="1185732"/>
    <d v="2021-03-10T00:00:00"/>
    <s v="Northeast"/>
    <s v="Massachusetts"/>
    <s v="Boston"/>
    <s v="Sprite"/>
    <n v="0.35000000000000003"/>
    <n v="2750"/>
    <n v="962.50000000000011"/>
    <n v="336.875"/>
    <n v="0.35"/>
  </r>
  <r>
    <s v="Sodapop"/>
    <n v="1185732"/>
    <d v="2021-03-10T00:00:00"/>
    <s v="Northeast"/>
    <s v="Massachusetts"/>
    <s v="Boston"/>
    <s v="Fanta"/>
    <n v="0.39999999999999997"/>
    <n v="1250"/>
    <n v="499.99999999999994"/>
    <n v="174.99999999999997"/>
    <n v="0.35"/>
  </r>
  <r>
    <s v="Sodapop"/>
    <n v="1185732"/>
    <d v="2021-03-10T00:00:00"/>
    <s v="Northeast"/>
    <s v="Massachusetts"/>
    <s v="Boston"/>
    <s v="Powerade"/>
    <n v="0.55000000000000004"/>
    <n v="1750"/>
    <n v="962.50000000000011"/>
    <n v="336.875"/>
    <n v="0.35"/>
  </r>
  <r>
    <s v="Sodapop"/>
    <n v="1185732"/>
    <d v="2021-03-10T00:00:00"/>
    <s v="Northeast"/>
    <s v="Massachusetts"/>
    <s v="Boston"/>
    <s v="Dasani Water"/>
    <n v="0.45"/>
    <n v="2750"/>
    <n v="1237.5"/>
    <n v="494.99999999999994"/>
    <n v="0.39999999999999997"/>
  </r>
  <r>
    <s v="Sodapop"/>
    <n v="1185732"/>
    <d v="2021-04-11T00:00:00"/>
    <s v="Northeast"/>
    <s v="Massachusetts"/>
    <s v="Boston"/>
    <s v="Coca-Cola"/>
    <n v="0.45"/>
    <n v="5250"/>
    <n v="2362.5"/>
    <n v="1063.125"/>
    <n v="0.45"/>
  </r>
  <r>
    <s v="Sodapop"/>
    <n v="1185732"/>
    <d v="2021-04-11T00:00:00"/>
    <s v="Northeast"/>
    <s v="Massachusetts"/>
    <s v="Boston"/>
    <s v="Diet Coke"/>
    <n v="0.45"/>
    <n v="2250"/>
    <n v="1012.5"/>
    <n v="455.625"/>
    <n v="0.45"/>
  </r>
  <r>
    <s v="Sodapop"/>
    <n v="1185732"/>
    <d v="2021-04-11T00:00:00"/>
    <s v="Northeast"/>
    <s v="Massachusetts"/>
    <s v="Boston"/>
    <s v="Sprite"/>
    <n v="0.35000000000000003"/>
    <n v="2250"/>
    <n v="787.50000000000011"/>
    <n v="275.625"/>
    <n v="0.35"/>
  </r>
  <r>
    <s v="Sodapop"/>
    <n v="1185732"/>
    <d v="2021-04-11T00:00:00"/>
    <s v="Northeast"/>
    <s v="Massachusetts"/>
    <s v="Boston"/>
    <s v="Fanta"/>
    <n v="0.39999999999999997"/>
    <n v="1500"/>
    <n v="600"/>
    <n v="210"/>
    <n v="0.35"/>
  </r>
  <r>
    <s v="Sodapop"/>
    <n v="1185732"/>
    <d v="2021-04-11T00:00:00"/>
    <s v="Northeast"/>
    <s v="Massachusetts"/>
    <s v="Boston"/>
    <s v="Powerade"/>
    <n v="0.55000000000000004"/>
    <n v="1500"/>
    <n v="825.00000000000011"/>
    <n v="288.75"/>
    <n v="0.35"/>
  </r>
  <r>
    <s v="Sodapop"/>
    <n v="1185732"/>
    <d v="2021-04-11T00:00:00"/>
    <s v="Northeast"/>
    <s v="Massachusetts"/>
    <s v="Boston"/>
    <s v="Dasani Water"/>
    <n v="0.45"/>
    <n v="3000"/>
    <n v="1350"/>
    <n v="540"/>
    <n v="0.39999999999999997"/>
  </r>
  <r>
    <s v="Sodapop"/>
    <n v="1185732"/>
    <d v="2021-05-10T00:00:00"/>
    <s v="Northeast"/>
    <s v="Massachusetts"/>
    <s v="Boston"/>
    <s v="Coca-Cola"/>
    <n v="0.6"/>
    <n v="5700"/>
    <n v="3420"/>
    <n v="1539"/>
    <n v="0.45"/>
  </r>
  <r>
    <s v="Sodapop"/>
    <n v="1185732"/>
    <d v="2021-05-10T00:00:00"/>
    <s v="Northeast"/>
    <s v="Massachusetts"/>
    <s v="Boston"/>
    <s v="Diet Coke"/>
    <n v="0.55000000000000004"/>
    <n v="2750"/>
    <n v="1512.5000000000002"/>
    <n v="680.62500000000011"/>
    <n v="0.45"/>
  </r>
  <r>
    <s v="Sodapop"/>
    <n v="1185732"/>
    <d v="2021-05-10T00:00:00"/>
    <s v="Northeast"/>
    <s v="Massachusetts"/>
    <s v="Boston"/>
    <s v="Sprite"/>
    <n v="0.5"/>
    <n v="3000"/>
    <n v="1500"/>
    <n v="525"/>
    <n v="0.35"/>
  </r>
  <r>
    <s v="Sodapop"/>
    <n v="1185732"/>
    <d v="2021-05-10T00:00:00"/>
    <s v="Northeast"/>
    <s v="Massachusetts"/>
    <s v="Boston"/>
    <s v="Fanta"/>
    <n v="0.5"/>
    <n v="2500"/>
    <n v="1250"/>
    <n v="437.5"/>
    <n v="0.35"/>
  </r>
  <r>
    <s v="Sodapop"/>
    <n v="1185732"/>
    <d v="2021-05-10T00:00:00"/>
    <s v="Northeast"/>
    <s v="Massachusetts"/>
    <s v="Boston"/>
    <s v="Powerade"/>
    <n v="0.6"/>
    <n v="2750"/>
    <n v="1650"/>
    <n v="577.5"/>
    <n v="0.35"/>
  </r>
  <r>
    <s v="Sodapop"/>
    <n v="1185732"/>
    <d v="2021-05-10T00:00:00"/>
    <s v="Northeast"/>
    <s v="Massachusetts"/>
    <s v="Boston"/>
    <s v="Dasani Water"/>
    <n v="0.65"/>
    <n v="4000"/>
    <n v="2600"/>
    <n v="1040"/>
    <n v="0.39999999999999997"/>
  </r>
  <r>
    <s v="Sodapop"/>
    <n v="1185732"/>
    <d v="2021-06-12T00:00:00"/>
    <s v="Northeast"/>
    <s v="Massachusetts"/>
    <s v="Boston"/>
    <s v="Coca-Cola"/>
    <n v="0.6"/>
    <n v="6500"/>
    <n v="3900"/>
    <n v="1755"/>
    <n v="0.45"/>
  </r>
  <r>
    <s v="Sodapop"/>
    <n v="1185732"/>
    <d v="2021-06-12T00:00:00"/>
    <s v="Northeast"/>
    <s v="Massachusetts"/>
    <s v="Boston"/>
    <s v="Diet Coke"/>
    <n v="0.55000000000000004"/>
    <n v="4000"/>
    <n v="2200"/>
    <n v="990"/>
    <n v="0.45"/>
  </r>
  <r>
    <s v="Sodapop"/>
    <n v="1185732"/>
    <d v="2021-06-12T00:00:00"/>
    <s v="Northeast"/>
    <s v="Massachusetts"/>
    <s v="Boston"/>
    <s v="Sprite"/>
    <n v="0.5"/>
    <n v="3250"/>
    <n v="1625"/>
    <n v="568.75"/>
    <n v="0.35"/>
  </r>
  <r>
    <s v="Sodapop"/>
    <n v="1185732"/>
    <d v="2021-06-12T00:00:00"/>
    <s v="Northeast"/>
    <s v="Massachusetts"/>
    <s v="Boston"/>
    <s v="Fanta"/>
    <n v="0.5"/>
    <n v="3000"/>
    <n v="1500"/>
    <n v="525"/>
    <n v="0.35"/>
  </r>
  <r>
    <s v="Sodapop"/>
    <n v="1185732"/>
    <d v="2021-06-12T00:00:00"/>
    <s v="Northeast"/>
    <s v="Massachusetts"/>
    <s v="Boston"/>
    <s v="Powerade"/>
    <n v="0.6"/>
    <n v="3000"/>
    <n v="1800"/>
    <n v="630"/>
    <n v="0.35"/>
  </r>
  <r>
    <s v="Sodapop"/>
    <n v="1185732"/>
    <d v="2021-06-12T00:00:00"/>
    <s v="Northeast"/>
    <s v="Massachusetts"/>
    <s v="Boston"/>
    <s v="Dasani Water"/>
    <n v="0.65"/>
    <n v="4500"/>
    <n v="2925"/>
    <n v="1170"/>
    <n v="0.39999999999999997"/>
  </r>
  <r>
    <s v="Sodapop"/>
    <n v="1185732"/>
    <d v="2021-07-10T00:00:00"/>
    <s v="Northeast"/>
    <s v="Massachusetts"/>
    <s v="Boston"/>
    <s v="Coca-Cola"/>
    <n v="0.6"/>
    <n v="6750"/>
    <n v="4050"/>
    <n v="1822.5"/>
    <n v="0.45"/>
  </r>
  <r>
    <s v="Sodapop"/>
    <n v="1185732"/>
    <d v="2021-07-10T00:00:00"/>
    <s v="Northeast"/>
    <s v="Massachusetts"/>
    <s v="Boston"/>
    <s v="Diet Coke"/>
    <n v="0.55000000000000004"/>
    <n v="4250"/>
    <n v="2337.5"/>
    <n v="1051.875"/>
    <n v="0.45"/>
  </r>
  <r>
    <s v="Sodapop"/>
    <n v="1185732"/>
    <d v="2021-07-10T00:00:00"/>
    <s v="Northeast"/>
    <s v="Massachusetts"/>
    <s v="Boston"/>
    <s v="Sprite"/>
    <n v="0.5"/>
    <n v="3500"/>
    <n v="1750"/>
    <n v="612.5"/>
    <n v="0.35"/>
  </r>
  <r>
    <s v="Sodapop"/>
    <n v="1185732"/>
    <d v="2021-07-10T00:00:00"/>
    <s v="Northeast"/>
    <s v="Massachusetts"/>
    <s v="Boston"/>
    <s v="Fanta"/>
    <n v="0.5"/>
    <n v="3000"/>
    <n v="1500"/>
    <n v="525"/>
    <n v="0.35"/>
  </r>
  <r>
    <s v="Sodapop"/>
    <n v="1185732"/>
    <d v="2021-07-10T00:00:00"/>
    <s v="Northeast"/>
    <s v="Massachusetts"/>
    <s v="Boston"/>
    <s v="Powerade"/>
    <n v="0.6"/>
    <n v="3250"/>
    <n v="1950"/>
    <n v="682.5"/>
    <n v="0.35"/>
  </r>
  <r>
    <s v="Sodapop"/>
    <n v="1185732"/>
    <d v="2021-07-10T00:00:00"/>
    <s v="Northeast"/>
    <s v="Massachusetts"/>
    <s v="Boston"/>
    <s v="Dasani Water"/>
    <n v="0.65"/>
    <n v="5000"/>
    <n v="3250"/>
    <n v="1300"/>
    <n v="0.39999999999999997"/>
  </r>
  <r>
    <s v="Sodapop"/>
    <n v="1185732"/>
    <d v="2021-08-11T00:00:00"/>
    <s v="Northeast"/>
    <s v="Massachusetts"/>
    <s v="Boston"/>
    <s v="Coca-Cola"/>
    <n v="0.6"/>
    <n v="6500"/>
    <n v="3900"/>
    <n v="1755"/>
    <n v="0.45"/>
  </r>
  <r>
    <s v="Sodapop"/>
    <n v="1185732"/>
    <d v="2021-08-11T00:00:00"/>
    <s v="Northeast"/>
    <s v="Massachusetts"/>
    <s v="Boston"/>
    <s v="Diet Coke"/>
    <n v="0.55000000000000004"/>
    <n v="4250"/>
    <n v="2337.5"/>
    <n v="1051.875"/>
    <n v="0.45"/>
  </r>
  <r>
    <s v="Sodapop"/>
    <n v="1185732"/>
    <d v="2021-08-11T00:00:00"/>
    <s v="Northeast"/>
    <s v="Massachusetts"/>
    <s v="Boston"/>
    <s v="Sprite"/>
    <n v="0.5"/>
    <n v="3500"/>
    <n v="1750"/>
    <n v="612.5"/>
    <n v="0.35"/>
  </r>
  <r>
    <s v="Sodapop"/>
    <n v="1185732"/>
    <d v="2021-08-11T00:00:00"/>
    <s v="Northeast"/>
    <s v="Massachusetts"/>
    <s v="Boston"/>
    <s v="Fanta"/>
    <n v="0.5"/>
    <n v="2500"/>
    <n v="1250"/>
    <n v="437.5"/>
    <n v="0.35"/>
  </r>
  <r>
    <s v="Sodapop"/>
    <n v="1185732"/>
    <d v="2021-08-11T00:00:00"/>
    <s v="Northeast"/>
    <s v="Massachusetts"/>
    <s v="Boston"/>
    <s v="Powerade"/>
    <n v="0.6"/>
    <n v="2250"/>
    <n v="1350"/>
    <n v="472.49999999999994"/>
    <n v="0.35"/>
  </r>
  <r>
    <s v="Sodapop"/>
    <n v="1185732"/>
    <d v="2021-08-11T00:00:00"/>
    <s v="Northeast"/>
    <s v="Massachusetts"/>
    <s v="Boston"/>
    <s v="Dasani Water"/>
    <n v="0.65"/>
    <n v="4000"/>
    <n v="2600"/>
    <n v="1040"/>
    <n v="0.39999999999999997"/>
  </r>
  <r>
    <s v="Sodapop"/>
    <n v="1185732"/>
    <d v="2021-09-10T00:00:00"/>
    <s v="Northeast"/>
    <s v="Massachusetts"/>
    <s v="Boston"/>
    <s v="Coca-Cola"/>
    <n v="0.6"/>
    <n v="5250"/>
    <n v="3150"/>
    <n v="1417.5"/>
    <n v="0.45"/>
  </r>
  <r>
    <s v="Sodapop"/>
    <n v="1185732"/>
    <d v="2021-09-10T00:00:00"/>
    <s v="Northeast"/>
    <s v="Massachusetts"/>
    <s v="Boston"/>
    <s v="Diet Coke"/>
    <n v="0.55000000000000004"/>
    <n v="3250"/>
    <n v="1787.5000000000002"/>
    <n v="804.37500000000011"/>
    <n v="0.45"/>
  </r>
  <r>
    <s v="Sodapop"/>
    <n v="1185732"/>
    <d v="2021-09-10T00:00:00"/>
    <s v="Northeast"/>
    <s v="Massachusetts"/>
    <s v="Boston"/>
    <s v="Sprite"/>
    <n v="0.5"/>
    <n v="2250"/>
    <n v="1125"/>
    <n v="393.75"/>
    <n v="0.35"/>
  </r>
  <r>
    <s v="Sodapop"/>
    <n v="1185732"/>
    <d v="2021-09-10T00:00:00"/>
    <s v="Northeast"/>
    <s v="Massachusetts"/>
    <s v="Boston"/>
    <s v="Fanta"/>
    <n v="0.5"/>
    <n v="2000"/>
    <n v="1000"/>
    <n v="350"/>
    <n v="0.35"/>
  </r>
  <r>
    <s v="Sodapop"/>
    <n v="1185732"/>
    <d v="2021-09-10T00:00:00"/>
    <s v="Northeast"/>
    <s v="Massachusetts"/>
    <s v="Boston"/>
    <s v="Powerade"/>
    <n v="0.6"/>
    <n v="2000"/>
    <n v="1200"/>
    <n v="420"/>
    <n v="0.35"/>
  </r>
  <r>
    <s v="Sodapop"/>
    <n v="1185732"/>
    <d v="2021-09-10T00:00:00"/>
    <s v="Northeast"/>
    <s v="Massachusetts"/>
    <s v="Boston"/>
    <s v="Dasani Water"/>
    <n v="0.65"/>
    <n v="3000"/>
    <n v="1950"/>
    <n v="779.99999999999989"/>
    <n v="0.39999999999999997"/>
  </r>
  <r>
    <s v="Sodapop"/>
    <n v="1185732"/>
    <d v="2021-10-12T00:00:00"/>
    <s v="Northeast"/>
    <s v="Massachusetts"/>
    <s v="Boston"/>
    <s v="Coca-Cola"/>
    <n v="0.65"/>
    <n v="4750"/>
    <n v="3087.5"/>
    <n v="1389.375"/>
    <n v="0.45"/>
  </r>
  <r>
    <s v="Sodapop"/>
    <n v="1185732"/>
    <d v="2021-10-12T00:00:00"/>
    <s v="Northeast"/>
    <s v="Massachusetts"/>
    <s v="Boston"/>
    <s v="Diet Coke"/>
    <n v="0.60000000000000009"/>
    <n v="3000"/>
    <n v="1800.0000000000002"/>
    <n v="810.00000000000011"/>
    <n v="0.45"/>
  </r>
  <r>
    <s v="Sodapop"/>
    <n v="1185732"/>
    <d v="2021-10-12T00:00:00"/>
    <s v="Northeast"/>
    <s v="Massachusetts"/>
    <s v="Boston"/>
    <s v="Sprite"/>
    <n v="0.60000000000000009"/>
    <n v="2000"/>
    <n v="1200.0000000000002"/>
    <n v="420.00000000000006"/>
    <n v="0.35"/>
  </r>
  <r>
    <s v="Sodapop"/>
    <n v="1185732"/>
    <d v="2021-10-12T00:00:00"/>
    <s v="Northeast"/>
    <s v="Massachusetts"/>
    <s v="Boston"/>
    <s v="Fanta"/>
    <n v="0.60000000000000009"/>
    <n v="1750"/>
    <n v="1050.0000000000002"/>
    <n v="367.50000000000006"/>
    <n v="0.35"/>
  </r>
  <r>
    <s v="Sodapop"/>
    <n v="1185732"/>
    <d v="2021-10-12T00:00:00"/>
    <s v="Northeast"/>
    <s v="Massachusetts"/>
    <s v="Boston"/>
    <s v="Powerade"/>
    <n v="0.70000000000000007"/>
    <n v="1750"/>
    <n v="1225.0000000000002"/>
    <n v="428.75000000000006"/>
    <n v="0.35"/>
  </r>
  <r>
    <s v="Sodapop"/>
    <n v="1185732"/>
    <d v="2021-10-12T00:00:00"/>
    <s v="Northeast"/>
    <s v="Massachusetts"/>
    <s v="Boston"/>
    <s v="Dasani Water"/>
    <n v="0.75"/>
    <n v="3000"/>
    <n v="2250"/>
    <n v="899.99999999999989"/>
    <n v="0.39999999999999997"/>
  </r>
  <r>
    <s v="Sodapop"/>
    <n v="1185732"/>
    <d v="2021-11-11T00:00:00"/>
    <s v="Northeast"/>
    <s v="Massachusetts"/>
    <s v="Boston"/>
    <s v="Coca-Cola"/>
    <n v="0.70000000000000007"/>
    <n v="4500"/>
    <n v="3150.0000000000005"/>
    <n v="1417.5000000000002"/>
    <n v="0.45"/>
  </r>
  <r>
    <s v="Sodapop"/>
    <n v="1185732"/>
    <d v="2021-11-11T00:00:00"/>
    <s v="Northeast"/>
    <s v="Massachusetts"/>
    <s v="Boston"/>
    <s v="Diet Coke"/>
    <n v="0.60000000000000009"/>
    <n v="3250"/>
    <n v="1950.0000000000002"/>
    <n v="877.50000000000011"/>
    <n v="0.45"/>
  </r>
  <r>
    <s v="Sodapop"/>
    <n v="1185732"/>
    <d v="2021-11-11T00:00:00"/>
    <s v="Northeast"/>
    <s v="Massachusetts"/>
    <s v="Boston"/>
    <s v="Sprite"/>
    <n v="0.60000000000000009"/>
    <n v="3200"/>
    <n v="1920.0000000000002"/>
    <n v="672"/>
    <n v="0.35"/>
  </r>
  <r>
    <s v="Sodapop"/>
    <n v="1185732"/>
    <d v="2021-11-11T00:00:00"/>
    <s v="Northeast"/>
    <s v="Massachusetts"/>
    <s v="Boston"/>
    <s v="Fanta"/>
    <n v="0.60000000000000009"/>
    <n v="3000"/>
    <n v="1800.0000000000002"/>
    <n v="630"/>
    <n v="0.35"/>
  </r>
  <r>
    <s v="Sodapop"/>
    <n v="1185732"/>
    <d v="2021-11-11T00:00:00"/>
    <s v="Northeast"/>
    <s v="Massachusetts"/>
    <s v="Boston"/>
    <s v="Powerade"/>
    <n v="0.70000000000000007"/>
    <n v="2750"/>
    <n v="1925.0000000000002"/>
    <n v="673.75"/>
    <n v="0.35"/>
  </r>
  <r>
    <s v="Sodapop"/>
    <n v="1185732"/>
    <d v="2021-11-11T00:00:00"/>
    <s v="Northeast"/>
    <s v="Massachusetts"/>
    <s v="Boston"/>
    <s v="Dasani Water"/>
    <n v="0.75"/>
    <n v="3750"/>
    <n v="2812.5"/>
    <n v="1125"/>
    <n v="0.39999999999999997"/>
  </r>
  <r>
    <s v="Sodapop"/>
    <n v="1185732"/>
    <d v="2021-12-10T00:00:00"/>
    <s v="Northeast"/>
    <s v="Massachusetts"/>
    <s v="Boston"/>
    <s v="Coca-Cola"/>
    <n v="0.70000000000000007"/>
    <n v="6000"/>
    <n v="4200"/>
    <n v="1890"/>
    <n v="0.45"/>
  </r>
  <r>
    <s v="Sodapop"/>
    <n v="1185732"/>
    <d v="2021-12-10T00:00:00"/>
    <s v="Northeast"/>
    <s v="Massachusetts"/>
    <s v="Boston"/>
    <s v="Diet Coke"/>
    <n v="0.60000000000000009"/>
    <n v="4000"/>
    <n v="2400.0000000000005"/>
    <n v="1080.0000000000002"/>
    <n v="0.45"/>
  </r>
  <r>
    <s v="Sodapop"/>
    <n v="1185732"/>
    <d v="2021-12-10T00:00:00"/>
    <s v="Northeast"/>
    <s v="Massachusetts"/>
    <s v="Boston"/>
    <s v="Sprite"/>
    <n v="0.60000000000000009"/>
    <n v="3750"/>
    <n v="2250.0000000000005"/>
    <n v="787.50000000000011"/>
    <n v="0.35"/>
  </r>
  <r>
    <s v="Sodapop"/>
    <n v="1185732"/>
    <d v="2021-12-10T00:00:00"/>
    <s v="Northeast"/>
    <s v="Massachusetts"/>
    <s v="Boston"/>
    <s v="Fanta"/>
    <n v="0.60000000000000009"/>
    <n v="3250"/>
    <n v="1950.0000000000002"/>
    <n v="682.5"/>
    <n v="0.35"/>
  </r>
  <r>
    <s v="Sodapop"/>
    <n v="1185732"/>
    <d v="2021-12-10T00:00:00"/>
    <s v="Northeast"/>
    <s v="Massachusetts"/>
    <s v="Boston"/>
    <s v="Powerade"/>
    <n v="0.70000000000000007"/>
    <n v="3250"/>
    <n v="2275"/>
    <n v="796.25"/>
    <n v="0.35"/>
  </r>
  <r>
    <s v="Sodapop"/>
    <n v="1185732"/>
    <d v="2021-12-10T00:00:00"/>
    <s v="Northeast"/>
    <s v="Massachusetts"/>
    <s v="Boston"/>
    <s v="Dasani Water"/>
    <n v="0.75"/>
    <n v="4250"/>
    <n v="3187.5"/>
    <n v="1275"/>
    <n v="0.39999999999999997"/>
  </r>
  <r>
    <s v="Sodapop"/>
    <n v="1185732"/>
    <d v="2021-01-21T00:00:00"/>
    <s v="Northeast"/>
    <s v="Vermont"/>
    <s v="Burlington"/>
    <s v="Coca-Cola"/>
    <n v="0.5"/>
    <n v="5250"/>
    <n v="2625"/>
    <n v="1050"/>
    <n v="0.4"/>
  </r>
  <r>
    <s v="Sodapop"/>
    <n v="1185732"/>
    <d v="2021-01-21T00:00:00"/>
    <s v="Northeast"/>
    <s v="Vermont"/>
    <s v="Burlington"/>
    <s v="Diet Coke"/>
    <n v="0.5"/>
    <n v="3250"/>
    <n v="1625"/>
    <n v="650"/>
    <n v="0.4"/>
  </r>
  <r>
    <s v="Sodapop"/>
    <n v="1185732"/>
    <d v="2021-01-21T00:00:00"/>
    <s v="Northeast"/>
    <s v="Vermont"/>
    <s v="Burlington"/>
    <s v="Sprite"/>
    <n v="0.4"/>
    <n v="3250"/>
    <n v="1300"/>
    <n v="390"/>
    <n v="0.3"/>
  </r>
  <r>
    <s v="Sodapop"/>
    <n v="1185732"/>
    <d v="2021-01-21T00:00:00"/>
    <s v="Northeast"/>
    <s v="Vermont"/>
    <s v="Burlington"/>
    <s v="Fanta"/>
    <n v="0.44999999999999996"/>
    <n v="1750"/>
    <n v="787.49999999999989"/>
    <n v="236.24999999999994"/>
    <n v="0.3"/>
  </r>
  <r>
    <s v="Sodapop"/>
    <n v="1185732"/>
    <d v="2021-01-21T00:00:00"/>
    <s v="Northeast"/>
    <s v="Vermont"/>
    <s v="Burlington"/>
    <s v="Powerade"/>
    <n v="0.60000000000000009"/>
    <n v="2250"/>
    <n v="1350.0000000000002"/>
    <n v="405.00000000000006"/>
    <n v="0.3"/>
  </r>
  <r>
    <s v="Sodapop"/>
    <n v="1185732"/>
    <d v="2021-01-21T00:00:00"/>
    <s v="Northeast"/>
    <s v="Vermont"/>
    <s v="Burlington"/>
    <s v="Dasani Water"/>
    <n v="0.5"/>
    <n v="3250"/>
    <n v="1625"/>
    <n v="568.75"/>
    <n v="0.35"/>
  </r>
  <r>
    <s v="Sodapop"/>
    <n v="1185732"/>
    <d v="2021-02-19T00:00:00"/>
    <s v="Northeast"/>
    <s v="Vermont"/>
    <s v="Burlington"/>
    <s v="Coca-Cola"/>
    <n v="0.5"/>
    <n v="6000"/>
    <n v="3000"/>
    <n v="1200"/>
    <n v="0.4"/>
  </r>
  <r>
    <s v="Sodapop"/>
    <n v="1185732"/>
    <d v="2021-02-19T00:00:00"/>
    <s v="Northeast"/>
    <s v="Vermont"/>
    <s v="Burlington"/>
    <s v="Diet Coke"/>
    <n v="0.5"/>
    <n v="2500"/>
    <n v="1250"/>
    <n v="500"/>
    <n v="0.4"/>
  </r>
  <r>
    <s v="Sodapop"/>
    <n v="1185732"/>
    <d v="2021-02-19T00:00:00"/>
    <s v="Northeast"/>
    <s v="Vermont"/>
    <s v="Burlington"/>
    <s v="Sprite"/>
    <n v="0.4"/>
    <n v="3000"/>
    <n v="1200"/>
    <n v="360"/>
    <n v="0.3"/>
  </r>
  <r>
    <s v="Sodapop"/>
    <n v="1185732"/>
    <d v="2021-02-19T00:00:00"/>
    <s v="Northeast"/>
    <s v="Vermont"/>
    <s v="Burlington"/>
    <s v="Fanta"/>
    <n v="0.44999999999999996"/>
    <n v="2000"/>
    <n v="899.99999999999989"/>
    <n v="269.99999999999994"/>
    <n v="0.3"/>
  </r>
  <r>
    <s v="Sodapop"/>
    <n v="1185732"/>
    <d v="2021-02-19T00:00:00"/>
    <s v="Northeast"/>
    <s v="Vermont"/>
    <s v="Burlington"/>
    <s v="Powerade"/>
    <n v="0.60000000000000009"/>
    <n v="2750"/>
    <n v="1650.0000000000002"/>
    <n v="495.00000000000006"/>
    <n v="0.3"/>
  </r>
  <r>
    <s v="Sodapop"/>
    <n v="1185732"/>
    <d v="2021-02-19T00:00:00"/>
    <s v="Northeast"/>
    <s v="Vermont"/>
    <s v="Burlington"/>
    <s v="Dasani Water"/>
    <n v="0.5"/>
    <n v="3750"/>
    <n v="1875"/>
    <n v="656.25"/>
    <n v="0.35"/>
  </r>
  <r>
    <s v="Sodapop"/>
    <n v="1185732"/>
    <d v="2021-03-17T00:00:00"/>
    <s v="Northeast"/>
    <s v="Vermont"/>
    <s v="Burlington"/>
    <s v="Coca-Cola"/>
    <n v="0.5"/>
    <n v="5700"/>
    <n v="2850"/>
    <n v="1140"/>
    <n v="0.4"/>
  </r>
  <r>
    <s v="Sodapop"/>
    <n v="1185732"/>
    <d v="2021-03-17T00:00:00"/>
    <s v="Northeast"/>
    <s v="Vermont"/>
    <s v="Burlington"/>
    <s v="Diet Coke"/>
    <n v="0.5"/>
    <n v="2750"/>
    <n v="1375"/>
    <n v="550"/>
    <n v="0.4"/>
  </r>
  <r>
    <s v="Sodapop"/>
    <n v="1185732"/>
    <d v="2021-03-17T00:00:00"/>
    <s v="Northeast"/>
    <s v="Vermont"/>
    <s v="Burlington"/>
    <s v="Sprite"/>
    <n v="0.4"/>
    <n v="3000"/>
    <n v="1200"/>
    <n v="360"/>
    <n v="0.3"/>
  </r>
  <r>
    <s v="Sodapop"/>
    <n v="1185732"/>
    <d v="2021-03-17T00:00:00"/>
    <s v="Northeast"/>
    <s v="Vermont"/>
    <s v="Burlington"/>
    <s v="Fanta"/>
    <n v="0.44999999999999996"/>
    <n v="1500"/>
    <n v="674.99999999999989"/>
    <n v="202.49999999999997"/>
    <n v="0.3"/>
  </r>
  <r>
    <s v="Sodapop"/>
    <n v="1185732"/>
    <d v="2021-03-17T00:00:00"/>
    <s v="Northeast"/>
    <s v="Vermont"/>
    <s v="Burlington"/>
    <s v="Powerade"/>
    <n v="0.60000000000000009"/>
    <n v="2000"/>
    <n v="1200.0000000000002"/>
    <n v="360.00000000000006"/>
    <n v="0.3"/>
  </r>
  <r>
    <s v="Sodapop"/>
    <n v="1185732"/>
    <d v="2021-03-17T00:00:00"/>
    <s v="Northeast"/>
    <s v="Vermont"/>
    <s v="Burlington"/>
    <s v="Dasani Water"/>
    <n v="0.5"/>
    <n v="3000"/>
    <n v="1500"/>
    <n v="525"/>
    <n v="0.35"/>
  </r>
  <r>
    <s v="Sodapop"/>
    <n v="1185732"/>
    <d v="2021-04-18T00:00:00"/>
    <s v="Northeast"/>
    <s v="Vermont"/>
    <s v="Burlington"/>
    <s v="Coca-Cola"/>
    <n v="0.5"/>
    <n v="5500"/>
    <n v="2750"/>
    <n v="1100"/>
    <n v="0.4"/>
  </r>
  <r>
    <s v="Sodapop"/>
    <n v="1185732"/>
    <d v="2021-04-18T00:00:00"/>
    <s v="Northeast"/>
    <s v="Vermont"/>
    <s v="Burlington"/>
    <s v="Diet Coke"/>
    <n v="0.5"/>
    <n v="2500"/>
    <n v="1250"/>
    <n v="500"/>
    <n v="0.4"/>
  </r>
  <r>
    <s v="Sodapop"/>
    <n v="1185732"/>
    <d v="2021-04-18T00:00:00"/>
    <s v="Northeast"/>
    <s v="Vermont"/>
    <s v="Burlington"/>
    <s v="Sprite"/>
    <n v="0.4"/>
    <n v="2500"/>
    <n v="1000"/>
    <n v="300"/>
    <n v="0.3"/>
  </r>
  <r>
    <s v="Sodapop"/>
    <n v="1185732"/>
    <d v="2021-04-18T00:00:00"/>
    <s v="Northeast"/>
    <s v="Vermont"/>
    <s v="Burlington"/>
    <s v="Fanta"/>
    <n v="0.44999999999999996"/>
    <n v="1750"/>
    <n v="787.49999999999989"/>
    <n v="236.24999999999994"/>
    <n v="0.3"/>
  </r>
  <r>
    <s v="Sodapop"/>
    <n v="1185732"/>
    <d v="2021-04-18T00:00:00"/>
    <s v="Northeast"/>
    <s v="Vermont"/>
    <s v="Burlington"/>
    <s v="Powerade"/>
    <n v="0.60000000000000009"/>
    <n v="1750"/>
    <n v="1050.0000000000002"/>
    <n v="315.00000000000006"/>
    <n v="0.3"/>
  </r>
  <r>
    <s v="Sodapop"/>
    <n v="1185732"/>
    <d v="2021-04-18T00:00:00"/>
    <s v="Northeast"/>
    <s v="Vermont"/>
    <s v="Burlington"/>
    <s v="Dasani Water"/>
    <n v="0.5"/>
    <n v="3250"/>
    <n v="1625"/>
    <n v="568.75"/>
    <n v="0.35"/>
  </r>
  <r>
    <s v="Sodapop"/>
    <n v="1185732"/>
    <d v="2021-05-17T00:00:00"/>
    <s v="Northeast"/>
    <s v="Vermont"/>
    <s v="Burlington"/>
    <s v="Coca-Cola"/>
    <n v="0.65"/>
    <n v="5950"/>
    <n v="3867.5"/>
    <n v="1547"/>
    <n v="0.4"/>
  </r>
  <r>
    <s v="Sodapop"/>
    <n v="1185732"/>
    <d v="2021-05-17T00:00:00"/>
    <s v="Northeast"/>
    <s v="Vermont"/>
    <s v="Burlington"/>
    <s v="Diet Coke"/>
    <n v="0.60000000000000009"/>
    <n v="3000"/>
    <n v="1800.0000000000002"/>
    <n v="720.00000000000011"/>
    <n v="0.4"/>
  </r>
  <r>
    <s v="Sodapop"/>
    <n v="1185732"/>
    <d v="2021-05-17T00:00:00"/>
    <s v="Northeast"/>
    <s v="Vermont"/>
    <s v="Burlington"/>
    <s v="Sprite"/>
    <n v="0.55000000000000004"/>
    <n v="3250"/>
    <n v="1787.5000000000002"/>
    <n v="536.25"/>
    <n v="0.3"/>
  </r>
  <r>
    <s v="Sodapop"/>
    <n v="1185732"/>
    <d v="2021-05-17T00:00:00"/>
    <s v="Northeast"/>
    <s v="Vermont"/>
    <s v="Burlington"/>
    <s v="Fanta"/>
    <n v="0.55000000000000004"/>
    <n v="2750"/>
    <n v="1512.5000000000002"/>
    <n v="453.75000000000006"/>
    <n v="0.3"/>
  </r>
  <r>
    <s v="Sodapop"/>
    <n v="1185732"/>
    <d v="2021-05-17T00:00:00"/>
    <s v="Northeast"/>
    <s v="Vermont"/>
    <s v="Burlington"/>
    <s v="Powerade"/>
    <n v="0.65"/>
    <n v="3000"/>
    <n v="1950"/>
    <n v="585"/>
    <n v="0.3"/>
  </r>
  <r>
    <s v="Sodapop"/>
    <n v="1185732"/>
    <d v="2021-05-17T00:00:00"/>
    <s v="Northeast"/>
    <s v="Vermont"/>
    <s v="Burlington"/>
    <s v="Dasani Water"/>
    <n v="0.70000000000000007"/>
    <n v="4250"/>
    <n v="2975.0000000000005"/>
    <n v="1041.25"/>
    <n v="0.35"/>
  </r>
  <r>
    <s v="Sodapop"/>
    <n v="1185732"/>
    <d v="2021-06-19T00:00:00"/>
    <s v="Northeast"/>
    <s v="Vermont"/>
    <s v="Burlington"/>
    <s v="Coca-Cola"/>
    <n v="0.65"/>
    <n v="6750"/>
    <n v="4387.5"/>
    <n v="1755"/>
    <n v="0.4"/>
  </r>
  <r>
    <s v="Sodapop"/>
    <n v="1185732"/>
    <d v="2021-06-19T00:00:00"/>
    <s v="Northeast"/>
    <s v="Vermont"/>
    <s v="Burlington"/>
    <s v="Diet Coke"/>
    <n v="0.60000000000000009"/>
    <n v="4250"/>
    <n v="2550.0000000000005"/>
    <n v="1020.0000000000002"/>
    <n v="0.4"/>
  </r>
  <r>
    <s v="Sodapop"/>
    <n v="1185732"/>
    <d v="2021-06-19T00:00:00"/>
    <s v="Northeast"/>
    <s v="Vermont"/>
    <s v="Burlington"/>
    <s v="Sprite"/>
    <n v="0.55000000000000004"/>
    <n v="3500"/>
    <n v="1925.0000000000002"/>
    <n v="577.5"/>
    <n v="0.3"/>
  </r>
  <r>
    <s v="Sodapop"/>
    <n v="1185732"/>
    <d v="2021-06-19T00:00:00"/>
    <s v="Northeast"/>
    <s v="Vermont"/>
    <s v="Burlington"/>
    <s v="Fanta"/>
    <n v="0.55000000000000004"/>
    <n v="3250"/>
    <n v="1787.5000000000002"/>
    <n v="536.25"/>
    <n v="0.3"/>
  </r>
  <r>
    <s v="Sodapop"/>
    <n v="1185732"/>
    <d v="2021-06-19T00:00:00"/>
    <s v="Northeast"/>
    <s v="Vermont"/>
    <s v="Burlington"/>
    <s v="Powerade"/>
    <n v="0.65"/>
    <n v="3250"/>
    <n v="2112.5"/>
    <n v="633.75"/>
    <n v="0.3"/>
  </r>
  <r>
    <s v="Sodapop"/>
    <n v="1185732"/>
    <d v="2021-06-19T00:00:00"/>
    <s v="Northeast"/>
    <s v="Vermont"/>
    <s v="Burlington"/>
    <s v="Dasani Water"/>
    <n v="0.70000000000000007"/>
    <n v="4750"/>
    <n v="3325.0000000000005"/>
    <n v="1163.75"/>
    <n v="0.35"/>
  </r>
  <r>
    <s v="Sodapop"/>
    <n v="1185732"/>
    <d v="2021-07-17T00:00:00"/>
    <s v="Northeast"/>
    <s v="Vermont"/>
    <s v="Burlington"/>
    <s v="Coca-Cola"/>
    <n v="0.65"/>
    <n v="7000"/>
    <n v="4550"/>
    <n v="1820"/>
    <n v="0.4"/>
  </r>
  <r>
    <s v="Sodapop"/>
    <n v="1185732"/>
    <d v="2021-07-17T00:00:00"/>
    <s v="Northeast"/>
    <s v="Vermont"/>
    <s v="Burlington"/>
    <s v="Diet Coke"/>
    <n v="0.60000000000000009"/>
    <n v="4500"/>
    <n v="2700.0000000000005"/>
    <n v="1080.0000000000002"/>
    <n v="0.4"/>
  </r>
  <r>
    <s v="Sodapop"/>
    <n v="1185732"/>
    <d v="2021-07-17T00:00:00"/>
    <s v="Northeast"/>
    <s v="Vermont"/>
    <s v="Burlington"/>
    <s v="Sprite"/>
    <n v="0.55000000000000004"/>
    <n v="3750"/>
    <n v="2062.5"/>
    <n v="618.75"/>
    <n v="0.3"/>
  </r>
  <r>
    <s v="Sodapop"/>
    <n v="1185732"/>
    <d v="2021-07-17T00:00:00"/>
    <s v="Northeast"/>
    <s v="Vermont"/>
    <s v="Burlington"/>
    <s v="Fanta"/>
    <n v="0.55000000000000004"/>
    <n v="3250"/>
    <n v="1787.5000000000002"/>
    <n v="536.25"/>
    <n v="0.3"/>
  </r>
  <r>
    <s v="Sodapop"/>
    <n v="1185732"/>
    <d v="2021-07-17T00:00:00"/>
    <s v="Northeast"/>
    <s v="Vermont"/>
    <s v="Burlington"/>
    <s v="Powerade"/>
    <n v="0.65"/>
    <n v="3500"/>
    <n v="2275"/>
    <n v="682.5"/>
    <n v="0.3"/>
  </r>
  <r>
    <s v="Sodapop"/>
    <n v="1185732"/>
    <d v="2021-07-17T00:00:00"/>
    <s v="Northeast"/>
    <s v="Vermont"/>
    <s v="Burlington"/>
    <s v="Dasani Water"/>
    <n v="0.70000000000000007"/>
    <n v="5250"/>
    <n v="3675.0000000000005"/>
    <n v="1286.25"/>
    <n v="0.35"/>
  </r>
  <r>
    <s v="Sodapop"/>
    <n v="1185732"/>
    <d v="2021-08-18T00:00:00"/>
    <s v="Northeast"/>
    <s v="Vermont"/>
    <s v="Burlington"/>
    <s v="Coca-Cola"/>
    <n v="0.65"/>
    <n v="6750"/>
    <n v="4387.5"/>
    <n v="1755"/>
    <n v="0.4"/>
  </r>
  <r>
    <s v="Sodapop"/>
    <n v="1185732"/>
    <d v="2021-08-18T00:00:00"/>
    <s v="Northeast"/>
    <s v="Vermont"/>
    <s v="Burlington"/>
    <s v="Diet Coke"/>
    <n v="0.60000000000000009"/>
    <n v="4500"/>
    <n v="2700.0000000000005"/>
    <n v="1080.0000000000002"/>
    <n v="0.4"/>
  </r>
  <r>
    <s v="Sodapop"/>
    <n v="1185732"/>
    <d v="2021-08-18T00:00:00"/>
    <s v="Northeast"/>
    <s v="Vermont"/>
    <s v="Burlington"/>
    <s v="Sprite"/>
    <n v="0.55000000000000004"/>
    <n v="3750"/>
    <n v="2062.5"/>
    <n v="618.75"/>
    <n v="0.3"/>
  </r>
  <r>
    <s v="Sodapop"/>
    <n v="1185732"/>
    <d v="2021-08-18T00:00:00"/>
    <s v="Northeast"/>
    <s v="Vermont"/>
    <s v="Burlington"/>
    <s v="Fanta"/>
    <n v="0.55000000000000004"/>
    <n v="2750"/>
    <n v="1512.5000000000002"/>
    <n v="453.75000000000006"/>
    <n v="0.3"/>
  </r>
  <r>
    <s v="Sodapop"/>
    <n v="1185732"/>
    <d v="2021-08-18T00:00:00"/>
    <s v="Northeast"/>
    <s v="Vermont"/>
    <s v="Burlington"/>
    <s v="Powerade"/>
    <n v="0.65"/>
    <n v="2500"/>
    <n v="1625"/>
    <n v="487.5"/>
    <n v="0.3"/>
  </r>
  <r>
    <s v="Sodapop"/>
    <n v="1185732"/>
    <d v="2021-08-18T00:00:00"/>
    <s v="Northeast"/>
    <s v="Vermont"/>
    <s v="Burlington"/>
    <s v="Dasani Water"/>
    <n v="0.70000000000000007"/>
    <n v="4250"/>
    <n v="2975.0000000000005"/>
    <n v="1041.25"/>
    <n v="0.35"/>
  </r>
  <r>
    <s v="Sodapop"/>
    <n v="1185732"/>
    <d v="2021-09-17T00:00:00"/>
    <s v="Northeast"/>
    <s v="Vermont"/>
    <s v="Burlington"/>
    <s v="Coca-Cola"/>
    <n v="0.65"/>
    <n v="5500"/>
    <n v="3575"/>
    <n v="1430"/>
    <n v="0.4"/>
  </r>
  <r>
    <s v="Sodapop"/>
    <n v="1185732"/>
    <d v="2021-09-17T00:00:00"/>
    <s v="Northeast"/>
    <s v="Vermont"/>
    <s v="Burlington"/>
    <s v="Diet Coke"/>
    <n v="0.60000000000000009"/>
    <n v="3500"/>
    <n v="2100.0000000000005"/>
    <n v="840.00000000000023"/>
    <n v="0.4"/>
  </r>
  <r>
    <s v="Sodapop"/>
    <n v="1185732"/>
    <d v="2021-09-17T00:00:00"/>
    <s v="Northeast"/>
    <s v="Vermont"/>
    <s v="Burlington"/>
    <s v="Sprite"/>
    <n v="0.55000000000000004"/>
    <n v="2500"/>
    <n v="1375"/>
    <n v="412.5"/>
    <n v="0.3"/>
  </r>
  <r>
    <s v="Sodapop"/>
    <n v="1185732"/>
    <d v="2021-09-17T00:00:00"/>
    <s v="Northeast"/>
    <s v="Vermont"/>
    <s v="Burlington"/>
    <s v="Fanta"/>
    <n v="0.55000000000000004"/>
    <n v="2250"/>
    <n v="1237.5"/>
    <n v="371.25"/>
    <n v="0.3"/>
  </r>
  <r>
    <s v="Sodapop"/>
    <n v="1185732"/>
    <d v="2021-09-17T00:00:00"/>
    <s v="Northeast"/>
    <s v="Vermont"/>
    <s v="Burlington"/>
    <s v="Powerade"/>
    <n v="0.65"/>
    <n v="2250"/>
    <n v="1462.5"/>
    <n v="438.75"/>
    <n v="0.3"/>
  </r>
  <r>
    <s v="Sodapop"/>
    <n v="1185732"/>
    <d v="2021-09-17T00:00:00"/>
    <s v="Northeast"/>
    <s v="Vermont"/>
    <s v="Burlington"/>
    <s v="Dasani Water"/>
    <n v="0.70000000000000007"/>
    <n v="3250"/>
    <n v="2275"/>
    <n v="796.25"/>
    <n v="0.35"/>
  </r>
  <r>
    <s v="Sodapop"/>
    <n v="1185732"/>
    <d v="2021-10-19T00:00:00"/>
    <s v="Northeast"/>
    <s v="Vermont"/>
    <s v="Burlington"/>
    <s v="Coca-Cola"/>
    <n v="0.70000000000000007"/>
    <n v="4750"/>
    <n v="3325.0000000000005"/>
    <n v="1330.0000000000002"/>
    <n v="0.4"/>
  </r>
  <r>
    <s v="Sodapop"/>
    <n v="1185732"/>
    <d v="2021-10-19T00:00:00"/>
    <s v="Northeast"/>
    <s v="Vermont"/>
    <s v="Burlington"/>
    <s v="Diet Coke"/>
    <n v="0.65000000000000013"/>
    <n v="3000"/>
    <n v="1950.0000000000005"/>
    <n v="780.00000000000023"/>
    <n v="0.4"/>
  </r>
  <r>
    <s v="Sodapop"/>
    <n v="1185732"/>
    <d v="2021-10-19T00:00:00"/>
    <s v="Northeast"/>
    <s v="Vermont"/>
    <s v="Burlington"/>
    <s v="Sprite"/>
    <n v="0.65000000000000013"/>
    <n v="2000"/>
    <n v="1300.0000000000002"/>
    <n v="390.00000000000006"/>
    <n v="0.3"/>
  </r>
  <r>
    <s v="Sodapop"/>
    <n v="1185732"/>
    <d v="2021-10-19T00:00:00"/>
    <s v="Northeast"/>
    <s v="Vermont"/>
    <s v="Burlington"/>
    <s v="Fanta"/>
    <n v="0.65000000000000013"/>
    <n v="1750"/>
    <n v="1137.5000000000002"/>
    <n v="341.25000000000006"/>
    <n v="0.3"/>
  </r>
  <r>
    <s v="Sodapop"/>
    <n v="1185732"/>
    <d v="2021-10-19T00:00:00"/>
    <s v="Northeast"/>
    <s v="Vermont"/>
    <s v="Burlington"/>
    <s v="Powerade"/>
    <n v="0.75000000000000011"/>
    <n v="1750"/>
    <n v="1312.5000000000002"/>
    <n v="393.75000000000006"/>
    <n v="0.3"/>
  </r>
  <r>
    <s v="Sodapop"/>
    <n v="1185732"/>
    <d v="2021-10-19T00:00:00"/>
    <s v="Northeast"/>
    <s v="Vermont"/>
    <s v="Burlington"/>
    <s v="Dasani Water"/>
    <n v="0.8"/>
    <n v="3000"/>
    <n v="2400"/>
    <n v="840"/>
    <n v="0.35"/>
  </r>
  <r>
    <s v="Sodapop"/>
    <n v="1185732"/>
    <d v="2021-11-18T00:00:00"/>
    <s v="Northeast"/>
    <s v="Vermont"/>
    <s v="Burlington"/>
    <s v="Coca-Cola"/>
    <n v="0.75000000000000011"/>
    <n v="4500"/>
    <n v="3375.0000000000005"/>
    <n v="1350.0000000000002"/>
    <n v="0.4"/>
  </r>
  <r>
    <s v="Sodapop"/>
    <n v="1185732"/>
    <d v="2021-11-18T00:00:00"/>
    <s v="Northeast"/>
    <s v="Vermont"/>
    <s v="Burlington"/>
    <s v="Diet Coke"/>
    <n v="0.65000000000000013"/>
    <n v="3250"/>
    <n v="2112.5000000000005"/>
    <n v="845.00000000000023"/>
    <n v="0.4"/>
  </r>
  <r>
    <s v="Sodapop"/>
    <n v="1185732"/>
    <d v="2021-11-18T00:00:00"/>
    <s v="Northeast"/>
    <s v="Vermont"/>
    <s v="Burlington"/>
    <s v="Sprite"/>
    <n v="0.65000000000000013"/>
    <n v="3450"/>
    <n v="2242.5000000000005"/>
    <n v="672.75000000000011"/>
    <n v="0.3"/>
  </r>
  <r>
    <s v="Sodapop"/>
    <n v="1185732"/>
    <d v="2021-11-18T00:00:00"/>
    <s v="Northeast"/>
    <s v="Vermont"/>
    <s v="Burlington"/>
    <s v="Fanta"/>
    <n v="0.65000000000000013"/>
    <n v="3250"/>
    <n v="2112.5000000000005"/>
    <n v="633.75000000000011"/>
    <n v="0.3"/>
  </r>
  <r>
    <s v="Sodapop"/>
    <n v="1185732"/>
    <d v="2021-11-18T00:00:00"/>
    <s v="Northeast"/>
    <s v="Vermont"/>
    <s v="Burlington"/>
    <s v="Powerade"/>
    <n v="0.75000000000000011"/>
    <n v="3000"/>
    <n v="2250.0000000000005"/>
    <n v="675.00000000000011"/>
    <n v="0.3"/>
  </r>
  <r>
    <s v="Sodapop"/>
    <n v="1185732"/>
    <d v="2021-11-18T00:00:00"/>
    <s v="Northeast"/>
    <s v="Vermont"/>
    <s v="Burlington"/>
    <s v="Dasani Water"/>
    <n v="0.8"/>
    <n v="4000"/>
    <n v="3200"/>
    <n v="1120"/>
    <n v="0.35"/>
  </r>
  <r>
    <s v="Sodapop"/>
    <n v="1185732"/>
    <d v="2021-12-17T00:00:00"/>
    <s v="Northeast"/>
    <s v="Vermont"/>
    <s v="Burlington"/>
    <s v="Coca-Cola"/>
    <n v="0.75000000000000011"/>
    <n v="6250"/>
    <n v="4687.5000000000009"/>
    <n v="1875.0000000000005"/>
    <n v="0.4"/>
  </r>
  <r>
    <s v="Sodapop"/>
    <n v="1185732"/>
    <d v="2021-12-17T00:00:00"/>
    <s v="Northeast"/>
    <s v="Vermont"/>
    <s v="Burlington"/>
    <s v="Diet Coke"/>
    <n v="0.65000000000000013"/>
    <n v="4250"/>
    <n v="2762.5000000000005"/>
    <n v="1105.0000000000002"/>
    <n v="0.4"/>
  </r>
  <r>
    <s v="Sodapop"/>
    <n v="1185732"/>
    <d v="2021-12-17T00:00:00"/>
    <s v="Northeast"/>
    <s v="Vermont"/>
    <s v="Burlington"/>
    <s v="Sprite"/>
    <n v="0.65000000000000013"/>
    <n v="4000"/>
    <n v="2600.0000000000005"/>
    <n v="780.00000000000011"/>
    <n v="0.3"/>
  </r>
  <r>
    <s v="Sodapop"/>
    <n v="1185732"/>
    <d v="2021-12-17T00:00:00"/>
    <s v="Northeast"/>
    <s v="Vermont"/>
    <s v="Burlington"/>
    <s v="Fanta"/>
    <n v="0.65000000000000013"/>
    <n v="3500"/>
    <n v="2275.0000000000005"/>
    <n v="682.50000000000011"/>
    <n v="0.3"/>
  </r>
  <r>
    <s v="Sodapop"/>
    <n v="1185732"/>
    <d v="2021-12-17T00:00:00"/>
    <s v="Northeast"/>
    <s v="Vermont"/>
    <s v="Burlington"/>
    <s v="Powerade"/>
    <n v="0.75000000000000011"/>
    <n v="3500"/>
    <n v="2625.0000000000005"/>
    <n v="787.50000000000011"/>
    <n v="0.3"/>
  </r>
  <r>
    <s v="Sodapop"/>
    <n v="1185732"/>
    <d v="2021-12-17T00:00:00"/>
    <s v="Northeast"/>
    <s v="Vermont"/>
    <s v="Burlington"/>
    <s v="Dasani Water"/>
    <n v="0.8"/>
    <n v="4500"/>
    <n v="3600"/>
    <n v="1260"/>
    <n v="0.35"/>
  </r>
  <r>
    <s v="Sodapop"/>
    <n v="1185732"/>
    <d v="2021-01-24T00:00:00"/>
    <s v="Northeast"/>
    <s v="New Hampshire"/>
    <s v="Manchester"/>
    <s v="Coca-Cola"/>
    <n v="0.55000000000000004"/>
    <n v="5000"/>
    <n v="2750"/>
    <n v="962.50000000000011"/>
    <n v="0.35000000000000003"/>
  </r>
  <r>
    <s v="Sodapop"/>
    <n v="1185732"/>
    <d v="2021-01-24T00:00:00"/>
    <s v="Northeast"/>
    <s v="New Hampshire"/>
    <s v="Manchester"/>
    <s v="Diet Coke"/>
    <n v="0.55000000000000004"/>
    <n v="3000"/>
    <n v="1650.0000000000002"/>
    <n v="577.50000000000011"/>
    <n v="0.35000000000000003"/>
  </r>
  <r>
    <s v="Sodapop"/>
    <n v="1185732"/>
    <d v="2021-01-24T00:00:00"/>
    <s v="Northeast"/>
    <s v="New Hampshire"/>
    <s v="Manchester"/>
    <s v="Sprite"/>
    <n v="0.45"/>
    <n v="3000"/>
    <n v="1350"/>
    <n v="337.5"/>
    <n v="0.25"/>
  </r>
  <r>
    <s v="Sodapop"/>
    <n v="1185732"/>
    <d v="2021-01-24T00:00:00"/>
    <s v="Northeast"/>
    <s v="New Hampshire"/>
    <s v="Manchester"/>
    <s v="Fanta"/>
    <n v="0.49999999999999994"/>
    <n v="1500"/>
    <n v="749.99999999999989"/>
    <n v="187.49999999999997"/>
    <n v="0.25"/>
  </r>
  <r>
    <s v="Sodapop"/>
    <n v="1185732"/>
    <d v="2021-01-24T00:00:00"/>
    <s v="Northeast"/>
    <s v="New Hampshire"/>
    <s v="Manchester"/>
    <s v="Powerade"/>
    <n v="0.65000000000000013"/>
    <n v="2000"/>
    <n v="1300.0000000000002"/>
    <n v="325.00000000000006"/>
    <n v="0.25"/>
  </r>
  <r>
    <s v="Sodapop"/>
    <n v="1185732"/>
    <d v="2021-01-24T00:00:00"/>
    <s v="Northeast"/>
    <s v="New Hampshire"/>
    <s v="Manchester"/>
    <s v="Dasani Water"/>
    <n v="0.55000000000000004"/>
    <n v="3000"/>
    <n v="1650.0000000000002"/>
    <n v="495.00000000000006"/>
    <n v="0.3"/>
  </r>
  <r>
    <s v="Sodapop"/>
    <n v="1185732"/>
    <d v="2021-02-22T00:00:00"/>
    <s v="Northeast"/>
    <s v="New Hampshire"/>
    <s v="Manchester"/>
    <s v="Coca-Cola"/>
    <n v="0.55000000000000004"/>
    <n v="5750"/>
    <n v="3162.5000000000005"/>
    <n v="1106.8750000000002"/>
    <n v="0.35000000000000003"/>
  </r>
  <r>
    <s v="Sodapop"/>
    <n v="1185732"/>
    <d v="2021-02-22T00:00:00"/>
    <s v="Northeast"/>
    <s v="New Hampshire"/>
    <s v="Manchester"/>
    <s v="Diet Coke"/>
    <n v="0.55000000000000004"/>
    <n v="2250"/>
    <n v="1237.5"/>
    <n v="433.12500000000006"/>
    <n v="0.35000000000000003"/>
  </r>
  <r>
    <s v="Sodapop"/>
    <n v="1185732"/>
    <d v="2021-02-22T00:00:00"/>
    <s v="Northeast"/>
    <s v="New Hampshire"/>
    <s v="Manchester"/>
    <s v="Sprite"/>
    <n v="0.45"/>
    <n v="2750"/>
    <n v="1237.5"/>
    <n v="309.375"/>
    <n v="0.25"/>
  </r>
  <r>
    <s v="Sodapop"/>
    <n v="1185732"/>
    <d v="2021-02-22T00:00:00"/>
    <s v="Northeast"/>
    <s v="New Hampshire"/>
    <s v="Manchester"/>
    <s v="Fanta"/>
    <n v="0.49999999999999994"/>
    <n v="1750"/>
    <n v="874.99999999999989"/>
    <n v="218.74999999999997"/>
    <n v="0.25"/>
  </r>
  <r>
    <s v="Sodapop"/>
    <n v="1185732"/>
    <d v="2021-02-22T00:00:00"/>
    <s v="Northeast"/>
    <s v="New Hampshire"/>
    <s v="Manchester"/>
    <s v="Powerade"/>
    <n v="0.65000000000000013"/>
    <n v="2500"/>
    <n v="1625.0000000000002"/>
    <n v="406.25000000000006"/>
    <n v="0.25"/>
  </r>
  <r>
    <s v="Sodapop"/>
    <n v="1185732"/>
    <d v="2021-02-22T00:00:00"/>
    <s v="Northeast"/>
    <s v="New Hampshire"/>
    <s v="Manchester"/>
    <s v="Dasani Water"/>
    <n v="0.55000000000000004"/>
    <n v="3500"/>
    <n v="1925.0000000000002"/>
    <n v="577.5"/>
    <n v="0.3"/>
  </r>
  <r>
    <s v="Sodapop"/>
    <n v="1185732"/>
    <d v="2021-03-20T00:00:00"/>
    <s v="Northeast"/>
    <s v="New Hampshire"/>
    <s v="Manchester"/>
    <s v="Coca-Cola"/>
    <n v="0.55000000000000004"/>
    <n v="5450"/>
    <n v="2997.5000000000005"/>
    <n v="1049.1250000000002"/>
    <n v="0.35000000000000003"/>
  </r>
  <r>
    <s v="Sodapop"/>
    <n v="1185732"/>
    <d v="2021-03-20T00:00:00"/>
    <s v="Northeast"/>
    <s v="New Hampshire"/>
    <s v="Manchester"/>
    <s v="Diet Coke"/>
    <n v="0.55000000000000004"/>
    <n v="2500"/>
    <n v="1375"/>
    <n v="481.25000000000006"/>
    <n v="0.35000000000000003"/>
  </r>
  <r>
    <s v="Sodapop"/>
    <n v="1185732"/>
    <d v="2021-03-20T00:00:00"/>
    <s v="Northeast"/>
    <s v="New Hampshire"/>
    <s v="Manchester"/>
    <s v="Sprite"/>
    <n v="0.45"/>
    <n v="2750"/>
    <n v="1237.5"/>
    <n v="309.375"/>
    <n v="0.25"/>
  </r>
  <r>
    <s v="Sodapop"/>
    <n v="1185732"/>
    <d v="2021-03-20T00:00:00"/>
    <s v="Northeast"/>
    <s v="New Hampshire"/>
    <s v="Manchester"/>
    <s v="Fanta"/>
    <n v="0.49999999999999994"/>
    <n v="1250"/>
    <n v="624.99999999999989"/>
    <n v="156.24999999999997"/>
    <n v="0.25"/>
  </r>
  <r>
    <s v="Sodapop"/>
    <n v="1185732"/>
    <d v="2021-03-20T00:00:00"/>
    <s v="Northeast"/>
    <s v="New Hampshire"/>
    <s v="Manchester"/>
    <s v="Powerade"/>
    <n v="0.65000000000000013"/>
    <n v="1750"/>
    <n v="1137.5000000000002"/>
    <n v="284.37500000000006"/>
    <n v="0.25"/>
  </r>
  <r>
    <s v="Sodapop"/>
    <n v="1185732"/>
    <d v="2021-03-20T00:00:00"/>
    <s v="Northeast"/>
    <s v="New Hampshire"/>
    <s v="Manchester"/>
    <s v="Dasani Water"/>
    <n v="0.55000000000000004"/>
    <n v="2750"/>
    <n v="1512.5000000000002"/>
    <n v="453.75000000000006"/>
    <n v="0.3"/>
  </r>
  <r>
    <s v="Sodapop"/>
    <n v="1185732"/>
    <d v="2021-04-21T00:00:00"/>
    <s v="Northeast"/>
    <s v="New Hampshire"/>
    <s v="Manchester"/>
    <s v="Coca-Cola"/>
    <n v="0.55000000000000004"/>
    <n v="5250"/>
    <n v="2887.5000000000005"/>
    <n v="1010.6250000000002"/>
    <n v="0.35000000000000003"/>
  </r>
  <r>
    <s v="Sodapop"/>
    <n v="1185732"/>
    <d v="2021-04-21T00:00:00"/>
    <s v="Northeast"/>
    <s v="New Hampshire"/>
    <s v="Manchester"/>
    <s v="Diet Coke"/>
    <n v="0.55000000000000004"/>
    <n v="2250"/>
    <n v="1237.5"/>
    <n v="433.12500000000006"/>
    <n v="0.35000000000000003"/>
  </r>
  <r>
    <s v="Sodapop"/>
    <n v="1185732"/>
    <d v="2021-04-21T00:00:00"/>
    <s v="Northeast"/>
    <s v="New Hampshire"/>
    <s v="Manchester"/>
    <s v="Sprite"/>
    <n v="0.45"/>
    <n v="2250"/>
    <n v="1012.5"/>
    <n v="253.125"/>
    <n v="0.25"/>
  </r>
  <r>
    <s v="Sodapop"/>
    <n v="1185732"/>
    <d v="2021-04-21T00:00:00"/>
    <s v="Northeast"/>
    <s v="New Hampshire"/>
    <s v="Manchester"/>
    <s v="Fanta"/>
    <n v="0.49999999999999994"/>
    <n v="1500"/>
    <n v="749.99999999999989"/>
    <n v="187.49999999999997"/>
    <n v="0.25"/>
  </r>
  <r>
    <s v="Sodapop"/>
    <n v="1185732"/>
    <d v="2021-04-21T00:00:00"/>
    <s v="Northeast"/>
    <s v="New Hampshire"/>
    <s v="Manchester"/>
    <s v="Powerade"/>
    <n v="0.60000000000000009"/>
    <n v="1500"/>
    <n v="900.00000000000011"/>
    <n v="225.00000000000003"/>
    <n v="0.25"/>
  </r>
  <r>
    <s v="Sodapop"/>
    <n v="1185732"/>
    <d v="2021-04-21T00:00:00"/>
    <s v="Northeast"/>
    <s v="New Hampshire"/>
    <s v="Manchester"/>
    <s v="Dasani Water"/>
    <n v="0.5"/>
    <n v="3000"/>
    <n v="1500"/>
    <n v="450"/>
    <n v="0.3"/>
  </r>
  <r>
    <s v="Sodapop"/>
    <n v="1185732"/>
    <d v="2021-05-20T00:00:00"/>
    <s v="Northeast"/>
    <s v="New Hampshire"/>
    <s v="Manchester"/>
    <s v="Coca-Cola"/>
    <n v="0.65"/>
    <n v="5700"/>
    <n v="3705"/>
    <n v="1296.7500000000002"/>
    <n v="0.35000000000000003"/>
  </r>
  <r>
    <s v="Sodapop"/>
    <n v="1185732"/>
    <d v="2021-05-20T00:00:00"/>
    <s v="Northeast"/>
    <s v="New Hampshire"/>
    <s v="Manchester"/>
    <s v="Diet Coke"/>
    <n v="0.60000000000000009"/>
    <n v="2750"/>
    <n v="1650.0000000000002"/>
    <n v="577.50000000000011"/>
    <n v="0.35000000000000003"/>
  </r>
  <r>
    <s v="Sodapop"/>
    <n v="1185732"/>
    <d v="2021-05-20T00:00:00"/>
    <s v="Northeast"/>
    <s v="New Hampshire"/>
    <s v="Manchester"/>
    <s v="Sprite"/>
    <n v="0.55000000000000004"/>
    <n v="3000"/>
    <n v="1650.0000000000002"/>
    <n v="412.50000000000006"/>
    <n v="0.25"/>
  </r>
  <r>
    <s v="Sodapop"/>
    <n v="1185732"/>
    <d v="2021-05-20T00:00:00"/>
    <s v="Northeast"/>
    <s v="New Hampshire"/>
    <s v="Manchester"/>
    <s v="Fanta"/>
    <n v="0.55000000000000004"/>
    <n v="2500"/>
    <n v="1375"/>
    <n v="343.75"/>
    <n v="0.25"/>
  </r>
  <r>
    <s v="Sodapop"/>
    <n v="1185732"/>
    <d v="2021-05-20T00:00:00"/>
    <s v="Northeast"/>
    <s v="New Hampshire"/>
    <s v="Manchester"/>
    <s v="Powerade"/>
    <n v="0.65"/>
    <n v="2750"/>
    <n v="1787.5"/>
    <n v="446.875"/>
    <n v="0.25"/>
  </r>
  <r>
    <s v="Sodapop"/>
    <n v="1185732"/>
    <d v="2021-05-20T00:00:00"/>
    <s v="Northeast"/>
    <s v="New Hampshire"/>
    <s v="Manchester"/>
    <s v="Dasani Water"/>
    <n v="0.70000000000000007"/>
    <n v="4000"/>
    <n v="2800.0000000000005"/>
    <n v="840.00000000000011"/>
    <n v="0.3"/>
  </r>
  <r>
    <s v="Sodapop"/>
    <n v="1185732"/>
    <d v="2021-06-22T00:00:00"/>
    <s v="Northeast"/>
    <s v="New Hampshire"/>
    <s v="Manchester"/>
    <s v="Coca-Cola"/>
    <n v="0.65"/>
    <n v="6500"/>
    <n v="4225"/>
    <n v="1478.7500000000002"/>
    <n v="0.35000000000000003"/>
  </r>
  <r>
    <s v="Sodapop"/>
    <n v="1185732"/>
    <d v="2021-06-22T00:00:00"/>
    <s v="Northeast"/>
    <s v="New Hampshire"/>
    <s v="Manchester"/>
    <s v="Diet Coke"/>
    <n v="0.60000000000000009"/>
    <n v="4000"/>
    <n v="2400.0000000000005"/>
    <n v="840.00000000000023"/>
    <n v="0.35000000000000003"/>
  </r>
  <r>
    <s v="Sodapop"/>
    <n v="1185732"/>
    <d v="2021-06-22T00:00:00"/>
    <s v="Northeast"/>
    <s v="New Hampshire"/>
    <s v="Manchester"/>
    <s v="Sprite"/>
    <n v="0.55000000000000004"/>
    <n v="3250"/>
    <n v="1787.5000000000002"/>
    <n v="446.87500000000006"/>
    <n v="0.25"/>
  </r>
  <r>
    <s v="Sodapop"/>
    <n v="1185732"/>
    <d v="2021-06-22T00:00:00"/>
    <s v="Northeast"/>
    <s v="New Hampshire"/>
    <s v="Manchester"/>
    <s v="Fanta"/>
    <n v="0.55000000000000004"/>
    <n v="3000"/>
    <n v="1650.0000000000002"/>
    <n v="412.50000000000006"/>
    <n v="0.25"/>
  </r>
  <r>
    <s v="Sodapop"/>
    <n v="1185732"/>
    <d v="2021-06-22T00:00:00"/>
    <s v="Northeast"/>
    <s v="New Hampshire"/>
    <s v="Manchester"/>
    <s v="Powerade"/>
    <n v="0.65"/>
    <n v="3000"/>
    <n v="1950"/>
    <n v="487.5"/>
    <n v="0.25"/>
  </r>
  <r>
    <s v="Sodapop"/>
    <n v="1185732"/>
    <d v="2021-06-22T00:00:00"/>
    <s v="Northeast"/>
    <s v="New Hampshire"/>
    <s v="Manchester"/>
    <s v="Dasani Water"/>
    <n v="0.70000000000000007"/>
    <n v="4500"/>
    <n v="3150.0000000000005"/>
    <n v="945.00000000000011"/>
    <n v="0.3"/>
  </r>
  <r>
    <s v="Sodapop"/>
    <n v="1185732"/>
    <d v="2021-07-20T00:00:00"/>
    <s v="Northeast"/>
    <s v="New Hampshire"/>
    <s v="Manchester"/>
    <s v="Coca-Cola"/>
    <n v="0.65"/>
    <n v="6750"/>
    <n v="4387.5"/>
    <n v="1535.6250000000002"/>
    <n v="0.35000000000000003"/>
  </r>
  <r>
    <s v="Sodapop"/>
    <n v="1185732"/>
    <d v="2021-07-20T00:00:00"/>
    <s v="Northeast"/>
    <s v="New Hampshire"/>
    <s v="Manchester"/>
    <s v="Diet Coke"/>
    <n v="0.60000000000000009"/>
    <n v="4250"/>
    <n v="2550.0000000000005"/>
    <n v="892.50000000000023"/>
    <n v="0.35000000000000003"/>
  </r>
  <r>
    <s v="Sodapop"/>
    <n v="1185732"/>
    <d v="2021-07-20T00:00:00"/>
    <s v="Northeast"/>
    <s v="New Hampshire"/>
    <s v="Manchester"/>
    <s v="Sprite"/>
    <n v="0.55000000000000004"/>
    <n v="3500"/>
    <n v="1925.0000000000002"/>
    <n v="481.25000000000006"/>
    <n v="0.25"/>
  </r>
  <r>
    <s v="Sodapop"/>
    <n v="1185732"/>
    <d v="2021-07-20T00:00:00"/>
    <s v="Northeast"/>
    <s v="New Hampshire"/>
    <s v="Manchester"/>
    <s v="Fanta"/>
    <n v="0.55000000000000004"/>
    <n v="3000"/>
    <n v="1650.0000000000002"/>
    <n v="412.50000000000006"/>
    <n v="0.25"/>
  </r>
  <r>
    <s v="Sodapop"/>
    <n v="1185732"/>
    <d v="2021-07-20T00:00:00"/>
    <s v="Northeast"/>
    <s v="New Hampshire"/>
    <s v="Manchester"/>
    <s v="Powerade"/>
    <n v="0.65"/>
    <n v="3250"/>
    <n v="2112.5"/>
    <n v="528.125"/>
    <n v="0.25"/>
  </r>
  <r>
    <s v="Sodapop"/>
    <n v="1185732"/>
    <d v="2021-07-20T00:00:00"/>
    <s v="Northeast"/>
    <s v="New Hampshire"/>
    <s v="Manchester"/>
    <s v="Dasani Water"/>
    <n v="0.70000000000000007"/>
    <n v="5000"/>
    <n v="3500.0000000000005"/>
    <n v="1050"/>
    <n v="0.3"/>
  </r>
  <r>
    <s v="Sodapop"/>
    <n v="1185732"/>
    <d v="2021-08-21T00:00:00"/>
    <s v="Northeast"/>
    <s v="New Hampshire"/>
    <s v="Manchester"/>
    <s v="Coca-Cola"/>
    <n v="0.65"/>
    <n v="6500"/>
    <n v="4225"/>
    <n v="1478.7500000000002"/>
    <n v="0.35000000000000003"/>
  </r>
  <r>
    <s v="Sodapop"/>
    <n v="1185732"/>
    <d v="2021-08-21T00:00:00"/>
    <s v="Northeast"/>
    <s v="New Hampshire"/>
    <s v="Manchester"/>
    <s v="Diet Coke"/>
    <n v="0.60000000000000009"/>
    <n v="4250"/>
    <n v="2550.0000000000005"/>
    <n v="892.50000000000023"/>
    <n v="0.35000000000000003"/>
  </r>
  <r>
    <s v="Sodapop"/>
    <n v="1185732"/>
    <d v="2021-08-21T00:00:00"/>
    <s v="Northeast"/>
    <s v="New Hampshire"/>
    <s v="Manchester"/>
    <s v="Sprite"/>
    <n v="0.55000000000000004"/>
    <n v="3500"/>
    <n v="1925.0000000000002"/>
    <n v="481.25000000000006"/>
    <n v="0.25"/>
  </r>
  <r>
    <s v="Sodapop"/>
    <n v="1185732"/>
    <d v="2021-08-21T00:00:00"/>
    <s v="Northeast"/>
    <s v="New Hampshire"/>
    <s v="Manchester"/>
    <s v="Fanta"/>
    <n v="0.55000000000000004"/>
    <n v="2500"/>
    <n v="1375"/>
    <n v="343.75"/>
    <n v="0.25"/>
  </r>
  <r>
    <s v="Sodapop"/>
    <n v="1185732"/>
    <d v="2021-08-21T00:00:00"/>
    <s v="Northeast"/>
    <s v="New Hampshire"/>
    <s v="Manchester"/>
    <s v="Powerade"/>
    <n v="0.65"/>
    <n v="2250"/>
    <n v="1462.5"/>
    <n v="365.625"/>
    <n v="0.25"/>
  </r>
  <r>
    <s v="Sodapop"/>
    <n v="1185732"/>
    <d v="2021-08-21T00:00:00"/>
    <s v="Northeast"/>
    <s v="New Hampshire"/>
    <s v="Manchester"/>
    <s v="Dasani Water"/>
    <n v="0.70000000000000007"/>
    <n v="4000"/>
    <n v="2800.0000000000005"/>
    <n v="840.00000000000011"/>
    <n v="0.3"/>
  </r>
  <r>
    <s v="Sodapop"/>
    <n v="1185732"/>
    <d v="2021-09-20T00:00:00"/>
    <s v="Northeast"/>
    <s v="New Hampshire"/>
    <s v="Manchester"/>
    <s v="Coca-Cola"/>
    <n v="0.65"/>
    <n v="5250"/>
    <n v="3412.5"/>
    <n v="1194.375"/>
    <n v="0.35000000000000003"/>
  </r>
  <r>
    <s v="Sodapop"/>
    <n v="1185732"/>
    <d v="2021-09-20T00:00:00"/>
    <s v="Northeast"/>
    <s v="New Hampshire"/>
    <s v="Manchester"/>
    <s v="Diet Coke"/>
    <n v="0.60000000000000009"/>
    <n v="3250"/>
    <n v="1950.0000000000002"/>
    <n v="682.50000000000011"/>
    <n v="0.35000000000000003"/>
  </r>
  <r>
    <s v="Sodapop"/>
    <n v="1185732"/>
    <d v="2021-09-20T00:00:00"/>
    <s v="Northeast"/>
    <s v="New Hampshire"/>
    <s v="Manchester"/>
    <s v="Sprite"/>
    <n v="0.55000000000000004"/>
    <n v="2250"/>
    <n v="1237.5"/>
    <n v="309.375"/>
    <n v="0.25"/>
  </r>
  <r>
    <s v="Sodapop"/>
    <n v="1185732"/>
    <d v="2021-09-20T00:00:00"/>
    <s v="Northeast"/>
    <s v="New Hampshire"/>
    <s v="Manchester"/>
    <s v="Fanta"/>
    <n v="0.55000000000000004"/>
    <n v="2000"/>
    <n v="1100"/>
    <n v="275"/>
    <n v="0.25"/>
  </r>
  <r>
    <s v="Sodapop"/>
    <n v="1185732"/>
    <d v="2021-09-20T00:00:00"/>
    <s v="Northeast"/>
    <s v="New Hampshire"/>
    <s v="Manchester"/>
    <s v="Powerade"/>
    <n v="0.65"/>
    <n v="2000"/>
    <n v="1300"/>
    <n v="325"/>
    <n v="0.25"/>
  </r>
  <r>
    <s v="Sodapop"/>
    <n v="1185732"/>
    <d v="2021-09-20T00:00:00"/>
    <s v="Northeast"/>
    <s v="New Hampshire"/>
    <s v="Manchester"/>
    <s v="Dasani Water"/>
    <n v="0.70000000000000007"/>
    <n v="3000"/>
    <n v="2100"/>
    <n v="630"/>
    <n v="0.3"/>
  </r>
  <r>
    <s v="Sodapop"/>
    <n v="1185732"/>
    <d v="2021-10-22T00:00:00"/>
    <s v="Northeast"/>
    <s v="New Hampshire"/>
    <s v="Manchester"/>
    <s v="Coca-Cola"/>
    <n v="0.70000000000000007"/>
    <n v="4500"/>
    <n v="3150.0000000000005"/>
    <n v="1102.5000000000002"/>
    <n v="0.35000000000000003"/>
  </r>
  <r>
    <s v="Sodapop"/>
    <n v="1185732"/>
    <d v="2021-10-22T00:00:00"/>
    <s v="Northeast"/>
    <s v="New Hampshire"/>
    <s v="Manchester"/>
    <s v="Diet Coke"/>
    <n v="0.65000000000000013"/>
    <n v="2750"/>
    <n v="1787.5000000000005"/>
    <n v="625.62500000000023"/>
    <n v="0.35000000000000003"/>
  </r>
  <r>
    <s v="Sodapop"/>
    <n v="1185732"/>
    <d v="2021-10-22T00:00:00"/>
    <s v="Northeast"/>
    <s v="New Hampshire"/>
    <s v="Manchester"/>
    <s v="Sprite"/>
    <n v="0.65000000000000013"/>
    <n v="1750"/>
    <n v="1137.5000000000002"/>
    <n v="284.37500000000006"/>
    <n v="0.25"/>
  </r>
  <r>
    <s v="Sodapop"/>
    <n v="1185732"/>
    <d v="2021-10-22T00:00:00"/>
    <s v="Northeast"/>
    <s v="New Hampshire"/>
    <s v="Manchester"/>
    <s v="Fanta"/>
    <n v="0.65000000000000013"/>
    <n v="1500"/>
    <n v="975.00000000000023"/>
    <n v="243.75000000000006"/>
    <n v="0.25"/>
  </r>
  <r>
    <s v="Sodapop"/>
    <n v="1185732"/>
    <d v="2021-10-22T00:00:00"/>
    <s v="Northeast"/>
    <s v="New Hampshire"/>
    <s v="Manchester"/>
    <s v="Powerade"/>
    <n v="0.75000000000000011"/>
    <n v="1500"/>
    <n v="1125.0000000000002"/>
    <n v="281.25000000000006"/>
    <n v="0.25"/>
  </r>
  <r>
    <s v="Sodapop"/>
    <n v="1185732"/>
    <d v="2021-10-22T00:00:00"/>
    <s v="Northeast"/>
    <s v="New Hampshire"/>
    <s v="Manchester"/>
    <s v="Dasani Water"/>
    <n v="0.8"/>
    <n v="2750"/>
    <n v="2200"/>
    <n v="660"/>
    <n v="0.3"/>
  </r>
  <r>
    <s v="Sodapop"/>
    <n v="1185732"/>
    <d v="2021-11-21T00:00:00"/>
    <s v="Northeast"/>
    <s v="New Hampshire"/>
    <s v="Manchester"/>
    <s v="Coca-Cola"/>
    <n v="0.75000000000000011"/>
    <n v="4250"/>
    <n v="3187.5000000000005"/>
    <n v="1115.6250000000002"/>
    <n v="0.35000000000000003"/>
  </r>
  <r>
    <s v="Sodapop"/>
    <n v="1185732"/>
    <d v="2021-11-21T00:00:00"/>
    <s v="Northeast"/>
    <s v="New Hampshire"/>
    <s v="Manchester"/>
    <s v="Diet Coke"/>
    <n v="0.65000000000000013"/>
    <n v="3000"/>
    <n v="1950.0000000000005"/>
    <n v="682.50000000000023"/>
    <n v="0.35000000000000003"/>
  </r>
  <r>
    <s v="Sodapop"/>
    <n v="1185732"/>
    <d v="2021-11-21T00:00:00"/>
    <s v="Northeast"/>
    <s v="New Hampshire"/>
    <s v="Manchester"/>
    <s v="Sprite"/>
    <n v="0.65000000000000013"/>
    <n v="3200"/>
    <n v="2080.0000000000005"/>
    <n v="520.00000000000011"/>
    <n v="0.25"/>
  </r>
  <r>
    <s v="Sodapop"/>
    <n v="1185732"/>
    <d v="2021-11-21T00:00:00"/>
    <s v="Northeast"/>
    <s v="New Hampshire"/>
    <s v="Manchester"/>
    <s v="Fanta"/>
    <n v="0.65000000000000013"/>
    <n v="3000"/>
    <n v="1950.0000000000005"/>
    <n v="487.50000000000011"/>
    <n v="0.25"/>
  </r>
  <r>
    <s v="Sodapop"/>
    <n v="1185732"/>
    <d v="2021-11-21T00:00:00"/>
    <s v="Northeast"/>
    <s v="New Hampshire"/>
    <s v="Manchester"/>
    <s v="Powerade"/>
    <n v="0.75000000000000011"/>
    <n v="2750"/>
    <n v="2062.5000000000005"/>
    <n v="515.62500000000011"/>
    <n v="0.25"/>
  </r>
  <r>
    <s v="Sodapop"/>
    <n v="1185732"/>
    <d v="2021-11-21T00:00:00"/>
    <s v="Northeast"/>
    <s v="New Hampshire"/>
    <s v="Manchester"/>
    <s v="Dasani Water"/>
    <n v="0.8"/>
    <n v="3750"/>
    <n v="3000"/>
    <n v="900"/>
    <n v="0.3"/>
  </r>
  <r>
    <s v="Sodapop"/>
    <n v="1185732"/>
    <d v="2021-12-20T00:00:00"/>
    <s v="Northeast"/>
    <s v="New Hampshire"/>
    <s v="Manchester"/>
    <s v="Coca-Cola"/>
    <n v="0.75000000000000011"/>
    <n v="6000"/>
    <n v="4500.0000000000009"/>
    <n v="1575.0000000000005"/>
    <n v="0.35000000000000003"/>
  </r>
  <r>
    <s v="Sodapop"/>
    <n v="1185732"/>
    <d v="2021-12-20T00:00:00"/>
    <s v="Northeast"/>
    <s v="New Hampshire"/>
    <s v="Manchester"/>
    <s v="Diet Coke"/>
    <n v="0.65000000000000013"/>
    <n v="4000"/>
    <n v="2600.0000000000005"/>
    <n v="910.00000000000023"/>
    <n v="0.35000000000000003"/>
  </r>
  <r>
    <s v="Sodapop"/>
    <n v="1185732"/>
    <d v="2021-12-20T00:00:00"/>
    <s v="Northeast"/>
    <s v="New Hampshire"/>
    <s v="Manchester"/>
    <s v="Sprite"/>
    <n v="0.65000000000000013"/>
    <n v="3750"/>
    <n v="2437.5000000000005"/>
    <n v="609.37500000000011"/>
    <n v="0.25"/>
  </r>
  <r>
    <s v="Sodapop"/>
    <n v="1185732"/>
    <d v="2021-12-20T00:00:00"/>
    <s v="Northeast"/>
    <s v="New Hampshire"/>
    <s v="Manchester"/>
    <s v="Fanta"/>
    <n v="0.65000000000000013"/>
    <n v="3250"/>
    <n v="2112.5000000000005"/>
    <n v="528.12500000000011"/>
    <n v="0.25"/>
  </r>
  <r>
    <s v="Sodapop"/>
    <n v="1185732"/>
    <d v="2021-12-20T00:00:00"/>
    <s v="Northeast"/>
    <s v="New Hampshire"/>
    <s v="Manchester"/>
    <s v="Powerade"/>
    <n v="0.75000000000000011"/>
    <n v="3250"/>
    <n v="2437.5000000000005"/>
    <n v="609.37500000000011"/>
    <n v="0.25"/>
  </r>
  <r>
    <s v="Sodapop"/>
    <n v="1185732"/>
    <d v="2021-12-20T00:00:00"/>
    <s v="Northeast"/>
    <s v="New Hampshire"/>
    <s v="Manchester"/>
    <s v="Dasani Water"/>
    <n v="0.8"/>
    <n v="4250"/>
    <n v="3400"/>
    <n v="1020"/>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9E5D89-ADCA-4CD3-91DD-38DCDBC8609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F4" firstHeaderRow="1" firstDataRow="1" firstDataCol="0"/>
  <pivotFields count="12">
    <pivotField showAll="0"/>
    <pivotField showAll="0"/>
    <pivotField numFmtId="14" showAll="0"/>
    <pivotField showAll="0"/>
    <pivotField showAll="0"/>
    <pivotField showAll="0"/>
    <pivotField showAll="0"/>
    <pivotField numFmtId="164" showAll="0"/>
    <pivotField numFmtId="3" showAll="0"/>
    <pivotField dataField="1" numFmtId="165" showAll="0"/>
    <pivotField numFmtId="165" showAll="0"/>
    <pivotField numFmtId="9" showAll="0"/>
  </pivotFields>
  <rowItems count="1">
    <i/>
  </rowItems>
  <colItems count="1">
    <i/>
  </colItems>
  <dataFields count="1">
    <dataField name="Sum of Total Sales" fld="9" baseField="0" baseItem="0" numFmtId="2"/>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1656E9-1FA8-49B9-B358-8802CC083EA3}" name="PivotTable1" cacheId="8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3:C4" firstHeaderRow="0" firstDataRow="1" firstDataCol="0"/>
  <pivotFields count="5">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Sum of Units Sold" fld="0" baseField="0" baseItem="0" numFmtId="3"/>
    <dataField name="Sum of Total Sales" fld="2" baseField="0" baseItem="0"/>
    <dataField name="Sum of Operating Profit" fld="3" baseField="0" baseItem="0"/>
  </dataFields>
  <formats count="1">
    <format dxfId="23">
      <pivotArea outline="0" collapsedLevelsAreSubtotals="1" fieldPosition="0"/>
    </format>
  </formats>
  <pivotHierarchies count="2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11" name="[Master_Tabl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art File Excel Dashboard_v2.xlsx!Master_Table">
        <x15:activeTabTopLevelEntity name="[Mast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BD84C6-0DE8-4636-954A-6076AC0AE7AA}" name="PivotTable5" cacheId="10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6">
  <location ref="A8:B12" firstHeaderRow="1" firstDataRow="1" firstDataCol="1"/>
  <pivotFields count="3">
    <pivotField dataField="1" subtotalTop="0" showAll="0" defaultSubtotal="0"/>
    <pivotField axis="axisRow" allDrilled="1" subtotalTop="0" showAll="0" measureFilter="1"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2"/>
    </i>
    <i>
      <x v="1"/>
    </i>
    <i>
      <x/>
    </i>
    <i t="grand">
      <x/>
    </i>
  </rowItems>
  <colItems count="1">
    <i/>
  </colItems>
  <dataFields count="1">
    <dataField name="Sum of Total Sales" fld="0" baseField="0" baseItem="0" numFmtId="167"/>
  </dataFields>
  <formats count="1">
    <format dxfId="24">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0"/>
          </reference>
        </references>
      </pivotArea>
    </chartFormat>
    <chartFormat chart="9" format="4">
      <pivotArea type="data" outline="0" fieldPosition="0">
        <references count="2">
          <reference field="4294967294" count="1" selected="0">
            <x v="0"/>
          </reference>
          <reference field="1" count="1" selected="0">
            <x v="3"/>
          </reference>
        </references>
      </pivotArea>
    </chartFormat>
    <chartFormat chart="9" format="5">
      <pivotArea type="data" outline="0" fieldPosition="0">
        <references count="2">
          <reference field="4294967294" count="1" selected="0">
            <x v="0"/>
          </reference>
          <reference field="1" count="1" selected="0">
            <x v="4"/>
          </reference>
        </references>
      </pivotArea>
    </chartFormat>
    <chartFormat chart="9" format="6">
      <pivotArea type="data" outline="0" fieldPosition="0">
        <references count="2">
          <reference field="4294967294" count="1" selected="0">
            <x v="0"/>
          </reference>
          <reference field="1" count="1" selected="0">
            <x v="5"/>
          </reference>
        </references>
      </pivotArea>
    </chartFormat>
    <chartFormat chart="9" format="7">
      <pivotArea type="data" outline="0" fieldPosition="0">
        <references count="2">
          <reference field="4294967294" count="1" selected="0">
            <x v="0"/>
          </reference>
          <reference field="1" count="1" selected="0">
            <x v="2"/>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s>
  <pivotHierarchies count="25">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dateBetween" evalOrder="-1" id="3" name="[Master_Tabl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 fld="1" type="count" id="4" iMeasureHier="20">
      <autoFilter ref="A1">
        <filterColumn colId="0">
          <top10 val="3" filterVal="3"/>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EFBBA7-7406-4238-8BCC-058907577D02}" name="PivotTable7" cacheId="9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P3:Q54" firstHeaderRow="1" firstDataRow="1" firstDataCol="1"/>
  <pivotFields count="4">
    <pivotField dataField="1" subtotalTop="0" showAll="0" defaultSubtotal="0"/>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0" baseField="0" baseItem="0"/>
  </dataFields>
  <pivotHierarchies count="2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5" name="[Master_Tabl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EC58F0-B95F-4024-91E0-410CFF7D95B9}" name="PivotTable4" cacheId="8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H3:I8"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Total Sales" fld="1" baseField="0" baseItem="0"/>
  </dataFields>
  <pivotHierarchies count="2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6" name="[Master_Tabl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1E4D75-4298-45E0-AEC1-3902187E5090}" name="PivotTable8" cacheId="9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K3:K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Operating Margin" fld="0" subtotal="average" baseField="0" baseItem="0" numFmtId="9"/>
  </dataFields>
  <formats count="1">
    <format dxfId="25">
      <pivotArea outline="0" collapsedLevelsAreSubtotals="1" fieldPosition="0"/>
    </format>
  </formats>
  <pivotHierarchies count="2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Operating Margin"/>
  </pivotHierarchies>
  <pivotTableStyleInfo name="PivotStyleLight16" showRowHeaders="1" showColHeaders="1" showRowStripes="0" showColStripes="0" showLastColumn="1"/>
  <filters count="1">
    <filter fld="1" type="dateBetween" evalOrder="-1" id="4" name="[Master_Tabl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1D2A37-0154-490B-B796-72A486F9CBDD}" name="PivotTable6" cacheId="8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B25:C38" firstHeaderRow="1" firstDataRow="1" firstDataCol="1"/>
  <pivotFields count="4">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Total Sales" fld="1" baseField="0" baseItem="0" numFmtId="167"/>
  </dataFields>
  <formats count="1">
    <format dxfId="2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18" name="[Master_Tabl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_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3867E64-E255-494A-B4FB-ADE3B487E2A5}" autoFormatId="16" applyNumberFormats="0" applyBorderFormats="0" applyFontFormats="0" applyPatternFormats="0" applyAlignmentFormats="0" applyWidthHeightFormats="0">
  <queryTableRefresh nextId="13">
    <queryTableFields count="12">
      <queryTableField id="1" name="Master_Table[Retailer]" tableColumnId="1"/>
      <queryTableField id="2" name="Master_Table[Retailer ID]" tableColumnId="2"/>
      <queryTableField id="3" name="Master_Table[Invoice Date]" tableColumnId="3"/>
      <queryTableField id="4" name="Master_Table[Region]" tableColumnId="4"/>
      <queryTableField id="5" name="Master_Table[State]" tableColumnId="5"/>
      <queryTableField id="6" name="Master_Table[City]" tableColumnId="6"/>
      <queryTableField id="7" name="Master_Table[Beverage Brand]" tableColumnId="7"/>
      <queryTableField id="8" name="Master_Table[Price per Unit]" tableColumnId="8"/>
      <queryTableField id="9" name="Master_Table[Units Sold]" tableColumnId="9"/>
      <queryTableField id="10" name="Master_Table[Total Sales]" tableColumnId="10"/>
      <queryTableField id="11" name="Master_Table[Operating Profit]" tableColumnId="11"/>
      <queryTableField id="12" name="Master_Table[Operating Margin]" tableColumnId="12"/>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E462FD01-1DCF-405E-8E74-14F10B27A399}" autoFormatId="16" applyNumberFormats="0" applyBorderFormats="0" applyFontFormats="0" applyPatternFormats="0" applyAlignmentFormats="0" applyWidthHeightFormats="0">
  <queryTableRefresh nextId="13">
    <queryTableFields count="12">
      <queryTableField id="1" name="Master_Table[Retailer]" tableColumnId="1"/>
      <queryTableField id="2" name="Master_Table[Retailer ID]" tableColumnId="2"/>
      <queryTableField id="3" name="Master_Table[Invoice Date]" tableColumnId="3"/>
      <queryTableField id="4" name="Master_Table[Region]" tableColumnId="4"/>
      <queryTableField id="5" name="Master_Table[State]" tableColumnId="5"/>
      <queryTableField id="6" name="Master_Table[City]" tableColumnId="6"/>
      <queryTableField id="7" name="Master_Table[Beverage Brand]" tableColumnId="7"/>
      <queryTableField id="8" name="Master_Table[Price per Unit]" tableColumnId="8"/>
      <queryTableField id="9" name="Master_Table[Units Sold]" tableColumnId="9"/>
      <queryTableField id="10" name="Master_Table[Total Sales]" tableColumnId="10"/>
      <queryTableField id="11" name="Master_Table[Operating Profit]" tableColumnId="11"/>
      <queryTableField id="12" name="Master_Table[Operating Margin]" tableColumnId="12"/>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FCB3FF54-FEAB-4FE7-9DC8-B0BD605BBBD6}" autoFormatId="16" applyNumberFormats="0" applyBorderFormats="0" applyFontFormats="0" applyPatternFormats="0" applyAlignmentFormats="0" applyWidthHeightFormats="0">
  <queryTableRefresh nextId="13">
    <queryTableFields count="12">
      <queryTableField id="1" name="Master_Table[Retailer]" tableColumnId="1"/>
      <queryTableField id="2" name="Master_Table[Retailer ID]" tableColumnId="2"/>
      <queryTableField id="3" name="Master_Table[Invoice Date]" tableColumnId="3"/>
      <queryTableField id="4" name="Master_Table[Region]" tableColumnId="4"/>
      <queryTableField id="5" name="Master_Table[State]" tableColumnId="5"/>
      <queryTableField id="6" name="Master_Table[City]" tableColumnId="6"/>
      <queryTableField id="7" name="Master_Table[Beverage Brand]" tableColumnId="7"/>
      <queryTableField id="8" name="Master_Table[Price per Unit]" tableColumnId="8"/>
      <queryTableField id="9" name="Master_Table[Units Sold]" tableColumnId="9"/>
      <queryTableField id="10" name="Master_Table[Total Sales]" tableColumnId="10"/>
      <queryTableField id="11" name="Master_Table[Operating Profit]" tableColumnId="11"/>
      <queryTableField id="12" name="Master_Table[Operating Margin]" tableColumnId="12"/>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0EFE42DD-E225-4F61-9E6C-7F2D2EE88402}" autoFormatId="16" applyNumberFormats="0" applyBorderFormats="0" applyFontFormats="0" applyPatternFormats="0" applyAlignmentFormats="0" applyWidthHeightFormats="0">
  <queryTableRefresh nextId="13">
    <queryTableFields count="12">
      <queryTableField id="1" name="Master_Table[Retailer]" tableColumnId="1"/>
      <queryTableField id="2" name="Master_Table[Retailer ID]" tableColumnId="2"/>
      <queryTableField id="3" name="Master_Table[Invoice Date]" tableColumnId="3"/>
      <queryTableField id="4" name="Master_Table[Region]" tableColumnId="4"/>
      <queryTableField id="5" name="Master_Table[State]" tableColumnId="5"/>
      <queryTableField id="6" name="Master_Table[City]" tableColumnId="6"/>
      <queryTableField id="7" name="Master_Table[Beverage Brand]" tableColumnId="7"/>
      <queryTableField id="8" name="Master_Table[Price per Unit]" tableColumnId="8"/>
      <queryTableField id="9" name="Master_Table[Units Sold]" tableColumnId="9"/>
      <queryTableField id="10" name="Master_Table[Total Sales]" tableColumnId="10"/>
      <queryTableField id="11" name="Master_Table[Operating Profit]" tableColumnId="11"/>
      <queryTableField id="12" name="Master_Table[Operating Margin]" tableColumnId="1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D7831720-9202-4C37-AAB7-5BFE585557E4}" sourceName="[Master_Table].[Beverage Brand]">
  <pivotTables>
    <pivotTable tabId="4" name="PivotTable6"/>
    <pivotTable tabId="4" name="PivotTable1"/>
    <pivotTable tabId="4" name="PivotTable4"/>
    <pivotTable tabId="4" name="PivotTable7"/>
    <pivotTable tabId="4" name="PivotTable8"/>
    <pivotTable tabId="4" name="PivotTable5"/>
  </pivotTables>
  <data>
    <olap pivotCacheId="781741214">
      <levels count="2">
        <level uniqueName="[Master_Table].[Beverage Brand].[(All)]" sourceCaption="(All)" count="0"/>
        <level uniqueName="[Master_Table].[Beverage Brand].[Beverage Brand]" sourceCaption="Beverage Brand" count="6">
          <ranges>
            <range startItem="0">
              <i n="[Master_Table].[Beverage Brand].&amp;[Coca-Cola]" c="Coca-Cola"/>
              <i n="[Master_Table].[Beverage Brand].&amp;[Dasani Water]" c="Dasani Water"/>
              <i n="[Master_Table].[Beverage Brand].&amp;[Diet Coke]" c="Diet Coke"/>
              <i n="[Master_Table].[Beverage Brand].&amp;[Fanta]" c="Fanta"/>
              <i n="[Master_Table].[Beverage Brand].&amp;[Powerade]" c="Powerade"/>
              <i n="[Master_Table].[Beverage Brand].&amp;[Sprite]" c="Sprite"/>
            </range>
          </ranges>
        </level>
      </levels>
      <selections count="1">
        <selection n="[Master_Table].[Beverage Bran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F04AF0F-0B9D-4B18-A183-29A28489127B}" sourceName="[Master_Table].[State]">
  <pivotTables>
    <pivotTable tabId="4" name="PivotTable6"/>
    <pivotTable tabId="4" name="PivotTable1"/>
    <pivotTable tabId="4" name="PivotTable4"/>
    <pivotTable tabId="4" name="PivotTable7"/>
    <pivotTable tabId="4" name="PivotTable8"/>
    <pivotTable tabId="4" name="PivotTable5"/>
  </pivotTables>
  <data>
    <olap pivotCacheId="781741214">
      <levels count="2">
        <level uniqueName="[Master_Table].[State].[(All)]" sourceCaption="(All)" count="0"/>
        <level uniqueName="[Master_Table].[State].[State]" sourceCaption="State" count="50">
          <ranges>
            <range startItem="0">
              <i n="[Master_Table].[State].&amp;[Alabama]" c="Alabama"/>
              <i n="[Master_Table].[State].&amp;[Alaska]" c="Alaska"/>
              <i n="[Master_Table].[State].&amp;[Arizona]" c="Arizona"/>
              <i n="[Master_Table].[State].&amp;[Arkansas]" c="Arkansas"/>
              <i n="[Master_Table].[State].&amp;[California]" c="California"/>
              <i n="[Master_Table].[State].&amp;[Colorado]" c="Colorado"/>
              <i n="[Master_Table].[State].&amp;[Connecticut]" c="Connecticut"/>
              <i n="[Master_Table].[State].&amp;[Delaware]" c="Delaware"/>
              <i n="[Master_Table].[State].&amp;[Florida]" c="Florida"/>
              <i n="[Master_Table].[State].&amp;[Georgia]" c="Georgia"/>
              <i n="[Master_Table].[State].&amp;[Hawaii]" c="Hawaii"/>
              <i n="[Master_Table].[State].&amp;[Idaho]" c="Idaho"/>
              <i n="[Master_Table].[State].&amp;[Illinois]" c="Illinois"/>
              <i n="[Master_Table].[State].&amp;[Indiana]" c="Indiana"/>
              <i n="[Master_Table].[State].&amp;[Iowa]" c="Iowa"/>
              <i n="[Master_Table].[State].&amp;[Kansas]" c="Kansas"/>
              <i n="[Master_Table].[State].&amp;[Kentucky]" c="Kentucky"/>
              <i n="[Master_Table].[State].&amp;[Louisiana]" c="Louisiana"/>
              <i n="[Master_Table].[State].&amp;[Maine]" c="Maine"/>
              <i n="[Master_Table].[State].&amp;[Maryland]" c="Maryland"/>
              <i n="[Master_Table].[State].&amp;[Massachusetts]" c="Massachusetts"/>
              <i n="[Master_Table].[State].&amp;[Michigan]" c="Michigan"/>
              <i n="[Master_Table].[State].&amp;[Minnesota]" c="Minnesota"/>
              <i n="[Master_Table].[State].&amp;[Mississippi]" c="Mississippi"/>
              <i n="[Master_Table].[State].&amp;[Missouri]" c="Missouri"/>
              <i n="[Master_Table].[State].&amp;[Montana]" c="Montana"/>
              <i n="[Master_Table].[State].&amp;[Nebraska]" c="Nebraska"/>
              <i n="[Master_Table].[State].&amp;[Nevada]" c="Nevada"/>
              <i n="[Master_Table].[State].&amp;[New Hampshire]" c="New Hampshire"/>
              <i n="[Master_Table].[State].&amp;[New Jersey]" c="New Jersey"/>
              <i n="[Master_Table].[State].&amp;[New Mexico]" c="New Mexico"/>
              <i n="[Master_Table].[State].&amp;[New York]" c="New York"/>
              <i n="[Master_Table].[State].&amp;[North Carolina]" c="North Carolina"/>
              <i n="[Master_Table].[State].&amp;[North Dakota]" c="North Dakota"/>
              <i n="[Master_Table].[State].&amp;[Ohio]" c="Ohio"/>
              <i n="[Master_Table].[State].&amp;[Oklahoma]" c="Oklahoma"/>
              <i n="[Master_Table].[State].&amp;[Oregon]" c="Oregon"/>
              <i n="[Master_Table].[State].&amp;[Pennsylvania]" c="Pennsylvania"/>
              <i n="[Master_Table].[State].&amp;[Rhode Island]" c="Rhode Island"/>
              <i n="[Master_Table].[State].&amp;[South Carolina]" c="South Carolina"/>
              <i n="[Master_Table].[State].&amp;[South Dakota]" c="South Dakota"/>
              <i n="[Master_Table].[State].&amp;[Tennessee]" c="Tennessee"/>
              <i n="[Master_Table].[State].&amp;[Texas]" c="Texas"/>
              <i n="[Master_Table].[State].&amp;[Utah]" c="Utah"/>
              <i n="[Master_Table].[State].&amp;[Vermont]" c="Vermont"/>
              <i n="[Master_Table].[State].&amp;[Virginia]" c="Virginia"/>
              <i n="[Master_Table].[State].&amp;[Washington]" c="Washington"/>
              <i n="[Master_Table].[State].&amp;[West Virginia]" c="West Virginia"/>
              <i n="[Master_Table].[State].&amp;[Wisconsin]" c="Wisconsin"/>
              <i n="[Master_Table].[State].&amp;[Wyoming]" c="Wyoming"/>
            </range>
          </ranges>
        </level>
      </levels>
      <selections count="1">
        <selection n="[Master_Table].[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everage Brand" xr10:uid="{C0C0FDB9-6859-4770-97D6-53549B71E6D0}" cache="Slicer_Beverage_Brand" caption="Beverage Brand" level="1" style="SlicerStyleOther2" rowHeight="234950"/>
  <slicer name="State" xr10:uid="{CEC02A59-5177-430D-BB35-B1515EEF7CCE}" cache="Slicer_State" caption="State" startItem="4" level="1" style="SlicerStyleOther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EE004BF-EC82-47A3-AA2C-B33B2346B3C0}" name="Table_ExternalData_1" displayName="Table_ExternalData_1" ref="A3:L651" tableType="queryTable" totalsRowShown="0">
  <autoFilter ref="A3:L651" xr:uid="{5EE004BF-EC82-47A3-AA2C-B33B2346B3C0}"/>
  <tableColumns count="12">
    <tableColumn id="1" xr3:uid="{20821DE6-113B-433A-AB59-DE94783231A9}" uniqueName="1" name="Master_Table[Retailer]" queryTableFieldId="1"/>
    <tableColumn id="2" xr3:uid="{6988CC18-316C-4207-A70A-556B0766BB03}" uniqueName="2" name="Master_Table[Retailer ID]" queryTableFieldId="2"/>
    <tableColumn id="3" xr3:uid="{A9804EEE-42C9-4D9E-A758-F4C71911898C}" uniqueName="3" name="Master_Table[Invoice Date]" queryTableFieldId="3" dataDxfId="43"/>
    <tableColumn id="4" xr3:uid="{20BF9687-80A4-4C37-B749-03AED1F4F625}" uniqueName="4" name="Master_Table[Region]" queryTableFieldId="4"/>
    <tableColumn id="5" xr3:uid="{AF2EC795-5FA5-4B40-A4F5-37EB0896822B}" uniqueName="5" name="Master_Table[State]" queryTableFieldId="5"/>
    <tableColumn id="6" xr3:uid="{2C98ECC6-E3A1-4C59-8C7F-6CEAF166516E}" uniqueName="6" name="Master_Table[City]" queryTableFieldId="6"/>
    <tableColumn id="7" xr3:uid="{D785DA76-7011-47A8-B8B9-A85684E8D3D8}" uniqueName="7" name="Master_Table[Beverage Brand]" queryTableFieldId="7"/>
    <tableColumn id="8" xr3:uid="{D35FAF54-D195-43E6-96C1-F793B2585C3B}" uniqueName="8" name="Master_Table[Price per Unit]" queryTableFieldId="8"/>
    <tableColumn id="9" xr3:uid="{EA4B56ED-ACDD-45E1-8D89-60EFE32C95C1}" uniqueName="9" name="Master_Table[Units Sold]" queryTableFieldId="9"/>
    <tableColumn id="10" xr3:uid="{1A6D582A-AAEE-4E7E-99A9-F23AAF36BB89}" uniqueName="10" name="Master_Table[Total Sales]" queryTableFieldId="10"/>
    <tableColumn id="11" xr3:uid="{B0720DBB-87D4-4E71-AF04-F9EDD0C1887D}" uniqueName="11" name="Master_Table[Operating Profit]" queryTableFieldId="11"/>
    <tableColumn id="12" xr3:uid="{492FD2C6-42D6-4B9C-B518-D0571A82D944}" uniqueName="12" name="Master_Table[Operating Margin]" queryTableFieldId="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738434-1168-4AA1-9DC5-997CFA1949F4}" name="Master_Table" displayName="Master_Table" ref="B5:M3893" totalsRowShown="0" headerRowDxfId="42" dataDxfId="41">
  <autoFilter ref="B5:M3893" xr:uid="{B1738434-1168-4AA1-9DC5-997CFA1949F4}"/>
  <tableColumns count="12">
    <tableColumn id="1" xr3:uid="{57AA2E7A-EB4F-4BF4-B129-9CA24C785D69}" name="Retailer" dataDxfId="40"/>
    <tableColumn id="2" xr3:uid="{7B870795-7A32-49F0-97CA-64E383226A3C}" name="Retailer ID" dataDxfId="39"/>
    <tableColumn id="3" xr3:uid="{F67E9AA6-265A-42AF-97BB-C53568961104}" name="Invoice Date" dataDxfId="38"/>
    <tableColumn id="4" xr3:uid="{A9D4A92D-9477-4406-B1D9-0337C27F3B8F}" name="Region" dataDxfId="37"/>
    <tableColumn id="5" xr3:uid="{F9660B02-5006-4F78-8D7C-015EED2FFCDE}" name="State" dataDxfId="36"/>
    <tableColumn id="6" xr3:uid="{5280362F-9349-4A8E-B9C9-5436DDAC57FA}" name="City" dataDxfId="35"/>
    <tableColumn id="7" xr3:uid="{21701A77-D756-42A6-8BD6-2F027556CA3B}" name="Beverage Brand" dataDxfId="34"/>
    <tableColumn id="8" xr3:uid="{59FD1A1B-1AAB-415A-8514-DFCE516AE81D}" name="Price per Unit" dataDxfId="33"/>
    <tableColumn id="9" xr3:uid="{0034F903-F570-4086-949A-5B1FBC19012B}" name="Units Sold" dataDxfId="32"/>
    <tableColumn id="10" xr3:uid="{66079887-A6D0-4471-A292-C46DB4772ADA}" name="Total Sales" dataDxfId="31">
      <calculatedColumnFormula>I6*J6</calculatedColumnFormula>
    </tableColumn>
    <tableColumn id="11" xr3:uid="{6C02E60A-1756-4D7D-A6C9-B579C4CBBBC6}" name="Operating Profit" dataDxfId="30">
      <calculatedColumnFormula>K6*M6</calculatedColumnFormula>
    </tableColumn>
    <tableColumn id="12" xr3:uid="{BBB6746B-4E2E-4D0E-B6D7-CE2168251439}" name="Operating Margin" dataDxfId="2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1F96E7-83C7-49AE-B463-DE02E49BC943}" name="Table_ExternalData_14" displayName="Table_ExternalData_14" ref="A3:L1003" tableType="queryTable" totalsRowShown="0">
  <autoFilter ref="A3:L1003" xr:uid="{FD1F96E7-83C7-49AE-B463-DE02E49BC943}"/>
  <tableColumns count="12">
    <tableColumn id="1" xr3:uid="{9DB90474-0E15-4DA6-A9D8-3ADF66EA1242}" uniqueName="1" name="Master_Table[Retailer]" queryTableFieldId="1"/>
    <tableColumn id="2" xr3:uid="{63D1AD55-814A-49FE-AE28-53B01FCB615E}" uniqueName="2" name="Master_Table[Retailer ID]" queryTableFieldId="2"/>
    <tableColumn id="3" xr3:uid="{AFB2F028-D381-42BD-898A-7C327BDA3176}" uniqueName="3" name="Master_Table[Invoice Date]" queryTableFieldId="3" dataDxfId="28"/>
    <tableColumn id="4" xr3:uid="{398504D5-36DE-430E-A8EB-E7FB48157EC4}" uniqueName="4" name="Master_Table[Region]" queryTableFieldId="4"/>
    <tableColumn id="5" xr3:uid="{C0E344CC-482F-47B9-BAB2-E276EA502912}" uniqueName="5" name="Master_Table[State]" queryTableFieldId="5"/>
    <tableColumn id="6" xr3:uid="{43CD7806-4B5C-42B7-A95B-7E7D20F184C9}" uniqueName="6" name="Master_Table[City]" queryTableFieldId="6"/>
    <tableColumn id="7" xr3:uid="{3C390131-DC1F-46E0-B172-526BB2444196}" uniqueName="7" name="Master_Table[Beverage Brand]" queryTableFieldId="7"/>
    <tableColumn id="8" xr3:uid="{1DEB57E5-CE00-4EDA-A762-4FE7C6E6FA07}" uniqueName="8" name="Master_Table[Price per Unit]" queryTableFieldId="8"/>
    <tableColumn id="9" xr3:uid="{119CA37E-09A5-4F2C-97E0-39D5757DD803}" uniqueName="9" name="Master_Table[Units Sold]" queryTableFieldId="9"/>
    <tableColumn id="10" xr3:uid="{A049B699-5167-4639-90D6-5CEE93CCB43C}" uniqueName="10" name="Master_Table[Total Sales]" queryTableFieldId="10"/>
    <tableColumn id="11" xr3:uid="{ECE548ED-3A1B-4B44-ACD9-18A1D81D7958}" uniqueName="11" name="Master_Table[Operating Profit]" queryTableFieldId="11"/>
    <tableColumn id="12" xr3:uid="{73AF2C9C-950C-45C7-8C44-981FD0455C9F}" uniqueName="12" name="Master_Table[Operating Margin]" queryTableFieldId="1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BD74F04-EF54-4F71-8C7D-5ED08E6BF9CC}" name="Table_ExternalData_16" displayName="Table_ExternalData_16" ref="A3:L75" tableType="queryTable" totalsRowShown="0">
  <autoFilter ref="A3:L75" xr:uid="{DBD74F04-EF54-4F71-8C7D-5ED08E6BF9CC}"/>
  <tableColumns count="12">
    <tableColumn id="1" xr3:uid="{F7A5A047-B1FE-4DC5-A7C9-6A8C8B01755C}" uniqueName="1" name="Master_Table[Retailer]" queryTableFieldId="1"/>
    <tableColumn id="2" xr3:uid="{889851D0-4B1C-48A9-9B28-CDAB594C74B1}" uniqueName="2" name="Master_Table[Retailer ID]" queryTableFieldId="2"/>
    <tableColumn id="3" xr3:uid="{9456AD5E-1906-4410-8EB5-A51A3D6E8B68}" uniqueName="3" name="Master_Table[Invoice Date]" queryTableFieldId="3" dataDxfId="27"/>
    <tableColumn id="4" xr3:uid="{213CC466-91D3-47FB-AD7C-A4A3EF40CDFB}" uniqueName="4" name="Master_Table[Region]" queryTableFieldId="4"/>
    <tableColumn id="5" xr3:uid="{7707BD00-9AA6-4BEF-9A54-072CDCDF9ED9}" uniqueName="5" name="Master_Table[State]" queryTableFieldId="5"/>
    <tableColumn id="6" xr3:uid="{545F2148-1803-4C7D-BC49-8971760E4678}" uniqueName="6" name="Master_Table[City]" queryTableFieldId="6"/>
    <tableColumn id="7" xr3:uid="{B2FE4500-6759-410F-8A80-E5EE12ADFD6D}" uniqueName="7" name="Master_Table[Beverage Brand]" queryTableFieldId="7"/>
    <tableColumn id="8" xr3:uid="{3A950326-C6BE-49FC-8DF2-FCEC6B2EFBD7}" uniqueName="8" name="Master_Table[Price per Unit]" queryTableFieldId="8"/>
    <tableColumn id="9" xr3:uid="{9BC8CCD9-A911-4F4E-B91B-CEABD2212D99}" uniqueName="9" name="Master_Table[Units Sold]" queryTableFieldId="9"/>
    <tableColumn id="10" xr3:uid="{3372FA6E-597C-4D58-9F9E-C3E129A78092}" uniqueName="10" name="Master_Table[Total Sales]" queryTableFieldId="10"/>
    <tableColumn id="11" xr3:uid="{C0576E3B-1769-409F-8024-3D1A89D99F98}" uniqueName="11" name="Master_Table[Operating Profit]" queryTableFieldId="11"/>
    <tableColumn id="12" xr3:uid="{FE3304D9-9C4B-41C7-8E27-E8A45635B591}" uniqueName="12" name="Master_Table[Operating Margin]" queryTableFieldId="1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0694C8-F439-4C4C-A607-005DE0D681D1}" name="Table_ExternalData_15" displayName="Table_ExternalData_15" ref="A3:L1003" tableType="queryTable" totalsRowShown="0">
  <autoFilter ref="A3:L1003" xr:uid="{360694C8-F439-4C4C-A607-005DE0D681D1}"/>
  <tableColumns count="12">
    <tableColumn id="1" xr3:uid="{ADEC6BC5-91D5-4207-A849-44FD73DA37D8}" uniqueName="1" name="Master_Table[Retailer]" queryTableFieldId="1"/>
    <tableColumn id="2" xr3:uid="{D5637712-D6CE-4F26-92B7-91A68290E595}" uniqueName="2" name="Master_Table[Retailer ID]" queryTableFieldId="2"/>
    <tableColumn id="3" xr3:uid="{439C562F-90EF-447D-A23A-10F2EEEBB5EB}" uniqueName="3" name="Master_Table[Invoice Date]" queryTableFieldId="3" dataDxfId="21"/>
    <tableColumn id="4" xr3:uid="{9A0458C8-504C-41D7-8F5F-58304678F32A}" uniqueName="4" name="Master_Table[Region]" queryTableFieldId="4"/>
    <tableColumn id="5" xr3:uid="{D8787FCF-3207-4D58-94C1-9E36E0683548}" uniqueName="5" name="Master_Table[State]" queryTableFieldId="5"/>
    <tableColumn id="6" xr3:uid="{ABC3F747-AFCC-486D-BD3F-E13EAE95DAA2}" uniqueName="6" name="Master_Table[City]" queryTableFieldId="6"/>
    <tableColumn id="7" xr3:uid="{11F39D5C-D089-4BC6-91B7-481FB3BF3210}" uniqueName="7" name="Master_Table[Beverage Brand]" queryTableFieldId="7"/>
    <tableColumn id="8" xr3:uid="{531DDF80-A240-4469-A058-EB2506D77DC2}" uniqueName="8" name="Master_Table[Price per Unit]" queryTableFieldId="8"/>
    <tableColumn id="9" xr3:uid="{B90234AF-43FF-425A-A944-B5EC77E59786}" uniqueName="9" name="Master_Table[Units Sold]" queryTableFieldId="9"/>
    <tableColumn id="10" xr3:uid="{122214D7-BD20-4510-9189-DAB7023BA577}" uniqueName="10" name="Master_Table[Total Sales]" queryTableFieldId="10"/>
    <tableColumn id="11" xr3:uid="{2DD511DE-19EF-45A6-9F35-4AFCB8BD942E}" uniqueName="11" name="Master_Table[Operating Profit]" queryTableFieldId="11"/>
    <tableColumn id="12" xr3:uid="{8AD64682-6071-412D-A529-2137E8E6FFBD}" uniqueName="12" name="Master_Table[Operating Margin]" queryTableFieldId="1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Invoice_Date" xr10:uid="{E2C535C4-6C7E-40AF-A0A6-352E10D44665}" sourceName="[Master_Table].[Invoice Date]">
  <pivotTables>
    <pivotTable tabId="4" name="PivotTable6"/>
    <pivotTable tabId="4" name="PivotTable1"/>
    <pivotTable tabId="4" name="PivotTable4"/>
    <pivotTable tabId="4" name="PivotTable7"/>
    <pivotTable tabId="4" name="PivotTable8"/>
    <pivotTable tabId="4" name="PivotTable5"/>
  </pivotTables>
  <state minimalRefreshVersion="6" lastRefreshVersion="6" pivotCacheId="1613974813" filterType="dateBetween">
    <selection startDate="2021-01-01T00:00:00" endDate="2021-12-31T00:00:00"/>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394AF4E8-376D-4D33-8CC0-5C1C0D7B2B0E}" cache="Timeline_Invoice_Date" caption="Invoice Date" level="2" selectionLevel="0" scrollPosition="2021-01-01T00:00:00"/>
</timeline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areerprinciples.com/" TargetMode="External"/><Relationship Id="rId1" Type="http://schemas.openxmlformats.org/officeDocument/2006/relationships/hyperlink" Target="https://www.careerprinciples.com/courses/excel-for-business-finance?utm_source=YTDownloadFile&amp;utm_medium=interactive-excel-dashboard-may-1-2022&amp;utm_campaign=YTDownload"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workbookViewId="0">
      <selection activeCell="A2" sqref="A2"/>
    </sheetView>
  </sheetViews>
  <sheetFormatPr defaultColWidth="14.44140625" defaultRowHeight="15" customHeight="1" x14ac:dyDescent="0.3"/>
  <cols>
    <col min="1" max="1" width="10.88671875" customWidth="1"/>
    <col min="2" max="2" width="8.44140625" customWidth="1"/>
    <col min="3" max="3" width="110.6640625" customWidth="1"/>
    <col min="4" max="4" width="9.44140625" customWidth="1"/>
    <col min="5" max="6" width="10.88671875" customWidth="1"/>
    <col min="7" max="26" width="10.6640625" customWidth="1"/>
  </cols>
  <sheetData>
    <row r="1" spans="1:26" ht="14.4" x14ac:dyDescent="0.3">
      <c r="A1" s="1"/>
      <c r="B1" s="1"/>
      <c r="C1" s="1"/>
      <c r="D1" s="1"/>
      <c r="E1" s="1"/>
      <c r="F1" s="1"/>
      <c r="G1" s="1"/>
      <c r="H1" s="1"/>
      <c r="I1" s="1"/>
      <c r="J1" s="1"/>
      <c r="K1" s="1"/>
      <c r="L1" s="1"/>
      <c r="M1" s="1"/>
      <c r="N1" s="1"/>
      <c r="O1" s="1"/>
      <c r="P1" s="1"/>
      <c r="Q1" s="1"/>
      <c r="R1" s="1"/>
      <c r="S1" s="1"/>
      <c r="T1" s="1"/>
      <c r="U1" s="1"/>
      <c r="V1" s="1"/>
      <c r="W1" s="1"/>
      <c r="X1" s="1"/>
      <c r="Y1" s="1"/>
      <c r="Z1" s="1"/>
    </row>
    <row r="2" spans="1:26" ht="14.4" x14ac:dyDescent="0.3">
      <c r="A2" s="1"/>
      <c r="B2" s="1"/>
      <c r="C2" s="1"/>
      <c r="D2" s="1"/>
      <c r="E2" s="1"/>
      <c r="F2" s="1"/>
      <c r="G2" s="1"/>
      <c r="H2" s="1"/>
      <c r="I2" s="1"/>
      <c r="J2" s="1"/>
      <c r="K2" s="1"/>
      <c r="L2" s="1"/>
      <c r="M2" s="1"/>
      <c r="N2" s="1"/>
      <c r="O2" s="1"/>
      <c r="P2" s="1"/>
      <c r="Q2" s="1"/>
      <c r="R2" s="1"/>
      <c r="S2" s="1"/>
      <c r="T2" s="1"/>
      <c r="U2" s="1"/>
      <c r="V2" s="1"/>
      <c r="W2" s="1"/>
      <c r="X2" s="1"/>
      <c r="Y2" s="1"/>
      <c r="Z2" s="1"/>
    </row>
    <row r="3" spans="1:26" ht="14.4" x14ac:dyDescent="0.3">
      <c r="A3" s="1"/>
      <c r="B3" s="1"/>
      <c r="C3" s="1"/>
      <c r="D3" s="1"/>
      <c r="E3" s="1"/>
      <c r="F3" s="1"/>
      <c r="G3" s="1"/>
      <c r="H3" s="1"/>
      <c r="I3" s="1"/>
      <c r="J3" s="1"/>
      <c r="K3" s="1"/>
      <c r="L3" s="1"/>
      <c r="M3" s="1"/>
      <c r="N3" s="1"/>
      <c r="O3" s="1"/>
      <c r="P3" s="1"/>
      <c r="Q3" s="1"/>
      <c r="R3" s="1"/>
      <c r="S3" s="1"/>
      <c r="T3" s="1"/>
      <c r="U3" s="1"/>
      <c r="V3" s="1"/>
      <c r="W3" s="1"/>
      <c r="X3" s="1"/>
      <c r="Y3" s="1"/>
      <c r="Z3" s="1"/>
    </row>
    <row r="4" spans="1:26" ht="72" customHeight="1" x14ac:dyDescent="0.3">
      <c r="A4" s="1"/>
      <c r="B4" s="2"/>
      <c r="C4" s="3" t="s">
        <v>0</v>
      </c>
      <c r="D4" s="4"/>
      <c r="E4" s="1"/>
      <c r="F4" s="1"/>
      <c r="G4" s="1"/>
      <c r="H4" s="1"/>
      <c r="I4" s="1"/>
      <c r="J4" s="1"/>
      <c r="K4" s="1"/>
      <c r="L4" s="1"/>
      <c r="M4" s="1"/>
      <c r="N4" s="1"/>
      <c r="O4" s="1"/>
      <c r="P4" s="1"/>
      <c r="Q4" s="1"/>
      <c r="R4" s="1"/>
      <c r="S4" s="1"/>
      <c r="T4" s="1"/>
      <c r="U4" s="1"/>
      <c r="V4" s="1"/>
      <c r="W4" s="1"/>
      <c r="X4" s="1"/>
      <c r="Y4" s="1"/>
      <c r="Z4" s="1"/>
    </row>
    <row r="5" spans="1:26" ht="63.6" x14ac:dyDescent="0.3">
      <c r="A5" s="1"/>
      <c r="B5" s="5"/>
      <c r="C5" s="6"/>
      <c r="D5" s="7"/>
      <c r="E5" s="1"/>
      <c r="F5" s="1"/>
      <c r="G5" s="1"/>
      <c r="H5" s="1"/>
      <c r="I5" s="1"/>
      <c r="J5" s="1"/>
      <c r="K5" s="1"/>
      <c r="L5" s="1"/>
      <c r="M5" s="1"/>
      <c r="N5" s="1"/>
      <c r="O5" s="1"/>
      <c r="P5" s="1"/>
      <c r="Q5" s="1"/>
      <c r="R5" s="1"/>
      <c r="S5" s="1"/>
      <c r="T5" s="1"/>
      <c r="U5" s="1"/>
      <c r="V5" s="1"/>
      <c r="W5" s="1"/>
      <c r="X5" s="1"/>
      <c r="Y5" s="1"/>
      <c r="Z5" s="1"/>
    </row>
    <row r="6" spans="1:26" ht="14.4" x14ac:dyDescent="0.3">
      <c r="A6" s="1"/>
      <c r="B6" s="5"/>
      <c r="D6" s="7"/>
      <c r="E6" s="1"/>
      <c r="F6" s="1"/>
      <c r="G6" s="1"/>
      <c r="H6" s="1"/>
      <c r="I6" s="1"/>
      <c r="J6" s="1"/>
      <c r="K6" s="1"/>
      <c r="L6" s="1"/>
      <c r="M6" s="1"/>
      <c r="N6" s="1"/>
      <c r="O6" s="1"/>
      <c r="P6" s="1"/>
      <c r="Q6" s="1"/>
      <c r="R6" s="1"/>
      <c r="S6" s="1"/>
      <c r="T6" s="1"/>
      <c r="U6" s="1"/>
      <c r="V6" s="1"/>
      <c r="W6" s="1"/>
      <c r="X6" s="1"/>
      <c r="Y6" s="1"/>
      <c r="Z6" s="1"/>
    </row>
    <row r="7" spans="1:26" ht="27" customHeight="1" x14ac:dyDescent="0.3">
      <c r="A7" s="1"/>
      <c r="B7" s="5"/>
      <c r="D7" s="7"/>
      <c r="E7" s="1"/>
      <c r="F7" s="1"/>
      <c r="G7" s="1"/>
      <c r="H7" s="1"/>
      <c r="I7" s="1"/>
      <c r="J7" s="1"/>
      <c r="K7" s="1"/>
      <c r="L7" s="1"/>
      <c r="M7" s="1"/>
      <c r="N7" s="1"/>
      <c r="O7" s="1"/>
      <c r="P7" s="1"/>
      <c r="Q7" s="1"/>
      <c r="R7" s="1"/>
      <c r="S7" s="1"/>
      <c r="T7" s="1"/>
      <c r="U7" s="1"/>
      <c r="V7" s="1"/>
      <c r="W7" s="1"/>
      <c r="X7" s="1"/>
      <c r="Y7" s="1"/>
      <c r="Z7" s="1"/>
    </row>
    <row r="8" spans="1:26" ht="27.75" customHeight="1" x14ac:dyDescent="0.3">
      <c r="A8" s="1"/>
      <c r="B8" s="5"/>
      <c r="D8" s="7"/>
      <c r="E8" s="1"/>
      <c r="F8" s="1"/>
      <c r="G8" s="1"/>
      <c r="H8" s="1"/>
      <c r="I8" s="1"/>
      <c r="J8" s="1"/>
      <c r="K8" s="1"/>
      <c r="L8" s="1"/>
      <c r="M8" s="1"/>
      <c r="N8" s="1"/>
      <c r="O8" s="1"/>
      <c r="P8" s="1"/>
      <c r="Q8" s="1"/>
      <c r="R8" s="1"/>
      <c r="S8" s="1"/>
      <c r="T8" s="1"/>
      <c r="U8" s="1"/>
      <c r="V8" s="1"/>
      <c r="W8" s="1"/>
      <c r="X8" s="1"/>
      <c r="Y8" s="1"/>
      <c r="Z8" s="1"/>
    </row>
    <row r="9" spans="1:26" ht="28.5" customHeight="1" x14ac:dyDescent="0.4">
      <c r="A9" s="8"/>
      <c r="B9" s="9"/>
      <c r="C9" s="10" t="s">
        <v>1</v>
      </c>
      <c r="D9" s="11"/>
      <c r="E9" s="8"/>
      <c r="F9" s="8"/>
      <c r="G9" s="8"/>
      <c r="H9" s="8"/>
      <c r="I9" s="8"/>
      <c r="J9" s="8"/>
      <c r="K9" s="8"/>
      <c r="L9" s="8"/>
      <c r="M9" s="8"/>
      <c r="N9" s="8"/>
      <c r="O9" s="8"/>
      <c r="P9" s="8"/>
      <c r="Q9" s="8"/>
      <c r="R9" s="8"/>
      <c r="S9" s="8"/>
      <c r="T9" s="8"/>
      <c r="U9" s="8"/>
      <c r="V9" s="8"/>
      <c r="W9" s="8"/>
      <c r="X9" s="8"/>
      <c r="Y9" s="8"/>
      <c r="Z9" s="8"/>
    </row>
    <row r="10" spans="1:26" ht="21" x14ac:dyDescent="0.4">
      <c r="A10" s="8"/>
      <c r="B10" s="9"/>
      <c r="C10" s="10"/>
      <c r="D10" s="11"/>
      <c r="E10" s="8"/>
      <c r="F10" s="8"/>
      <c r="G10" s="8"/>
      <c r="H10" s="8"/>
      <c r="I10" s="8"/>
      <c r="J10" s="8"/>
      <c r="K10" s="8"/>
      <c r="L10" s="8"/>
      <c r="M10" s="8"/>
      <c r="N10" s="8"/>
      <c r="O10" s="8"/>
      <c r="P10" s="8"/>
      <c r="Q10" s="8"/>
      <c r="R10" s="8"/>
      <c r="S10" s="8"/>
      <c r="T10" s="8"/>
      <c r="U10" s="8"/>
      <c r="V10" s="8"/>
      <c r="W10" s="8"/>
      <c r="X10" s="8"/>
      <c r="Y10" s="8"/>
      <c r="Z10" s="8"/>
    </row>
    <row r="11" spans="1:26" ht="35.25" customHeight="1" x14ac:dyDescent="0.3">
      <c r="A11" s="12"/>
      <c r="B11" s="13"/>
      <c r="C11" s="39" t="s">
        <v>2</v>
      </c>
      <c r="D11" s="14"/>
      <c r="E11" s="12"/>
      <c r="F11" s="12"/>
      <c r="G11" s="12"/>
      <c r="H11" s="12"/>
      <c r="I11" s="12"/>
      <c r="J11" s="12"/>
      <c r="K11" s="12"/>
      <c r="L11" s="12"/>
      <c r="M11" s="12"/>
      <c r="N11" s="12"/>
      <c r="O11" s="12"/>
      <c r="P11" s="12"/>
      <c r="Q11" s="12"/>
      <c r="R11" s="12"/>
      <c r="S11" s="12"/>
      <c r="T11" s="12"/>
      <c r="U11" s="12"/>
      <c r="V11" s="12"/>
      <c r="W11" s="12"/>
      <c r="X11" s="12"/>
      <c r="Y11" s="12"/>
      <c r="Z11" s="12"/>
    </row>
    <row r="12" spans="1:26" ht="14.4" x14ac:dyDescent="0.3">
      <c r="A12" s="1"/>
      <c r="B12" s="5"/>
      <c r="D12" s="7"/>
      <c r="E12" s="1"/>
      <c r="F12" s="1"/>
      <c r="G12" s="1"/>
      <c r="H12" s="1"/>
      <c r="I12" s="1"/>
      <c r="J12" s="1"/>
      <c r="K12" s="1"/>
      <c r="L12" s="1"/>
      <c r="M12" s="1"/>
      <c r="N12" s="1"/>
      <c r="O12" s="1"/>
      <c r="P12" s="1"/>
      <c r="Q12" s="1"/>
      <c r="R12" s="1"/>
      <c r="S12" s="1"/>
      <c r="T12" s="1"/>
      <c r="U12" s="1"/>
      <c r="V12" s="1"/>
      <c r="W12" s="1"/>
      <c r="X12" s="1"/>
      <c r="Y12" s="1"/>
      <c r="Z12" s="1"/>
    </row>
    <row r="13" spans="1:26" ht="7.5" customHeight="1" x14ac:dyDescent="0.3">
      <c r="A13" s="1"/>
      <c r="B13" s="5"/>
      <c r="D13" s="7"/>
      <c r="E13" s="1"/>
      <c r="F13" s="1"/>
      <c r="G13" s="1"/>
      <c r="H13" s="1"/>
      <c r="I13" s="1"/>
      <c r="J13" s="1"/>
      <c r="K13" s="1"/>
      <c r="L13" s="1"/>
      <c r="M13" s="1"/>
      <c r="N13" s="1"/>
      <c r="O13" s="1"/>
      <c r="P13" s="1"/>
      <c r="Q13" s="1"/>
      <c r="R13" s="1"/>
      <c r="S13" s="1"/>
      <c r="T13" s="1"/>
      <c r="U13" s="1"/>
      <c r="V13" s="1"/>
      <c r="W13" s="1"/>
      <c r="X13" s="1"/>
      <c r="Y13" s="1"/>
      <c r="Z13" s="1"/>
    </row>
    <row r="14" spans="1:26" ht="14.4" x14ac:dyDescent="0.3">
      <c r="A14" s="1"/>
      <c r="B14" s="5"/>
      <c r="D14" s="7"/>
      <c r="E14" s="1"/>
      <c r="F14" s="1"/>
      <c r="G14" s="1"/>
      <c r="H14" s="1"/>
      <c r="I14" s="1"/>
      <c r="J14" s="1"/>
      <c r="K14" s="1"/>
      <c r="L14" s="1"/>
      <c r="M14" s="1"/>
      <c r="N14" s="1"/>
      <c r="O14" s="1"/>
      <c r="P14" s="1"/>
      <c r="Q14" s="1"/>
      <c r="R14" s="1"/>
      <c r="S14" s="1"/>
      <c r="T14" s="1"/>
      <c r="U14" s="1"/>
      <c r="V14" s="1"/>
      <c r="W14" s="1"/>
      <c r="X14" s="1"/>
      <c r="Y14" s="1"/>
      <c r="Z14" s="1"/>
    </row>
    <row r="15" spans="1:26" ht="29.25" customHeight="1" x14ac:dyDescent="0.35">
      <c r="A15" s="1"/>
      <c r="B15" s="5"/>
      <c r="C15" s="15" t="s">
        <v>3</v>
      </c>
      <c r="D15" s="7"/>
      <c r="E15" s="1"/>
      <c r="F15" s="1"/>
      <c r="G15" s="1"/>
      <c r="H15" s="1"/>
      <c r="I15" s="1"/>
      <c r="J15" s="1"/>
      <c r="K15" s="1"/>
      <c r="L15" s="1"/>
      <c r="M15" s="1"/>
      <c r="N15" s="1"/>
      <c r="O15" s="1"/>
      <c r="P15" s="1"/>
      <c r="Q15" s="1"/>
      <c r="R15" s="1"/>
      <c r="S15" s="1"/>
      <c r="T15" s="1"/>
      <c r="U15" s="1"/>
      <c r="V15" s="1"/>
      <c r="W15" s="1"/>
      <c r="X15" s="1"/>
      <c r="Y15" s="1"/>
      <c r="Z15" s="1"/>
    </row>
    <row r="16" spans="1:26" ht="14.4" x14ac:dyDescent="0.3">
      <c r="A16" s="1"/>
      <c r="B16" s="5"/>
      <c r="C16" s="16" t="s">
        <v>4</v>
      </c>
      <c r="D16" s="7"/>
      <c r="E16" s="1"/>
      <c r="F16" s="1"/>
      <c r="G16" s="1"/>
      <c r="H16" s="1"/>
      <c r="I16" s="1"/>
      <c r="J16" s="1"/>
      <c r="K16" s="1"/>
      <c r="L16" s="1"/>
      <c r="M16" s="1"/>
      <c r="N16" s="1"/>
      <c r="O16" s="1"/>
      <c r="P16" s="1"/>
      <c r="Q16" s="1"/>
      <c r="R16" s="1"/>
      <c r="S16" s="1"/>
      <c r="T16" s="1"/>
      <c r="U16" s="1"/>
      <c r="V16" s="1"/>
      <c r="W16" s="1"/>
      <c r="X16" s="1"/>
      <c r="Y16" s="1"/>
      <c r="Z16" s="1"/>
    </row>
    <row r="17" spans="1:26" ht="14.4" x14ac:dyDescent="0.3">
      <c r="A17" s="1"/>
      <c r="B17" s="5"/>
      <c r="C17" s="17" t="s">
        <v>5</v>
      </c>
      <c r="D17" s="7"/>
      <c r="E17" s="1"/>
      <c r="F17" s="1"/>
      <c r="G17" s="1"/>
      <c r="H17" s="1"/>
      <c r="I17" s="1"/>
      <c r="J17" s="1"/>
      <c r="K17" s="1"/>
      <c r="L17" s="1"/>
      <c r="M17" s="1"/>
      <c r="N17" s="1"/>
      <c r="O17" s="1"/>
      <c r="P17" s="1"/>
      <c r="Q17" s="1"/>
      <c r="R17" s="1"/>
      <c r="S17" s="1"/>
      <c r="T17" s="1"/>
      <c r="U17" s="1"/>
      <c r="V17" s="1"/>
      <c r="W17" s="1"/>
      <c r="X17" s="1"/>
      <c r="Y17" s="1"/>
      <c r="Z17" s="1"/>
    </row>
    <row r="18" spans="1:26" ht="28.8" x14ac:dyDescent="0.3">
      <c r="A18" s="1"/>
      <c r="B18" s="5"/>
      <c r="C18" s="18" t="s">
        <v>6</v>
      </c>
      <c r="D18" s="7"/>
      <c r="E18" s="1"/>
      <c r="F18" s="1"/>
      <c r="G18" s="1"/>
      <c r="H18" s="1"/>
      <c r="I18" s="1"/>
      <c r="J18" s="1"/>
      <c r="K18" s="1"/>
      <c r="L18" s="1"/>
      <c r="M18" s="1"/>
      <c r="N18" s="1"/>
      <c r="O18" s="1"/>
      <c r="P18" s="1"/>
      <c r="Q18" s="1"/>
      <c r="R18" s="1"/>
      <c r="S18" s="1"/>
      <c r="T18" s="1"/>
      <c r="U18" s="1"/>
      <c r="V18" s="1"/>
      <c r="W18" s="1"/>
      <c r="X18" s="1"/>
      <c r="Y18" s="1"/>
      <c r="Z18" s="1"/>
    </row>
    <row r="19" spans="1:26" ht="14.4" x14ac:dyDescent="0.3">
      <c r="A19" s="1"/>
      <c r="B19" s="19"/>
      <c r="C19" s="20"/>
      <c r="D19" s="21"/>
      <c r="E19" s="1"/>
      <c r="F19" s="1"/>
      <c r="G19" s="1"/>
      <c r="H19" s="1"/>
      <c r="I19" s="1"/>
      <c r="J19" s="1"/>
      <c r="K19" s="1"/>
      <c r="L19" s="1"/>
      <c r="M19" s="1"/>
      <c r="N19" s="1"/>
      <c r="O19" s="1"/>
      <c r="P19" s="1"/>
      <c r="Q19" s="1"/>
      <c r="R19" s="1"/>
      <c r="S19" s="1"/>
      <c r="T19" s="1"/>
      <c r="U19" s="1"/>
      <c r="V19" s="1"/>
      <c r="W19" s="1"/>
      <c r="X19" s="1"/>
      <c r="Y19" s="1"/>
      <c r="Z19" s="1"/>
    </row>
    <row r="20" spans="1:26" ht="14.4" x14ac:dyDescent="0.3">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3">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x14ac:dyDescent="0.3">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sheetProtection algorithmName="SHA-512" hashValue="vI/PvNPvKwdLBaZwwmQMFpAfxgAsQRycunsZKgkqe6kON8vWRjw+3lTiqZWwgz+6WDxqxM6VSreKaCP/yNvrPA==" saltValue="rsYUeJVvEigVfnv6cv0MRQ==" spinCount="100000" sheet="1" objects="1" scenarios="1"/>
  <hyperlinks>
    <hyperlink ref="C11" r:id="rId1" xr:uid="{00000000-0004-0000-0000-000000000000}"/>
    <hyperlink ref="C15" r:id="rId2" xr:uid="{00000000-0004-0000-0000-000001000000}"/>
  </hyperlinks>
  <pageMargins left="0.7" right="0.7" top="0.75" bottom="0.75" header="0" footer="0"/>
  <pageSetup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01BF7-93CC-47E9-BA91-CB6EA41C0E0F}">
  <dimension ref="A1:L651"/>
  <sheetViews>
    <sheetView zoomScale="92" workbookViewId="0">
      <selection activeCell="C23" sqref="C23"/>
    </sheetView>
  </sheetViews>
  <sheetFormatPr defaultRowHeight="14.4" x14ac:dyDescent="0.3"/>
  <cols>
    <col min="1" max="1" width="22.5546875" bestFit="1" customWidth="1"/>
    <col min="2" max="2" width="24.88671875" bestFit="1" customWidth="1"/>
    <col min="3" max="3" width="26.77734375" bestFit="1" customWidth="1"/>
    <col min="4" max="4" width="22" bestFit="1" customWidth="1"/>
    <col min="5" max="5" width="20.5546875" bestFit="1" customWidth="1"/>
    <col min="6" max="6" width="19.44140625" bestFit="1" customWidth="1"/>
    <col min="7" max="7" width="29.6640625" bestFit="1" customWidth="1"/>
    <col min="8" max="8" width="27.77734375" bestFit="1" customWidth="1"/>
    <col min="9" max="9" width="24.77734375" bestFit="1" customWidth="1"/>
    <col min="10" max="10" width="25.21875" bestFit="1" customWidth="1"/>
    <col min="11" max="11" width="29.88671875" bestFit="1" customWidth="1"/>
    <col min="12" max="12" width="31.21875" bestFit="1" customWidth="1"/>
  </cols>
  <sheetData>
    <row r="1" spans="1:12" x14ac:dyDescent="0.3">
      <c r="A1" s="44" t="s">
        <v>155</v>
      </c>
    </row>
    <row r="3" spans="1:12" x14ac:dyDescent="0.3">
      <c r="A3" t="s">
        <v>143</v>
      </c>
      <c r="B3" t="s">
        <v>144</v>
      </c>
      <c r="C3" t="s">
        <v>145</v>
      </c>
      <c r="D3" t="s">
        <v>146</v>
      </c>
      <c r="E3" t="s">
        <v>147</v>
      </c>
      <c r="F3" t="s">
        <v>148</v>
      </c>
      <c r="G3" t="s">
        <v>149</v>
      </c>
      <c r="H3" t="s">
        <v>150</v>
      </c>
      <c r="I3" t="s">
        <v>151</v>
      </c>
      <c r="J3" t="s">
        <v>152</v>
      </c>
      <c r="K3" t="s">
        <v>153</v>
      </c>
      <c r="L3" t="s">
        <v>154</v>
      </c>
    </row>
    <row r="4" spans="1:12" x14ac:dyDescent="0.3">
      <c r="A4" t="s">
        <v>21</v>
      </c>
      <c r="B4">
        <v>1185732</v>
      </c>
      <c r="C4" s="43">
        <v>44210</v>
      </c>
      <c r="D4" t="s">
        <v>22</v>
      </c>
      <c r="E4" t="s">
        <v>23</v>
      </c>
      <c r="F4" t="s">
        <v>23</v>
      </c>
      <c r="G4" t="s">
        <v>24</v>
      </c>
      <c r="H4">
        <v>0.5</v>
      </c>
      <c r="I4">
        <v>12000</v>
      </c>
      <c r="J4">
        <v>6000</v>
      </c>
      <c r="K4">
        <v>3000</v>
      </c>
      <c r="L4">
        <v>0.5</v>
      </c>
    </row>
    <row r="5" spans="1:12" x14ac:dyDescent="0.3">
      <c r="A5" t="s">
        <v>21</v>
      </c>
      <c r="B5">
        <v>1185732</v>
      </c>
      <c r="C5" s="43">
        <v>44239</v>
      </c>
      <c r="D5" t="s">
        <v>22</v>
      </c>
      <c r="E5" t="s">
        <v>23</v>
      </c>
      <c r="F5" t="s">
        <v>23</v>
      </c>
      <c r="G5" t="s">
        <v>24</v>
      </c>
      <c r="H5">
        <v>0.5</v>
      </c>
      <c r="I5">
        <v>12500</v>
      </c>
      <c r="J5">
        <v>6250</v>
      </c>
      <c r="K5">
        <v>3125</v>
      </c>
      <c r="L5">
        <v>0.5</v>
      </c>
    </row>
    <row r="6" spans="1:12" x14ac:dyDescent="0.3">
      <c r="A6" t="s">
        <v>21</v>
      </c>
      <c r="B6">
        <v>1185732</v>
      </c>
      <c r="C6" s="43">
        <v>44265</v>
      </c>
      <c r="D6" t="s">
        <v>22</v>
      </c>
      <c r="E6" t="s">
        <v>23</v>
      </c>
      <c r="F6" t="s">
        <v>23</v>
      </c>
      <c r="G6" t="s">
        <v>24</v>
      </c>
      <c r="H6">
        <v>0.5</v>
      </c>
      <c r="I6">
        <v>12200</v>
      </c>
      <c r="J6">
        <v>6100</v>
      </c>
      <c r="K6">
        <v>3050</v>
      </c>
      <c r="L6">
        <v>0.5</v>
      </c>
    </row>
    <row r="7" spans="1:12" x14ac:dyDescent="0.3">
      <c r="A7" t="s">
        <v>21</v>
      </c>
      <c r="B7">
        <v>1185732</v>
      </c>
      <c r="C7" s="43">
        <v>44297</v>
      </c>
      <c r="D7" t="s">
        <v>22</v>
      </c>
      <c r="E7" t="s">
        <v>23</v>
      </c>
      <c r="F7" t="s">
        <v>23</v>
      </c>
      <c r="G7" t="s">
        <v>24</v>
      </c>
      <c r="H7">
        <v>0.5</v>
      </c>
      <c r="I7">
        <v>12000</v>
      </c>
      <c r="J7">
        <v>6000</v>
      </c>
      <c r="K7">
        <v>3000</v>
      </c>
      <c r="L7">
        <v>0.5</v>
      </c>
    </row>
    <row r="8" spans="1:12" x14ac:dyDescent="0.3">
      <c r="A8" t="s">
        <v>21</v>
      </c>
      <c r="B8">
        <v>1185732</v>
      </c>
      <c r="C8" s="43">
        <v>44326</v>
      </c>
      <c r="D8" t="s">
        <v>22</v>
      </c>
      <c r="E8" t="s">
        <v>23</v>
      </c>
      <c r="F8" t="s">
        <v>23</v>
      </c>
      <c r="G8" t="s">
        <v>24</v>
      </c>
      <c r="H8">
        <v>0.6</v>
      </c>
      <c r="I8">
        <v>12200</v>
      </c>
      <c r="J8">
        <v>7320</v>
      </c>
      <c r="K8">
        <v>3660</v>
      </c>
      <c r="L8">
        <v>0.5</v>
      </c>
    </row>
    <row r="9" spans="1:12" x14ac:dyDescent="0.3">
      <c r="A9" t="s">
        <v>21</v>
      </c>
      <c r="B9">
        <v>1185732</v>
      </c>
      <c r="C9" s="43">
        <v>44359</v>
      </c>
      <c r="D9" t="s">
        <v>22</v>
      </c>
      <c r="E9" t="s">
        <v>23</v>
      </c>
      <c r="F9" t="s">
        <v>23</v>
      </c>
      <c r="G9" t="s">
        <v>24</v>
      </c>
      <c r="H9">
        <v>0.6</v>
      </c>
      <c r="I9">
        <v>12500</v>
      </c>
      <c r="J9">
        <v>7500</v>
      </c>
      <c r="K9">
        <v>3750</v>
      </c>
      <c r="L9">
        <v>0.5</v>
      </c>
    </row>
    <row r="10" spans="1:12" x14ac:dyDescent="0.3">
      <c r="A10" t="s">
        <v>21</v>
      </c>
      <c r="B10">
        <v>1185732</v>
      </c>
      <c r="C10" s="43">
        <v>44387</v>
      </c>
      <c r="D10" t="s">
        <v>22</v>
      </c>
      <c r="E10" t="s">
        <v>23</v>
      </c>
      <c r="F10" t="s">
        <v>23</v>
      </c>
      <c r="G10" t="s">
        <v>24</v>
      </c>
      <c r="H10">
        <v>0.6</v>
      </c>
      <c r="I10">
        <v>12750</v>
      </c>
      <c r="J10">
        <v>7650</v>
      </c>
      <c r="K10">
        <v>3825</v>
      </c>
      <c r="L10">
        <v>0.5</v>
      </c>
    </row>
    <row r="11" spans="1:12" x14ac:dyDescent="0.3">
      <c r="A11" t="s">
        <v>21</v>
      </c>
      <c r="B11">
        <v>1185732</v>
      </c>
      <c r="C11" s="43">
        <v>44419</v>
      </c>
      <c r="D11" t="s">
        <v>22</v>
      </c>
      <c r="E11" t="s">
        <v>23</v>
      </c>
      <c r="F11" t="s">
        <v>23</v>
      </c>
      <c r="G11" t="s">
        <v>24</v>
      </c>
      <c r="H11">
        <v>0.6</v>
      </c>
      <c r="I11">
        <v>12500</v>
      </c>
      <c r="J11">
        <v>7500</v>
      </c>
      <c r="K11">
        <v>3750</v>
      </c>
      <c r="L11">
        <v>0.5</v>
      </c>
    </row>
    <row r="12" spans="1:12" x14ac:dyDescent="0.3">
      <c r="A12" t="s">
        <v>21</v>
      </c>
      <c r="B12">
        <v>1185732</v>
      </c>
      <c r="C12" s="43">
        <v>44449</v>
      </c>
      <c r="D12" t="s">
        <v>22</v>
      </c>
      <c r="E12" t="s">
        <v>23</v>
      </c>
      <c r="F12" t="s">
        <v>23</v>
      </c>
      <c r="G12" t="s">
        <v>24</v>
      </c>
      <c r="H12">
        <v>0.6</v>
      </c>
      <c r="I12">
        <v>12000</v>
      </c>
      <c r="J12">
        <v>7200</v>
      </c>
      <c r="K12">
        <v>3600</v>
      </c>
      <c r="L12">
        <v>0.5</v>
      </c>
    </row>
    <row r="13" spans="1:12" x14ac:dyDescent="0.3">
      <c r="A13" t="s">
        <v>21</v>
      </c>
      <c r="B13">
        <v>1185732</v>
      </c>
      <c r="C13" s="43">
        <v>44481</v>
      </c>
      <c r="D13" t="s">
        <v>22</v>
      </c>
      <c r="E13" t="s">
        <v>23</v>
      </c>
      <c r="F13" t="s">
        <v>23</v>
      </c>
      <c r="G13" t="s">
        <v>24</v>
      </c>
      <c r="H13">
        <v>0.65</v>
      </c>
      <c r="I13">
        <v>11750</v>
      </c>
      <c r="J13">
        <v>7637.5</v>
      </c>
      <c r="K13">
        <v>3818.75</v>
      </c>
      <c r="L13">
        <v>0.5</v>
      </c>
    </row>
    <row r="14" spans="1:12" x14ac:dyDescent="0.3">
      <c r="A14" t="s">
        <v>21</v>
      </c>
      <c r="B14">
        <v>1185732</v>
      </c>
      <c r="C14" s="43">
        <v>44511</v>
      </c>
      <c r="D14" t="s">
        <v>22</v>
      </c>
      <c r="E14" t="s">
        <v>23</v>
      </c>
      <c r="F14" t="s">
        <v>23</v>
      </c>
      <c r="G14" t="s">
        <v>24</v>
      </c>
      <c r="H14">
        <v>0.65</v>
      </c>
      <c r="I14">
        <v>11500</v>
      </c>
      <c r="J14">
        <v>7475</v>
      </c>
      <c r="K14">
        <v>3737.5</v>
      </c>
      <c r="L14">
        <v>0.5</v>
      </c>
    </row>
    <row r="15" spans="1:12" x14ac:dyDescent="0.3">
      <c r="A15" t="s">
        <v>21</v>
      </c>
      <c r="B15">
        <v>1185732</v>
      </c>
      <c r="C15" s="43">
        <v>44540</v>
      </c>
      <c r="D15" t="s">
        <v>22</v>
      </c>
      <c r="E15" t="s">
        <v>23</v>
      </c>
      <c r="F15" t="s">
        <v>23</v>
      </c>
      <c r="G15" t="s">
        <v>24</v>
      </c>
      <c r="H15">
        <v>0.65</v>
      </c>
      <c r="I15">
        <v>12000</v>
      </c>
      <c r="J15">
        <v>7800</v>
      </c>
      <c r="K15">
        <v>3900</v>
      </c>
      <c r="L15">
        <v>0.5</v>
      </c>
    </row>
    <row r="16" spans="1:12" x14ac:dyDescent="0.3">
      <c r="A16" t="s">
        <v>30</v>
      </c>
      <c r="B16">
        <v>1197831</v>
      </c>
      <c r="C16" s="43">
        <v>44198</v>
      </c>
      <c r="D16" t="s">
        <v>31</v>
      </c>
      <c r="E16" t="s">
        <v>32</v>
      </c>
      <c r="F16" t="s">
        <v>33</v>
      </c>
      <c r="G16" t="s">
        <v>24</v>
      </c>
      <c r="H16">
        <v>0.25</v>
      </c>
      <c r="I16">
        <v>9000</v>
      </c>
      <c r="J16">
        <v>2250</v>
      </c>
      <c r="K16">
        <v>787.5</v>
      </c>
      <c r="L16">
        <v>0.35</v>
      </c>
    </row>
    <row r="17" spans="1:12" x14ac:dyDescent="0.3">
      <c r="A17" t="s">
        <v>30</v>
      </c>
      <c r="B17">
        <v>1197831</v>
      </c>
      <c r="C17" s="43">
        <v>44228</v>
      </c>
      <c r="D17" t="s">
        <v>31</v>
      </c>
      <c r="E17" t="s">
        <v>32</v>
      </c>
      <c r="F17" t="s">
        <v>33</v>
      </c>
      <c r="G17" t="s">
        <v>24</v>
      </c>
      <c r="H17">
        <v>0.25</v>
      </c>
      <c r="I17">
        <v>8500</v>
      </c>
      <c r="J17">
        <v>2125</v>
      </c>
      <c r="K17">
        <v>743.75</v>
      </c>
      <c r="L17">
        <v>0.35</v>
      </c>
    </row>
    <row r="18" spans="1:12" x14ac:dyDescent="0.3">
      <c r="A18" t="s">
        <v>30</v>
      </c>
      <c r="B18">
        <v>1197831</v>
      </c>
      <c r="C18" s="43">
        <v>44258</v>
      </c>
      <c r="D18" t="s">
        <v>31</v>
      </c>
      <c r="E18" t="s">
        <v>32</v>
      </c>
      <c r="F18" t="s">
        <v>33</v>
      </c>
      <c r="G18" t="s">
        <v>24</v>
      </c>
      <c r="H18">
        <v>0.3</v>
      </c>
      <c r="I18">
        <v>8750</v>
      </c>
      <c r="J18">
        <v>2625</v>
      </c>
      <c r="K18">
        <v>918.74999999999989</v>
      </c>
      <c r="L18">
        <v>0.35</v>
      </c>
    </row>
    <row r="19" spans="1:12" x14ac:dyDescent="0.3">
      <c r="A19" t="s">
        <v>30</v>
      </c>
      <c r="B19">
        <v>1197831</v>
      </c>
      <c r="C19" s="43">
        <v>44288</v>
      </c>
      <c r="D19" t="s">
        <v>31</v>
      </c>
      <c r="E19" t="s">
        <v>32</v>
      </c>
      <c r="F19" t="s">
        <v>33</v>
      </c>
      <c r="G19" t="s">
        <v>24</v>
      </c>
      <c r="H19">
        <v>0.3</v>
      </c>
      <c r="I19">
        <v>9000</v>
      </c>
      <c r="J19">
        <v>2700</v>
      </c>
      <c r="K19">
        <v>944.99999999999989</v>
      </c>
      <c r="L19">
        <v>0.35</v>
      </c>
    </row>
    <row r="20" spans="1:12" x14ac:dyDescent="0.3">
      <c r="A20" t="s">
        <v>30</v>
      </c>
      <c r="B20">
        <v>1197831</v>
      </c>
      <c r="C20" s="43">
        <v>44318</v>
      </c>
      <c r="D20" t="s">
        <v>31</v>
      </c>
      <c r="E20" t="s">
        <v>32</v>
      </c>
      <c r="F20" t="s">
        <v>33</v>
      </c>
      <c r="G20" t="s">
        <v>24</v>
      </c>
      <c r="H20">
        <v>0.3</v>
      </c>
      <c r="I20">
        <v>9250</v>
      </c>
      <c r="J20">
        <v>2775</v>
      </c>
      <c r="K20">
        <v>971.24999999999989</v>
      </c>
      <c r="L20">
        <v>0.35</v>
      </c>
    </row>
    <row r="21" spans="1:12" x14ac:dyDescent="0.3">
      <c r="A21" t="s">
        <v>30</v>
      </c>
      <c r="B21">
        <v>1197831</v>
      </c>
      <c r="C21" s="43">
        <v>44348</v>
      </c>
      <c r="D21" t="s">
        <v>31</v>
      </c>
      <c r="E21" t="s">
        <v>32</v>
      </c>
      <c r="F21" t="s">
        <v>33</v>
      </c>
      <c r="G21" t="s">
        <v>24</v>
      </c>
      <c r="H21">
        <v>0.4</v>
      </c>
      <c r="I21">
        <v>9500</v>
      </c>
      <c r="J21">
        <v>3800</v>
      </c>
      <c r="K21">
        <v>1330</v>
      </c>
      <c r="L21">
        <v>0.35</v>
      </c>
    </row>
    <row r="22" spans="1:12" x14ac:dyDescent="0.3">
      <c r="A22" t="s">
        <v>30</v>
      </c>
      <c r="B22">
        <v>1197831</v>
      </c>
      <c r="C22" s="43">
        <v>44380</v>
      </c>
      <c r="D22" t="s">
        <v>31</v>
      </c>
      <c r="E22" t="s">
        <v>32</v>
      </c>
      <c r="F22" t="s">
        <v>33</v>
      </c>
      <c r="G22" t="s">
        <v>24</v>
      </c>
      <c r="H22">
        <v>0.4</v>
      </c>
      <c r="I22">
        <v>9500</v>
      </c>
      <c r="J22">
        <v>3800</v>
      </c>
      <c r="K22">
        <v>1330</v>
      </c>
      <c r="L22">
        <v>0.35</v>
      </c>
    </row>
    <row r="23" spans="1:12" x14ac:dyDescent="0.3">
      <c r="A23" t="s">
        <v>30</v>
      </c>
      <c r="B23">
        <v>1197831</v>
      </c>
      <c r="C23" s="43">
        <v>44413</v>
      </c>
      <c r="D23" t="s">
        <v>31</v>
      </c>
      <c r="E23" t="s">
        <v>32</v>
      </c>
      <c r="F23" t="s">
        <v>33</v>
      </c>
      <c r="G23" t="s">
        <v>24</v>
      </c>
      <c r="H23">
        <v>0.4</v>
      </c>
      <c r="I23">
        <v>9250</v>
      </c>
      <c r="J23">
        <v>3700</v>
      </c>
      <c r="K23">
        <v>1295</v>
      </c>
      <c r="L23">
        <v>0.35</v>
      </c>
    </row>
    <row r="24" spans="1:12" x14ac:dyDescent="0.3">
      <c r="A24" t="s">
        <v>30</v>
      </c>
      <c r="B24">
        <v>1197831</v>
      </c>
      <c r="C24" s="43">
        <v>44441</v>
      </c>
      <c r="D24" t="s">
        <v>31</v>
      </c>
      <c r="E24" t="s">
        <v>32</v>
      </c>
      <c r="F24" t="s">
        <v>33</v>
      </c>
      <c r="G24" t="s">
        <v>24</v>
      </c>
      <c r="H24">
        <v>0.45</v>
      </c>
      <c r="I24">
        <v>8500</v>
      </c>
      <c r="J24">
        <v>3825</v>
      </c>
      <c r="K24">
        <v>1338.75</v>
      </c>
      <c r="L24">
        <v>0.35</v>
      </c>
    </row>
    <row r="25" spans="1:12" x14ac:dyDescent="0.3">
      <c r="A25" t="s">
        <v>30</v>
      </c>
      <c r="B25">
        <v>1197831</v>
      </c>
      <c r="C25" s="43">
        <v>44470</v>
      </c>
      <c r="D25" t="s">
        <v>31</v>
      </c>
      <c r="E25" t="s">
        <v>32</v>
      </c>
      <c r="F25" t="s">
        <v>33</v>
      </c>
      <c r="G25" t="s">
        <v>24</v>
      </c>
      <c r="H25">
        <v>0.45</v>
      </c>
      <c r="I25">
        <v>8000</v>
      </c>
      <c r="J25">
        <v>3600</v>
      </c>
      <c r="K25">
        <v>1260</v>
      </c>
      <c r="L25">
        <v>0.35</v>
      </c>
    </row>
    <row r="26" spans="1:12" x14ac:dyDescent="0.3">
      <c r="A26" t="s">
        <v>30</v>
      </c>
      <c r="B26">
        <v>1197831</v>
      </c>
      <c r="C26" s="43">
        <v>44502</v>
      </c>
      <c r="D26" t="s">
        <v>31</v>
      </c>
      <c r="E26" t="s">
        <v>32</v>
      </c>
      <c r="F26" t="s">
        <v>33</v>
      </c>
      <c r="G26" t="s">
        <v>24</v>
      </c>
      <c r="H26">
        <v>0.45</v>
      </c>
      <c r="I26">
        <v>9000</v>
      </c>
      <c r="J26">
        <v>4050</v>
      </c>
      <c r="K26">
        <v>1417.5</v>
      </c>
      <c r="L26">
        <v>0.35</v>
      </c>
    </row>
    <row r="27" spans="1:12" x14ac:dyDescent="0.3">
      <c r="A27" t="s">
        <v>30</v>
      </c>
      <c r="B27">
        <v>1197831</v>
      </c>
      <c r="C27" s="43">
        <v>44531</v>
      </c>
      <c r="D27" t="s">
        <v>31</v>
      </c>
      <c r="E27" t="s">
        <v>32</v>
      </c>
      <c r="F27" t="s">
        <v>33</v>
      </c>
      <c r="G27" t="s">
        <v>24</v>
      </c>
      <c r="H27">
        <v>0.45</v>
      </c>
      <c r="I27">
        <v>9500</v>
      </c>
      <c r="J27">
        <v>4275</v>
      </c>
      <c r="K27">
        <v>1496.25</v>
      </c>
      <c r="L27">
        <v>0.35</v>
      </c>
    </row>
    <row r="28" spans="1:12" x14ac:dyDescent="0.3">
      <c r="A28" t="s">
        <v>34</v>
      </c>
      <c r="B28">
        <v>1128299</v>
      </c>
      <c r="C28" s="43">
        <v>44216</v>
      </c>
      <c r="D28" t="s">
        <v>35</v>
      </c>
      <c r="E28" t="s">
        <v>36</v>
      </c>
      <c r="F28" t="s">
        <v>37</v>
      </c>
      <c r="G28" t="s">
        <v>24</v>
      </c>
      <c r="H28">
        <v>0.39999999999999997</v>
      </c>
      <c r="I28">
        <v>7750</v>
      </c>
      <c r="J28">
        <v>3099.9999999999995</v>
      </c>
      <c r="K28">
        <v>1085</v>
      </c>
      <c r="L28">
        <v>0.35000000000000003</v>
      </c>
    </row>
    <row r="29" spans="1:12" x14ac:dyDescent="0.3">
      <c r="A29" t="s">
        <v>34</v>
      </c>
      <c r="B29">
        <v>1128299</v>
      </c>
      <c r="C29" s="43">
        <v>44247</v>
      </c>
      <c r="D29" t="s">
        <v>35</v>
      </c>
      <c r="E29" t="s">
        <v>36</v>
      </c>
      <c r="F29" t="s">
        <v>37</v>
      </c>
      <c r="G29" t="s">
        <v>24</v>
      </c>
      <c r="H29">
        <v>0.39999999999999997</v>
      </c>
      <c r="I29">
        <v>8250</v>
      </c>
      <c r="J29">
        <v>3299.9999999999995</v>
      </c>
      <c r="K29">
        <v>1155</v>
      </c>
      <c r="L29">
        <v>0.35000000000000003</v>
      </c>
    </row>
    <row r="30" spans="1:12" x14ac:dyDescent="0.3">
      <c r="A30" t="s">
        <v>34</v>
      </c>
      <c r="B30">
        <v>1128299</v>
      </c>
      <c r="C30" s="43">
        <v>44274</v>
      </c>
      <c r="D30" t="s">
        <v>35</v>
      </c>
      <c r="E30" t="s">
        <v>36</v>
      </c>
      <c r="F30" t="s">
        <v>37</v>
      </c>
      <c r="G30" t="s">
        <v>24</v>
      </c>
      <c r="H30">
        <v>0.5</v>
      </c>
      <c r="I30">
        <v>8500</v>
      </c>
      <c r="J30">
        <v>4250</v>
      </c>
      <c r="K30">
        <v>1487.5000000000002</v>
      </c>
      <c r="L30">
        <v>0.35000000000000003</v>
      </c>
    </row>
    <row r="31" spans="1:12" x14ac:dyDescent="0.3">
      <c r="A31" t="s">
        <v>34</v>
      </c>
      <c r="B31">
        <v>1128299</v>
      </c>
      <c r="C31" s="43">
        <v>44306</v>
      </c>
      <c r="D31" t="s">
        <v>35</v>
      </c>
      <c r="E31" t="s">
        <v>36</v>
      </c>
      <c r="F31" t="s">
        <v>37</v>
      </c>
      <c r="G31" t="s">
        <v>24</v>
      </c>
      <c r="H31">
        <v>0.6</v>
      </c>
      <c r="I31">
        <v>8750</v>
      </c>
      <c r="J31">
        <v>5250</v>
      </c>
      <c r="K31">
        <v>1837.5000000000002</v>
      </c>
      <c r="L31">
        <v>0.35000000000000003</v>
      </c>
    </row>
    <row r="32" spans="1:12" x14ac:dyDescent="0.3">
      <c r="A32" t="s">
        <v>34</v>
      </c>
      <c r="B32">
        <v>1128299</v>
      </c>
      <c r="C32" s="43">
        <v>44337</v>
      </c>
      <c r="D32" t="s">
        <v>35</v>
      </c>
      <c r="E32" t="s">
        <v>36</v>
      </c>
      <c r="F32" t="s">
        <v>37</v>
      </c>
      <c r="G32" t="s">
        <v>24</v>
      </c>
      <c r="H32">
        <v>0.6</v>
      </c>
      <c r="I32">
        <v>9000</v>
      </c>
      <c r="J32">
        <v>5400</v>
      </c>
      <c r="K32">
        <v>2160</v>
      </c>
      <c r="L32">
        <v>0.4</v>
      </c>
    </row>
    <row r="33" spans="1:12" x14ac:dyDescent="0.3">
      <c r="A33" t="s">
        <v>34</v>
      </c>
      <c r="B33">
        <v>1128299</v>
      </c>
      <c r="C33" s="43">
        <v>44367</v>
      </c>
      <c r="D33" t="s">
        <v>35</v>
      </c>
      <c r="E33" t="s">
        <v>36</v>
      </c>
      <c r="F33" t="s">
        <v>37</v>
      </c>
      <c r="G33" t="s">
        <v>24</v>
      </c>
      <c r="H33">
        <v>0.6</v>
      </c>
      <c r="I33">
        <v>9750</v>
      </c>
      <c r="J33">
        <v>5850</v>
      </c>
      <c r="K33">
        <v>2340</v>
      </c>
      <c r="L33">
        <v>0.4</v>
      </c>
    </row>
    <row r="34" spans="1:12" x14ac:dyDescent="0.3">
      <c r="A34" t="s">
        <v>34</v>
      </c>
      <c r="B34">
        <v>1128299</v>
      </c>
      <c r="C34" s="43">
        <v>44396</v>
      </c>
      <c r="D34" t="s">
        <v>35</v>
      </c>
      <c r="E34" t="s">
        <v>36</v>
      </c>
      <c r="F34" t="s">
        <v>37</v>
      </c>
      <c r="G34" t="s">
        <v>24</v>
      </c>
      <c r="H34">
        <v>0.6</v>
      </c>
      <c r="I34">
        <v>10250</v>
      </c>
      <c r="J34">
        <v>6150</v>
      </c>
      <c r="K34">
        <v>2152.5</v>
      </c>
      <c r="L34">
        <v>0.35000000000000003</v>
      </c>
    </row>
    <row r="35" spans="1:12" x14ac:dyDescent="0.3">
      <c r="A35" t="s">
        <v>34</v>
      </c>
      <c r="B35">
        <v>1128299</v>
      </c>
      <c r="C35" s="43">
        <v>44428</v>
      </c>
      <c r="D35" t="s">
        <v>35</v>
      </c>
      <c r="E35" t="s">
        <v>36</v>
      </c>
      <c r="F35" t="s">
        <v>37</v>
      </c>
      <c r="G35" t="s">
        <v>24</v>
      </c>
      <c r="H35">
        <v>0.65</v>
      </c>
      <c r="I35">
        <v>9750</v>
      </c>
      <c r="J35">
        <v>6337.5</v>
      </c>
      <c r="K35">
        <v>2218.125</v>
      </c>
      <c r="L35">
        <v>0.35000000000000003</v>
      </c>
    </row>
    <row r="36" spans="1:12" x14ac:dyDescent="0.3">
      <c r="A36" t="s">
        <v>34</v>
      </c>
      <c r="B36">
        <v>1128299</v>
      </c>
      <c r="C36" s="43">
        <v>44460</v>
      </c>
      <c r="D36" t="s">
        <v>35</v>
      </c>
      <c r="E36" t="s">
        <v>36</v>
      </c>
      <c r="F36" t="s">
        <v>37</v>
      </c>
      <c r="G36" t="s">
        <v>24</v>
      </c>
      <c r="H36">
        <v>0.55000000000000004</v>
      </c>
      <c r="I36">
        <v>9250</v>
      </c>
      <c r="J36">
        <v>5087.5</v>
      </c>
      <c r="K36">
        <v>1526.2500000000002</v>
      </c>
      <c r="L36">
        <v>0.30000000000000004</v>
      </c>
    </row>
    <row r="37" spans="1:12" x14ac:dyDescent="0.3">
      <c r="A37" t="s">
        <v>34</v>
      </c>
      <c r="B37">
        <v>1128299</v>
      </c>
      <c r="C37" s="43">
        <v>44489</v>
      </c>
      <c r="D37" t="s">
        <v>35</v>
      </c>
      <c r="E37" t="s">
        <v>36</v>
      </c>
      <c r="F37" t="s">
        <v>37</v>
      </c>
      <c r="G37" t="s">
        <v>24</v>
      </c>
      <c r="H37">
        <v>0.55000000000000004</v>
      </c>
      <c r="I37">
        <v>8750</v>
      </c>
      <c r="J37">
        <v>4812.5</v>
      </c>
      <c r="K37">
        <v>1443.7500000000002</v>
      </c>
      <c r="L37">
        <v>0.30000000000000004</v>
      </c>
    </row>
    <row r="38" spans="1:12" x14ac:dyDescent="0.3">
      <c r="A38" t="s">
        <v>34</v>
      </c>
      <c r="B38">
        <v>1128299</v>
      </c>
      <c r="C38" s="43">
        <v>44520</v>
      </c>
      <c r="D38" t="s">
        <v>35</v>
      </c>
      <c r="E38" t="s">
        <v>36</v>
      </c>
      <c r="F38" t="s">
        <v>37</v>
      </c>
      <c r="G38" t="s">
        <v>24</v>
      </c>
      <c r="H38">
        <v>0.55000000000000004</v>
      </c>
      <c r="I38">
        <v>8750</v>
      </c>
      <c r="J38">
        <v>4812.5</v>
      </c>
      <c r="K38">
        <v>1443.7500000000002</v>
      </c>
      <c r="L38">
        <v>0.30000000000000004</v>
      </c>
    </row>
    <row r="39" spans="1:12" x14ac:dyDescent="0.3">
      <c r="A39" t="s">
        <v>34</v>
      </c>
      <c r="B39">
        <v>1128299</v>
      </c>
      <c r="C39" s="43">
        <v>44549</v>
      </c>
      <c r="D39" t="s">
        <v>35</v>
      </c>
      <c r="E39" t="s">
        <v>36</v>
      </c>
      <c r="F39" t="s">
        <v>37</v>
      </c>
      <c r="G39" t="s">
        <v>24</v>
      </c>
      <c r="H39">
        <v>0.55000000000000004</v>
      </c>
      <c r="I39">
        <v>9750</v>
      </c>
      <c r="J39">
        <v>5362.5</v>
      </c>
      <c r="K39">
        <v>1608.7500000000002</v>
      </c>
      <c r="L39">
        <v>0.30000000000000004</v>
      </c>
    </row>
    <row r="40" spans="1:12" x14ac:dyDescent="0.3">
      <c r="A40" t="s">
        <v>38</v>
      </c>
      <c r="B40">
        <v>1189833</v>
      </c>
      <c r="C40" s="43">
        <v>44211</v>
      </c>
      <c r="D40" t="s">
        <v>35</v>
      </c>
      <c r="E40" t="s">
        <v>36</v>
      </c>
      <c r="F40" t="s">
        <v>39</v>
      </c>
      <c r="G40" t="s">
        <v>24</v>
      </c>
      <c r="H40">
        <v>0.35</v>
      </c>
      <c r="I40">
        <v>7000</v>
      </c>
      <c r="J40">
        <v>2450</v>
      </c>
      <c r="K40">
        <v>980</v>
      </c>
      <c r="L40">
        <v>0.4</v>
      </c>
    </row>
    <row r="41" spans="1:12" x14ac:dyDescent="0.3">
      <c r="A41" t="s">
        <v>38</v>
      </c>
      <c r="B41">
        <v>1189833</v>
      </c>
      <c r="C41" s="43">
        <v>44242</v>
      </c>
      <c r="D41" t="s">
        <v>35</v>
      </c>
      <c r="E41" t="s">
        <v>36</v>
      </c>
      <c r="F41" t="s">
        <v>39</v>
      </c>
      <c r="G41" t="s">
        <v>24</v>
      </c>
      <c r="H41">
        <v>0.35</v>
      </c>
      <c r="I41">
        <v>7500</v>
      </c>
      <c r="J41">
        <v>2625</v>
      </c>
      <c r="K41">
        <v>1050</v>
      </c>
      <c r="L41">
        <v>0.4</v>
      </c>
    </row>
    <row r="42" spans="1:12" x14ac:dyDescent="0.3">
      <c r="A42" t="s">
        <v>38</v>
      </c>
      <c r="B42">
        <v>1189833</v>
      </c>
      <c r="C42" s="43">
        <v>44269</v>
      </c>
      <c r="D42" t="s">
        <v>35</v>
      </c>
      <c r="E42" t="s">
        <v>36</v>
      </c>
      <c r="F42" t="s">
        <v>39</v>
      </c>
      <c r="G42" t="s">
        <v>24</v>
      </c>
      <c r="H42">
        <v>0.35</v>
      </c>
      <c r="I42">
        <v>8000</v>
      </c>
      <c r="J42">
        <v>2800</v>
      </c>
      <c r="K42">
        <v>1120</v>
      </c>
      <c r="L42">
        <v>0.4</v>
      </c>
    </row>
    <row r="43" spans="1:12" x14ac:dyDescent="0.3">
      <c r="A43" t="s">
        <v>38</v>
      </c>
      <c r="B43">
        <v>1189833</v>
      </c>
      <c r="C43" s="43">
        <v>44301</v>
      </c>
      <c r="D43" t="s">
        <v>35</v>
      </c>
      <c r="E43" t="s">
        <v>36</v>
      </c>
      <c r="F43" t="s">
        <v>39</v>
      </c>
      <c r="G43" t="s">
        <v>24</v>
      </c>
      <c r="H43">
        <v>0.45</v>
      </c>
      <c r="I43">
        <v>8000</v>
      </c>
      <c r="J43">
        <v>3600</v>
      </c>
      <c r="K43">
        <v>1440</v>
      </c>
      <c r="L43">
        <v>0.4</v>
      </c>
    </row>
    <row r="44" spans="1:12" x14ac:dyDescent="0.3">
      <c r="A44" t="s">
        <v>38</v>
      </c>
      <c r="B44">
        <v>1189833</v>
      </c>
      <c r="C44" s="43">
        <v>44332</v>
      </c>
      <c r="D44" t="s">
        <v>35</v>
      </c>
      <c r="E44" t="s">
        <v>36</v>
      </c>
      <c r="F44" t="s">
        <v>39</v>
      </c>
      <c r="G44" t="s">
        <v>24</v>
      </c>
      <c r="H44">
        <v>0.45</v>
      </c>
      <c r="I44">
        <v>8000</v>
      </c>
      <c r="J44">
        <v>3600</v>
      </c>
      <c r="K44">
        <v>1440</v>
      </c>
      <c r="L44">
        <v>0.4</v>
      </c>
    </row>
    <row r="45" spans="1:12" x14ac:dyDescent="0.3">
      <c r="A45" t="s">
        <v>38</v>
      </c>
      <c r="B45">
        <v>1189833</v>
      </c>
      <c r="C45" s="43">
        <v>44362</v>
      </c>
      <c r="D45" t="s">
        <v>35</v>
      </c>
      <c r="E45" t="s">
        <v>36</v>
      </c>
      <c r="F45" t="s">
        <v>39</v>
      </c>
      <c r="G45" t="s">
        <v>24</v>
      </c>
      <c r="H45">
        <v>0.45</v>
      </c>
      <c r="I45">
        <v>9000</v>
      </c>
      <c r="J45">
        <v>4050</v>
      </c>
      <c r="K45">
        <v>1620</v>
      </c>
      <c r="L45">
        <v>0.4</v>
      </c>
    </row>
    <row r="46" spans="1:12" x14ac:dyDescent="0.3">
      <c r="A46" t="s">
        <v>38</v>
      </c>
      <c r="B46">
        <v>1189833</v>
      </c>
      <c r="C46" s="43">
        <v>44391</v>
      </c>
      <c r="D46" t="s">
        <v>35</v>
      </c>
      <c r="E46" t="s">
        <v>36</v>
      </c>
      <c r="F46" t="s">
        <v>39</v>
      </c>
      <c r="G46" t="s">
        <v>24</v>
      </c>
      <c r="H46">
        <v>0.45</v>
      </c>
      <c r="I46">
        <v>9500</v>
      </c>
      <c r="J46">
        <v>4275</v>
      </c>
      <c r="K46">
        <v>1710</v>
      </c>
      <c r="L46">
        <v>0.4</v>
      </c>
    </row>
    <row r="47" spans="1:12" x14ac:dyDescent="0.3">
      <c r="A47" t="s">
        <v>38</v>
      </c>
      <c r="B47">
        <v>1189833</v>
      </c>
      <c r="C47" s="43">
        <v>44423</v>
      </c>
      <c r="D47" t="s">
        <v>35</v>
      </c>
      <c r="E47" t="s">
        <v>36</v>
      </c>
      <c r="F47" t="s">
        <v>39</v>
      </c>
      <c r="G47" t="s">
        <v>24</v>
      </c>
      <c r="H47">
        <v>0.5</v>
      </c>
      <c r="I47">
        <v>9000</v>
      </c>
      <c r="J47">
        <v>4500</v>
      </c>
      <c r="K47">
        <v>1800</v>
      </c>
      <c r="L47">
        <v>0.4</v>
      </c>
    </row>
    <row r="48" spans="1:12" x14ac:dyDescent="0.3">
      <c r="A48" t="s">
        <v>38</v>
      </c>
      <c r="B48">
        <v>1189833</v>
      </c>
      <c r="C48" s="43">
        <v>44455</v>
      </c>
      <c r="D48" t="s">
        <v>35</v>
      </c>
      <c r="E48" t="s">
        <v>36</v>
      </c>
      <c r="F48" t="s">
        <v>39</v>
      </c>
      <c r="G48" t="s">
        <v>24</v>
      </c>
      <c r="H48">
        <v>0.5</v>
      </c>
      <c r="I48">
        <v>8500</v>
      </c>
      <c r="J48">
        <v>4250</v>
      </c>
      <c r="K48">
        <v>1700</v>
      </c>
      <c r="L48">
        <v>0.4</v>
      </c>
    </row>
    <row r="49" spans="1:12" x14ac:dyDescent="0.3">
      <c r="A49" t="s">
        <v>38</v>
      </c>
      <c r="B49">
        <v>1189833</v>
      </c>
      <c r="C49" s="43">
        <v>44484</v>
      </c>
      <c r="D49" t="s">
        <v>35</v>
      </c>
      <c r="E49" t="s">
        <v>36</v>
      </c>
      <c r="F49" t="s">
        <v>39</v>
      </c>
      <c r="G49" t="s">
        <v>24</v>
      </c>
      <c r="H49">
        <v>0.5</v>
      </c>
      <c r="I49">
        <v>8000</v>
      </c>
      <c r="J49">
        <v>4000</v>
      </c>
      <c r="K49">
        <v>1600</v>
      </c>
      <c r="L49">
        <v>0.4</v>
      </c>
    </row>
    <row r="50" spans="1:12" x14ac:dyDescent="0.3">
      <c r="A50" t="s">
        <v>38</v>
      </c>
      <c r="B50">
        <v>1189833</v>
      </c>
      <c r="C50" s="43">
        <v>44515</v>
      </c>
      <c r="D50" t="s">
        <v>35</v>
      </c>
      <c r="E50" t="s">
        <v>36</v>
      </c>
      <c r="F50" t="s">
        <v>39</v>
      </c>
      <c r="G50" t="s">
        <v>24</v>
      </c>
      <c r="H50">
        <v>0.5</v>
      </c>
      <c r="I50">
        <v>8250</v>
      </c>
      <c r="J50">
        <v>4125</v>
      </c>
      <c r="K50">
        <v>1650</v>
      </c>
      <c r="L50">
        <v>0.4</v>
      </c>
    </row>
    <row r="51" spans="1:12" x14ac:dyDescent="0.3">
      <c r="A51" t="s">
        <v>38</v>
      </c>
      <c r="B51">
        <v>1189833</v>
      </c>
      <c r="C51" s="43">
        <v>44544</v>
      </c>
      <c r="D51" t="s">
        <v>35</v>
      </c>
      <c r="E51" t="s">
        <v>36</v>
      </c>
      <c r="F51" t="s">
        <v>39</v>
      </c>
      <c r="G51" t="s">
        <v>24</v>
      </c>
      <c r="H51">
        <v>0.5</v>
      </c>
      <c r="I51">
        <v>9000</v>
      </c>
      <c r="J51">
        <v>4500</v>
      </c>
      <c r="K51">
        <v>1800</v>
      </c>
      <c r="L51">
        <v>0.4</v>
      </c>
    </row>
    <row r="52" spans="1:12" x14ac:dyDescent="0.3">
      <c r="A52" t="s">
        <v>21</v>
      </c>
      <c r="B52">
        <v>1185732</v>
      </c>
      <c r="C52" s="43">
        <v>44211</v>
      </c>
      <c r="D52" t="s">
        <v>40</v>
      </c>
      <c r="E52" t="s">
        <v>41</v>
      </c>
      <c r="F52" t="s">
        <v>42</v>
      </c>
      <c r="G52" t="s">
        <v>24</v>
      </c>
      <c r="H52">
        <v>0.45</v>
      </c>
      <c r="I52">
        <v>4750</v>
      </c>
      <c r="J52">
        <v>2137.5</v>
      </c>
      <c r="K52">
        <v>855</v>
      </c>
      <c r="L52">
        <v>0.4</v>
      </c>
    </row>
    <row r="53" spans="1:12" x14ac:dyDescent="0.3">
      <c r="A53" t="s">
        <v>21</v>
      </c>
      <c r="B53">
        <v>1185732</v>
      </c>
      <c r="C53" s="43">
        <v>44242</v>
      </c>
      <c r="D53" t="s">
        <v>40</v>
      </c>
      <c r="E53" t="s">
        <v>41</v>
      </c>
      <c r="F53" t="s">
        <v>42</v>
      </c>
      <c r="G53" t="s">
        <v>24</v>
      </c>
      <c r="H53">
        <v>0.45</v>
      </c>
      <c r="I53">
        <v>5250</v>
      </c>
      <c r="J53">
        <v>2362.5</v>
      </c>
      <c r="K53">
        <v>945</v>
      </c>
      <c r="L53">
        <v>0.4</v>
      </c>
    </row>
    <row r="54" spans="1:12" x14ac:dyDescent="0.3">
      <c r="A54" t="s">
        <v>21</v>
      </c>
      <c r="B54">
        <v>1185732</v>
      </c>
      <c r="C54" s="43">
        <v>44269</v>
      </c>
      <c r="D54" t="s">
        <v>40</v>
      </c>
      <c r="E54" t="s">
        <v>41</v>
      </c>
      <c r="F54" t="s">
        <v>42</v>
      </c>
      <c r="G54" t="s">
        <v>24</v>
      </c>
      <c r="H54">
        <v>0.5</v>
      </c>
      <c r="I54">
        <v>4950</v>
      </c>
      <c r="J54">
        <v>2475</v>
      </c>
      <c r="K54">
        <v>990</v>
      </c>
      <c r="L54">
        <v>0.4</v>
      </c>
    </row>
    <row r="55" spans="1:12" x14ac:dyDescent="0.3">
      <c r="A55" t="s">
        <v>21</v>
      </c>
      <c r="B55">
        <v>1185732</v>
      </c>
      <c r="C55" s="43">
        <v>44301</v>
      </c>
      <c r="D55" t="s">
        <v>40</v>
      </c>
      <c r="E55" t="s">
        <v>41</v>
      </c>
      <c r="F55" t="s">
        <v>42</v>
      </c>
      <c r="G55" t="s">
        <v>24</v>
      </c>
      <c r="H55">
        <v>0.5</v>
      </c>
      <c r="I55">
        <v>4500</v>
      </c>
      <c r="J55">
        <v>2250</v>
      </c>
      <c r="K55">
        <v>900</v>
      </c>
      <c r="L55">
        <v>0.4</v>
      </c>
    </row>
    <row r="56" spans="1:12" x14ac:dyDescent="0.3">
      <c r="A56" t="s">
        <v>21</v>
      </c>
      <c r="B56">
        <v>1185732</v>
      </c>
      <c r="C56" s="43">
        <v>44332</v>
      </c>
      <c r="D56" t="s">
        <v>40</v>
      </c>
      <c r="E56" t="s">
        <v>41</v>
      </c>
      <c r="F56" t="s">
        <v>42</v>
      </c>
      <c r="G56" t="s">
        <v>24</v>
      </c>
      <c r="H56">
        <v>0.6</v>
      </c>
      <c r="I56">
        <v>4950</v>
      </c>
      <c r="J56">
        <v>2970</v>
      </c>
      <c r="K56">
        <v>1188</v>
      </c>
      <c r="L56">
        <v>0.4</v>
      </c>
    </row>
    <row r="57" spans="1:12" x14ac:dyDescent="0.3">
      <c r="A57" t="s">
        <v>21</v>
      </c>
      <c r="B57">
        <v>1185732</v>
      </c>
      <c r="C57" s="43">
        <v>44362</v>
      </c>
      <c r="D57" t="s">
        <v>40</v>
      </c>
      <c r="E57" t="s">
        <v>41</v>
      </c>
      <c r="F57" t="s">
        <v>42</v>
      </c>
      <c r="G57" t="s">
        <v>24</v>
      </c>
      <c r="H57">
        <v>0.5</v>
      </c>
      <c r="I57">
        <v>5000</v>
      </c>
      <c r="J57">
        <v>2500</v>
      </c>
      <c r="K57">
        <v>1000</v>
      </c>
      <c r="L57">
        <v>0.4</v>
      </c>
    </row>
    <row r="58" spans="1:12" x14ac:dyDescent="0.3">
      <c r="A58" t="s">
        <v>21</v>
      </c>
      <c r="B58">
        <v>1185732</v>
      </c>
      <c r="C58" s="43">
        <v>44391</v>
      </c>
      <c r="D58" t="s">
        <v>40</v>
      </c>
      <c r="E58" t="s">
        <v>41</v>
      </c>
      <c r="F58" t="s">
        <v>42</v>
      </c>
      <c r="G58" t="s">
        <v>24</v>
      </c>
      <c r="H58">
        <v>0.5</v>
      </c>
      <c r="I58">
        <v>5750</v>
      </c>
      <c r="J58">
        <v>2875</v>
      </c>
      <c r="K58">
        <v>1150</v>
      </c>
      <c r="L58">
        <v>0.4</v>
      </c>
    </row>
    <row r="59" spans="1:12" x14ac:dyDescent="0.3">
      <c r="A59" t="s">
        <v>21</v>
      </c>
      <c r="B59">
        <v>1185732</v>
      </c>
      <c r="C59" s="43">
        <v>44423</v>
      </c>
      <c r="D59" t="s">
        <v>40</v>
      </c>
      <c r="E59" t="s">
        <v>41</v>
      </c>
      <c r="F59" t="s">
        <v>42</v>
      </c>
      <c r="G59" t="s">
        <v>24</v>
      </c>
      <c r="H59">
        <v>0.5</v>
      </c>
      <c r="I59">
        <v>5500</v>
      </c>
      <c r="J59">
        <v>2750</v>
      </c>
      <c r="K59">
        <v>1100</v>
      </c>
      <c r="L59">
        <v>0.4</v>
      </c>
    </row>
    <row r="60" spans="1:12" x14ac:dyDescent="0.3">
      <c r="A60" t="s">
        <v>21</v>
      </c>
      <c r="B60">
        <v>1185732</v>
      </c>
      <c r="C60" s="43">
        <v>44455</v>
      </c>
      <c r="D60" t="s">
        <v>40</v>
      </c>
      <c r="E60" t="s">
        <v>41</v>
      </c>
      <c r="F60" t="s">
        <v>42</v>
      </c>
      <c r="G60" t="s">
        <v>24</v>
      </c>
      <c r="H60">
        <v>0.5</v>
      </c>
      <c r="I60">
        <v>5000</v>
      </c>
      <c r="J60">
        <v>2500</v>
      </c>
      <c r="K60">
        <v>1000</v>
      </c>
      <c r="L60">
        <v>0.4</v>
      </c>
    </row>
    <row r="61" spans="1:12" x14ac:dyDescent="0.3">
      <c r="A61" t="s">
        <v>21</v>
      </c>
      <c r="B61">
        <v>1185732</v>
      </c>
      <c r="C61" s="43">
        <v>44484</v>
      </c>
      <c r="D61" t="s">
        <v>40</v>
      </c>
      <c r="E61" t="s">
        <v>41</v>
      </c>
      <c r="F61" t="s">
        <v>42</v>
      </c>
      <c r="G61" t="s">
        <v>24</v>
      </c>
      <c r="H61">
        <v>0.6</v>
      </c>
      <c r="I61">
        <v>4250</v>
      </c>
      <c r="J61">
        <v>2550</v>
      </c>
      <c r="K61">
        <v>1020</v>
      </c>
      <c r="L61">
        <v>0.4</v>
      </c>
    </row>
    <row r="62" spans="1:12" x14ac:dyDescent="0.3">
      <c r="A62" t="s">
        <v>21</v>
      </c>
      <c r="B62">
        <v>1185732</v>
      </c>
      <c r="C62" s="43">
        <v>44515</v>
      </c>
      <c r="D62" t="s">
        <v>40</v>
      </c>
      <c r="E62" t="s">
        <v>41</v>
      </c>
      <c r="F62" t="s">
        <v>42</v>
      </c>
      <c r="G62" t="s">
        <v>24</v>
      </c>
      <c r="H62">
        <v>0.6</v>
      </c>
      <c r="I62">
        <v>4000</v>
      </c>
      <c r="J62">
        <v>2400</v>
      </c>
      <c r="K62">
        <v>960</v>
      </c>
      <c r="L62">
        <v>0.4</v>
      </c>
    </row>
    <row r="63" spans="1:12" x14ac:dyDescent="0.3">
      <c r="A63" t="s">
        <v>21</v>
      </c>
      <c r="B63">
        <v>1185732</v>
      </c>
      <c r="C63" s="43">
        <v>44544</v>
      </c>
      <c r="D63" t="s">
        <v>40</v>
      </c>
      <c r="E63" t="s">
        <v>41</v>
      </c>
      <c r="F63" t="s">
        <v>42</v>
      </c>
      <c r="G63" t="s">
        <v>24</v>
      </c>
      <c r="H63">
        <v>0.6</v>
      </c>
      <c r="I63">
        <v>5000</v>
      </c>
      <c r="J63">
        <v>3000</v>
      </c>
      <c r="K63">
        <v>1200</v>
      </c>
      <c r="L63">
        <v>0.4</v>
      </c>
    </row>
    <row r="64" spans="1:12" x14ac:dyDescent="0.3">
      <c r="A64" t="s">
        <v>30</v>
      </c>
      <c r="B64">
        <v>1197831</v>
      </c>
      <c r="C64" s="43">
        <v>44198</v>
      </c>
      <c r="D64" t="s">
        <v>31</v>
      </c>
      <c r="E64" t="s">
        <v>32</v>
      </c>
      <c r="F64" t="s">
        <v>43</v>
      </c>
      <c r="G64" t="s">
        <v>24</v>
      </c>
      <c r="H64">
        <v>0.2</v>
      </c>
      <c r="I64">
        <v>7250</v>
      </c>
      <c r="J64">
        <v>1450</v>
      </c>
      <c r="K64">
        <v>435</v>
      </c>
      <c r="L64">
        <v>0.3</v>
      </c>
    </row>
    <row r="65" spans="1:12" x14ac:dyDescent="0.3">
      <c r="A65" t="s">
        <v>30</v>
      </c>
      <c r="B65">
        <v>1197831</v>
      </c>
      <c r="C65" s="43">
        <v>44228</v>
      </c>
      <c r="D65" t="s">
        <v>31</v>
      </c>
      <c r="E65" t="s">
        <v>32</v>
      </c>
      <c r="F65" t="s">
        <v>43</v>
      </c>
      <c r="G65" t="s">
        <v>24</v>
      </c>
      <c r="H65">
        <v>0.25</v>
      </c>
      <c r="I65">
        <v>6750</v>
      </c>
      <c r="J65">
        <v>1687.5</v>
      </c>
      <c r="K65">
        <v>506.25</v>
      </c>
      <c r="L65">
        <v>0.3</v>
      </c>
    </row>
    <row r="66" spans="1:12" x14ac:dyDescent="0.3">
      <c r="A66" t="s">
        <v>30</v>
      </c>
      <c r="B66">
        <v>1197831</v>
      </c>
      <c r="C66" s="43">
        <v>44258</v>
      </c>
      <c r="D66" t="s">
        <v>31</v>
      </c>
      <c r="E66" t="s">
        <v>32</v>
      </c>
      <c r="F66" t="s">
        <v>43</v>
      </c>
      <c r="G66" t="s">
        <v>24</v>
      </c>
      <c r="H66">
        <v>0.3</v>
      </c>
      <c r="I66">
        <v>6750</v>
      </c>
      <c r="J66">
        <v>2025</v>
      </c>
      <c r="K66">
        <v>708.75</v>
      </c>
      <c r="L66">
        <v>0.35</v>
      </c>
    </row>
    <row r="67" spans="1:12" x14ac:dyDescent="0.3">
      <c r="A67" t="s">
        <v>30</v>
      </c>
      <c r="B67">
        <v>1197831</v>
      </c>
      <c r="C67" s="43">
        <v>44288</v>
      </c>
      <c r="D67" t="s">
        <v>31</v>
      </c>
      <c r="E67" t="s">
        <v>32</v>
      </c>
      <c r="F67" t="s">
        <v>43</v>
      </c>
      <c r="G67" t="s">
        <v>24</v>
      </c>
      <c r="H67">
        <v>0.19999999999999998</v>
      </c>
      <c r="I67">
        <v>7000</v>
      </c>
      <c r="J67">
        <v>1399.9999999999998</v>
      </c>
      <c r="K67">
        <v>489.99999999999989</v>
      </c>
      <c r="L67">
        <v>0.35</v>
      </c>
    </row>
    <row r="68" spans="1:12" x14ac:dyDescent="0.3">
      <c r="A68" t="s">
        <v>30</v>
      </c>
      <c r="B68">
        <v>1197831</v>
      </c>
      <c r="C68" s="43">
        <v>44318</v>
      </c>
      <c r="D68" t="s">
        <v>31</v>
      </c>
      <c r="E68" t="s">
        <v>32</v>
      </c>
      <c r="F68" t="s">
        <v>43</v>
      </c>
      <c r="G68" t="s">
        <v>24</v>
      </c>
      <c r="H68">
        <v>0.19999999999999998</v>
      </c>
      <c r="I68">
        <v>7500</v>
      </c>
      <c r="J68">
        <v>1499.9999999999998</v>
      </c>
      <c r="K68">
        <v>524.99999999999989</v>
      </c>
      <c r="L68">
        <v>0.35</v>
      </c>
    </row>
    <row r="69" spans="1:12" x14ac:dyDescent="0.3">
      <c r="A69" t="s">
        <v>30</v>
      </c>
      <c r="B69">
        <v>1197831</v>
      </c>
      <c r="C69" s="43">
        <v>44348</v>
      </c>
      <c r="D69" t="s">
        <v>31</v>
      </c>
      <c r="E69" t="s">
        <v>32</v>
      </c>
      <c r="F69" t="s">
        <v>43</v>
      </c>
      <c r="G69" t="s">
        <v>24</v>
      </c>
      <c r="H69">
        <v>0.45</v>
      </c>
      <c r="I69">
        <v>8000</v>
      </c>
      <c r="J69">
        <v>3600</v>
      </c>
      <c r="K69">
        <v>1260</v>
      </c>
      <c r="L69">
        <v>0.35</v>
      </c>
    </row>
    <row r="70" spans="1:12" x14ac:dyDescent="0.3">
      <c r="A70" t="s">
        <v>30</v>
      </c>
      <c r="B70">
        <v>1197831</v>
      </c>
      <c r="C70" s="43">
        <v>44380</v>
      </c>
      <c r="D70" t="s">
        <v>31</v>
      </c>
      <c r="E70" t="s">
        <v>32</v>
      </c>
      <c r="F70" t="s">
        <v>43</v>
      </c>
      <c r="G70" t="s">
        <v>24</v>
      </c>
      <c r="H70">
        <v>0.45</v>
      </c>
      <c r="I70">
        <v>8250</v>
      </c>
      <c r="J70">
        <v>3712.5</v>
      </c>
      <c r="K70">
        <v>1484.9999999999998</v>
      </c>
      <c r="L70">
        <v>0.39999999999999997</v>
      </c>
    </row>
    <row r="71" spans="1:12" x14ac:dyDescent="0.3">
      <c r="A71" t="s">
        <v>30</v>
      </c>
      <c r="B71">
        <v>1197831</v>
      </c>
      <c r="C71" s="43">
        <v>44413</v>
      </c>
      <c r="D71" t="s">
        <v>31</v>
      </c>
      <c r="E71" t="s">
        <v>32</v>
      </c>
      <c r="F71" t="s">
        <v>43</v>
      </c>
      <c r="G71" t="s">
        <v>24</v>
      </c>
      <c r="H71">
        <v>0.5</v>
      </c>
      <c r="I71">
        <v>8000</v>
      </c>
      <c r="J71">
        <v>4000</v>
      </c>
      <c r="K71">
        <v>1599.9999999999998</v>
      </c>
      <c r="L71">
        <v>0.39999999999999997</v>
      </c>
    </row>
    <row r="72" spans="1:12" x14ac:dyDescent="0.3">
      <c r="A72" t="s">
        <v>30</v>
      </c>
      <c r="B72">
        <v>1197831</v>
      </c>
      <c r="C72" s="43">
        <v>44441</v>
      </c>
      <c r="D72" t="s">
        <v>31</v>
      </c>
      <c r="E72" t="s">
        <v>32</v>
      </c>
      <c r="F72" t="s">
        <v>43</v>
      </c>
      <c r="G72" t="s">
        <v>24</v>
      </c>
      <c r="H72">
        <v>0.55000000000000004</v>
      </c>
      <c r="I72">
        <v>7250</v>
      </c>
      <c r="J72">
        <v>3987.5000000000005</v>
      </c>
      <c r="K72">
        <v>1595</v>
      </c>
      <c r="L72">
        <v>0.39999999999999997</v>
      </c>
    </row>
    <row r="73" spans="1:12" x14ac:dyDescent="0.3">
      <c r="A73" t="s">
        <v>30</v>
      </c>
      <c r="B73">
        <v>1197831</v>
      </c>
      <c r="C73" s="43">
        <v>44470</v>
      </c>
      <c r="D73" t="s">
        <v>31</v>
      </c>
      <c r="E73" t="s">
        <v>32</v>
      </c>
      <c r="F73" t="s">
        <v>43</v>
      </c>
      <c r="G73" t="s">
        <v>24</v>
      </c>
      <c r="H73">
        <v>0.4</v>
      </c>
      <c r="I73">
        <v>6250</v>
      </c>
      <c r="J73">
        <v>2500</v>
      </c>
      <c r="K73">
        <v>999.99999999999989</v>
      </c>
      <c r="L73">
        <v>0.39999999999999997</v>
      </c>
    </row>
    <row r="74" spans="1:12" x14ac:dyDescent="0.3">
      <c r="A74" t="s">
        <v>30</v>
      </c>
      <c r="B74">
        <v>1197831</v>
      </c>
      <c r="C74" s="43">
        <v>44502</v>
      </c>
      <c r="D74" t="s">
        <v>31</v>
      </c>
      <c r="E74" t="s">
        <v>32</v>
      </c>
      <c r="F74" t="s">
        <v>43</v>
      </c>
      <c r="G74" t="s">
        <v>24</v>
      </c>
      <c r="H74">
        <v>0.4</v>
      </c>
      <c r="I74">
        <v>7250</v>
      </c>
      <c r="J74">
        <v>2900</v>
      </c>
      <c r="K74">
        <v>1160</v>
      </c>
      <c r="L74">
        <v>0.39999999999999997</v>
      </c>
    </row>
    <row r="75" spans="1:12" x14ac:dyDescent="0.3">
      <c r="A75" t="s">
        <v>30</v>
      </c>
      <c r="B75">
        <v>1197831</v>
      </c>
      <c r="C75" s="43">
        <v>44531</v>
      </c>
      <c r="D75" t="s">
        <v>31</v>
      </c>
      <c r="E75" t="s">
        <v>32</v>
      </c>
      <c r="F75" t="s">
        <v>43</v>
      </c>
      <c r="G75" t="s">
        <v>24</v>
      </c>
      <c r="H75">
        <v>0.6</v>
      </c>
      <c r="I75">
        <v>8250</v>
      </c>
      <c r="J75">
        <v>4950</v>
      </c>
      <c r="K75">
        <v>1979.9999999999998</v>
      </c>
      <c r="L75">
        <v>0.39999999999999997</v>
      </c>
    </row>
    <row r="76" spans="1:12" x14ac:dyDescent="0.3">
      <c r="A76" t="s">
        <v>21</v>
      </c>
      <c r="B76">
        <v>1185732</v>
      </c>
      <c r="C76" s="43">
        <v>44203</v>
      </c>
      <c r="D76" t="s">
        <v>22</v>
      </c>
      <c r="E76" t="s">
        <v>44</v>
      </c>
      <c r="F76" t="s">
        <v>45</v>
      </c>
      <c r="G76" t="s">
        <v>24</v>
      </c>
      <c r="H76">
        <v>0.45</v>
      </c>
      <c r="I76">
        <v>4250</v>
      </c>
      <c r="J76">
        <v>1912.5</v>
      </c>
      <c r="K76">
        <v>1051.875</v>
      </c>
      <c r="L76">
        <v>0.55000000000000004</v>
      </c>
    </row>
    <row r="77" spans="1:12" x14ac:dyDescent="0.3">
      <c r="A77" t="s">
        <v>21</v>
      </c>
      <c r="B77">
        <v>1185732</v>
      </c>
      <c r="C77" s="43">
        <v>44232</v>
      </c>
      <c r="D77" t="s">
        <v>22</v>
      </c>
      <c r="E77" t="s">
        <v>44</v>
      </c>
      <c r="F77" t="s">
        <v>45</v>
      </c>
      <c r="G77" t="s">
        <v>24</v>
      </c>
      <c r="H77">
        <v>0.45</v>
      </c>
      <c r="I77">
        <v>4750</v>
      </c>
      <c r="J77">
        <v>2137.5</v>
      </c>
      <c r="K77">
        <v>1175.625</v>
      </c>
      <c r="L77">
        <v>0.55000000000000004</v>
      </c>
    </row>
    <row r="78" spans="1:12" x14ac:dyDescent="0.3">
      <c r="A78" t="s">
        <v>21</v>
      </c>
      <c r="B78">
        <v>1185732</v>
      </c>
      <c r="C78" s="43">
        <v>44258</v>
      </c>
      <c r="D78" t="s">
        <v>22</v>
      </c>
      <c r="E78" t="s">
        <v>44</v>
      </c>
      <c r="F78" t="s">
        <v>45</v>
      </c>
      <c r="G78" t="s">
        <v>24</v>
      </c>
      <c r="H78">
        <v>0.5</v>
      </c>
      <c r="I78">
        <v>4450</v>
      </c>
      <c r="J78">
        <v>2225</v>
      </c>
      <c r="K78">
        <v>1223.75</v>
      </c>
      <c r="L78">
        <v>0.55000000000000004</v>
      </c>
    </row>
    <row r="79" spans="1:12" x14ac:dyDescent="0.3">
      <c r="A79" t="s">
        <v>21</v>
      </c>
      <c r="B79">
        <v>1185732</v>
      </c>
      <c r="C79" s="43">
        <v>44290</v>
      </c>
      <c r="D79" t="s">
        <v>22</v>
      </c>
      <c r="E79" t="s">
        <v>44</v>
      </c>
      <c r="F79" t="s">
        <v>45</v>
      </c>
      <c r="G79" t="s">
        <v>24</v>
      </c>
      <c r="H79">
        <v>0.5</v>
      </c>
      <c r="I79">
        <v>4500</v>
      </c>
      <c r="J79">
        <v>2250</v>
      </c>
      <c r="K79">
        <v>1125</v>
      </c>
      <c r="L79">
        <v>0.5</v>
      </c>
    </row>
    <row r="80" spans="1:12" x14ac:dyDescent="0.3">
      <c r="A80" t="s">
        <v>21</v>
      </c>
      <c r="B80">
        <v>1185732</v>
      </c>
      <c r="C80" s="43">
        <v>44319</v>
      </c>
      <c r="D80" t="s">
        <v>22</v>
      </c>
      <c r="E80" t="s">
        <v>44</v>
      </c>
      <c r="F80" t="s">
        <v>45</v>
      </c>
      <c r="G80" t="s">
        <v>24</v>
      </c>
      <c r="H80">
        <v>0.6</v>
      </c>
      <c r="I80">
        <v>4700</v>
      </c>
      <c r="J80">
        <v>2820</v>
      </c>
      <c r="K80">
        <v>1410</v>
      </c>
      <c r="L80">
        <v>0.5</v>
      </c>
    </row>
    <row r="81" spans="1:12" x14ac:dyDescent="0.3">
      <c r="A81" t="s">
        <v>21</v>
      </c>
      <c r="B81">
        <v>1185732</v>
      </c>
      <c r="C81" s="43">
        <v>44352</v>
      </c>
      <c r="D81" t="s">
        <v>22</v>
      </c>
      <c r="E81" t="s">
        <v>44</v>
      </c>
      <c r="F81" t="s">
        <v>45</v>
      </c>
      <c r="G81" t="s">
        <v>24</v>
      </c>
      <c r="H81">
        <v>0.65</v>
      </c>
      <c r="I81">
        <v>5000</v>
      </c>
      <c r="J81">
        <v>3250</v>
      </c>
      <c r="K81">
        <v>1787.5000000000002</v>
      </c>
      <c r="L81">
        <v>0.55000000000000004</v>
      </c>
    </row>
    <row r="82" spans="1:12" x14ac:dyDescent="0.3">
      <c r="A82" t="s">
        <v>21</v>
      </c>
      <c r="B82">
        <v>1185732</v>
      </c>
      <c r="C82" s="43">
        <v>44380</v>
      </c>
      <c r="D82" t="s">
        <v>22</v>
      </c>
      <c r="E82" t="s">
        <v>44</v>
      </c>
      <c r="F82" t="s">
        <v>45</v>
      </c>
      <c r="G82" t="s">
        <v>24</v>
      </c>
      <c r="H82">
        <v>0.65</v>
      </c>
      <c r="I82">
        <v>5000</v>
      </c>
      <c r="J82">
        <v>3250</v>
      </c>
      <c r="K82">
        <v>1787.5000000000002</v>
      </c>
      <c r="L82">
        <v>0.55000000000000004</v>
      </c>
    </row>
    <row r="83" spans="1:12" x14ac:dyDescent="0.3">
      <c r="A83" t="s">
        <v>21</v>
      </c>
      <c r="B83">
        <v>1185732</v>
      </c>
      <c r="C83" s="43">
        <v>44412</v>
      </c>
      <c r="D83" t="s">
        <v>22</v>
      </c>
      <c r="E83" t="s">
        <v>44</v>
      </c>
      <c r="F83" t="s">
        <v>45</v>
      </c>
      <c r="G83" t="s">
        <v>24</v>
      </c>
      <c r="H83">
        <v>0.65</v>
      </c>
      <c r="I83">
        <v>5250</v>
      </c>
      <c r="J83">
        <v>3412.5</v>
      </c>
      <c r="K83">
        <v>1876.8750000000002</v>
      </c>
      <c r="L83">
        <v>0.55000000000000004</v>
      </c>
    </row>
    <row r="84" spans="1:12" x14ac:dyDescent="0.3">
      <c r="A84" t="s">
        <v>21</v>
      </c>
      <c r="B84">
        <v>1185732</v>
      </c>
      <c r="C84" s="43">
        <v>44442</v>
      </c>
      <c r="D84" t="s">
        <v>22</v>
      </c>
      <c r="E84" t="s">
        <v>44</v>
      </c>
      <c r="F84" t="s">
        <v>45</v>
      </c>
      <c r="G84" t="s">
        <v>24</v>
      </c>
      <c r="H84">
        <v>0.65</v>
      </c>
      <c r="I84">
        <v>4750</v>
      </c>
      <c r="J84">
        <v>3087.5</v>
      </c>
      <c r="K84">
        <v>1543.75</v>
      </c>
      <c r="L84">
        <v>0.5</v>
      </c>
    </row>
    <row r="85" spans="1:12" x14ac:dyDescent="0.3">
      <c r="A85" t="s">
        <v>21</v>
      </c>
      <c r="B85">
        <v>1185732</v>
      </c>
      <c r="C85" s="43">
        <v>44474</v>
      </c>
      <c r="D85" t="s">
        <v>22</v>
      </c>
      <c r="E85" t="s">
        <v>44</v>
      </c>
      <c r="F85" t="s">
        <v>45</v>
      </c>
      <c r="G85" t="s">
        <v>24</v>
      </c>
      <c r="H85">
        <v>0.6</v>
      </c>
      <c r="I85">
        <v>4000</v>
      </c>
      <c r="J85">
        <v>2400</v>
      </c>
      <c r="K85">
        <v>1200</v>
      </c>
      <c r="L85">
        <v>0.5</v>
      </c>
    </row>
    <row r="86" spans="1:12" x14ac:dyDescent="0.3">
      <c r="A86" t="s">
        <v>21</v>
      </c>
      <c r="B86">
        <v>1185732</v>
      </c>
      <c r="C86" s="43">
        <v>44504</v>
      </c>
      <c r="D86" t="s">
        <v>22</v>
      </c>
      <c r="E86" t="s">
        <v>44</v>
      </c>
      <c r="F86" t="s">
        <v>45</v>
      </c>
      <c r="G86" t="s">
        <v>24</v>
      </c>
      <c r="H86">
        <v>0.70000000000000007</v>
      </c>
      <c r="I86">
        <v>3750</v>
      </c>
      <c r="J86">
        <v>2625.0000000000005</v>
      </c>
      <c r="K86">
        <v>1443.7500000000005</v>
      </c>
      <c r="L86">
        <v>0.55000000000000004</v>
      </c>
    </row>
    <row r="87" spans="1:12" x14ac:dyDescent="0.3">
      <c r="A87" t="s">
        <v>21</v>
      </c>
      <c r="B87">
        <v>1185732</v>
      </c>
      <c r="C87" s="43">
        <v>44533</v>
      </c>
      <c r="D87" t="s">
        <v>22</v>
      </c>
      <c r="E87" t="s">
        <v>44</v>
      </c>
      <c r="F87" t="s">
        <v>45</v>
      </c>
      <c r="G87" t="s">
        <v>24</v>
      </c>
      <c r="H87">
        <v>0.70000000000000007</v>
      </c>
      <c r="I87">
        <v>4750</v>
      </c>
      <c r="J87">
        <v>3325.0000000000005</v>
      </c>
      <c r="K87">
        <v>1828.7500000000005</v>
      </c>
      <c r="L87">
        <v>0.55000000000000004</v>
      </c>
    </row>
    <row r="88" spans="1:12" x14ac:dyDescent="0.3">
      <c r="A88" t="s">
        <v>34</v>
      </c>
      <c r="B88">
        <v>1128299</v>
      </c>
      <c r="C88" s="43">
        <v>44211</v>
      </c>
      <c r="D88" t="s">
        <v>35</v>
      </c>
      <c r="E88" t="s">
        <v>47</v>
      </c>
      <c r="F88" t="s">
        <v>48</v>
      </c>
      <c r="G88" t="s">
        <v>24</v>
      </c>
      <c r="H88">
        <v>0.35</v>
      </c>
      <c r="I88">
        <v>4500</v>
      </c>
      <c r="J88">
        <v>1575</v>
      </c>
      <c r="K88">
        <v>630</v>
      </c>
      <c r="L88">
        <v>0.4</v>
      </c>
    </row>
    <row r="89" spans="1:12" x14ac:dyDescent="0.3">
      <c r="A89" t="s">
        <v>34</v>
      </c>
      <c r="B89">
        <v>1128299</v>
      </c>
      <c r="C89" s="43">
        <v>44242</v>
      </c>
      <c r="D89" t="s">
        <v>35</v>
      </c>
      <c r="E89" t="s">
        <v>47</v>
      </c>
      <c r="F89" t="s">
        <v>48</v>
      </c>
      <c r="G89" t="s">
        <v>24</v>
      </c>
      <c r="H89">
        <v>0.35</v>
      </c>
      <c r="I89">
        <v>5250</v>
      </c>
      <c r="J89">
        <v>1837.4999999999998</v>
      </c>
      <c r="K89">
        <v>735</v>
      </c>
      <c r="L89">
        <v>0.4</v>
      </c>
    </row>
    <row r="90" spans="1:12" x14ac:dyDescent="0.3">
      <c r="A90" t="s">
        <v>34</v>
      </c>
      <c r="B90">
        <v>1128299</v>
      </c>
      <c r="C90" s="43">
        <v>44269</v>
      </c>
      <c r="D90" t="s">
        <v>35</v>
      </c>
      <c r="E90" t="s">
        <v>47</v>
      </c>
      <c r="F90" t="s">
        <v>48</v>
      </c>
      <c r="G90" t="s">
        <v>24</v>
      </c>
      <c r="H90">
        <v>0.45</v>
      </c>
      <c r="I90">
        <v>5500</v>
      </c>
      <c r="J90">
        <v>2475</v>
      </c>
      <c r="K90">
        <v>990</v>
      </c>
      <c r="L90">
        <v>0.4</v>
      </c>
    </row>
    <row r="91" spans="1:12" x14ac:dyDescent="0.3">
      <c r="A91" t="s">
        <v>34</v>
      </c>
      <c r="B91">
        <v>1128299</v>
      </c>
      <c r="C91" s="43">
        <v>44301</v>
      </c>
      <c r="D91" t="s">
        <v>35</v>
      </c>
      <c r="E91" t="s">
        <v>47</v>
      </c>
      <c r="F91" t="s">
        <v>48</v>
      </c>
      <c r="G91" t="s">
        <v>24</v>
      </c>
      <c r="H91">
        <v>0.6</v>
      </c>
      <c r="I91">
        <v>5500</v>
      </c>
      <c r="J91">
        <v>3300</v>
      </c>
      <c r="K91">
        <v>1320</v>
      </c>
      <c r="L91">
        <v>0.4</v>
      </c>
    </row>
    <row r="92" spans="1:12" x14ac:dyDescent="0.3">
      <c r="A92" t="s">
        <v>34</v>
      </c>
      <c r="B92">
        <v>1128299</v>
      </c>
      <c r="C92" s="43">
        <v>44332</v>
      </c>
      <c r="D92" t="s">
        <v>35</v>
      </c>
      <c r="E92" t="s">
        <v>47</v>
      </c>
      <c r="F92" t="s">
        <v>48</v>
      </c>
      <c r="G92" t="s">
        <v>24</v>
      </c>
      <c r="H92">
        <v>0.6</v>
      </c>
      <c r="I92">
        <v>5500</v>
      </c>
      <c r="J92">
        <v>3300</v>
      </c>
      <c r="K92">
        <v>1485</v>
      </c>
      <c r="L92">
        <v>0.45</v>
      </c>
    </row>
    <row r="93" spans="1:12" x14ac:dyDescent="0.3">
      <c r="A93" t="s">
        <v>34</v>
      </c>
      <c r="B93">
        <v>1128299</v>
      </c>
      <c r="C93" s="43">
        <v>44362</v>
      </c>
      <c r="D93" t="s">
        <v>35</v>
      </c>
      <c r="E93" t="s">
        <v>47</v>
      </c>
      <c r="F93" t="s">
        <v>48</v>
      </c>
      <c r="G93" t="s">
        <v>24</v>
      </c>
      <c r="H93">
        <v>0.6</v>
      </c>
      <c r="I93">
        <v>7000</v>
      </c>
      <c r="J93">
        <v>4200</v>
      </c>
      <c r="K93">
        <v>1890</v>
      </c>
      <c r="L93">
        <v>0.45</v>
      </c>
    </row>
    <row r="94" spans="1:12" x14ac:dyDescent="0.3">
      <c r="A94" t="s">
        <v>34</v>
      </c>
      <c r="B94">
        <v>1128299</v>
      </c>
      <c r="C94" s="43">
        <v>44391</v>
      </c>
      <c r="D94" t="s">
        <v>35</v>
      </c>
      <c r="E94" t="s">
        <v>47</v>
      </c>
      <c r="F94" t="s">
        <v>48</v>
      </c>
      <c r="G94" t="s">
        <v>24</v>
      </c>
      <c r="H94">
        <v>0.6</v>
      </c>
      <c r="I94">
        <v>7500</v>
      </c>
      <c r="J94">
        <v>4500</v>
      </c>
      <c r="K94">
        <v>1800</v>
      </c>
      <c r="L94">
        <v>0.4</v>
      </c>
    </row>
    <row r="95" spans="1:12" x14ac:dyDescent="0.3">
      <c r="A95" t="s">
        <v>34</v>
      </c>
      <c r="B95">
        <v>1128299</v>
      </c>
      <c r="C95" s="43">
        <v>44423</v>
      </c>
      <c r="D95" t="s">
        <v>35</v>
      </c>
      <c r="E95" t="s">
        <v>47</v>
      </c>
      <c r="F95" t="s">
        <v>48</v>
      </c>
      <c r="G95" t="s">
        <v>24</v>
      </c>
      <c r="H95">
        <v>0.65</v>
      </c>
      <c r="I95">
        <v>7000</v>
      </c>
      <c r="J95">
        <v>4550</v>
      </c>
      <c r="K95">
        <v>1820</v>
      </c>
      <c r="L95">
        <v>0.4</v>
      </c>
    </row>
    <row r="96" spans="1:12" x14ac:dyDescent="0.3">
      <c r="A96" t="s">
        <v>34</v>
      </c>
      <c r="B96">
        <v>1128299</v>
      </c>
      <c r="C96" s="43">
        <v>44455</v>
      </c>
      <c r="D96" t="s">
        <v>35</v>
      </c>
      <c r="E96" t="s">
        <v>47</v>
      </c>
      <c r="F96" t="s">
        <v>48</v>
      </c>
      <c r="G96" t="s">
        <v>24</v>
      </c>
      <c r="H96">
        <v>0.60000000000000009</v>
      </c>
      <c r="I96">
        <v>6000</v>
      </c>
      <c r="J96">
        <v>3600.0000000000005</v>
      </c>
      <c r="K96">
        <v>1260.0000000000002</v>
      </c>
      <c r="L96">
        <v>0.35000000000000003</v>
      </c>
    </row>
    <row r="97" spans="1:12" x14ac:dyDescent="0.3">
      <c r="A97" t="s">
        <v>34</v>
      </c>
      <c r="B97">
        <v>1128299</v>
      </c>
      <c r="C97" s="43">
        <v>44484</v>
      </c>
      <c r="D97" t="s">
        <v>35</v>
      </c>
      <c r="E97" t="s">
        <v>47</v>
      </c>
      <c r="F97" t="s">
        <v>48</v>
      </c>
      <c r="G97" t="s">
        <v>24</v>
      </c>
      <c r="H97">
        <v>0.60000000000000009</v>
      </c>
      <c r="I97">
        <v>5500</v>
      </c>
      <c r="J97">
        <v>3300.0000000000005</v>
      </c>
      <c r="K97">
        <v>1155.0000000000002</v>
      </c>
      <c r="L97">
        <v>0.35000000000000003</v>
      </c>
    </row>
    <row r="98" spans="1:12" x14ac:dyDescent="0.3">
      <c r="A98" t="s">
        <v>34</v>
      </c>
      <c r="B98">
        <v>1128299</v>
      </c>
      <c r="C98" s="43">
        <v>44515</v>
      </c>
      <c r="D98" t="s">
        <v>35</v>
      </c>
      <c r="E98" t="s">
        <v>47</v>
      </c>
      <c r="F98" t="s">
        <v>48</v>
      </c>
      <c r="G98" t="s">
        <v>24</v>
      </c>
      <c r="H98">
        <v>0.60000000000000009</v>
      </c>
      <c r="I98">
        <v>5750</v>
      </c>
      <c r="J98">
        <v>3450.0000000000005</v>
      </c>
      <c r="K98">
        <v>1207.5000000000002</v>
      </c>
      <c r="L98">
        <v>0.35000000000000003</v>
      </c>
    </row>
    <row r="99" spans="1:12" x14ac:dyDescent="0.3">
      <c r="A99" t="s">
        <v>34</v>
      </c>
      <c r="B99">
        <v>1128299</v>
      </c>
      <c r="C99" s="43">
        <v>44544</v>
      </c>
      <c r="D99" t="s">
        <v>35</v>
      </c>
      <c r="E99" t="s">
        <v>47</v>
      </c>
      <c r="F99" t="s">
        <v>48</v>
      </c>
      <c r="G99" t="s">
        <v>24</v>
      </c>
      <c r="H99">
        <v>0.60000000000000009</v>
      </c>
      <c r="I99">
        <v>6750</v>
      </c>
      <c r="J99">
        <v>4050.0000000000005</v>
      </c>
      <c r="K99">
        <v>1417.5000000000002</v>
      </c>
      <c r="L99">
        <v>0.35000000000000003</v>
      </c>
    </row>
    <row r="100" spans="1:12" x14ac:dyDescent="0.3">
      <c r="A100" t="s">
        <v>34</v>
      </c>
      <c r="B100">
        <v>1128299</v>
      </c>
      <c r="C100" s="43">
        <v>44201</v>
      </c>
      <c r="D100" t="s">
        <v>35</v>
      </c>
      <c r="E100" t="s">
        <v>49</v>
      </c>
      <c r="F100" t="s">
        <v>50</v>
      </c>
      <c r="G100" t="s">
        <v>24</v>
      </c>
      <c r="H100">
        <v>0.3</v>
      </c>
      <c r="I100">
        <v>4250</v>
      </c>
      <c r="J100">
        <v>1275</v>
      </c>
      <c r="K100">
        <v>446.25000000000006</v>
      </c>
      <c r="L100">
        <v>0.35000000000000003</v>
      </c>
    </row>
    <row r="101" spans="1:12" x14ac:dyDescent="0.3">
      <c r="A101" t="s">
        <v>34</v>
      </c>
      <c r="B101">
        <v>1128299</v>
      </c>
      <c r="C101" s="43">
        <v>44232</v>
      </c>
      <c r="D101" t="s">
        <v>35</v>
      </c>
      <c r="E101" t="s">
        <v>49</v>
      </c>
      <c r="F101" t="s">
        <v>50</v>
      </c>
      <c r="G101" t="s">
        <v>24</v>
      </c>
      <c r="H101">
        <v>0.3</v>
      </c>
      <c r="I101">
        <v>5250</v>
      </c>
      <c r="J101">
        <v>1575</v>
      </c>
      <c r="K101">
        <v>551.25</v>
      </c>
      <c r="L101">
        <v>0.35000000000000003</v>
      </c>
    </row>
    <row r="102" spans="1:12" x14ac:dyDescent="0.3">
      <c r="A102" t="s">
        <v>34</v>
      </c>
      <c r="B102">
        <v>1128299</v>
      </c>
      <c r="C102" s="43">
        <v>44259</v>
      </c>
      <c r="D102" t="s">
        <v>35</v>
      </c>
      <c r="E102" t="s">
        <v>49</v>
      </c>
      <c r="F102" t="s">
        <v>50</v>
      </c>
      <c r="G102" t="s">
        <v>24</v>
      </c>
      <c r="H102">
        <v>0.4</v>
      </c>
      <c r="I102">
        <v>5500</v>
      </c>
      <c r="J102">
        <v>2200</v>
      </c>
      <c r="K102">
        <v>770.00000000000011</v>
      </c>
      <c r="L102">
        <v>0.35000000000000003</v>
      </c>
    </row>
    <row r="103" spans="1:12" x14ac:dyDescent="0.3">
      <c r="A103" t="s">
        <v>34</v>
      </c>
      <c r="B103">
        <v>1128299</v>
      </c>
      <c r="C103" s="43">
        <v>44291</v>
      </c>
      <c r="D103" t="s">
        <v>35</v>
      </c>
      <c r="E103" t="s">
        <v>49</v>
      </c>
      <c r="F103" t="s">
        <v>50</v>
      </c>
      <c r="G103" t="s">
        <v>24</v>
      </c>
      <c r="H103">
        <v>0.6</v>
      </c>
      <c r="I103">
        <v>5250</v>
      </c>
      <c r="J103">
        <v>3150</v>
      </c>
      <c r="K103">
        <v>1102.5</v>
      </c>
      <c r="L103">
        <v>0.35000000000000003</v>
      </c>
    </row>
    <row r="104" spans="1:12" x14ac:dyDescent="0.3">
      <c r="A104" t="s">
        <v>34</v>
      </c>
      <c r="B104">
        <v>1128299</v>
      </c>
      <c r="C104" s="43">
        <v>44322</v>
      </c>
      <c r="D104" t="s">
        <v>35</v>
      </c>
      <c r="E104" t="s">
        <v>49</v>
      </c>
      <c r="F104" t="s">
        <v>50</v>
      </c>
      <c r="G104" t="s">
        <v>24</v>
      </c>
      <c r="H104">
        <v>0.6</v>
      </c>
      <c r="I104">
        <v>5250</v>
      </c>
      <c r="J104">
        <v>3150</v>
      </c>
      <c r="K104">
        <v>1575</v>
      </c>
      <c r="L104">
        <v>0.5</v>
      </c>
    </row>
    <row r="105" spans="1:12" x14ac:dyDescent="0.3">
      <c r="A105" t="s">
        <v>34</v>
      </c>
      <c r="B105">
        <v>1128299</v>
      </c>
      <c r="C105" s="43">
        <v>44352</v>
      </c>
      <c r="D105" t="s">
        <v>35</v>
      </c>
      <c r="E105" t="s">
        <v>49</v>
      </c>
      <c r="F105" t="s">
        <v>50</v>
      </c>
      <c r="G105" t="s">
        <v>24</v>
      </c>
      <c r="H105">
        <v>0.6</v>
      </c>
      <c r="I105">
        <v>7250</v>
      </c>
      <c r="J105">
        <v>4350</v>
      </c>
      <c r="K105">
        <v>2175</v>
      </c>
      <c r="L105">
        <v>0.5</v>
      </c>
    </row>
    <row r="106" spans="1:12" x14ac:dyDescent="0.3">
      <c r="A106" t="s">
        <v>34</v>
      </c>
      <c r="B106">
        <v>1128299</v>
      </c>
      <c r="C106" s="43">
        <v>44381</v>
      </c>
      <c r="D106" t="s">
        <v>35</v>
      </c>
      <c r="E106" t="s">
        <v>49</v>
      </c>
      <c r="F106" t="s">
        <v>50</v>
      </c>
      <c r="G106" t="s">
        <v>24</v>
      </c>
      <c r="H106">
        <v>0.65</v>
      </c>
      <c r="I106">
        <v>7750</v>
      </c>
      <c r="J106">
        <v>5037.5</v>
      </c>
      <c r="K106">
        <v>2266.875</v>
      </c>
      <c r="L106">
        <v>0.45</v>
      </c>
    </row>
    <row r="107" spans="1:12" x14ac:dyDescent="0.3">
      <c r="A107" t="s">
        <v>34</v>
      </c>
      <c r="B107">
        <v>1128299</v>
      </c>
      <c r="C107" s="43">
        <v>44413</v>
      </c>
      <c r="D107" t="s">
        <v>35</v>
      </c>
      <c r="E107" t="s">
        <v>49</v>
      </c>
      <c r="F107" t="s">
        <v>50</v>
      </c>
      <c r="G107" t="s">
        <v>24</v>
      </c>
      <c r="H107">
        <v>0.70000000000000007</v>
      </c>
      <c r="I107">
        <v>7250</v>
      </c>
      <c r="J107">
        <v>5075.0000000000009</v>
      </c>
      <c r="K107">
        <v>2283.7500000000005</v>
      </c>
      <c r="L107">
        <v>0.45</v>
      </c>
    </row>
    <row r="108" spans="1:12" x14ac:dyDescent="0.3">
      <c r="A108" t="s">
        <v>34</v>
      </c>
      <c r="B108">
        <v>1128299</v>
      </c>
      <c r="C108" s="43">
        <v>44445</v>
      </c>
      <c r="D108" t="s">
        <v>35</v>
      </c>
      <c r="E108" t="s">
        <v>49</v>
      </c>
      <c r="F108" t="s">
        <v>50</v>
      </c>
      <c r="G108" t="s">
        <v>24</v>
      </c>
      <c r="H108">
        <v>0.65000000000000013</v>
      </c>
      <c r="I108">
        <v>6000</v>
      </c>
      <c r="J108">
        <v>3900.0000000000009</v>
      </c>
      <c r="K108">
        <v>1560.0000000000005</v>
      </c>
      <c r="L108">
        <v>0.4</v>
      </c>
    </row>
    <row r="109" spans="1:12" x14ac:dyDescent="0.3">
      <c r="A109" t="s">
        <v>34</v>
      </c>
      <c r="B109">
        <v>1128299</v>
      </c>
      <c r="C109" s="43">
        <v>44474</v>
      </c>
      <c r="D109" t="s">
        <v>35</v>
      </c>
      <c r="E109" t="s">
        <v>49</v>
      </c>
      <c r="F109" t="s">
        <v>50</v>
      </c>
      <c r="G109" t="s">
        <v>24</v>
      </c>
      <c r="H109">
        <v>0.55000000000000004</v>
      </c>
      <c r="I109">
        <v>5250</v>
      </c>
      <c r="J109">
        <v>2887.5000000000005</v>
      </c>
      <c r="K109">
        <v>1155.0000000000002</v>
      </c>
      <c r="L109">
        <v>0.4</v>
      </c>
    </row>
    <row r="110" spans="1:12" x14ac:dyDescent="0.3">
      <c r="A110" t="s">
        <v>34</v>
      </c>
      <c r="B110">
        <v>1128299</v>
      </c>
      <c r="C110" s="43">
        <v>44505</v>
      </c>
      <c r="D110" t="s">
        <v>35</v>
      </c>
      <c r="E110" t="s">
        <v>49</v>
      </c>
      <c r="F110" t="s">
        <v>50</v>
      </c>
      <c r="G110" t="s">
        <v>24</v>
      </c>
      <c r="H110">
        <v>0.55000000000000004</v>
      </c>
      <c r="I110">
        <v>5750</v>
      </c>
      <c r="J110">
        <v>3162.5000000000005</v>
      </c>
      <c r="K110">
        <v>1265.0000000000002</v>
      </c>
      <c r="L110">
        <v>0.4</v>
      </c>
    </row>
    <row r="111" spans="1:12" x14ac:dyDescent="0.3">
      <c r="A111" t="s">
        <v>34</v>
      </c>
      <c r="B111">
        <v>1128299</v>
      </c>
      <c r="C111" s="43">
        <v>44534</v>
      </c>
      <c r="D111" t="s">
        <v>35</v>
      </c>
      <c r="E111" t="s">
        <v>49</v>
      </c>
      <c r="F111" t="s">
        <v>50</v>
      </c>
      <c r="G111" t="s">
        <v>24</v>
      </c>
      <c r="H111">
        <v>0.65000000000000013</v>
      </c>
      <c r="I111">
        <v>7000</v>
      </c>
      <c r="J111">
        <v>4550.0000000000009</v>
      </c>
      <c r="K111">
        <v>1820.0000000000005</v>
      </c>
      <c r="L111">
        <v>0.4</v>
      </c>
    </row>
    <row r="112" spans="1:12" x14ac:dyDescent="0.3">
      <c r="A112" t="s">
        <v>34</v>
      </c>
      <c r="B112">
        <v>1128299</v>
      </c>
      <c r="C112" s="43">
        <v>44199</v>
      </c>
      <c r="D112" t="s">
        <v>35</v>
      </c>
      <c r="E112" t="s">
        <v>51</v>
      </c>
      <c r="F112" t="s">
        <v>52</v>
      </c>
      <c r="G112" t="s">
        <v>24</v>
      </c>
      <c r="H112">
        <v>0.4</v>
      </c>
      <c r="I112">
        <v>4500</v>
      </c>
      <c r="J112">
        <v>1800</v>
      </c>
      <c r="K112">
        <v>540</v>
      </c>
      <c r="L112">
        <v>0.3</v>
      </c>
    </row>
    <row r="113" spans="1:12" x14ac:dyDescent="0.3">
      <c r="A113" t="s">
        <v>34</v>
      </c>
      <c r="B113">
        <v>1128299</v>
      </c>
      <c r="C113" s="43">
        <v>44230</v>
      </c>
      <c r="D113" t="s">
        <v>35</v>
      </c>
      <c r="E113" t="s">
        <v>51</v>
      </c>
      <c r="F113" t="s">
        <v>52</v>
      </c>
      <c r="G113" t="s">
        <v>24</v>
      </c>
      <c r="H113">
        <v>0.4</v>
      </c>
      <c r="I113">
        <v>5500</v>
      </c>
      <c r="J113">
        <v>2200</v>
      </c>
      <c r="K113">
        <v>660</v>
      </c>
      <c r="L113">
        <v>0.3</v>
      </c>
    </row>
    <row r="114" spans="1:12" x14ac:dyDescent="0.3">
      <c r="A114" t="s">
        <v>34</v>
      </c>
      <c r="B114">
        <v>1128299</v>
      </c>
      <c r="C114" s="43">
        <v>44257</v>
      </c>
      <c r="D114" t="s">
        <v>35</v>
      </c>
      <c r="E114" t="s">
        <v>51</v>
      </c>
      <c r="F114" t="s">
        <v>52</v>
      </c>
      <c r="G114" t="s">
        <v>24</v>
      </c>
      <c r="H114">
        <v>0.5</v>
      </c>
      <c r="I114">
        <v>5750</v>
      </c>
      <c r="J114">
        <v>2875</v>
      </c>
      <c r="K114">
        <v>862.5</v>
      </c>
      <c r="L114">
        <v>0.3</v>
      </c>
    </row>
    <row r="115" spans="1:12" x14ac:dyDescent="0.3">
      <c r="A115" t="s">
        <v>34</v>
      </c>
      <c r="B115">
        <v>1128299</v>
      </c>
      <c r="C115" s="43">
        <v>44289</v>
      </c>
      <c r="D115" t="s">
        <v>35</v>
      </c>
      <c r="E115" t="s">
        <v>51</v>
      </c>
      <c r="F115" t="s">
        <v>52</v>
      </c>
      <c r="G115" t="s">
        <v>24</v>
      </c>
      <c r="H115">
        <v>0.7</v>
      </c>
      <c r="I115">
        <v>5500</v>
      </c>
      <c r="J115">
        <v>3849.9999999999995</v>
      </c>
      <c r="K115">
        <v>1154.9999999999998</v>
      </c>
      <c r="L115">
        <v>0.3</v>
      </c>
    </row>
    <row r="116" spans="1:12" x14ac:dyDescent="0.3">
      <c r="A116" t="s">
        <v>34</v>
      </c>
      <c r="B116">
        <v>1128299</v>
      </c>
      <c r="C116" s="43">
        <v>44320</v>
      </c>
      <c r="D116" t="s">
        <v>35</v>
      </c>
      <c r="E116" t="s">
        <v>51</v>
      </c>
      <c r="F116" t="s">
        <v>52</v>
      </c>
      <c r="G116" t="s">
        <v>24</v>
      </c>
      <c r="H116">
        <v>0.6</v>
      </c>
      <c r="I116">
        <v>5500</v>
      </c>
      <c r="J116">
        <v>3300</v>
      </c>
      <c r="K116">
        <v>990</v>
      </c>
      <c r="L116">
        <v>0.3</v>
      </c>
    </row>
    <row r="117" spans="1:12" x14ac:dyDescent="0.3">
      <c r="A117" t="s">
        <v>34</v>
      </c>
      <c r="B117">
        <v>1128299</v>
      </c>
      <c r="C117" s="43">
        <v>44350</v>
      </c>
      <c r="D117" t="s">
        <v>35</v>
      </c>
      <c r="E117" t="s">
        <v>51</v>
      </c>
      <c r="F117" t="s">
        <v>52</v>
      </c>
      <c r="G117" t="s">
        <v>24</v>
      </c>
      <c r="H117">
        <v>0.75</v>
      </c>
      <c r="I117">
        <v>7500</v>
      </c>
      <c r="J117">
        <v>5625</v>
      </c>
      <c r="K117">
        <v>1687.5</v>
      </c>
      <c r="L117">
        <v>0.3</v>
      </c>
    </row>
    <row r="118" spans="1:12" x14ac:dyDescent="0.3">
      <c r="A118" t="s">
        <v>34</v>
      </c>
      <c r="B118">
        <v>1128299</v>
      </c>
      <c r="C118" s="43">
        <v>44379</v>
      </c>
      <c r="D118" t="s">
        <v>35</v>
      </c>
      <c r="E118" t="s">
        <v>51</v>
      </c>
      <c r="F118" t="s">
        <v>52</v>
      </c>
      <c r="G118" t="s">
        <v>24</v>
      </c>
      <c r="H118">
        <v>0.8</v>
      </c>
      <c r="I118">
        <v>8250</v>
      </c>
      <c r="J118">
        <v>6600</v>
      </c>
      <c r="K118">
        <v>1980</v>
      </c>
      <c r="L118">
        <v>0.3</v>
      </c>
    </row>
    <row r="119" spans="1:12" x14ac:dyDescent="0.3">
      <c r="A119" t="s">
        <v>34</v>
      </c>
      <c r="B119">
        <v>1128299</v>
      </c>
      <c r="C119" s="43">
        <v>44411</v>
      </c>
      <c r="D119" t="s">
        <v>35</v>
      </c>
      <c r="E119" t="s">
        <v>51</v>
      </c>
      <c r="F119" t="s">
        <v>52</v>
      </c>
      <c r="G119" t="s">
        <v>24</v>
      </c>
      <c r="H119">
        <v>0.85000000000000009</v>
      </c>
      <c r="I119">
        <v>7750</v>
      </c>
      <c r="J119">
        <v>6587.5000000000009</v>
      </c>
      <c r="K119">
        <v>1976.2500000000002</v>
      </c>
      <c r="L119">
        <v>0.3</v>
      </c>
    </row>
    <row r="120" spans="1:12" x14ac:dyDescent="0.3">
      <c r="A120" t="s">
        <v>34</v>
      </c>
      <c r="B120">
        <v>1128299</v>
      </c>
      <c r="C120" s="43">
        <v>44443</v>
      </c>
      <c r="D120" t="s">
        <v>35</v>
      </c>
      <c r="E120" t="s">
        <v>51</v>
      </c>
      <c r="F120" t="s">
        <v>52</v>
      </c>
      <c r="G120" t="s">
        <v>24</v>
      </c>
      <c r="H120">
        <v>0.70000000000000018</v>
      </c>
      <c r="I120">
        <v>6000</v>
      </c>
      <c r="J120">
        <v>4200.0000000000009</v>
      </c>
      <c r="K120">
        <v>1260.0000000000002</v>
      </c>
      <c r="L120">
        <v>0.3</v>
      </c>
    </row>
    <row r="121" spans="1:12" x14ac:dyDescent="0.3">
      <c r="A121" t="s">
        <v>34</v>
      </c>
      <c r="B121">
        <v>1128299</v>
      </c>
      <c r="C121" s="43">
        <v>44472</v>
      </c>
      <c r="D121" t="s">
        <v>35</v>
      </c>
      <c r="E121" t="s">
        <v>51</v>
      </c>
      <c r="F121" t="s">
        <v>52</v>
      </c>
      <c r="G121" t="s">
        <v>24</v>
      </c>
      <c r="H121">
        <v>0.60000000000000009</v>
      </c>
      <c r="I121">
        <v>5500</v>
      </c>
      <c r="J121">
        <v>3300.0000000000005</v>
      </c>
      <c r="K121">
        <v>990.00000000000011</v>
      </c>
      <c r="L121">
        <v>0.3</v>
      </c>
    </row>
    <row r="122" spans="1:12" x14ac:dyDescent="0.3">
      <c r="A122" t="s">
        <v>34</v>
      </c>
      <c r="B122">
        <v>1128299</v>
      </c>
      <c r="C122" s="43">
        <v>44503</v>
      </c>
      <c r="D122" t="s">
        <v>35</v>
      </c>
      <c r="E122" t="s">
        <v>51</v>
      </c>
      <c r="F122" t="s">
        <v>52</v>
      </c>
      <c r="G122" t="s">
        <v>24</v>
      </c>
      <c r="H122">
        <v>0.60000000000000009</v>
      </c>
      <c r="I122">
        <v>6000</v>
      </c>
      <c r="J122">
        <v>3600.0000000000005</v>
      </c>
      <c r="K122">
        <v>1080</v>
      </c>
      <c r="L122">
        <v>0.3</v>
      </c>
    </row>
    <row r="123" spans="1:12" x14ac:dyDescent="0.3">
      <c r="A123" t="s">
        <v>34</v>
      </c>
      <c r="B123">
        <v>1128299</v>
      </c>
      <c r="C123" s="43">
        <v>44532</v>
      </c>
      <c r="D123" t="s">
        <v>35</v>
      </c>
      <c r="E123" t="s">
        <v>51</v>
      </c>
      <c r="F123" t="s">
        <v>52</v>
      </c>
      <c r="G123" t="s">
        <v>24</v>
      </c>
      <c r="H123">
        <v>0.80000000000000016</v>
      </c>
      <c r="I123">
        <v>7500</v>
      </c>
      <c r="J123">
        <v>6000.0000000000009</v>
      </c>
      <c r="K123">
        <v>1800.0000000000002</v>
      </c>
      <c r="L123">
        <v>0.3</v>
      </c>
    </row>
    <row r="124" spans="1:12" x14ac:dyDescent="0.3">
      <c r="A124" t="s">
        <v>21</v>
      </c>
      <c r="B124">
        <v>1185732</v>
      </c>
      <c r="C124" s="43">
        <v>44208</v>
      </c>
      <c r="D124" t="s">
        <v>53</v>
      </c>
      <c r="E124" t="s">
        <v>54</v>
      </c>
      <c r="F124" t="s">
        <v>55</v>
      </c>
      <c r="G124" t="s">
        <v>24</v>
      </c>
      <c r="H124">
        <v>0.45</v>
      </c>
      <c r="I124">
        <v>10500</v>
      </c>
      <c r="J124">
        <v>4725</v>
      </c>
      <c r="K124">
        <v>2126.25</v>
      </c>
      <c r="L124">
        <v>0.45</v>
      </c>
    </row>
    <row r="125" spans="1:12" x14ac:dyDescent="0.3">
      <c r="A125" t="s">
        <v>21</v>
      </c>
      <c r="B125">
        <v>1185732</v>
      </c>
      <c r="C125" s="43">
        <v>44237</v>
      </c>
      <c r="D125" t="s">
        <v>53</v>
      </c>
      <c r="E125" t="s">
        <v>54</v>
      </c>
      <c r="F125" t="s">
        <v>55</v>
      </c>
      <c r="G125" t="s">
        <v>24</v>
      </c>
      <c r="H125">
        <v>0.45</v>
      </c>
      <c r="I125">
        <v>11000</v>
      </c>
      <c r="J125">
        <v>4950</v>
      </c>
      <c r="K125">
        <v>2227.5</v>
      </c>
      <c r="L125">
        <v>0.45</v>
      </c>
    </row>
    <row r="126" spans="1:12" x14ac:dyDescent="0.3">
      <c r="A126" t="s">
        <v>21</v>
      </c>
      <c r="B126">
        <v>1185732</v>
      </c>
      <c r="C126" s="43">
        <v>44263</v>
      </c>
      <c r="D126" t="s">
        <v>53</v>
      </c>
      <c r="E126" t="s">
        <v>54</v>
      </c>
      <c r="F126" t="s">
        <v>55</v>
      </c>
      <c r="G126" t="s">
        <v>24</v>
      </c>
      <c r="H126">
        <v>0.45</v>
      </c>
      <c r="I126">
        <v>10700</v>
      </c>
      <c r="J126">
        <v>4815</v>
      </c>
      <c r="K126">
        <v>2166.75</v>
      </c>
      <c r="L126">
        <v>0.45</v>
      </c>
    </row>
    <row r="127" spans="1:12" x14ac:dyDescent="0.3">
      <c r="A127" t="s">
        <v>21</v>
      </c>
      <c r="B127">
        <v>1185732</v>
      </c>
      <c r="C127" s="43">
        <v>44295</v>
      </c>
      <c r="D127" t="s">
        <v>53</v>
      </c>
      <c r="E127" t="s">
        <v>54</v>
      </c>
      <c r="F127" t="s">
        <v>55</v>
      </c>
      <c r="G127" t="s">
        <v>24</v>
      </c>
      <c r="H127">
        <v>0.45</v>
      </c>
      <c r="I127">
        <v>10250</v>
      </c>
      <c r="J127">
        <v>4612.5</v>
      </c>
      <c r="K127">
        <v>2075.625</v>
      </c>
      <c r="L127">
        <v>0.45</v>
      </c>
    </row>
    <row r="128" spans="1:12" x14ac:dyDescent="0.3">
      <c r="A128" t="s">
        <v>21</v>
      </c>
      <c r="B128">
        <v>1185732</v>
      </c>
      <c r="C128" s="43">
        <v>44324</v>
      </c>
      <c r="D128" t="s">
        <v>53</v>
      </c>
      <c r="E128" t="s">
        <v>54</v>
      </c>
      <c r="F128" t="s">
        <v>55</v>
      </c>
      <c r="G128" t="s">
        <v>24</v>
      </c>
      <c r="H128">
        <v>0.55000000000000004</v>
      </c>
      <c r="I128">
        <v>10700</v>
      </c>
      <c r="J128">
        <v>5885.0000000000009</v>
      </c>
      <c r="K128">
        <v>2648.2500000000005</v>
      </c>
      <c r="L128">
        <v>0.45</v>
      </c>
    </row>
    <row r="129" spans="1:12" x14ac:dyDescent="0.3">
      <c r="A129" t="s">
        <v>21</v>
      </c>
      <c r="B129">
        <v>1185732</v>
      </c>
      <c r="C129" s="43">
        <v>44357</v>
      </c>
      <c r="D129" t="s">
        <v>53</v>
      </c>
      <c r="E129" t="s">
        <v>54</v>
      </c>
      <c r="F129" t="s">
        <v>55</v>
      </c>
      <c r="G129" t="s">
        <v>24</v>
      </c>
      <c r="H129">
        <v>0.6</v>
      </c>
      <c r="I129">
        <v>10750</v>
      </c>
      <c r="J129">
        <v>6450</v>
      </c>
      <c r="K129">
        <v>2902.5</v>
      </c>
      <c r="L129">
        <v>0.45</v>
      </c>
    </row>
    <row r="130" spans="1:12" x14ac:dyDescent="0.3">
      <c r="A130" t="s">
        <v>21</v>
      </c>
      <c r="B130">
        <v>1185732</v>
      </c>
      <c r="C130" s="43">
        <v>44385</v>
      </c>
      <c r="D130" t="s">
        <v>53</v>
      </c>
      <c r="E130" t="s">
        <v>54</v>
      </c>
      <c r="F130" t="s">
        <v>55</v>
      </c>
      <c r="G130" t="s">
        <v>24</v>
      </c>
      <c r="H130">
        <v>0.65</v>
      </c>
      <c r="I130">
        <v>11500</v>
      </c>
      <c r="J130">
        <v>7475</v>
      </c>
      <c r="K130">
        <v>3363.75</v>
      </c>
      <c r="L130">
        <v>0.45</v>
      </c>
    </row>
    <row r="131" spans="1:12" x14ac:dyDescent="0.3">
      <c r="A131" t="s">
        <v>21</v>
      </c>
      <c r="B131">
        <v>1185732</v>
      </c>
      <c r="C131" s="43">
        <v>44417</v>
      </c>
      <c r="D131" t="s">
        <v>53</v>
      </c>
      <c r="E131" t="s">
        <v>54</v>
      </c>
      <c r="F131" t="s">
        <v>55</v>
      </c>
      <c r="G131" t="s">
        <v>24</v>
      </c>
      <c r="H131">
        <v>0.65</v>
      </c>
      <c r="I131">
        <v>11250</v>
      </c>
      <c r="J131">
        <v>7312.5</v>
      </c>
      <c r="K131">
        <v>3290.625</v>
      </c>
      <c r="L131">
        <v>0.45</v>
      </c>
    </row>
    <row r="132" spans="1:12" x14ac:dyDescent="0.3">
      <c r="A132" t="s">
        <v>21</v>
      </c>
      <c r="B132">
        <v>1185732</v>
      </c>
      <c r="C132" s="43">
        <v>44447</v>
      </c>
      <c r="D132" t="s">
        <v>53</v>
      </c>
      <c r="E132" t="s">
        <v>54</v>
      </c>
      <c r="F132" t="s">
        <v>55</v>
      </c>
      <c r="G132" t="s">
        <v>24</v>
      </c>
      <c r="H132">
        <v>0.55000000000000004</v>
      </c>
      <c r="I132">
        <v>10500</v>
      </c>
      <c r="J132">
        <v>5775.0000000000009</v>
      </c>
      <c r="K132">
        <v>2598.7500000000005</v>
      </c>
      <c r="L132">
        <v>0.45</v>
      </c>
    </row>
    <row r="133" spans="1:12" x14ac:dyDescent="0.3">
      <c r="A133" t="s">
        <v>21</v>
      </c>
      <c r="B133">
        <v>1185732</v>
      </c>
      <c r="C133" s="43">
        <v>44479</v>
      </c>
      <c r="D133" t="s">
        <v>53</v>
      </c>
      <c r="E133" t="s">
        <v>54</v>
      </c>
      <c r="F133" t="s">
        <v>55</v>
      </c>
      <c r="G133" t="s">
        <v>24</v>
      </c>
      <c r="H133">
        <v>0.60000000000000009</v>
      </c>
      <c r="I133">
        <v>10000</v>
      </c>
      <c r="J133">
        <v>6000.0000000000009</v>
      </c>
      <c r="K133">
        <v>2700.0000000000005</v>
      </c>
      <c r="L133">
        <v>0.45</v>
      </c>
    </row>
    <row r="134" spans="1:12" x14ac:dyDescent="0.3">
      <c r="A134" t="s">
        <v>21</v>
      </c>
      <c r="B134">
        <v>1185732</v>
      </c>
      <c r="C134" s="43">
        <v>44509</v>
      </c>
      <c r="D134" t="s">
        <v>53</v>
      </c>
      <c r="E134" t="s">
        <v>54</v>
      </c>
      <c r="F134" t="s">
        <v>55</v>
      </c>
      <c r="G134" t="s">
        <v>24</v>
      </c>
      <c r="H134">
        <v>0.60000000000000009</v>
      </c>
      <c r="I134">
        <v>9750</v>
      </c>
      <c r="J134">
        <v>5850.0000000000009</v>
      </c>
      <c r="K134">
        <v>2632.5000000000005</v>
      </c>
      <c r="L134">
        <v>0.45</v>
      </c>
    </row>
    <row r="135" spans="1:12" x14ac:dyDescent="0.3">
      <c r="A135" t="s">
        <v>21</v>
      </c>
      <c r="B135">
        <v>1185732</v>
      </c>
      <c r="C135" s="43">
        <v>44538</v>
      </c>
      <c r="D135" t="s">
        <v>53</v>
      </c>
      <c r="E135" t="s">
        <v>54</v>
      </c>
      <c r="F135" t="s">
        <v>55</v>
      </c>
      <c r="G135" t="s">
        <v>24</v>
      </c>
      <c r="H135">
        <v>0.65</v>
      </c>
      <c r="I135">
        <v>10750</v>
      </c>
      <c r="J135">
        <v>6987.5</v>
      </c>
      <c r="K135">
        <v>3144.375</v>
      </c>
      <c r="L135">
        <v>0.45</v>
      </c>
    </row>
    <row r="136" spans="1:12" x14ac:dyDescent="0.3">
      <c r="A136" t="s">
        <v>21</v>
      </c>
      <c r="B136">
        <v>1185732</v>
      </c>
      <c r="C136" s="43">
        <v>44209</v>
      </c>
      <c r="D136" t="s">
        <v>40</v>
      </c>
      <c r="E136" t="s">
        <v>56</v>
      </c>
      <c r="F136" t="s">
        <v>57</v>
      </c>
      <c r="G136" t="s">
        <v>24</v>
      </c>
      <c r="H136">
        <v>0.35</v>
      </c>
      <c r="I136">
        <v>4500</v>
      </c>
      <c r="J136">
        <v>1575</v>
      </c>
      <c r="K136">
        <v>551.25</v>
      </c>
      <c r="L136">
        <v>0.35000000000000003</v>
      </c>
    </row>
    <row r="137" spans="1:12" x14ac:dyDescent="0.3">
      <c r="A137" t="s">
        <v>21</v>
      </c>
      <c r="B137">
        <v>1185732</v>
      </c>
      <c r="C137" s="43">
        <v>44240</v>
      </c>
      <c r="D137" t="s">
        <v>40</v>
      </c>
      <c r="E137" t="s">
        <v>56</v>
      </c>
      <c r="F137" t="s">
        <v>57</v>
      </c>
      <c r="G137" t="s">
        <v>24</v>
      </c>
      <c r="H137">
        <v>0.35</v>
      </c>
      <c r="I137">
        <v>5000</v>
      </c>
      <c r="J137">
        <v>1750</v>
      </c>
      <c r="K137">
        <v>612.50000000000011</v>
      </c>
      <c r="L137">
        <v>0.35000000000000003</v>
      </c>
    </row>
    <row r="138" spans="1:12" x14ac:dyDescent="0.3">
      <c r="A138" t="s">
        <v>21</v>
      </c>
      <c r="B138">
        <v>1185732</v>
      </c>
      <c r="C138" s="43">
        <v>44267</v>
      </c>
      <c r="D138" t="s">
        <v>40</v>
      </c>
      <c r="E138" t="s">
        <v>56</v>
      </c>
      <c r="F138" t="s">
        <v>57</v>
      </c>
      <c r="G138" t="s">
        <v>24</v>
      </c>
      <c r="H138">
        <v>0.4</v>
      </c>
      <c r="I138">
        <v>4450</v>
      </c>
      <c r="J138">
        <v>1780</v>
      </c>
      <c r="K138">
        <v>623.00000000000011</v>
      </c>
      <c r="L138">
        <v>0.35000000000000003</v>
      </c>
    </row>
    <row r="139" spans="1:12" x14ac:dyDescent="0.3">
      <c r="A139" t="s">
        <v>21</v>
      </c>
      <c r="B139">
        <v>1185732</v>
      </c>
      <c r="C139" s="43">
        <v>44299</v>
      </c>
      <c r="D139" t="s">
        <v>40</v>
      </c>
      <c r="E139" t="s">
        <v>56</v>
      </c>
      <c r="F139" t="s">
        <v>57</v>
      </c>
      <c r="G139" t="s">
        <v>24</v>
      </c>
      <c r="H139">
        <v>0.4</v>
      </c>
      <c r="I139">
        <v>4000</v>
      </c>
      <c r="J139">
        <v>1600</v>
      </c>
      <c r="K139">
        <v>560</v>
      </c>
      <c r="L139">
        <v>0.35000000000000003</v>
      </c>
    </row>
    <row r="140" spans="1:12" x14ac:dyDescent="0.3">
      <c r="A140" t="s">
        <v>21</v>
      </c>
      <c r="B140">
        <v>1185732</v>
      </c>
      <c r="C140" s="43">
        <v>44330</v>
      </c>
      <c r="D140" t="s">
        <v>40</v>
      </c>
      <c r="E140" t="s">
        <v>56</v>
      </c>
      <c r="F140" t="s">
        <v>57</v>
      </c>
      <c r="G140" t="s">
        <v>24</v>
      </c>
      <c r="H140">
        <v>0.5</v>
      </c>
      <c r="I140">
        <v>4450</v>
      </c>
      <c r="J140">
        <v>2225</v>
      </c>
      <c r="K140">
        <v>778.75000000000011</v>
      </c>
      <c r="L140">
        <v>0.35000000000000003</v>
      </c>
    </row>
    <row r="141" spans="1:12" x14ac:dyDescent="0.3">
      <c r="A141" t="s">
        <v>21</v>
      </c>
      <c r="B141">
        <v>1185732</v>
      </c>
      <c r="C141" s="43">
        <v>44360</v>
      </c>
      <c r="D141" t="s">
        <v>40</v>
      </c>
      <c r="E141" t="s">
        <v>56</v>
      </c>
      <c r="F141" t="s">
        <v>57</v>
      </c>
      <c r="G141" t="s">
        <v>24</v>
      </c>
      <c r="H141">
        <v>0.45</v>
      </c>
      <c r="I141">
        <v>4250</v>
      </c>
      <c r="J141">
        <v>1912.5</v>
      </c>
      <c r="K141">
        <v>669.37500000000011</v>
      </c>
      <c r="L141">
        <v>0.35000000000000003</v>
      </c>
    </row>
    <row r="142" spans="1:12" x14ac:dyDescent="0.3">
      <c r="A142" t="s">
        <v>21</v>
      </c>
      <c r="B142">
        <v>1185732</v>
      </c>
      <c r="C142" s="43">
        <v>44389</v>
      </c>
      <c r="D142" t="s">
        <v>40</v>
      </c>
      <c r="E142" t="s">
        <v>56</v>
      </c>
      <c r="F142" t="s">
        <v>57</v>
      </c>
      <c r="G142" t="s">
        <v>24</v>
      </c>
      <c r="H142">
        <v>0.5</v>
      </c>
      <c r="I142">
        <v>5500</v>
      </c>
      <c r="J142">
        <v>2750</v>
      </c>
      <c r="K142">
        <v>962.50000000000011</v>
      </c>
      <c r="L142">
        <v>0.35000000000000003</v>
      </c>
    </row>
    <row r="143" spans="1:12" x14ac:dyDescent="0.3">
      <c r="A143" t="s">
        <v>21</v>
      </c>
      <c r="B143">
        <v>1185732</v>
      </c>
      <c r="C143" s="43">
        <v>44421</v>
      </c>
      <c r="D143" t="s">
        <v>40</v>
      </c>
      <c r="E143" t="s">
        <v>56</v>
      </c>
      <c r="F143" t="s">
        <v>57</v>
      </c>
      <c r="G143" t="s">
        <v>24</v>
      </c>
      <c r="H143">
        <v>0.5</v>
      </c>
      <c r="I143">
        <v>5250</v>
      </c>
      <c r="J143">
        <v>2625</v>
      </c>
      <c r="K143">
        <v>918.75000000000011</v>
      </c>
      <c r="L143">
        <v>0.35000000000000003</v>
      </c>
    </row>
    <row r="144" spans="1:12" x14ac:dyDescent="0.3">
      <c r="A144" t="s">
        <v>21</v>
      </c>
      <c r="B144">
        <v>1185732</v>
      </c>
      <c r="C144" s="43">
        <v>44453</v>
      </c>
      <c r="D144" t="s">
        <v>40</v>
      </c>
      <c r="E144" t="s">
        <v>56</v>
      </c>
      <c r="F144" t="s">
        <v>57</v>
      </c>
      <c r="G144" t="s">
        <v>24</v>
      </c>
      <c r="H144">
        <v>0.45</v>
      </c>
      <c r="I144">
        <v>4500</v>
      </c>
      <c r="J144">
        <v>2025</v>
      </c>
      <c r="K144">
        <v>708.75000000000011</v>
      </c>
      <c r="L144">
        <v>0.35000000000000003</v>
      </c>
    </row>
    <row r="145" spans="1:12" x14ac:dyDescent="0.3">
      <c r="A145" t="s">
        <v>21</v>
      </c>
      <c r="B145">
        <v>1185732</v>
      </c>
      <c r="C145" s="43">
        <v>44482</v>
      </c>
      <c r="D145" t="s">
        <v>40</v>
      </c>
      <c r="E145" t="s">
        <v>56</v>
      </c>
      <c r="F145" t="s">
        <v>57</v>
      </c>
      <c r="G145" t="s">
        <v>24</v>
      </c>
      <c r="H145">
        <v>0.44999999999999996</v>
      </c>
      <c r="I145">
        <v>3750</v>
      </c>
      <c r="J145">
        <v>1687.4999999999998</v>
      </c>
      <c r="K145">
        <v>590.625</v>
      </c>
      <c r="L145">
        <v>0.35000000000000003</v>
      </c>
    </row>
    <row r="146" spans="1:12" x14ac:dyDescent="0.3">
      <c r="A146" t="s">
        <v>21</v>
      </c>
      <c r="B146">
        <v>1185732</v>
      </c>
      <c r="C146" s="43">
        <v>44513</v>
      </c>
      <c r="D146" t="s">
        <v>40</v>
      </c>
      <c r="E146" t="s">
        <v>56</v>
      </c>
      <c r="F146" t="s">
        <v>57</v>
      </c>
      <c r="G146" t="s">
        <v>24</v>
      </c>
      <c r="H146">
        <v>0.5</v>
      </c>
      <c r="I146">
        <v>3500</v>
      </c>
      <c r="J146">
        <v>1750</v>
      </c>
      <c r="K146">
        <v>612.50000000000011</v>
      </c>
      <c r="L146">
        <v>0.35000000000000003</v>
      </c>
    </row>
    <row r="147" spans="1:12" x14ac:dyDescent="0.3">
      <c r="A147" t="s">
        <v>21</v>
      </c>
      <c r="B147">
        <v>1185732</v>
      </c>
      <c r="C147" s="43">
        <v>44542</v>
      </c>
      <c r="D147" t="s">
        <v>40</v>
      </c>
      <c r="E147" t="s">
        <v>56</v>
      </c>
      <c r="F147" t="s">
        <v>57</v>
      </c>
      <c r="G147" t="s">
        <v>24</v>
      </c>
      <c r="H147">
        <v>0.54999999999999993</v>
      </c>
      <c r="I147">
        <v>4750</v>
      </c>
      <c r="J147">
        <v>2612.4999999999995</v>
      </c>
      <c r="K147">
        <v>914.37499999999989</v>
      </c>
      <c r="L147">
        <v>0.35000000000000003</v>
      </c>
    </row>
    <row r="148" spans="1:12" x14ac:dyDescent="0.3">
      <c r="A148" t="s">
        <v>38</v>
      </c>
      <c r="B148">
        <v>1189833</v>
      </c>
      <c r="C148" s="43">
        <v>44213</v>
      </c>
      <c r="D148" t="s">
        <v>40</v>
      </c>
      <c r="E148" t="s">
        <v>58</v>
      </c>
      <c r="F148" t="s">
        <v>59</v>
      </c>
      <c r="G148" t="s">
        <v>24</v>
      </c>
      <c r="H148">
        <v>0.35</v>
      </c>
      <c r="I148">
        <v>4750</v>
      </c>
      <c r="J148">
        <v>1662.5</v>
      </c>
      <c r="K148">
        <v>748.125</v>
      </c>
      <c r="L148">
        <v>0.45</v>
      </c>
    </row>
    <row r="149" spans="1:12" x14ac:dyDescent="0.3">
      <c r="A149" t="s">
        <v>38</v>
      </c>
      <c r="B149">
        <v>1189833</v>
      </c>
      <c r="C149" s="43">
        <v>44244</v>
      </c>
      <c r="D149" t="s">
        <v>40</v>
      </c>
      <c r="E149" t="s">
        <v>58</v>
      </c>
      <c r="F149" t="s">
        <v>59</v>
      </c>
      <c r="G149" t="s">
        <v>24</v>
      </c>
      <c r="H149">
        <v>0.35</v>
      </c>
      <c r="I149">
        <v>5250</v>
      </c>
      <c r="J149">
        <v>1837.4999999999998</v>
      </c>
      <c r="K149">
        <v>826.87499999999989</v>
      </c>
      <c r="L149">
        <v>0.45</v>
      </c>
    </row>
    <row r="150" spans="1:12" x14ac:dyDescent="0.3">
      <c r="A150" t="s">
        <v>38</v>
      </c>
      <c r="B150">
        <v>1189833</v>
      </c>
      <c r="C150" s="43">
        <v>44271</v>
      </c>
      <c r="D150" t="s">
        <v>40</v>
      </c>
      <c r="E150" t="s">
        <v>58</v>
      </c>
      <c r="F150" t="s">
        <v>59</v>
      </c>
      <c r="G150" t="s">
        <v>24</v>
      </c>
      <c r="H150">
        <v>0.35</v>
      </c>
      <c r="I150">
        <v>5750</v>
      </c>
      <c r="J150">
        <v>2012.4999999999998</v>
      </c>
      <c r="K150">
        <v>905.62499999999989</v>
      </c>
      <c r="L150">
        <v>0.45</v>
      </c>
    </row>
    <row r="151" spans="1:12" x14ac:dyDescent="0.3">
      <c r="A151" t="s">
        <v>38</v>
      </c>
      <c r="B151">
        <v>1189833</v>
      </c>
      <c r="C151" s="43">
        <v>44303</v>
      </c>
      <c r="D151" t="s">
        <v>40</v>
      </c>
      <c r="E151" t="s">
        <v>58</v>
      </c>
      <c r="F151" t="s">
        <v>59</v>
      </c>
      <c r="G151" t="s">
        <v>24</v>
      </c>
      <c r="H151">
        <v>0.45</v>
      </c>
      <c r="I151">
        <v>5750</v>
      </c>
      <c r="J151">
        <v>2587.5</v>
      </c>
      <c r="K151">
        <v>1164.375</v>
      </c>
      <c r="L151">
        <v>0.45</v>
      </c>
    </row>
    <row r="152" spans="1:12" x14ac:dyDescent="0.3">
      <c r="A152" t="s">
        <v>38</v>
      </c>
      <c r="B152">
        <v>1189833</v>
      </c>
      <c r="C152" s="43">
        <v>44334</v>
      </c>
      <c r="D152" t="s">
        <v>40</v>
      </c>
      <c r="E152" t="s">
        <v>58</v>
      </c>
      <c r="F152" t="s">
        <v>59</v>
      </c>
      <c r="G152" t="s">
        <v>24</v>
      </c>
      <c r="H152">
        <v>0.4</v>
      </c>
      <c r="I152">
        <v>5750</v>
      </c>
      <c r="J152">
        <v>2300</v>
      </c>
      <c r="K152">
        <v>1035</v>
      </c>
      <c r="L152">
        <v>0.45</v>
      </c>
    </row>
    <row r="153" spans="1:12" x14ac:dyDescent="0.3">
      <c r="A153" t="s">
        <v>38</v>
      </c>
      <c r="B153">
        <v>1189833</v>
      </c>
      <c r="C153" s="43">
        <v>44364</v>
      </c>
      <c r="D153" t="s">
        <v>40</v>
      </c>
      <c r="E153" t="s">
        <v>58</v>
      </c>
      <c r="F153" t="s">
        <v>59</v>
      </c>
      <c r="G153" t="s">
        <v>24</v>
      </c>
      <c r="H153">
        <v>0.4</v>
      </c>
      <c r="I153">
        <v>6750</v>
      </c>
      <c r="J153">
        <v>2700</v>
      </c>
      <c r="K153">
        <v>1215</v>
      </c>
      <c r="L153">
        <v>0.45</v>
      </c>
    </row>
    <row r="154" spans="1:12" x14ac:dyDescent="0.3">
      <c r="A154" t="s">
        <v>38</v>
      </c>
      <c r="B154">
        <v>1189833</v>
      </c>
      <c r="C154" s="43">
        <v>44393</v>
      </c>
      <c r="D154" t="s">
        <v>40</v>
      </c>
      <c r="E154" t="s">
        <v>58</v>
      </c>
      <c r="F154" t="s">
        <v>59</v>
      </c>
      <c r="G154" t="s">
        <v>24</v>
      </c>
      <c r="H154">
        <v>0.4</v>
      </c>
      <c r="I154">
        <v>7500</v>
      </c>
      <c r="J154">
        <v>3000</v>
      </c>
      <c r="K154">
        <v>1350</v>
      </c>
      <c r="L154">
        <v>0.45</v>
      </c>
    </row>
    <row r="155" spans="1:12" x14ac:dyDescent="0.3">
      <c r="A155" t="s">
        <v>38</v>
      </c>
      <c r="B155">
        <v>1189833</v>
      </c>
      <c r="C155" s="43">
        <v>44425</v>
      </c>
      <c r="D155" t="s">
        <v>40</v>
      </c>
      <c r="E155" t="s">
        <v>58</v>
      </c>
      <c r="F155" t="s">
        <v>59</v>
      </c>
      <c r="G155" t="s">
        <v>24</v>
      </c>
      <c r="H155">
        <v>0.45</v>
      </c>
      <c r="I155">
        <v>6750</v>
      </c>
      <c r="J155">
        <v>3037.5</v>
      </c>
      <c r="K155">
        <v>1366.875</v>
      </c>
      <c r="L155">
        <v>0.45</v>
      </c>
    </row>
    <row r="156" spans="1:12" x14ac:dyDescent="0.3">
      <c r="A156" t="s">
        <v>38</v>
      </c>
      <c r="B156">
        <v>1189833</v>
      </c>
      <c r="C156" s="43">
        <v>44457</v>
      </c>
      <c r="D156" t="s">
        <v>40</v>
      </c>
      <c r="E156" t="s">
        <v>58</v>
      </c>
      <c r="F156" t="s">
        <v>59</v>
      </c>
      <c r="G156" t="s">
        <v>24</v>
      </c>
      <c r="H156">
        <v>0.45</v>
      </c>
      <c r="I156">
        <v>6000</v>
      </c>
      <c r="J156">
        <v>2700</v>
      </c>
      <c r="K156">
        <v>1215</v>
      </c>
      <c r="L156">
        <v>0.45</v>
      </c>
    </row>
    <row r="157" spans="1:12" x14ac:dyDescent="0.3">
      <c r="A157" t="s">
        <v>38</v>
      </c>
      <c r="B157">
        <v>1189833</v>
      </c>
      <c r="C157" s="43">
        <v>44486</v>
      </c>
      <c r="D157" t="s">
        <v>40</v>
      </c>
      <c r="E157" t="s">
        <v>58</v>
      </c>
      <c r="F157" t="s">
        <v>59</v>
      </c>
      <c r="G157" t="s">
        <v>24</v>
      </c>
      <c r="H157">
        <v>0.45</v>
      </c>
      <c r="I157">
        <v>5500</v>
      </c>
      <c r="J157">
        <v>2475</v>
      </c>
      <c r="K157">
        <v>1113.75</v>
      </c>
      <c r="L157">
        <v>0.45</v>
      </c>
    </row>
    <row r="158" spans="1:12" x14ac:dyDescent="0.3">
      <c r="A158" t="s">
        <v>38</v>
      </c>
      <c r="B158">
        <v>1189833</v>
      </c>
      <c r="C158" s="43">
        <v>44517</v>
      </c>
      <c r="D158" t="s">
        <v>40</v>
      </c>
      <c r="E158" t="s">
        <v>58</v>
      </c>
      <c r="F158" t="s">
        <v>59</v>
      </c>
      <c r="G158" t="s">
        <v>24</v>
      </c>
      <c r="H158">
        <v>0.4</v>
      </c>
      <c r="I158">
        <v>5750</v>
      </c>
      <c r="J158">
        <v>2300</v>
      </c>
      <c r="K158">
        <v>1035</v>
      </c>
      <c r="L158">
        <v>0.45</v>
      </c>
    </row>
    <row r="159" spans="1:12" x14ac:dyDescent="0.3">
      <c r="A159" t="s">
        <v>38</v>
      </c>
      <c r="B159">
        <v>1189833</v>
      </c>
      <c r="C159" s="43">
        <v>44546</v>
      </c>
      <c r="D159" t="s">
        <v>40</v>
      </c>
      <c r="E159" t="s">
        <v>58</v>
      </c>
      <c r="F159" t="s">
        <v>59</v>
      </c>
      <c r="G159" t="s">
        <v>24</v>
      </c>
      <c r="H159">
        <v>0.45</v>
      </c>
      <c r="I159">
        <v>6750</v>
      </c>
      <c r="J159">
        <v>3037.5</v>
      </c>
      <c r="K159">
        <v>1366.875</v>
      </c>
      <c r="L159">
        <v>0.45</v>
      </c>
    </row>
    <row r="160" spans="1:12" x14ac:dyDescent="0.3">
      <c r="A160" t="s">
        <v>30</v>
      </c>
      <c r="B160">
        <v>1197831</v>
      </c>
      <c r="C160" s="43">
        <v>44200</v>
      </c>
      <c r="D160" t="s">
        <v>31</v>
      </c>
      <c r="E160" t="s">
        <v>60</v>
      </c>
      <c r="F160" t="s">
        <v>61</v>
      </c>
      <c r="G160" t="s">
        <v>24</v>
      </c>
      <c r="H160">
        <v>0.2</v>
      </c>
      <c r="I160">
        <v>7000</v>
      </c>
      <c r="J160">
        <v>1400</v>
      </c>
      <c r="K160">
        <v>489.99999999999994</v>
      </c>
      <c r="L160">
        <v>0.35</v>
      </c>
    </row>
    <row r="161" spans="1:12" x14ac:dyDescent="0.3">
      <c r="A161" t="s">
        <v>30</v>
      </c>
      <c r="B161">
        <v>1197831</v>
      </c>
      <c r="C161" s="43">
        <v>44230</v>
      </c>
      <c r="D161" t="s">
        <v>31</v>
      </c>
      <c r="E161" t="s">
        <v>60</v>
      </c>
      <c r="F161" t="s">
        <v>61</v>
      </c>
      <c r="G161" t="s">
        <v>24</v>
      </c>
      <c r="H161">
        <v>0.25</v>
      </c>
      <c r="I161">
        <v>6500</v>
      </c>
      <c r="J161">
        <v>1625</v>
      </c>
      <c r="K161">
        <v>568.75</v>
      </c>
      <c r="L161">
        <v>0.35</v>
      </c>
    </row>
    <row r="162" spans="1:12" x14ac:dyDescent="0.3">
      <c r="A162" t="s">
        <v>30</v>
      </c>
      <c r="B162">
        <v>1197831</v>
      </c>
      <c r="C162" s="43">
        <v>44260</v>
      </c>
      <c r="D162" t="s">
        <v>31</v>
      </c>
      <c r="E162" t="s">
        <v>60</v>
      </c>
      <c r="F162" t="s">
        <v>61</v>
      </c>
      <c r="G162" t="s">
        <v>24</v>
      </c>
      <c r="H162">
        <v>0.3</v>
      </c>
      <c r="I162">
        <v>6500</v>
      </c>
      <c r="J162">
        <v>1950</v>
      </c>
      <c r="K162">
        <v>779.99999999999989</v>
      </c>
      <c r="L162">
        <v>0.39999999999999997</v>
      </c>
    </row>
    <row r="163" spans="1:12" x14ac:dyDescent="0.3">
      <c r="A163" t="s">
        <v>30</v>
      </c>
      <c r="B163">
        <v>1197831</v>
      </c>
      <c r="C163" s="43">
        <v>44290</v>
      </c>
      <c r="D163" t="s">
        <v>31</v>
      </c>
      <c r="E163" t="s">
        <v>60</v>
      </c>
      <c r="F163" t="s">
        <v>61</v>
      </c>
      <c r="G163" t="s">
        <v>24</v>
      </c>
      <c r="H163">
        <v>0.19999999999999998</v>
      </c>
      <c r="I163">
        <v>6750</v>
      </c>
      <c r="J163">
        <v>1350</v>
      </c>
      <c r="K163">
        <v>540</v>
      </c>
      <c r="L163">
        <v>0.39999999999999997</v>
      </c>
    </row>
    <row r="164" spans="1:12" x14ac:dyDescent="0.3">
      <c r="A164" t="s">
        <v>30</v>
      </c>
      <c r="B164">
        <v>1197831</v>
      </c>
      <c r="C164" s="43">
        <v>44320</v>
      </c>
      <c r="D164" t="s">
        <v>31</v>
      </c>
      <c r="E164" t="s">
        <v>60</v>
      </c>
      <c r="F164" t="s">
        <v>61</v>
      </c>
      <c r="G164" t="s">
        <v>24</v>
      </c>
      <c r="H164">
        <v>0.14999999999999997</v>
      </c>
      <c r="I164">
        <v>7250</v>
      </c>
      <c r="J164">
        <v>1087.4999999999998</v>
      </c>
      <c r="K164">
        <v>434.99999999999989</v>
      </c>
      <c r="L164">
        <v>0.39999999999999997</v>
      </c>
    </row>
    <row r="165" spans="1:12" x14ac:dyDescent="0.3">
      <c r="A165" t="s">
        <v>30</v>
      </c>
      <c r="B165">
        <v>1197831</v>
      </c>
      <c r="C165" s="43">
        <v>44350</v>
      </c>
      <c r="D165" t="s">
        <v>31</v>
      </c>
      <c r="E165" t="s">
        <v>60</v>
      </c>
      <c r="F165" t="s">
        <v>61</v>
      </c>
      <c r="G165" t="s">
        <v>24</v>
      </c>
      <c r="H165">
        <v>0.4</v>
      </c>
      <c r="I165">
        <v>7750</v>
      </c>
      <c r="J165">
        <v>3100</v>
      </c>
      <c r="K165">
        <v>1240</v>
      </c>
      <c r="L165">
        <v>0.39999999999999997</v>
      </c>
    </row>
    <row r="166" spans="1:12" x14ac:dyDescent="0.3">
      <c r="A166" t="s">
        <v>30</v>
      </c>
      <c r="B166">
        <v>1197831</v>
      </c>
      <c r="C166" s="43">
        <v>44382</v>
      </c>
      <c r="D166" t="s">
        <v>31</v>
      </c>
      <c r="E166" t="s">
        <v>60</v>
      </c>
      <c r="F166" t="s">
        <v>61</v>
      </c>
      <c r="G166" t="s">
        <v>24</v>
      </c>
      <c r="H166">
        <v>0.4</v>
      </c>
      <c r="I166">
        <v>8250</v>
      </c>
      <c r="J166">
        <v>3300</v>
      </c>
      <c r="K166">
        <v>1484.9999999999998</v>
      </c>
      <c r="L166">
        <v>0.44999999999999996</v>
      </c>
    </row>
    <row r="167" spans="1:12" x14ac:dyDescent="0.3">
      <c r="A167" t="s">
        <v>30</v>
      </c>
      <c r="B167">
        <v>1197831</v>
      </c>
      <c r="C167" s="43">
        <v>44415</v>
      </c>
      <c r="D167" t="s">
        <v>31</v>
      </c>
      <c r="E167" t="s">
        <v>60</v>
      </c>
      <c r="F167" t="s">
        <v>61</v>
      </c>
      <c r="G167" t="s">
        <v>24</v>
      </c>
      <c r="H167">
        <v>0.45</v>
      </c>
      <c r="I167">
        <v>7750</v>
      </c>
      <c r="J167">
        <v>3487.5</v>
      </c>
      <c r="K167">
        <v>1569.3749999999998</v>
      </c>
      <c r="L167">
        <v>0.44999999999999996</v>
      </c>
    </row>
    <row r="168" spans="1:12" x14ac:dyDescent="0.3">
      <c r="A168" t="s">
        <v>30</v>
      </c>
      <c r="B168">
        <v>1197831</v>
      </c>
      <c r="C168" s="43">
        <v>44443</v>
      </c>
      <c r="D168" t="s">
        <v>31</v>
      </c>
      <c r="E168" t="s">
        <v>60</v>
      </c>
      <c r="F168" t="s">
        <v>61</v>
      </c>
      <c r="G168" t="s">
        <v>24</v>
      </c>
      <c r="H168">
        <v>0.5</v>
      </c>
      <c r="I168">
        <v>6750</v>
      </c>
      <c r="J168">
        <v>3375</v>
      </c>
      <c r="K168">
        <v>1518.7499999999998</v>
      </c>
      <c r="L168">
        <v>0.44999999999999996</v>
      </c>
    </row>
    <row r="169" spans="1:12" x14ac:dyDescent="0.3">
      <c r="A169" t="s">
        <v>30</v>
      </c>
      <c r="B169">
        <v>1197831</v>
      </c>
      <c r="C169" s="43">
        <v>44472</v>
      </c>
      <c r="D169" t="s">
        <v>31</v>
      </c>
      <c r="E169" t="s">
        <v>60</v>
      </c>
      <c r="F169" t="s">
        <v>61</v>
      </c>
      <c r="G169" t="s">
        <v>24</v>
      </c>
      <c r="H169">
        <v>0.35000000000000003</v>
      </c>
      <c r="I169">
        <v>5750</v>
      </c>
      <c r="J169">
        <v>2012.5000000000002</v>
      </c>
      <c r="K169">
        <v>905.625</v>
      </c>
      <c r="L169">
        <v>0.44999999999999996</v>
      </c>
    </row>
    <row r="170" spans="1:12" x14ac:dyDescent="0.3">
      <c r="A170" t="s">
        <v>30</v>
      </c>
      <c r="B170">
        <v>1197831</v>
      </c>
      <c r="C170" s="43">
        <v>44504</v>
      </c>
      <c r="D170" t="s">
        <v>31</v>
      </c>
      <c r="E170" t="s">
        <v>60</v>
      </c>
      <c r="F170" t="s">
        <v>61</v>
      </c>
      <c r="G170" t="s">
        <v>24</v>
      </c>
      <c r="H170">
        <v>0.30000000000000004</v>
      </c>
      <c r="I170">
        <v>6750</v>
      </c>
      <c r="J170">
        <v>2025.0000000000002</v>
      </c>
      <c r="K170">
        <v>911.25</v>
      </c>
      <c r="L170">
        <v>0.44999999999999996</v>
      </c>
    </row>
    <row r="171" spans="1:12" x14ac:dyDescent="0.3">
      <c r="A171" t="s">
        <v>30</v>
      </c>
      <c r="B171">
        <v>1197831</v>
      </c>
      <c r="C171" s="43">
        <v>44533</v>
      </c>
      <c r="D171" t="s">
        <v>31</v>
      </c>
      <c r="E171" t="s">
        <v>60</v>
      </c>
      <c r="F171" t="s">
        <v>61</v>
      </c>
      <c r="G171" t="s">
        <v>24</v>
      </c>
      <c r="H171">
        <v>0.54999999999999993</v>
      </c>
      <c r="I171">
        <v>8000</v>
      </c>
      <c r="J171">
        <v>4399.9999999999991</v>
      </c>
      <c r="K171">
        <v>1979.9999999999993</v>
      </c>
      <c r="L171">
        <v>0.44999999999999996</v>
      </c>
    </row>
    <row r="172" spans="1:12" x14ac:dyDescent="0.3">
      <c r="A172" t="s">
        <v>21</v>
      </c>
      <c r="B172">
        <v>1185732</v>
      </c>
      <c r="C172" s="43">
        <v>44207</v>
      </c>
      <c r="D172" t="s">
        <v>40</v>
      </c>
      <c r="E172" t="s">
        <v>62</v>
      </c>
      <c r="F172" t="s">
        <v>63</v>
      </c>
      <c r="G172" t="s">
        <v>24</v>
      </c>
      <c r="H172">
        <v>0.35</v>
      </c>
      <c r="I172">
        <v>4250</v>
      </c>
      <c r="J172">
        <v>1487.5</v>
      </c>
      <c r="K172">
        <v>595</v>
      </c>
      <c r="L172">
        <v>0.4</v>
      </c>
    </row>
    <row r="173" spans="1:12" x14ac:dyDescent="0.3">
      <c r="A173" t="s">
        <v>21</v>
      </c>
      <c r="B173">
        <v>1185732</v>
      </c>
      <c r="C173" s="43">
        <v>44238</v>
      </c>
      <c r="D173" t="s">
        <v>40</v>
      </c>
      <c r="E173" t="s">
        <v>62</v>
      </c>
      <c r="F173" t="s">
        <v>63</v>
      </c>
      <c r="G173" t="s">
        <v>24</v>
      </c>
      <c r="H173">
        <v>0.35</v>
      </c>
      <c r="I173">
        <v>4750</v>
      </c>
      <c r="J173">
        <v>1662.5</v>
      </c>
      <c r="K173">
        <v>665</v>
      </c>
      <c r="L173">
        <v>0.4</v>
      </c>
    </row>
    <row r="174" spans="1:12" x14ac:dyDescent="0.3">
      <c r="A174" t="s">
        <v>21</v>
      </c>
      <c r="B174">
        <v>1185732</v>
      </c>
      <c r="C174" s="43">
        <v>44265</v>
      </c>
      <c r="D174" t="s">
        <v>40</v>
      </c>
      <c r="E174" t="s">
        <v>62</v>
      </c>
      <c r="F174" t="s">
        <v>63</v>
      </c>
      <c r="G174" t="s">
        <v>24</v>
      </c>
      <c r="H174">
        <v>0.4</v>
      </c>
      <c r="I174">
        <v>4200</v>
      </c>
      <c r="J174">
        <v>1680</v>
      </c>
      <c r="K174">
        <v>672</v>
      </c>
      <c r="L174">
        <v>0.4</v>
      </c>
    </row>
    <row r="175" spans="1:12" x14ac:dyDescent="0.3">
      <c r="A175" t="s">
        <v>21</v>
      </c>
      <c r="B175">
        <v>1185732</v>
      </c>
      <c r="C175" s="43">
        <v>44297</v>
      </c>
      <c r="D175" t="s">
        <v>40</v>
      </c>
      <c r="E175" t="s">
        <v>62</v>
      </c>
      <c r="F175" t="s">
        <v>63</v>
      </c>
      <c r="G175" t="s">
        <v>24</v>
      </c>
      <c r="H175">
        <v>0.4</v>
      </c>
      <c r="I175">
        <v>3750</v>
      </c>
      <c r="J175">
        <v>1500</v>
      </c>
      <c r="K175">
        <v>600</v>
      </c>
      <c r="L175">
        <v>0.4</v>
      </c>
    </row>
    <row r="176" spans="1:12" x14ac:dyDescent="0.3">
      <c r="A176" t="s">
        <v>21</v>
      </c>
      <c r="B176">
        <v>1185732</v>
      </c>
      <c r="C176" s="43">
        <v>44328</v>
      </c>
      <c r="D176" t="s">
        <v>40</v>
      </c>
      <c r="E176" t="s">
        <v>62</v>
      </c>
      <c r="F176" t="s">
        <v>63</v>
      </c>
      <c r="G176" t="s">
        <v>24</v>
      </c>
      <c r="H176">
        <v>0.45</v>
      </c>
      <c r="I176">
        <v>4200</v>
      </c>
      <c r="J176">
        <v>1890</v>
      </c>
      <c r="K176">
        <v>756</v>
      </c>
      <c r="L176">
        <v>0.4</v>
      </c>
    </row>
    <row r="177" spans="1:12" x14ac:dyDescent="0.3">
      <c r="A177" t="s">
        <v>21</v>
      </c>
      <c r="B177">
        <v>1185732</v>
      </c>
      <c r="C177" s="43">
        <v>44358</v>
      </c>
      <c r="D177" t="s">
        <v>40</v>
      </c>
      <c r="E177" t="s">
        <v>62</v>
      </c>
      <c r="F177" t="s">
        <v>63</v>
      </c>
      <c r="G177" t="s">
        <v>24</v>
      </c>
      <c r="H177">
        <v>0.4</v>
      </c>
      <c r="I177">
        <v>4000</v>
      </c>
      <c r="J177">
        <v>1600</v>
      </c>
      <c r="K177">
        <v>640</v>
      </c>
      <c r="L177">
        <v>0.4</v>
      </c>
    </row>
    <row r="178" spans="1:12" x14ac:dyDescent="0.3">
      <c r="A178" t="s">
        <v>21</v>
      </c>
      <c r="B178">
        <v>1185732</v>
      </c>
      <c r="C178" s="43">
        <v>44387</v>
      </c>
      <c r="D178" t="s">
        <v>40</v>
      </c>
      <c r="E178" t="s">
        <v>62</v>
      </c>
      <c r="F178" t="s">
        <v>63</v>
      </c>
      <c r="G178" t="s">
        <v>24</v>
      </c>
      <c r="H178">
        <v>0.45</v>
      </c>
      <c r="I178">
        <v>5500</v>
      </c>
      <c r="J178">
        <v>2475</v>
      </c>
      <c r="K178">
        <v>990</v>
      </c>
      <c r="L178">
        <v>0.4</v>
      </c>
    </row>
    <row r="179" spans="1:12" x14ac:dyDescent="0.3">
      <c r="A179" t="s">
        <v>21</v>
      </c>
      <c r="B179">
        <v>1185732</v>
      </c>
      <c r="C179" s="43">
        <v>44419</v>
      </c>
      <c r="D179" t="s">
        <v>40</v>
      </c>
      <c r="E179" t="s">
        <v>62</v>
      </c>
      <c r="F179" t="s">
        <v>63</v>
      </c>
      <c r="G179" t="s">
        <v>24</v>
      </c>
      <c r="H179">
        <v>0.45</v>
      </c>
      <c r="I179">
        <v>5000</v>
      </c>
      <c r="J179">
        <v>2250</v>
      </c>
      <c r="K179">
        <v>900</v>
      </c>
      <c r="L179">
        <v>0.4</v>
      </c>
    </row>
    <row r="180" spans="1:12" x14ac:dyDescent="0.3">
      <c r="A180" t="s">
        <v>21</v>
      </c>
      <c r="B180">
        <v>1185732</v>
      </c>
      <c r="C180" s="43">
        <v>44451</v>
      </c>
      <c r="D180" t="s">
        <v>40</v>
      </c>
      <c r="E180" t="s">
        <v>62</v>
      </c>
      <c r="F180" t="s">
        <v>63</v>
      </c>
      <c r="G180" t="s">
        <v>24</v>
      </c>
      <c r="H180">
        <v>0.4</v>
      </c>
      <c r="I180">
        <v>4000</v>
      </c>
      <c r="J180">
        <v>1600</v>
      </c>
      <c r="K180">
        <v>640</v>
      </c>
      <c r="L180">
        <v>0.4</v>
      </c>
    </row>
    <row r="181" spans="1:12" x14ac:dyDescent="0.3">
      <c r="A181" t="s">
        <v>21</v>
      </c>
      <c r="B181">
        <v>1185732</v>
      </c>
      <c r="C181" s="43">
        <v>44480</v>
      </c>
      <c r="D181" t="s">
        <v>40</v>
      </c>
      <c r="E181" t="s">
        <v>62</v>
      </c>
      <c r="F181" t="s">
        <v>63</v>
      </c>
      <c r="G181" t="s">
        <v>24</v>
      </c>
      <c r="H181">
        <v>0.39999999999999997</v>
      </c>
      <c r="I181">
        <v>3250</v>
      </c>
      <c r="J181">
        <v>1300</v>
      </c>
      <c r="K181">
        <v>520</v>
      </c>
      <c r="L181">
        <v>0.4</v>
      </c>
    </row>
    <row r="182" spans="1:12" x14ac:dyDescent="0.3">
      <c r="A182" t="s">
        <v>21</v>
      </c>
      <c r="B182">
        <v>1185732</v>
      </c>
      <c r="C182" s="43">
        <v>44511</v>
      </c>
      <c r="D182" t="s">
        <v>40</v>
      </c>
      <c r="E182" t="s">
        <v>62</v>
      </c>
      <c r="F182" t="s">
        <v>63</v>
      </c>
      <c r="G182" t="s">
        <v>24</v>
      </c>
      <c r="H182">
        <v>0.4</v>
      </c>
      <c r="I182">
        <v>3000</v>
      </c>
      <c r="J182">
        <v>1200</v>
      </c>
      <c r="K182">
        <v>480</v>
      </c>
      <c r="L182">
        <v>0.4</v>
      </c>
    </row>
    <row r="183" spans="1:12" x14ac:dyDescent="0.3">
      <c r="A183" t="s">
        <v>21</v>
      </c>
      <c r="B183">
        <v>1185732</v>
      </c>
      <c r="C183" s="43">
        <v>44540</v>
      </c>
      <c r="D183" t="s">
        <v>40</v>
      </c>
      <c r="E183" t="s">
        <v>62</v>
      </c>
      <c r="F183" t="s">
        <v>63</v>
      </c>
      <c r="G183" t="s">
        <v>24</v>
      </c>
      <c r="H183">
        <v>0.49999999999999994</v>
      </c>
      <c r="I183">
        <v>4500</v>
      </c>
      <c r="J183">
        <v>2249.9999999999995</v>
      </c>
      <c r="K183">
        <v>899.99999999999989</v>
      </c>
      <c r="L183">
        <v>0.4</v>
      </c>
    </row>
    <row r="184" spans="1:12" x14ac:dyDescent="0.3">
      <c r="A184" t="s">
        <v>30</v>
      </c>
      <c r="B184">
        <v>1197831</v>
      </c>
      <c r="C184" s="43">
        <v>44198</v>
      </c>
      <c r="D184" t="s">
        <v>31</v>
      </c>
      <c r="E184" t="s">
        <v>64</v>
      </c>
      <c r="F184" t="s">
        <v>65</v>
      </c>
      <c r="G184" t="s">
        <v>24</v>
      </c>
      <c r="H184">
        <v>0.2</v>
      </c>
      <c r="I184">
        <v>6750</v>
      </c>
      <c r="J184">
        <v>1350</v>
      </c>
      <c r="K184">
        <v>540</v>
      </c>
      <c r="L184">
        <v>0.39999999999999997</v>
      </c>
    </row>
    <row r="185" spans="1:12" x14ac:dyDescent="0.3">
      <c r="A185" t="s">
        <v>30</v>
      </c>
      <c r="B185">
        <v>1197831</v>
      </c>
      <c r="C185" s="43">
        <v>44228</v>
      </c>
      <c r="D185" t="s">
        <v>31</v>
      </c>
      <c r="E185" t="s">
        <v>64</v>
      </c>
      <c r="F185" t="s">
        <v>65</v>
      </c>
      <c r="G185" t="s">
        <v>24</v>
      </c>
      <c r="H185">
        <v>0.25</v>
      </c>
      <c r="I185">
        <v>6250</v>
      </c>
      <c r="J185">
        <v>1562.5</v>
      </c>
      <c r="K185">
        <v>625</v>
      </c>
      <c r="L185">
        <v>0.39999999999999997</v>
      </c>
    </row>
    <row r="186" spans="1:12" x14ac:dyDescent="0.3">
      <c r="A186" t="s">
        <v>30</v>
      </c>
      <c r="B186">
        <v>1197831</v>
      </c>
      <c r="C186" s="43">
        <v>44258</v>
      </c>
      <c r="D186" t="s">
        <v>31</v>
      </c>
      <c r="E186" t="s">
        <v>64</v>
      </c>
      <c r="F186" t="s">
        <v>65</v>
      </c>
      <c r="G186" t="s">
        <v>24</v>
      </c>
      <c r="H186">
        <v>0.3</v>
      </c>
      <c r="I186">
        <v>6250</v>
      </c>
      <c r="J186">
        <v>1875</v>
      </c>
      <c r="K186">
        <v>843.74999999999989</v>
      </c>
      <c r="L186">
        <v>0.44999999999999996</v>
      </c>
    </row>
    <row r="187" spans="1:12" x14ac:dyDescent="0.3">
      <c r="A187" t="s">
        <v>30</v>
      </c>
      <c r="B187">
        <v>1197831</v>
      </c>
      <c r="C187" s="43">
        <v>44288</v>
      </c>
      <c r="D187" t="s">
        <v>31</v>
      </c>
      <c r="E187" t="s">
        <v>64</v>
      </c>
      <c r="F187" t="s">
        <v>65</v>
      </c>
      <c r="G187" t="s">
        <v>24</v>
      </c>
      <c r="H187">
        <v>0.19999999999999998</v>
      </c>
      <c r="I187">
        <v>6500</v>
      </c>
      <c r="J187">
        <v>1300</v>
      </c>
      <c r="K187">
        <v>584.99999999999989</v>
      </c>
      <c r="L187">
        <v>0.44999999999999996</v>
      </c>
    </row>
    <row r="188" spans="1:12" x14ac:dyDescent="0.3">
      <c r="A188" t="s">
        <v>30</v>
      </c>
      <c r="B188">
        <v>1197831</v>
      </c>
      <c r="C188" s="43">
        <v>44318</v>
      </c>
      <c r="D188" t="s">
        <v>31</v>
      </c>
      <c r="E188" t="s">
        <v>64</v>
      </c>
      <c r="F188" t="s">
        <v>65</v>
      </c>
      <c r="G188" t="s">
        <v>24</v>
      </c>
      <c r="H188">
        <v>9.9999999999999964E-2</v>
      </c>
      <c r="I188">
        <v>7000</v>
      </c>
      <c r="J188">
        <v>699.99999999999977</v>
      </c>
      <c r="K188">
        <v>314.99999999999989</v>
      </c>
      <c r="L188">
        <v>0.44999999999999996</v>
      </c>
    </row>
    <row r="189" spans="1:12" x14ac:dyDescent="0.3">
      <c r="A189" t="s">
        <v>30</v>
      </c>
      <c r="B189">
        <v>1197831</v>
      </c>
      <c r="C189" s="43">
        <v>44348</v>
      </c>
      <c r="D189" t="s">
        <v>31</v>
      </c>
      <c r="E189" t="s">
        <v>64</v>
      </c>
      <c r="F189" t="s">
        <v>65</v>
      </c>
      <c r="G189" t="s">
        <v>24</v>
      </c>
      <c r="H189">
        <v>0.45</v>
      </c>
      <c r="I189">
        <v>7500</v>
      </c>
      <c r="J189">
        <v>3375</v>
      </c>
      <c r="K189">
        <v>1518.7499999999998</v>
      </c>
      <c r="L189">
        <v>0.44999999999999996</v>
      </c>
    </row>
    <row r="190" spans="1:12" x14ac:dyDescent="0.3">
      <c r="A190" t="s">
        <v>30</v>
      </c>
      <c r="B190">
        <v>1197831</v>
      </c>
      <c r="C190" s="43">
        <v>44380</v>
      </c>
      <c r="D190" t="s">
        <v>31</v>
      </c>
      <c r="E190" t="s">
        <v>64</v>
      </c>
      <c r="F190" t="s">
        <v>65</v>
      </c>
      <c r="G190" t="s">
        <v>24</v>
      </c>
      <c r="H190">
        <v>0.45</v>
      </c>
      <c r="I190">
        <v>8250</v>
      </c>
      <c r="J190">
        <v>3712.5</v>
      </c>
      <c r="K190">
        <v>1856.2499999999998</v>
      </c>
      <c r="L190">
        <v>0.49999999999999994</v>
      </c>
    </row>
    <row r="191" spans="1:12" x14ac:dyDescent="0.3">
      <c r="A191" t="s">
        <v>30</v>
      </c>
      <c r="B191">
        <v>1197831</v>
      </c>
      <c r="C191" s="43">
        <v>44413</v>
      </c>
      <c r="D191" t="s">
        <v>31</v>
      </c>
      <c r="E191" t="s">
        <v>64</v>
      </c>
      <c r="F191" t="s">
        <v>65</v>
      </c>
      <c r="G191" t="s">
        <v>24</v>
      </c>
      <c r="H191">
        <v>0.4</v>
      </c>
      <c r="I191">
        <v>7500</v>
      </c>
      <c r="J191">
        <v>3000</v>
      </c>
      <c r="K191">
        <v>1499.9999999999998</v>
      </c>
      <c r="L191">
        <v>0.49999999999999994</v>
      </c>
    </row>
    <row r="192" spans="1:12" x14ac:dyDescent="0.3">
      <c r="A192" t="s">
        <v>30</v>
      </c>
      <c r="B192">
        <v>1197831</v>
      </c>
      <c r="C192" s="43">
        <v>44441</v>
      </c>
      <c r="D192" t="s">
        <v>31</v>
      </c>
      <c r="E192" t="s">
        <v>64</v>
      </c>
      <c r="F192" t="s">
        <v>65</v>
      </c>
      <c r="G192" t="s">
        <v>24</v>
      </c>
      <c r="H192">
        <v>0.55000000000000004</v>
      </c>
      <c r="I192">
        <v>6250</v>
      </c>
      <c r="J192">
        <v>3437.5000000000005</v>
      </c>
      <c r="K192">
        <v>1718.75</v>
      </c>
      <c r="L192">
        <v>0.49999999999999994</v>
      </c>
    </row>
    <row r="193" spans="1:12" x14ac:dyDescent="0.3">
      <c r="A193" t="s">
        <v>30</v>
      </c>
      <c r="B193">
        <v>1197831</v>
      </c>
      <c r="C193" s="43">
        <v>44470</v>
      </c>
      <c r="D193" t="s">
        <v>31</v>
      </c>
      <c r="E193" t="s">
        <v>64</v>
      </c>
      <c r="F193" t="s">
        <v>65</v>
      </c>
      <c r="G193" t="s">
        <v>24</v>
      </c>
      <c r="H193">
        <v>0.30000000000000004</v>
      </c>
      <c r="I193">
        <v>5250</v>
      </c>
      <c r="J193">
        <v>1575.0000000000002</v>
      </c>
      <c r="K193">
        <v>787.5</v>
      </c>
      <c r="L193">
        <v>0.49999999999999994</v>
      </c>
    </row>
    <row r="194" spans="1:12" x14ac:dyDescent="0.3">
      <c r="A194" t="s">
        <v>30</v>
      </c>
      <c r="B194">
        <v>1197831</v>
      </c>
      <c r="C194" s="43">
        <v>44502</v>
      </c>
      <c r="D194" t="s">
        <v>31</v>
      </c>
      <c r="E194" t="s">
        <v>64</v>
      </c>
      <c r="F194" t="s">
        <v>65</v>
      </c>
      <c r="G194" t="s">
        <v>24</v>
      </c>
      <c r="H194">
        <v>0.20000000000000004</v>
      </c>
      <c r="I194">
        <v>6250</v>
      </c>
      <c r="J194">
        <v>1250.0000000000002</v>
      </c>
      <c r="K194">
        <v>625</v>
      </c>
      <c r="L194">
        <v>0.49999999999999994</v>
      </c>
    </row>
    <row r="195" spans="1:12" x14ac:dyDescent="0.3">
      <c r="A195" t="s">
        <v>30</v>
      </c>
      <c r="B195">
        <v>1197831</v>
      </c>
      <c r="C195" s="43">
        <v>44531</v>
      </c>
      <c r="D195" t="s">
        <v>31</v>
      </c>
      <c r="E195" t="s">
        <v>64</v>
      </c>
      <c r="F195" t="s">
        <v>65</v>
      </c>
      <c r="G195" t="s">
        <v>24</v>
      </c>
      <c r="H195">
        <v>0.6</v>
      </c>
      <c r="I195">
        <v>7750</v>
      </c>
      <c r="J195">
        <v>4650</v>
      </c>
      <c r="K195">
        <v>2324.9999999999995</v>
      </c>
      <c r="L195">
        <v>0.49999999999999994</v>
      </c>
    </row>
    <row r="196" spans="1:12" x14ac:dyDescent="0.3">
      <c r="A196" t="s">
        <v>21</v>
      </c>
      <c r="B196">
        <v>1185732</v>
      </c>
      <c r="C196" s="43">
        <v>44217</v>
      </c>
      <c r="D196" t="s">
        <v>22</v>
      </c>
      <c r="E196" t="s">
        <v>66</v>
      </c>
      <c r="F196" t="s">
        <v>67</v>
      </c>
      <c r="G196" t="s">
        <v>24</v>
      </c>
      <c r="H196">
        <v>0.4</v>
      </c>
      <c r="I196">
        <v>4500</v>
      </c>
      <c r="J196">
        <v>1800</v>
      </c>
      <c r="K196">
        <v>630</v>
      </c>
      <c r="L196">
        <v>0.35</v>
      </c>
    </row>
    <row r="197" spans="1:12" x14ac:dyDescent="0.3">
      <c r="A197" t="s">
        <v>21</v>
      </c>
      <c r="B197">
        <v>1185732</v>
      </c>
      <c r="C197" s="43">
        <v>44246</v>
      </c>
      <c r="D197" t="s">
        <v>22</v>
      </c>
      <c r="E197" t="s">
        <v>66</v>
      </c>
      <c r="F197" t="s">
        <v>67</v>
      </c>
      <c r="G197" t="s">
        <v>24</v>
      </c>
      <c r="H197">
        <v>0.4</v>
      </c>
      <c r="I197">
        <v>5000</v>
      </c>
      <c r="J197">
        <v>2000</v>
      </c>
      <c r="K197">
        <v>700</v>
      </c>
      <c r="L197">
        <v>0.35</v>
      </c>
    </row>
    <row r="198" spans="1:12" x14ac:dyDescent="0.3">
      <c r="A198" t="s">
        <v>21</v>
      </c>
      <c r="B198">
        <v>1185732</v>
      </c>
      <c r="C198" s="43">
        <v>44272</v>
      </c>
      <c r="D198" t="s">
        <v>22</v>
      </c>
      <c r="E198" t="s">
        <v>66</v>
      </c>
      <c r="F198" t="s">
        <v>67</v>
      </c>
      <c r="G198" t="s">
        <v>24</v>
      </c>
      <c r="H198">
        <v>0.4</v>
      </c>
      <c r="I198">
        <v>4700</v>
      </c>
      <c r="J198">
        <v>1880</v>
      </c>
      <c r="K198">
        <v>658</v>
      </c>
      <c r="L198">
        <v>0.35</v>
      </c>
    </row>
    <row r="199" spans="1:12" x14ac:dyDescent="0.3">
      <c r="A199" t="s">
        <v>21</v>
      </c>
      <c r="B199">
        <v>1185732</v>
      </c>
      <c r="C199" s="43">
        <v>44304</v>
      </c>
      <c r="D199" t="s">
        <v>22</v>
      </c>
      <c r="E199" t="s">
        <v>66</v>
      </c>
      <c r="F199" t="s">
        <v>67</v>
      </c>
      <c r="G199" t="s">
        <v>24</v>
      </c>
      <c r="H199">
        <v>0.4</v>
      </c>
      <c r="I199">
        <v>4500</v>
      </c>
      <c r="J199">
        <v>1800</v>
      </c>
      <c r="K199">
        <v>630</v>
      </c>
      <c r="L199">
        <v>0.35</v>
      </c>
    </row>
    <row r="200" spans="1:12" x14ac:dyDescent="0.3">
      <c r="A200" t="s">
        <v>21</v>
      </c>
      <c r="B200">
        <v>1185732</v>
      </c>
      <c r="C200" s="43">
        <v>44333</v>
      </c>
      <c r="D200" t="s">
        <v>22</v>
      </c>
      <c r="E200" t="s">
        <v>66</v>
      </c>
      <c r="F200" t="s">
        <v>67</v>
      </c>
      <c r="G200" t="s">
        <v>24</v>
      </c>
      <c r="H200">
        <v>0.54999999999999993</v>
      </c>
      <c r="I200">
        <v>4950</v>
      </c>
      <c r="J200">
        <v>2722.4999999999995</v>
      </c>
      <c r="K200">
        <v>952.87499999999977</v>
      </c>
      <c r="L200">
        <v>0.35</v>
      </c>
    </row>
    <row r="201" spans="1:12" x14ac:dyDescent="0.3">
      <c r="A201" t="s">
        <v>21</v>
      </c>
      <c r="B201">
        <v>1185732</v>
      </c>
      <c r="C201" s="43">
        <v>44366</v>
      </c>
      <c r="D201" t="s">
        <v>22</v>
      </c>
      <c r="E201" t="s">
        <v>66</v>
      </c>
      <c r="F201" t="s">
        <v>67</v>
      </c>
      <c r="G201" t="s">
        <v>24</v>
      </c>
      <c r="H201">
        <v>0.54999999999999993</v>
      </c>
      <c r="I201">
        <v>5250</v>
      </c>
      <c r="J201">
        <v>2887.4999999999995</v>
      </c>
      <c r="K201">
        <v>1010.6249999999998</v>
      </c>
      <c r="L201">
        <v>0.35</v>
      </c>
    </row>
    <row r="202" spans="1:12" x14ac:dyDescent="0.3">
      <c r="A202" t="s">
        <v>21</v>
      </c>
      <c r="B202">
        <v>1185732</v>
      </c>
      <c r="C202" s="43">
        <v>44394</v>
      </c>
      <c r="D202" t="s">
        <v>22</v>
      </c>
      <c r="E202" t="s">
        <v>66</v>
      </c>
      <c r="F202" t="s">
        <v>67</v>
      </c>
      <c r="G202" t="s">
        <v>24</v>
      </c>
      <c r="H202">
        <v>0.54999999999999993</v>
      </c>
      <c r="I202">
        <v>5500</v>
      </c>
      <c r="J202">
        <v>3024.9999999999995</v>
      </c>
      <c r="K202">
        <v>1058.7499999999998</v>
      </c>
      <c r="L202">
        <v>0.35</v>
      </c>
    </row>
    <row r="203" spans="1:12" x14ac:dyDescent="0.3">
      <c r="A203" t="s">
        <v>21</v>
      </c>
      <c r="B203">
        <v>1185732</v>
      </c>
      <c r="C203" s="43">
        <v>44426</v>
      </c>
      <c r="D203" t="s">
        <v>22</v>
      </c>
      <c r="E203" t="s">
        <v>66</v>
      </c>
      <c r="F203" t="s">
        <v>67</v>
      </c>
      <c r="G203" t="s">
        <v>24</v>
      </c>
      <c r="H203">
        <v>0.54999999999999993</v>
      </c>
      <c r="I203">
        <v>5250</v>
      </c>
      <c r="J203">
        <v>2887.4999999999995</v>
      </c>
      <c r="K203">
        <v>1010.6249999999998</v>
      </c>
      <c r="L203">
        <v>0.35</v>
      </c>
    </row>
    <row r="204" spans="1:12" x14ac:dyDescent="0.3">
      <c r="A204" t="s">
        <v>21</v>
      </c>
      <c r="B204">
        <v>1185732</v>
      </c>
      <c r="C204" s="43">
        <v>44456</v>
      </c>
      <c r="D204" t="s">
        <v>22</v>
      </c>
      <c r="E204" t="s">
        <v>66</v>
      </c>
      <c r="F204" t="s">
        <v>67</v>
      </c>
      <c r="G204" t="s">
        <v>24</v>
      </c>
      <c r="H204">
        <v>0.54999999999999993</v>
      </c>
      <c r="I204">
        <v>4500</v>
      </c>
      <c r="J204">
        <v>2474.9999999999995</v>
      </c>
      <c r="K204">
        <v>866.24999999999977</v>
      </c>
      <c r="L204">
        <v>0.35</v>
      </c>
    </row>
    <row r="205" spans="1:12" x14ac:dyDescent="0.3">
      <c r="A205" t="s">
        <v>21</v>
      </c>
      <c r="B205">
        <v>1185732</v>
      </c>
      <c r="C205" s="43">
        <v>44488</v>
      </c>
      <c r="D205" t="s">
        <v>22</v>
      </c>
      <c r="E205" t="s">
        <v>66</v>
      </c>
      <c r="F205" t="s">
        <v>67</v>
      </c>
      <c r="G205" t="s">
        <v>24</v>
      </c>
      <c r="H205">
        <v>0.6</v>
      </c>
      <c r="I205">
        <v>4000</v>
      </c>
      <c r="J205">
        <v>2400</v>
      </c>
      <c r="K205">
        <v>840</v>
      </c>
      <c r="L205">
        <v>0.35</v>
      </c>
    </row>
    <row r="206" spans="1:12" x14ac:dyDescent="0.3">
      <c r="A206" t="s">
        <v>21</v>
      </c>
      <c r="B206">
        <v>1185732</v>
      </c>
      <c r="C206" s="43">
        <v>44518</v>
      </c>
      <c r="D206" t="s">
        <v>22</v>
      </c>
      <c r="E206" t="s">
        <v>66</v>
      </c>
      <c r="F206" t="s">
        <v>67</v>
      </c>
      <c r="G206" t="s">
        <v>24</v>
      </c>
      <c r="H206">
        <v>0.65</v>
      </c>
      <c r="I206">
        <v>3750</v>
      </c>
      <c r="J206">
        <v>2437.5</v>
      </c>
      <c r="K206">
        <v>853.125</v>
      </c>
      <c r="L206">
        <v>0.35</v>
      </c>
    </row>
    <row r="207" spans="1:12" x14ac:dyDescent="0.3">
      <c r="A207" t="s">
        <v>21</v>
      </c>
      <c r="B207">
        <v>1185732</v>
      </c>
      <c r="C207" s="43">
        <v>44547</v>
      </c>
      <c r="D207" t="s">
        <v>22</v>
      </c>
      <c r="E207" t="s">
        <v>66</v>
      </c>
      <c r="F207" t="s">
        <v>67</v>
      </c>
      <c r="G207" t="s">
        <v>24</v>
      </c>
      <c r="H207">
        <v>0.65</v>
      </c>
      <c r="I207">
        <v>4750</v>
      </c>
      <c r="J207">
        <v>3087.5</v>
      </c>
      <c r="K207">
        <v>1080.625</v>
      </c>
      <c r="L207">
        <v>0.35</v>
      </c>
    </row>
    <row r="208" spans="1:12" x14ac:dyDescent="0.3">
      <c r="A208" t="s">
        <v>34</v>
      </c>
      <c r="B208">
        <v>1128299</v>
      </c>
      <c r="C208" s="43">
        <v>44206</v>
      </c>
      <c r="D208" t="s">
        <v>35</v>
      </c>
      <c r="E208" t="s">
        <v>68</v>
      </c>
      <c r="F208" t="s">
        <v>69</v>
      </c>
      <c r="G208" t="s">
        <v>24</v>
      </c>
      <c r="H208">
        <v>0.35000000000000003</v>
      </c>
      <c r="I208">
        <v>3750</v>
      </c>
      <c r="J208">
        <v>1312.5000000000002</v>
      </c>
      <c r="K208">
        <v>328.12500000000006</v>
      </c>
      <c r="L208">
        <v>0.25</v>
      </c>
    </row>
    <row r="209" spans="1:12" x14ac:dyDescent="0.3">
      <c r="A209" t="s">
        <v>34</v>
      </c>
      <c r="B209">
        <v>1128299</v>
      </c>
      <c r="C209" s="43">
        <v>44237</v>
      </c>
      <c r="D209" t="s">
        <v>35</v>
      </c>
      <c r="E209" t="s">
        <v>68</v>
      </c>
      <c r="F209" t="s">
        <v>69</v>
      </c>
      <c r="G209" t="s">
        <v>24</v>
      </c>
      <c r="H209">
        <v>0.35000000000000003</v>
      </c>
      <c r="I209">
        <v>4750</v>
      </c>
      <c r="J209">
        <v>1662.5000000000002</v>
      </c>
      <c r="K209">
        <v>415.62500000000006</v>
      </c>
      <c r="L209">
        <v>0.25</v>
      </c>
    </row>
    <row r="210" spans="1:12" x14ac:dyDescent="0.3">
      <c r="A210" t="s">
        <v>34</v>
      </c>
      <c r="B210">
        <v>1128299</v>
      </c>
      <c r="C210" s="43">
        <v>44264</v>
      </c>
      <c r="D210" t="s">
        <v>35</v>
      </c>
      <c r="E210" t="s">
        <v>68</v>
      </c>
      <c r="F210" t="s">
        <v>69</v>
      </c>
      <c r="G210" t="s">
        <v>24</v>
      </c>
      <c r="H210">
        <v>0.45</v>
      </c>
      <c r="I210">
        <v>5000</v>
      </c>
      <c r="J210">
        <v>2250</v>
      </c>
      <c r="K210">
        <v>562.5</v>
      </c>
      <c r="L210">
        <v>0.25</v>
      </c>
    </row>
    <row r="211" spans="1:12" x14ac:dyDescent="0.3">
      <c r="A211" t="s">
        <v>34</v>
      </c>
      <c r="B211">
        <v>1128299</v>
      </c>
      <c r="C211" s="43">
        <v>44296</v>
      </c>
      <c r="D211" t="s">
        <v>35</v>
      </c>
      <c r="E211" t="s">
        <v>68</v>
      </c>
      <c r="F211" t="s">
        <v>69</v>
      </c>
      <c r="G211" t="s">
        <v>24</v>
      </c>
      <c r="H211">
        <v>0.6</v>
      </c>
      <c r="I211">
        <v>5000</v>
      </c>
      <c r="J211">
        <v>3000</v>
      </c>
      <c r="K211">
        <v>750</v>
      </c>
      <c r="L211">
        <v>0.25</v>
      </c>
    </row>
    <row r="212" spans="1:12" x14ac:dyDescent="0.3">
      <c r="A212" t="s">
        <v>34</v>
      </c>
      <c r="B212">
        <v>1128299</v>
      </c>
      <c r="C212" s="43">
        <v>44327</v>
      </c>
      <c r="D212" t="s">
        <v>35</v>
      </c>
      <c r="E212" t="s">
        <v>68</v>
      </c>
      <c r="F212" t="s">
        <v>69</v>
      </c>
      <c r="G212" t="s">
        <v>24</v>
      </c>
      <c r="H212">
        <v>0.54999999999999993</v>
      </c>
      <c r="I212">
        <v>5250</v>
      </c>
      <c r="J212">
        <v>2887.4999999999995</v>
      </c>
      <c r="K212">
        <v>721.87499999999989</v>
      </c>
      <c r="L212">
        <v>0.25</v>
      </c>
    </row>
    <row r="213" spans="1:12" x14ac:dyDescent="0.3">
      <c r="A213" t="s">
        <v>34</v>
      </c>
      <c r="B213">
        <v>1128299</v>
      </c>
      <c r="C213" s="43">
        <v>44357</v>
      </c>
      <c r="D213" t="s">
        <v>35</v>
      </c>
      <c r="E213" t="s">
        <v>68</v>
      </c>
      <c r="F213" t="s">
        <v>69</v>
      </c>
      <c r="G213" t="s">
        <v>24</v>
      </c>
      <c r="H213">
        <v>0.7</v>
      </c>
      <c r="I213">
        <v>7250</v>
      </c>
      <c r="J213">
        <v>5075</v>
      </c>
      <c r="K213">
        <v>1268.75</v>
      </c>
      <c r="L213">
        <v>0.25</v>
      </c>
    </row>
    <row r="214" spans="1:12" x14ac:dyDescent="0.3">
      <c r="A214" t="s">
        <v>34</v>
      </c>
      <c r="B214">
        <v>1128299</v>
      </c>
      <c r="C214" s="43">
        <v>44386</v>
      </c>
      <c r="D214" t="s">
        <v>35</v>
      </c>
      <c r="E214" t="s">
        <v>68</v>
      </c>
      <c r="F214" t="s">
        <v>69</v>
      </c>
      <c r="G214" t="s">
        <v>24</v>
      </c>
      <c r="H214">
        <v>0.8</v>
      </c>
      <c r="I214">
        <v>8000</v>
      </c>
      <c r="J214">
        <v>6400</v>
      </c>
      <c r="K214">
        <v>1600</v>
      </c>
      <c r="L214">
        <v>0.25</v>
      </c>
    </row>
    <row r="215" spans="1:12" x14ac:dyDescent="0.3">
      <c r="A215" t="s">
        <v>34</v>
      </c>
      <c r="B215">
        <v>1128299</v>
      </c>
      <c r="C215" s="43">
        <v>44418</v>
      </c>
      <c r="D215" t="s">
        <v>35</v>
      </c>
      <c r="E215" t="s">
        <v>68</v>
      </c>
      <c r="F215" t="s">
        <v>69</v>
      </c>
      <c r="G215" t="s">
        <v>24</v>
      </c>
      <c r="H215">
        <v>0.85000000000000009</v>
      </c>
      <c r="I215">
        <v>7500</v>
      </c>
      <c r="J215">
        <v>6375.0000000000009</v>
      </c>
      <c r="K215">
        <v>1593.7500000000002</v>
      </c>
      <c r="L215">
        <v>0.25</v>
      </c>
    </row>
    <row r="216" spans="1:12" x14ac:dyDescent="0.3">
      <c r="A216" t="s">
        <v>34</v>
      </c>
      <c r="B216">
        <v>1128299</v>
      </c>
      <c r="C216" s="43">
        <v>44450</v>
      </c>
      <c r="D216" t="s">
        <v>35</v>
      </c>
      <c r="E216" t="s">
        <v>68</v>
      </c>
      <c r="F216" t="s">
        <v>69</v>
      </c>
      <c r="G216" t="s">
        <v>24</v>
      </c>
      <c r="H216">
        <v>0.65000000000000013</v>
      </c>
      <c r="I216">
        <v>5500</v>
      </c>
      <c r="J216">
        <v>3575.0000000000009</v>
      </c>
      <c r="K216">
        <v>893.75000000000023</v>
      </c>
      <c r="L216">
        <v>0.25</v>
      </c>
    </row>
    <row r="217" spans="1:12" x14ac:dyDescent="0.3">
      <c r="A217" t="s">
        <v>34</v>
      </c>
      <c r="B217">
        <v>1128299</v>
      </c>
      <c r="C217" s="43">
        <v>44479</v>
      </c>
      <c r="D217" t="s">
        <v>35</v>
      </c>
      <c r="E217" t="s">
        <v>68</v>
      </c>
      <c r="F217" t="s">
        <v>69</v>
      </c>
      <c r="G217" t="s">
        <v>24</v>
      </c>
      <c r="H217">
        <v>0.55000000000000004</v>
      </c>
      <c r="I217">
        <v>4750</v>
      </c>
      <c r="J217">
        <v>2612.5</v>
      </c>
      <c r="K217">
        <v>653.125</v>
      </c>
      <c r="L217">
        <v>0.25</v>
      </c>
    </row>
    <row r="218" spans="1:12" x14ac:dyDescent="0.3">
      <c r="A218" t="s">
        <v>34</v>
      </c>
      <c r="B218">
        <v>1128299</v>
      </c>
      <c r="C218" s="43">
        <v>44510</v>
      </c>
      <c r="D218" t="s">
        <v>35</v>
      </c>
      <c r="E218" t="s">
        <v>68</v>
      </c>
      <c r="F218" t="s">
        <v>69</v>
      </c>
      <c r="G218" t="s">
        <v>24</v>
      </c>
      <c r="H218">
        <v>0.55000000000000004</v>
      </c>
      <c r="I218">
        <v>5250</v>
      </c>
      <c r="J218">
        <v>2887.5000000000005</v>
      </c>
      <c r="K218">
        <v>721.87500000000011</v>
      </c>
      <c r="L218">
        <v>0.25</v>
      </c>
    </row>
    <row r="219" spans="1:12" x14ac:dyDescent="0.3">
      <c r="A219" t="s">
        <v>34</v>
      </c>
      <c r="B219">
        <v>1128299</v>
      </c>
      <c r="C219" s="43">
        <v>44539</v>
      </c>
      <c r="D219" t="s">
        <v>35</v>
      </c>
      <c r="E219" t="s">
        <v>68</v>
      </c>
      <c r="F219" t="s">
        <v>69</v>
      </c>
      <c r="G219" t="s">
        <v>24</v>
      </c>
      <c r="H219">
        <v>0.75000000000000011</v>
      </c>
      <c r="I219">
        <v>7000</v>
      </c>
      <c r="J219">
        <v>5250.0000000000009</v>
      </c>
      <c r="K219">
        <v>1312.5000000000002</v>
      </c>
      <c r="L219">
        <v>0.25</v>
      </c>
    </row>
    <row r="220" spans="1:12" x14ac:dyDescent="0.3">
      <c r="A220" t="s">
        <v>34</v>
      </c>
      <c r="B220">
        <v>1128299</v>
      </c>
      <c r="C220" s="43">
        <v>44213</v>
      </c>
      <c r="D220" t="s">
        <v>35</v>
      </c>
      <c r="E220" t="s">
        <v>70</v>
      </c>
      <c r="F220" t="s">
        <v>71</v>
      </c>
      <c r="G220" t="s">
        <v>24</v>
      </c>
      <c r="H220">
        <v>0.4</v>
      </c>
      <c r="I220">
        <v>4250</v>
      </c>
      <c r="J220">
        <v>1700</v>
      </c>
      <c r="K220">
        <v>510</v>
      </c>
      <c r="L220">
        <v>0.3</v>
      </c>
    </row>
    <row r="221" spans="1:12" x14ac:dyDescent="0.3">
      <c r="A221" t="s">
        <v>34</v>
      </c>
      <c r="B221">
        <v>1128299</v>
      </c>
      <c r="C221" s="43">
        <v>44244</v>
      </c>
      <c r="D221" t="s">
        <v>35</v>
      </c>
      <c r="E221" t="s">
        <v>70</v>
      </c>
      <c r="F221" t="s">
        <v>71</v>
      </c>
      <c r="G221" t="s">
        <v>24</v>
      </c>
      <c r="H221">
        <v>0.4</v>
      </c>
      <c r="I221">
        <v>5250</v>
      </c>
      <c r="J221">
        <v>2100</v>
      </c>
      <c r="K221">
        <v>630</v>
      </c>
      <c r="L221">
        <v>0.3</v>
      </c>
    </row>
    <row r="222" spans="1:12" x14ac:dyDescent="0.3">
      <c r="A222" t="s">
        <v>34</v>
      </c>
      <c r="B222">
        <v>1128299</v>
      </c>
      <c r="C222" s="43">
        <v>44271</v>
      </c>
      <c r="D222" t="s">
        <v>35</v>
      </c>
      <c r="E222" t="s">
        <v>70</v>
      </c>
      <c r="F222" t="s">
        <v>71</v>
      </c>
      <c r="G222" t="s">
        <v>24</v>
      </c>
      <c r="H222">
        <v>0.5</v>
      </c>
      <c r="I222">
        <v>5500</v>
      </c>
      <c r="J222">
        <v>2750</v>
      </c>
      <c r="K222">
        <v>825</v>
      </c>
      <c r="L222">
        <v>0.3</v>
      </c>
    </row>
    <row r="223" spans="1:12" x14ac:dyDescent="0.3">
      <c r="A223" t="s">
        <v>34</v>
      </c>
      <c r="B223">
        <v>1128299</v>
      </c>
      <c r="C223" s="43">
        <v>44303</v>
      </c>
      <c r="D223" t="s">
        <v>35</v>
      </c>
      <c r="E223" t="s">
        <v>70</v>
      </c>
      <c r="F223" t="s">
        <v>71</v>
      </c>
      <c r="G223" t="s">
        <v>24</v>
      </c>
      <c r="H223">
        <v>0.65</v>
      </c>
      <c r="I223">
        <v>5500</v>
      </c>
      <c r="J223">
        <v>3575</v>
      </c>
      <c r="K223">
        <v>1072.5</v>
      </c>
      <c r="L223">
        <v>0.3</v>
      </c>
    </row>
    <row r="224" spans="1:12" x14ac:dyDescent="0.3">
      <c r="A224" t="s">
        <v>34</v>
      </c>
      <c r="B224">
        <v>1128299</v>
      </c>
      <c r="C224" s="43">
        <v>44334</v>
      </c>
      <c r="D224" t="s">
        <v>35</v>
      </c>
      <c r="E224" t="s">
        <v>70</v>
      </c>
      <c r="F224" t="s">
        <v>71</v>
      </c>
      <c r="G224" t="s">
        <v>24</v>
      </c>
      <c r="H224">
        <v>0.6</v>
      </c>
      <c r="I224">
        <v>5750</v>
      </c>
      <c r="J224">
        <v>3450</v>
      </c>
      <c r="K224">
        <v>1035</v>
      </c>
      <c r="L224">
        <v>0.3</v>
      </c>
    </row>
    <row r="225" spans="1:12" x14ac:dyDescent="0.3">
      <c r="A225" t="s">
        <v>34</v>
      </c>
      <c r="B225">
        <v>1128299</v>
      </c>
      <c r="C225" s="43">
        <v>44364</v>
      </c>
      <c r="D225" t="s">
        <v>35</v>
      </c>
      <c r="E225" t="s">
        <v>70</v>
      </c>
      <c r="F225" t="s">
        <v>71</v>
      </c>
      <c r="G225" t="s">
        <v>24</v>
      </c>
      <c r="H225">
        <v>0.64999999999999991</v>
      </c>
      <c r="I225">
        <v>8250</v>
      </c>
      <c r="J225">
        <v>5362.4999999999991</v>
      </c>
      <c r="K225">
        <v>1608.7499999999998</v>
      </c>
      <c r="L225">
        <v>0.3</v>
      </c>
    </row>
    <row r="226" spans="1:12" x14ac:dyDescent="0.3">
      <c r="A226" t="s">
        <v>34</v>
      </c>
      <c r="B226">
        <v>1128299</v>
      </c>
      <c r="C226" s="43">
        <v>44393</v>
      </c>
      <c r="D226" t="s">
        <v>35</v>
      </c>
      <c r="E226" t="s">
        <v>70</v>
      </c>
      <c r="F226" t="s">
        <v>71</v>
      </c>
      <c r="G226" t="s">
        <v>24</v>
      </c>
      <c r="H226">
        <v>0.9</v>
      </c>
      <c r="I226">
        <v>9000</v>
      </c>
      <c r="J226">
        <v>8100</v>
      </c>
      <c r="K226">
        <v>2430</v>
      </c>
      <c r="L226">
        <v>0.3</v>
      </c>
    </row>
    <row r="227" spans="1:12" x14ac:dyDescent="0.3">
      <c r="A227" t="s">
        <v>34</v>
      </c>
      <c r="B227">
        <v>1128299</v>
      </c>
      <c r="C227" s="43">
        <v>44425</v>
      </c>
      <c r="D227" t="s">
        <v>35</v>
      </c>
      <c r="E227" t="s">
        <v>70</v>
      </c>
      <c r="F227" t="s">
        <v>71</v>
      </c>
      <c r="G227" t="s">
        <v>24</v>
      </c>
      <c r="H227">
        <v>0.95000000000000007</v>
      </c>
      <c r="I227">
        <v>8500</v>
      </c>
      <c r="J227">
        <v>8075.0000000000009</v>
      </c>
      <c r="K227">
        <v>2422.5</v>
      </c>
      <c r="L227">
        <v>0.3</v>
      </c>
    </row>
    <row r="228" spans="1:12" x14ac:dyDescent="0.3">
      <c r="A228" t="s">
        <v>34</v>
      </c>
      <c r="B228">
        <v>1128299</v>
      </c>
      <c r="C228" s="43">
        <v>44457</v>
      </c>
      <c r="D228" t="s">
        <v>35</v>
      </c>
      <c r="E228" t="s">
        <v>70</v>
      </c>
      <c r="F228" t="s">
        <v>71</v>
      </c>
      <c r="G228" t="s">
        <v>24</v>
      </c>
      <c r="H228">
        <v>0.60000000000000009</v>
      </c>
      <c r="I228">
        <v>5000</v>
      </c>
      <c r="J228">
        <v>3000.0000000000005</v>
      </c>
      <c r="K228">
        <v>900.00000000000011</v>
      </c>
      <c r="L228">
        <v>0.3</v>
      </c>
    </row>
    <row r="229" spans="1:12" x14ac:dyDescent="0.3">
      <c r="A229" t="s">
        <v>34</v>
      </c>
      <c r="B229">
        <v>1128299</v>
      </c>
      <c r="C229" s="43">
        <v>44486</v>
      </c>
      <c r="D229" t="s">
        <v>35</v>
      </c>
      <c r="E229" t="s">
        <v>70</v>
      </c>
      <c r="F229" t="s">
        <v>71</v>
      </c>
      <c r="G229" t="s">
        <v>24</v>
      </c>
      <c r="H229">
        <v>0.5</v>
      </c>
      <c r="I229">
        <v>4000</v>
      </c>
      <c r="J229">
        <v>2000</v>
      </c>
      <c r="K229">
        <v>600</v>
      </c>
      <c r="L229">
        <v>0.3</v>
      </c>
    </row>
    <row r="230" spans="1:12" x14ac:dyDescent="0.3">
      <c r="A230" t="s">
        <v>34</v>
      </c>
      <c r="B230">
        <v>1128299</v>
      </c>
      <c r="C230" s="43">
        <v>44517</v>
      </c>
      <c r="D230" t="s">
        <v>35</v>
      </c>
      <c r="E230" t="s">
        <v>70</v>
      </c>
      <c r="F230" t="s">
        <v>71</v>
      </c>
      <c r="G230" t="s">
        <v>24</v>
      </c>
      <c r="H230">
        <v>0.55000000000000004</v>
      </c>
      <c r="I230">
        <v>6250</v>
      </c>
      <c r="J230">
        <v>3437.5000000000005</v>
      </c>
      <c r="K230">
        <v>1031.25</v>
      </c>
      <c r="L230">
        <v>0.3</v>
      </c>
    </row>
    <row r="231" spans="1:12" x14ac:dyDescent="0.3">
      <c r="A231" t="s">
        <v>34</v>
      </c>
      <c r="B231">
        <v>1128299</v>
      </c>
      <c r="C231" s="43">
        <v>44546</v>
      </c>
      <c r="D231" t="s">
        <v>35</v>
      </c>
      <c r="E231" t="s">
        <v>70</v>
      </c>
      <c r="F231" t="s">
        <v>71</v>
      </c>
      <c r="G231" t="s">
        <v>24</v>
      </c>
      <c r="H231">
        <v>0.75000000000000011</v>
      </c>
      <c r="I231">
        <v>8000</v>
      </c>
      <c r="J231">
        <v>6000.0000000000009</v>
      </c>
      <c r="K231">
        <v>1800.0000000000002</v>
      </c>
      <c r="L231">
        <v>0.3</v>
      </c>
    </row>
    <row r="232" spans="1:12" x14ac:dyDescent="0.3">
      <c r="A232" t="s">
        <v>21</v>
      </c>
      <c r="B232">
        <v>1185732</v>
      </c>
      <c r="C232" s="43">
        <v>44208</v>
      </c>
      <c r="D232" t="s">
        <v>53</v>
      </c>
      <c r="E232" t="s">
        <v>54</v>
      </c>
      <c r="F232" t="s">
        <v>72</v>
      </c>
      <c r="G232" t="s">
        <v>24</v>
      </c>
      <c r="H232">
        <v>0.45</v>
      </c>
      <c r="I232">
        <v>8500</v>
      </c>
      <c r="J232">
        <v>3825</v>
      </c>
      <c r="K232">
        <v>1721.25</v>
      </c>
      <c r="L232">
        <v>0.45</v>
      </c>
    </row>
    <row r="233" spans="1:12" x14ac:dyDescent="0.3">
      <c r="A233" t="s">
        <v>21</v>
      </c>
      <c r="B233">
        <v>1185732</v>
      </c>
      <c r="C233" s="43">
        <v>44237</v>
      </c>
      <c r="D233" t="s">
        <v>53</v>
      </c>
      <c r="E233" t="s">
        <v>54</v>
      </c>
      <c r="F233" t="s">
        <v>72</v>
      </c>
      <c r="G233" t="s">
        <v>24</v>
      </c>
      <c r="H233">
        <v>0.45</v>
      </c>
      <c r="I233">
        <v>9000</v>
      </c>
      <c r="J233">
        <v>4050</v>
      </c>
      <c r="K233">
        <v>1822.5</v>
      </c>
      <c r="L233">
        <v>0.45</v>
      </c>
    </row>
    <row r="234" spans="1:12" x14ac:dyDescent="0.3">
      <c r="A234" t="s">
        <v>21</v>
      </c>
      <c r="B234">
        <v>1185732</v>
      </c>
      <c r="C234" s="43">
        <v>44263</v>
      </c>
      <c r="D234" t="s">
        <v>53</v>
      </c>
      <c r="E234" t="s">
        <v>54</v>
      </c>
      <c r="F234" t="s">
        <v>72</v>
      </c>
      <c r="G234" t="s">
        <v>24</v>
      </c>
      <c r="H234">
        <v>0.45</v>
      </c>
      <c r="I234">
        <v>8700</v>
      </c>
      <c r="J234">
        <v>3915</v>
      </c>
      <c r="K234">
        <v>1761.75</v>
      </c>
      <c r="L234">
        <v>0.45</v>
      </c>
    </row>
    <row r="235" spans="1:12" x14ac:dyDescent="0.3">
      <c r="A235" t="s">
        <v>21</v>
      </c>
      <c r="B235">
        <v>1185732</v>
      </c>
      <c r="C235" s="43">
        <v>44295</v>
      </c>
      <c r="D235" t="s">
        <v>53</v>
      </c>
      <c r="E235" t="s">
        <v>54</v>
      </c>
      <c r="F235" t="s">
        <v>72</v>
      </c>
      <c r="G235" t="s">
        <v>24</v>
      </c>
      <c r="H235">
        <v>0.45</v>
      </c>
      <c r="I235">
        <v>8250</v>
      </c>
      <c r="J235">
        <v>3712.5</v>
      </c>
      <c r="K235">
        <v>1670.625</v>
      </c>
      <c r="L235">
        <v>0.45</v>
      </c>
    </row>
    <row r="236" spans="1:12" x14ac:dyDescent="0.3">
      <c r="A236" t="s">
        <v>21</v>
      </c>
      <c r="B236">
        <v>1185732</v>
      </c>
      <c r="C236" s="43">
        <v>44324</v>
      </c>
      <c r="D236" t="s">
        <v>53</v>
      </c>
      <c r="E236" t="s">
        <v>54</v>
      </c>
      <c r="F236" t="s">
        <v>72</v>
      </c>
      <c r="G236" t="s">
        <v>24</v>
      </c>
      <c r="H236">
        <v>0.55000000000000004</v>
      </c>
      <c r="I236">
        <v>8700</v>
      </c>
      <c r="J236">
        <v>4785</v>
      </c>
      <c r="K236">
        <v>2153.25</v>
      </c>
      <c r="L236">
        <v>0.45</v>
      </c>
    </row>
    <row r="237" spans="1:12" x14ac:dyDescent="0.3">
      <c r="A237" t="s">
        <v>21</v>
      </c>
      <c r="B237">
        <v>1185732</v>
      </c>
      <c r="C237" s="43">
        <v>44357</v>
      </c>
      <c r="D237" t="s">
        <v>53</v>
      </c>
      <c r="E237" t="s">
        <v>54</v>
      </c>
      <c r="F237" t="s">
        <v>72</v>
      </c>
      <c r="G237" t="s">
        <v>24</v>
      </c>
      <c r="H237">
        <v>0.6</v>
      </c>
      <c r="I237">
        <v>8750</v>
      </c>
      <c r="J237">
        <v>5250</v>
      </c>
      <c r="K237">
        <v>2362.5</v>
      </c>
      <c r="L237">
        <v>0.45</v>
      </c>
    </row>
    <row r="238" spans="1:12" x14ac:dyDescent="0.3">
      <c r="A238" t="s">
        <v>21</v>
      </c>
      <c r="B238">
        <v>1185732</v>
      </c>
      <c r="C238" s="43">
        <v>44385</v>
      </c>
      <c r="D238" t="s">
        <v>53</v>
      </c>
      <c r="E238" t="s">
        <v>54</v>
      </c>
      <c r="F238" t="s">
        <v>72</v>
      </c>
      <c r="G238" t="s">
        <v>24</v>
      </c>
      <c r="H238">
        <v>0.65</v>
      </c>
      <c r="I238">
        <v>9500</v>
      </c>
      <c r="J238">
        <v>6175</v>
      </c>
      <c r="K238">
        <v>2778.75</v>
      </c>
      <c r="L238">
        <v>0.45</v>
      </c>
    </row>
    <row r="239" spans="1:12" x14ac:dyDescent="0.3">
      <c r="A239" t="s">
        <v>21</v>
      </c>
      <c r="B239">
        <v>1185732</v>
      </c>
      <c r="C239" s="43">
        <v>44417</v>
      </c>
      <c r="D239" t="s">
        <v>53</v>
      </c>
      <c r="E239" t="s">
        <v>54</v>
      </c>
      <c r="F239" t="s">
        <v>72</v>
      </c>
      <c r="G239" t="s">
        <v>24</v>
      </c>
      <c r="H239">
        <v>0.65</v>
      </c>
      <c r="I239">
        <v>9250</v>
      </c>
      <c r="J239">
        <v>6012.5</v>
      </c>
      <c r="K239">
        <v>2705.625</v>
      </c>
      <c r="L239">
        <v>0.45</v>
      </c>
    </row>
    <row r="240" spans="1:12" x14ac:dyDescent="0.3">
      <c r="A240" t="s">
        <v>21</v>
      </c>
      <c r="B240">
        <v>1185732</v>
      </c>
      <c r="C240" s="43">
        <v>44447</v>
      </c>
      <c r="D240" t="s">
        <v>53</v>
      </c>
      <c r="E240" t="s">
        <v>54</v>
      </c>
      <c r="F240" t="s">
        <v>72</v>
      </c>
      <c r="G240" t="s">
        <v>24</v>
      </c>
      <c r="H240">
        <v>0.55000000000000004</v>
      </c>
      <c r="I240">
        <v>8500</v>
      </c>
      <c r="J240">
        <v>4675</v>
      </c>
      <c r="K240">
        <v>2103.75</v>
      </c>
      <c r="L240">
        <v>0.45</v>
      </c>
    </row>
    <row r="241" spans="1:12" x14ac:dyDescent="0.3">
      <c r="A241" t="s">
        <v>21</v>
      </c>
      <c r="B241">
        <v>1185732</v>
      </c>
      <c r="C241" s="43">
        <v>44479</v>
      </c>
      <c r="D241" t="s">
        <v>53</v>
      </c>
      <c r="E241" t="s">
        <v>54</v>
      </c>
      <c r="F241" t="s">
        <v>72</v>
      </c>
      <c r="G241" t="s">
        <v>24</v>
      </c>
      <c r="H241">
        <v>0.60000000000000009</v>
      </c>
      <c r="I241">
        <v>8000</v>
      </c>
      <c r="J241">
        <v>4800.0000000000009</v>
      </c>
      <c r="K241">
        <v>2160.0000000000005</v>
      </c>
      <c r="L241">
        <v>0.45</v>
      </c>
    </row>
    <row r="242" spans="1:12" x14ac:dyDescent="0.3">
      <c r="A242" t="s">
        <v>21</v>
      </c>
      <c r="B242">
        <v>1185732</v>
      </c>
      <c r="C242" s="43">
        <v>44509</v>
      </c>
      <c r="D242" t="s">
        <v>53</v>
      </c>
      <c r="E242" t="s">
        <v>54</v>
      </c>
      <c r="F242" t="s">
        <v>72</v>
      </c>
      <c r="G242" t="s">
        <v>24</v>
      </c>
      <c r="H242">
        <v>0.60000000000000009</v>
      </c>
      <c r="I242">
        <v>7750</v>
      </c>
      <c r="J242">
        <v>4650.0000000000009</v>
      </c>
      <c r="K242">
        <v>2092.5000000000005</v>
      </c>
      <c r="L242">
        <v>0.45</v>
      </c>
    </row>
    <row r="243" spans="1:12" x14ac:dyDescent="0.3">
      <c r="A243" t="s">
        <v>21</v>
      </c>
      <c r="B243">
        <v>1185732</v>
      </c>
      <c r="C243" s="43">
        <v>44538</v>
      </c>
      <c r="D243" t="s">
        <v>53</v>
      </c>
      <c r="E243" t="s">
        <v>54</v>
      </c>
      <c r="F243" t="s">
        <v>72</v>
      </c>
      <c r="G243" t="s">
        <v>24</v>
      </c>
      <c r="H243">
        <v>0.65</v>
      </c>
      <c r="I243">
        <v>8750</v>
      </c>
      <c r="J243">
        <v>5687.5</v>
      </c>
      <c r="K243">
        <v>2559.375</v>
      </c>
      <c r="L243">
        <v>0.45</v>
      </c>
    </row>
    <row r="244" spans="1:12" x14ac:dyDescent="0.3">
      <c r="A244" t="s">
        <v>21</v>
      </c>
      <c r="B244">
        <v>1185732</v>
      </c>
      <c r="C244" s="43">
        <v>44210</v>
      </c>
      <c r="D244" t="s">
        <v>22</v>
      </c>
      <c r="E244" t="s">
        <v>23</v>
      </c>
      <c r="F244" t="s">
        <v>73</v>
      </c>
      <c r="G244" t="s">
        <v>24</v>
      </c>
      <c r="H244">
        <v>0.4</v>
      </c>
      <c r="I244">
        <v>8000</v>
      </c>
      <c r="J244">
        <v>3200</v>
      </c>
      <c r="K244">
        <v>1600</v>
      </c>
      <c r="L244">
        <v>0.5</v>
      </c>
    </row>
    <row r="245" spans="1:12" x14ac:dyDescent="0.3">
      <c r="A245" t="s">
        <v>21</v>
      </c>
      <c r="B245">
        <v>1185732</v>
      </c>
      <c r="C245" s="43">
        <v>44239</v>
      </c>
      <c r="D245" t="s">
        <v>22</v>
      </c>
      <c r="E245" t="s">
        <v>23</v>
      </c>
      <c r="F245" t="s">
        <v>73</v>
      </c>
      <c r="G245" t="s">
        <v>24</v>
      </c>
      <c r="H245">
        <v>0.4</v>
      </c>
      <c r="I245">
        <v>8500</v>
      </c>
      <c r="J245">
        <v>3400</v>
      </c>
      <c r="K245">
        <v>1700</v>
      </c>
      <c r="L245">
        <v>0.5</v>
      </c>
    </row>
    <row r="246" spans="1:12" x14ac:dyDescent="0.3">
      <c r="A246" t="s">
        <v>21</v>
      </c>
      <c r="B246">
        <v>1185732</v>
      </c>
      <c r="C246" s="43">
        <v>44265</v>
      </c>
      <c r="D246" t="s">
        <v>22</v>
      </c>
      <c r="E246" t="s">
        <v>23</v>
      </c>
      <c r="F246" t="s">
        <v>73</v>
      </c>
      <c r="G246" t="s">
        <v>24</v>
      </c>
      <c r="H246">
        <v>0.4</v>
      </c>
      <c r="I246">
        <v>8200</v>
      </c>
      <c r="J246">
        <v>3280</v>
      </c>
      <c r="K246">
        <v>1640</v>
      </c>
      <c r="L246">
        <v>0.5</v>
      </c>
    </row>
    <row r="247" spans="1:12" x14ac:dyDescent="0.3">
      <c r="A247" t="s">
        <v>21</v>
      </c>
      <c r="B247">
        <v>1185732</v>
      </c>
      <c r="C247" s="43">
        <v>44297</v>
      </c>
      <c r="D247" t="s">
        <v>22</v>
      </c>
      <c r="E247" t="s">
        <v>23</v>
      </c>
      <c r="F247" t="s">
        <v>73</v>
      </c>
      <c r="G247" t="s">
        <v>24</v>
      </c>
      <c r="H247">
        <v>0.4</v>
      </c>
      <c r="I247">
        <v>8000</v>
      </c>
      <c r="J247">
        <v>3200</v>
      </c>
      <c r="K247">
        <v>1600</v>
      </c>
      <c r="L247">
        <v>0.5</v>
      </c>
    </row>
    <row r="248" spans="1:12" x14ac:dyDescent="0.3">
      <c r="A248" t="s">
        <v>21</v>
      </c>
      <c r="B248">
        <v>1185732</v>
      </c>
      <c r="C248" s="43">
        <v>44326</v>
      </c>
      <c r="D248" t="s">
        <v>22</v>
      </c>
      <c r="E248" t="s">
        <v>23</v>
      </c>
      <c r="F248" t="s">
        <v>73</v>
      </c>
      <c r="G248" t="s">
        <v>24</v>
      </c>
      <c r="H248">
        <v>0.5</v>
      </c>
      <c r="I248">
        <v>8200</v>
      </c>
      <c r="J248">
        <v>4100</v>
      </c>
      <c r="K248">
        <v>2050</v>
      </c>
      <c r="L248">
        <v>0.5</v>
      </c>
    </row>
    <row r="249" spans="1:12" x14ac:dyDescent="0.3">
      <c r="A249" t="s">
        <v>21</v>
      </c>
      <c r="B249">
        <v>1185732</v>
      </c>
      <c r="C249" s="43">
        <v>44359</v>
      </c>
      <c r="D249" t="s">
        <v>22</v>
      </c>
      <c r="E249" t="s">
        <v>23</v>
      </c>
      <c r="F249" t="s">
        <v>73</v>
      </c>
      <c r="G249" t="s">
        <v>24</v>
      </c>
      <c r="H249">
        <v>0.5</v>
      </c>
      <c r="I249">
        <v>8500</v>
      </c>
      <c r="J249">
        <v>4250</v>
      </c>
      <c r="K249">
        <v>2125</v>
      </c>
      <c r="L249">
        <v>0.5</v>
      </c>
    </row>
    <row r="250" spans="1:12" x14ac:dyDescent="0.3">
      <c r="A250" t="s">
        <v>21</v>
      </c>
      <c r="B250">
        <v>1185732</v>
      </c>
      <c r="C250" s="43">
        <v>44387</v>
      </c>
      <c r="D250" t="s">
        <v>22</v>
      </c>
      <c r="E250" t="s">
        <v>23</v>
      </c>
      <c r="F250" t="s">
        <v>73</v>
      </c>
      <c r="G250" t="s">
        <v>24</v>
      </c>
      <c r="H250">
        <v>0.5</v>
      </c>
      <c r="I250">
        <v>8750</v>
      </c>
      <c r="J250">
        <v>4375</v>
      </c>
      <c r="K250">
        <v>2187.5</v>
      </c>
      <c r="L250">
        <v>0.5</v>
      </c>
    </row>
    <row r="251" spans="1:12" x14ac:dyDescent="0.3">
      <c r="A251" t="s">
        <v>21</v>
      </c>
      <c r="B251">
        <v>1185732</v>
      </c>
      <c r="C251" s="43">
        <v>44419</v>
      </c>
      <c r="D251" t="s">
        <v>22</v>
      </c>
      <c r="E251" t="s">
        <v>23</v>
      </c>
      <c r="F251" t="s">
        <v>73</v>
      </c>
      <c r="G251" t="s">
        <v>24</v>
      </c>
      <c r="H251">
        <v>0.5</v>
      </c>
      <c r="I251">
        <v>8500</v>
      </c>
      <c r="J251">
        <v>4250</v>
      </c>
      <c r="K251">
        <v>2125</v>
      </c>
      <c r="L251">
        <v>0.5</v>
      </c>
    </row>
    <row r="252" spans="1:12" x14ac:dyDescent="0.3">
      <c r="A252" t="s">
        <v>21</v>
      </c>
      <c r="B252">
        <v>1185732</v>
      </c>
      <c r="C252" s="43">
        <v>44449</v>
      </c>
      <c r="D252" t="s">
        <v>22</v>
      </c>
      <c r="E252" t="s">
        <v>23</v>
      </c>
      <c r="F252" t="s">
        <v>73</v>
      </c>
      <c r="G252" t="s">
        <v>24</v>
      </c>
      <c r="H252">
        <v>0.5</v>
      </c>
      <c r="I252">
        <v>8000</v>
      </c>
      <c r="J252">
        <v>4000</v>
      </c>
      <c r="K252">
        <v>2000</v>
      </c>
      <c r="L252">
        <v>0.5</v>
      </c>
    </row>
    <row r="253" spans="1:12" x14ac:dyDescent="0.3">
      <c r="A253" t="s">
        <v>21</v>
      </c>
      <c r="B253">
        <v>1185732</v>
      </c>
      <c r="C253" s="43">
        <v>44481</v>
      </c>
      <c r="D253" t="s">
        <v>22</v>
      </c>
      <c r="E253" t="s">
        <v>23</v>
      </c>
      <c r="F253" t="s">
        <v>73</v>
      </c>
      <c r="G253" t="s">
        <v>24</v>
      </c>
      <c r="H253">
        <v>0.55000000000000004</v>
      </c>
      <c r="I253">
        <v>7750</v>
      </c>
      <c r="J253">
        <v>4262.5</v>
      </c>
      <c r="K253">
        <v>2131.25</v>
      </c>
      <c r="L253">
        <v>0.5</v>
      </c>
    </row>
    <row r="254" spans="1:12" x14ac:dyDescent="0.3">
      <c r="A254" t="s">
        <v>21</v>
      </c>
      <c r="B254">
        <v>1185732</v>
      </c>
      <c r="C254" s="43">
        <v>44511</v>
      </c>
      <c r="D254" t="s">
        <v>22</v>
      </c>
      <c r="E254" t="s">
        <v>23</v>
      </c>
      <c r="F254" t="s">
        <v>73</v>
      </c>
      <c r="G254" t="s">
        <v>24</v>
      </c>
      <c r="H254">
        <v>0.55000000000000004</v>
      </c>
      <c r="I254">
        <v>7500</v>
      </c>
      <c r="J254">
        <v>4125</v>
      </c>
      <c r="K254">
        <v>2062.5</v>
      </c>
      <c r="L254">
        <v>0.5</v>
      </c>
    </row>
    <row r="255" spans="1:12" x14ac:dyDescent="0.3">
      <c r="A255" t="s">
        <v>21</v>
      </c>
      <c r="B255">
        <v>1185732</v>
      </c>
      <c r="C255" s="43">
        <v>44540</v>
      </c>
      <c r="D255" t="s">
        <v>22</v>
      </c>
      <c r="E255" t="s">
        <v>23</v>
      </c>
      <c r="F255" t="s">
        <v>73</v>
      </c>
      <c r="G255" t="s">
        <v>24</v>
      </c>
      <c r="H255">
        <v>0.55000000000000004</v>
      </c>
      <c r="I255">
        <v>8000</v>
      </c>
      <c r="J255">
        <v>4400</v>
      </c>
      <c r="K255">
        <v>2200</v>
      </c>
      <c r="L255">
        <v>0.5</v>
      </c>
    </row>
    <row r="256" spans="1:12" x14ac:dyDescent="0.3">
      <c r="A256" t="s">
        <v>34</v>
      </c>
      <c r="B256">
        <v>1128299</v>
      </c>
      <c r="C256" s="43">
        <v>44220</v>
      </c>
      <c r="D256" t="s">
        <v>35</v>
      </c>
      <c r="E256" t="s">
        <v>74</v>
      </c>
      <c r="F256" t="s">
        <v>75</v>
      </c>
      <c r="G256" t="s">
        <v>24</v>
      </c>
      <c r="H256">
        <v>0.30000000000000004</v>
      </c>
      <c r="I256">
        <v>3500</v>
      </c>
      <c r="J256">
        <v>1050.0000000000002</v>
      </c>
      <c r="K256">
        <v>367.50000000000006</v>
      </c>
      <c r="L256">
        <v>0.35</v>
      </c>
    </row>
    <row r="257" spans="1:12" x14ac:dyDescent="0.3">
      <c r="A257" t="s">
        <v>34</v>
      </c>
      <c r="B257">
        <v>1128299</v>
      </c>
      <c r="C257" s="43">
        <v>44251</v>
      </c>
      <c r="D257" t="s">
        <v>35</v>
      </c>
      <c r="E257" t="s">
        <v>74</v>
      </c>
      <c r="F257" t="s">
        <v>75</v>
      </c>
      <c r="G257" t="s">
        <v>24</v>
      </c>
      <c r="H257">
        <v>0.30000000000000004</v>
      </c>
      <c r="I257">
        <v>4500</v>
      </c>
      <c r="J257">
        <v>1350.0000000000002</v>
      </c>
      <c r="K257">
        <v>472.50000000000006</v>
      </c>
      <c r="L257">
        <v>0.35</v>
      </c>
    </row>
    <row r="258" spans="1:12" x14ac:dyDescent="0.3">
      <c r="A258" t="s">
        <v>34</v>
      </c>
      <c r="B258">
        <v>1128299</v>
      </c>
      <c r="C258" s="43">
        <v>44278</v>
      </c>
      <c r="D258" t="s">
        <v>35</v>
      </c>
      <c r="E258" t="s">
        <v>74</v>
      </c>
      <c r="F258" t="s">
        <v>75</v>
      </c>
      <c r="G258" t="s">
        <v>24</v>
      </c>
      <c r="H258">
        <v>0.4</v>
      </c>
      <c r="I258">
        <v>4750</v>
      </c>
      <c r="J258">
        <v>1900</v>
      </c>
      <c r="K258">
        <v>665</v>
      </c>
      <c r="L258">
        <v>0.35</v>
      </c>
    </row>
    <row r="259" spans="1:12" x14ac:dyDescent="0.3">
      <c r="A259" t="s">
        <v>34</v>
      </c>
      <c r="B259">
        <v>1128299</v>
      </c>
      <c r="C259" s="43">
        <v>44310</v>
      </c>
      <c r="D259" t="s">
        <v>35</v>
      </c>
      <c r="E259" t="s">
        <v>74</v>
      </c>
      <c r="F259" t="s">
        <v>75</v>
      </c>
      <c r="G259" t="s">
        <v>24</v>
      </c>
      <c r="H259">
        <v>0.55000000000000004</v>
      </c>
      <c r="I259">
        <v>4750</v>
      </c>
      <c r="J259">
        <v>2612.5</v>
      </c>
      <c r="K259">
        <v>914.37499999999989</v>
      </c>
      <c r="L259">
        <v>0.35</v>
      </c>
    </row>
    <row r="260" spans="1:12" x14ac:dyDescent="0.3">
      <c r="A260" t="s">
        <v>34</v>
      </c>
      <c r="B260">
        <v>1128299</v>
      </c>
      <c r="C260" s="43">
        <v>44341</v>
      </c>
      <c r="D260" t="s">
        <v>35</v>
      </c>
      <c r="E260" t="s">
        <v>74</v>
      </c>
      <c r="F260" t="s">
        <v>75</v>
      </c>
      <c r="G260" t="s">
        <v>24</v>
      </c>
      <c r="H260">
        <v>0.5</v>
      </c>
      <c r="I260">
        <v>5000</v>
      </c>
      <c r="J260">
        <v>2500</v>
      </c>
      <c r="K260">
        <v>875</v>
      </c>
      <c r="L260">
        <v>0.35</v>
      </c>
    </row>
    <row r="261" spans="1:12" x14ac:dyDescent="0.3">
      <c r="A261" t="s">
        <v>34</v>
      </c>
      <c r="B261">
        <v>1128299</v>
      </c>
      <c r="C261" s="43">
        <v>44371</v>
      </c>
      <c r="D261" t="s">
        <v>35</v>
      </c>
      <c r="E261" t="s">
        <v>74</v>
      </c>
      <c r="F261" t="s">
        <v>75</v>
      </c>
      <c r="G261" t="s">
        <v>24</v>
      </c>
      <c r="H261">
        <v>0.54999999999999993</v>
      </c>
      <c r="I261">
        <v>7750</v>
      </c>
      <c r="J261">
        <v>4262.4999999999991</v>
      </c>
      <c r="K261">
        <v>1491.8749999999995</v>
      </c>
      <c r="L261">
        <v>0.35</v>
      </c>
    </row>
    <row r="262" spans="1:12" x14ac:dyDescent="0.3">
      <c r="A262" t="s">
        <v>34</v>
      </c>
      <c r="B262">
        <v>1128299</v>
      </c>
      <c r="C262" s="43">
        <v>44400</v>
      </c>
      <c r="D262" t="s">
        <v>35</v>
      </c>
      <c r="E262" t="s">
        <v>74</v>
      </c>
      <c r="F262" t="s">
        <v>75</v>
      </c>
      <c r="G262" t="s">
        <v>24</v>
      </c>
      <c r="H262">
        <v>0.85</v>
      </c>
      <c r="I262">
        <v>8500</v>
      </c>
      <c r="J262">
        <v>7225</v>
      </c>
      <c r="K262">
        <v>2528.75</v>
      </c>
      <c r="L262">
        <v>0.35</v>
      </c>
    </row>
    <row r="263" spans="1:12" x14ac:dyDescent="0.3">
      <c r="A263" t="s">
        <v>34</v>
      </c>
      <c r="B263">
        <v>1128299</v>
      </c>
      <c r="C263" s="43">
        <v>44432</v>
      </c>
      <c r="D263" t="s">
        <v>35</v>
      </c>
      <c r="E263" t="s">
        <v>74</v>
      </c>
      <c r="F263" t="s">
        <v>75</v>
      </c>
      <c r="G263" t="s">
        <v>24</v>
      </c>
      <c r="H263">
        <v>0.9</v>
      </c>
      <c r="I263">
        <v>8000</v>
      </c>
      <c r="J263">
        <v>7200</v>
      </c>
      <c r="K263">
        <v>2520</v>
      </c>
      <c r="L263">
        <v>0.35</v>
      </c>
    </row>
    <row r="264" spans="1:12" x14ac:dyDescent="0.3">
      <c r="A264" t="s">
        <v>34</v>
      </c>
      <c r="B264">
        <v>1128299</v>
      </c>
      <c r="C264" s="43">
        <v>44464</v>
      </c>
      <c r="D264" t="s">
        <v>35</v>
      </c>
      <c r="E264" t="s">
        <v>74</v>
      </c>
      <c r="F264" t="s">
        <v>75</v>
      </c>
      <c r="G264" t="s">
        <v>24</v>
      </c>
      <c r="H264">
        <v>0.50000000000000011</v>
      </c>
      <c r="I264">
        <v>4500</v>
      </c>
      <c r="J264">
        <v>2250.0000000000005</v>
      </c>
      <c r="K264">
        <v>787.50000000000011</v>
      </c>
      <c r="L264">
        <v>0.35</v>
      </c>
    </row>
    <row r="265" spans="1:12" x14ac:dyDescent="0.3">
      <c r="A265" t="s">
        <v>34</v>
      </c>
      <c r="B265">
        <v>1128299</v>
      </c>
      <c r="C265" s="43">
        <v>44493</v>
      </c>
      <c r="D265" t="s">
        <v>35</v>
      </c>
      <c r="E265" t="s">
        <v>74</v>
      </c>
      <c r="F265" t="s">
        <v>75</v>
      </c>
      <c r="G265" t="s">
        <v>24</v>
      </c>
      <c r="H265">
        <v>0.4</v>
      </c>
      <c r="I265">
        <v>3500</v>
      </c>
      <c r="J265">
        <v>1400</v>
      </c>
      <c r="K265">
        <v>489.99999999999994</v>
      </c>
      <c r="L265">
        <v>0.35</v>
      </c>
    </row>
    <row r="266" spans="1:12" x14ac:dyDescent="0.3">
      <c r="A266" t="s">
        <v>34</v>
      </c>
      <c r="B266">
        <v>1128299</v>
      </c>
      <c r="C266" s="43">
        <v>44524</v>
      </c>
      <c r="D266" t="s">
        <v>35</v>
      </c>
      <c r="E266" t="s">
        <v>74</v>
      </c>
      <c r="F266" t="s">
        <v>75</v>
      </c>
      <c r="G266" t="s">
        <v>24</v>
      </c>
      <c r="H266">
        <v>0.45000000000000007</v>
      </c>
      <c r="I266">
        <v>5750</v>
      </c>
      <c r="J266">
        <v>2587.5000000000005</v>
      </c>
      <c r="K266">
        <v>905.62500000000011</v>
      </c>
      <c r="L266">
        <v>0.35</v>
      </c>
    </row>
    <row r="267" spans="1:12" x14ac:dyDescent="0.3">
      <c r="A267" t="s">
        <v>34</v>
      </c>
      <c r="B267">
        <v>1128299</v>
      </c>
      <c r="C267" s="43">
        <v>44553</v>
      </c>
      <c r="D267" t="s">
        <v>35</v>
      </c>
      <c r="E267" t="s">
        <v>74</v>
      </c>
      <c r="F267" t="s">
        <v>75</v>
      </c>
      <c r="G267" t="s">
        <v>24</v>
      </c>
      <c r="H267">
        <v>0.65000000000000013</v>
      </c>
      <c r="I267">
        <v>7500</v>
      </c>
      <c r="J267">
        <v>4875.0000000000009</v>
      </c>
      <c r="K267">
        <v>1706.2500000000002</v>
      </c>
      <c r="L267">
        <v>0.35</v>
      </c>
    </row>
    <row r="268" spans="1:12" x14ac:dyDescent="0.3">
      <c r="A268" t="s">
        <v>21</v>
      </c>
      <c r="B268">
        <v>1185732</v>
      </c>
      <c r="C268" s="43">
        <v>44215</v>
      </c>
      <c r="D268" t="s">
        <v>53</v>
      </c>
      <c r="E268" t="s">
        <v>76</v>
      </c>
      <c r="F268" t="s">
        <v>77</v>
      </c>
      <c r="G268" t="s">
        <v>24</v>
      </c>
      <c r="H268">
        <v>0.35</v>
      </c>
      <c r="I268">
        <v>7500</v>
      </c>
      <c r="J268">
        <v>2625</v>
      </c>
      <c r="K268">
        <v>1312.5</v>
      </c>
      <c r="L268">
        <v>0.5</v>
      </c>
    </row>
    <row r="269" spans="1:12" x14ac:dyDescent="0.3">
      <c r="A269" t="s">
        <v>21</v>
      </c>
      <c r="B269">
        <v>1185732</v>
      </c>
      <c r="C269" s="43">
        <v>44244</v>
      </c>
      <c r="D269" t="s">
        <v>53</v>
      </c>
      <c r="E269" t="s">
        <v>76</v>
      </c>
      <c r="F269" t="s">
        <v>77</v>
      </c>
      <c r="G269" t="s">
        <v>24</v>
      </c>
      <c r="H269">
        <v>0.35</v>
      </c>
      <c r="I269">
        <v>8000</v>
      </c>
      <c r="J269">
        <v>2800</v>
      </c>
      <c r="K269">
        <v>1400</v>
      </c>
      <c r="L269">
        <v>0.5</v>
      </c>
    </row>
    <row r="270" spans="1:12" x14ac:dyDescent="0.3">
      <c r="A270" t="s">
        <v>21</v>
      </c>
      <c r="B270">
        <v>1185732</v>
      </c>
      <c r="C270" s="43">
        <v>44270</v>
      </c>
      <c r="D270" t="s">
        <v>53</v>
      </c>
      <c r="E270" t="s">
        <v>76</v>
      </c>
      <c r="F270" t="s">
        <v>77</v>
      </c>
      <c r="G270" t="s">
        <v>24</v>
      </c>
      <c r="H270">
        <v>0.35</v>
      </c>
      <c r="I270">
        <v>7700</v>
      </c>
      <c r="J270">
        <v>2695</v>
      </c>
      <c r="K270">
        <v>1347.5</v>
      </c>
      <c r="L270">
        <v>0.5</v>
      </c>
    </row>
    <row r="271" spans="1:12" x14ac:dyDescent="0.3">
      <c r="A271" t="s">
        <v>21</v>
      </c>
      <c r="B271">
        <v>1185732</v>
      </c>
      <c r="C271" s="43">
        <v>44302</v>
      </c>
      <c r="D271" t="s">
        <v>53</v>
      </c>
      <c r="E271" t="s">
        <v>76</v>
      </c>
      <c r="F271" t="s">
        <v>77</v>
      </c>
      <c r="G271" t="s">
        <v>24</v>
      </c>
      <c r="H271">
        <v>0.35</v>
      </c>
      <c r="I271">
        <v>7250</v>
      </c>
      <c r="J271">
        <v>2537.5</v>
      </c>
      <c r="K271">
        <v>1268.75</v>
      </c>
      <c r="L271">
        <v>0.5</v>
      </c>
    </row>
    <row r="272" spans="1:12" x14ac:dyDescent="0.3">
      <c r="A272" t="s">
        <v>21</v>
      </c>
      <c r="B272">
        <v>1185732</v>
      </c>
      <c r="C272" s="43">
        <v>44331</v>
      </c>
      <c r="D272" t="s">
        <v>53</v>
      </c>
      <c r="E272" t="s">
        <v>76</v>
      </c>
      <c r="F272" t="s">
        <v>77</v>
      </c>
      <c r="G272" t="s">
        <v>24</v>
      </c>
      <c r="H272">
        <v>0.5</v>
      </c>
      <c r="I272">
        <v>7950</v>
      </c>
      <c r="J272">
        <v>3975</v>
      </c>
      <c r="K272">
        <v>1987.5</v>
      </c>
      <c r="L272">
        <v>0.5</v>
      </c>
    </row>
    <row r="273" spans="1:12" x14ac:dyDescent="0.3">
      <c r="A273" t="s">
        <v>21</v>
      </c>
      <c r="B273">
        <v>1185732</v>
      </c>
      <c r="C273" s="43">
        <v>44364</v>
      </c>
      <c r="D273" t="s">
        <v>53</v>
      </c>
      <c r="E273" t="s">
        <v>76</v>
      </c>
      <c r="F273" t="s">
        <v>77</v>
      </c>
      <c r="G273" t="s">
        <v>24</v>
      </c>
      <c r="H273">
        <v>0.54999999999999993</v>
      </c>
      <c r="I273">
        <v>8250</v>
      </c>
      <c r="J273">
        <v>4537.4999999999991</v>
      </c>
      <c r="K273">
        <v>2268.7499999999995</v>
      </c>
      <c r="L273">
        <v>0.5</v>
      </c>
    </row>
    <row r="274" spans="1:12" x14ac:dyDescent="0.3">
      <c r="A274" t="s">
        <v>21</v>
      </c>
      <c r="B274">
        <v>1185732</v>
      </c>
      <c r="C274" s="43">
        <v>44392</v>
      </c>
      <c r="D274" t="s">
        <v>53</v>
      </c>
      <c r="E274" t="s">
        <v>76</v>
      </c>
      <c r="F274" t="s">
        <v>77</v>
      </c>
      <c r="G274" t="s">
        <v>24</v>
      </c>
      <c r="H274">
        <v>0.6</v>
      </c>
      <c r="I274">
        <v>9000</v>
      </c>
      <c r="J274">
        <v>5400</v>
      </c>
      <c r="K274">
        <v>2700</v>
      </c>
      <c r="L274">
        <v>0.5</v>
      </c>
    </row>
    <row r="275" spans="1:12" x14ac:dyDescent="0.3">
      <c r="A275" t="s">
        <v>21</v>
      </c>
      <c r="B275">
        <v>1185732</v>
      </c>
      <c r="C275" s="43">
        <v>44424</v>
      </c>
      <c r="D275" t="s">
        <v>53</v>
      </c>
      <c r="E275" t="s">
        <v>76</v>
      </c>
      <c r="F275" t="s">
        <v>77</v>
      </c>
      <c r="G275" t="s">
        <v>24</v>
      </c>
      <c r="H275">
        <v>0.6</v>
      </c>
      <c r="I275">
        <v>8750</v>
      </c>
      <c r="J275">
        <v>5250</v>
      </c>
      <c r="K275">
        <v>2625</v>
      </c>
      <c r="L275">
        <v>0.5</v>
      </c>
    </row>
    <row r="276" spans="1:12" x14ac:dyDescent="0.3">
      <c r="A276" t="s">
        <v>21</v>
      </c>
      <c r="B276">
        <v>1185732</v>
      </c>
      <c r="C276" s="43">
        <v>44454</v>
      </c>
      <c r="D276" t="s">
        <v>53</v>
      </c>
      <c r="E276" t="s">
        <v>76</v>
      </c>
      <c r="F276" t="s">
        <v>77</v>
      </c>
      <c r="G276" t="s">
        <v>24</v>
      </c>
      <c r="H276">
        <v>0.45000000000000007</v>
      </c>
      <c r="I276">
        <v>8000</v>
      </c>
      <c r="J276">
        <v>3600.0000000000005</v>
      </c>
      <c r="K276">
        <v>1800.0000000000002</v>
      </c>
      <c r="L276">
        <v>0.5</v>
      </c>
    </row>
    <row r="277" spans="1:12" x14ac:dyDescent="0.3">
      <c r="A277" t="s">
        <v>21</v>
      </c>
      <c r="B277">
        <v>1185732</v>
      </c>
      <c r="C277" s="43">
        <v>44486</v>
      </c>
      <c r="D277" t="s">
        <v>53</v>
      </c>
      <c r="E277" t="s">
        <v>76</v>
      </c>
      <c r="F277" t="s">
        <v>77</v>
      </c>
      <c r="G277" t="s">
        <v>24</v>
      </c>
      <c r="H277">
        <v>0.50000000000000011</v>
      </c>
      <c r="I277">
        <v>7500</v>
      </c>
      <c r="J277">
        <v>3750.0000000000009</v>
      </c>
      <c r="K277">
        <v>1875.0000000000005</v>
      </c>
      <c r="L277">
        <v>0.5</v>
      </c>
    </row>
    <row r="278" spans="1:12" x14ac:dyDescent="0.3">
      <c r="A278" t="s">
        <v>21</v>
      </c>
      <c r="B278">
        <v>1185732</v>
      </c>
      <c r="C278" s="43">
        <v>44516</v>
      </c>
      <c r="D278" t="s">
        <v>53</v>
      </c>
      <c r="E278" t="s">
        <v>76</v>
      </c>
      <c r="F278" t="s">
        <v>77</v>
      </c>
      <c r="G278" t="s">
        <v>24</v>
      </c>
      <c r="H278">
        <v>0.50000000000000011</v>
      </c>
      <c r="I278">
        <v>6750</v>
      </c>
      <c r="J278">
        <v>3375.0000000000009</v>
      </c>
      <c r="K278">
        <v>1687.5000000000005</v>
      </c>
      <c r="L278">
        <v>0.5</v>
      </c>
    </row>
    <row r="279" spans="1:12" x14ac:dyDescent="0.3">
      <c r="A279" t="s">
        <v>21</v>
      </c>
      <c r="B279">
        <v>1185732</v>
      </c>
      <c r="C279" s="43">
        <v>44545</v>
      </c>
      <c r="D279" t="s">
        <v>53</v>
      </c>
      <c r="E279" t="s">
        <v>76</v>
      </c>
      <c r="F279" t="s">
        <v>77</v>
      </c>
      <c r="G279" t="s">
        <v>24</v>
      </c>
      <c r="H279">
        <v>0.6</v>
      </c>
      <c r="I279">
        <v>8500</v>
      </c>
      <c r="J279">
        <v>5100</v>
      </c>
      <c r="K279">
        <v>2550</v>
      </c>
      <c r="L279">
        <v>0.5</v>
      </c>
    </row>
    <row r="280" spans="1:12" x14ac:dyDescent="0.3">
      <c r="A280" t="s">
        <v>21</v>
      </c>
      <c r="B280">
        <v>1185732</v>
      </c>
      <c r="C280" s="43">
        <v>44214</v>
      </c>
      <c r="D280" t="s">
        <v>40</v>
      </c>
      <c r="E280" t="s">
        <v>78</v>
      </c>
      <c r="F280" t="s">
        <v>79</v>
      </c>
      <c r="G280" t="s">
        <v>24</v>
      </c>
      <c r="H280">
        <v>0.3</v>
      </c>
      <c r="I280">
        <v>6250</v>
      </c>
      <c r="J280">
        <v>1875</v>
      </c>
      <c r="K280">
        <v>750</v>
      </c>
      <c r="L280">
        <v>0.4</v>
      </c>
    </row>
    <row r="281" spans="1:12" x14ac:dyDescent="0.3">
      <c r="A281" t="s">
        <v>21</v>
      </c>
      <c r="B281">
        <v>1185732</v>
      </c>
      <c r="C281" s="43">
        <v>44245</v>
      </c>
      <c r="D281" t="s">
        <v>40</v>
      </c>
      <c r="E281" t="s">
        <v>78</v>
      </c>
      <c r="F281" t="s">
        <v>79</v>
      </c>
      <c r="G281" t="s">
        <v>24</v>
      </c>
      <c r="H281">
        <v>0.3</v>
      </c>
      <c r="I281">
        <v>6750</v>
      </c>
      <c r="J281">
        <v>2025</v>
      </c>
      <c r="K281">
        <v>810</v>
      </c>
      <c r="L281">
        <v>0.4</v>
      </c>
    </row>
    <row r="282" spans="1:12" x14ac:dyDescent="0.3">
      <c r="A282" t="s">
        <v>21</v>
      </c>
      <c r="B282">
        <v>1185732</v>
      </c>
      <c r="C282" s="43">
        <v>44272</v>
      </c>
      <c r="D282" t="s">
        <v>40</v>
      </c>
      <c r="E282" t="s">
        <v>78</v>
      </c>
      <c r="F282" t="s">
        <v>79</v>
      </c>
      <c r="G282" t="s">
        <v>24</v>
      </c>
      <c r="H282">
        <v>0.35000000000000003</v>
      </c>
      <c r="I282">
        <v>6200</v>
      </c>
      <c r="J282">
        <v>2170</v>
      </c>
      <c r="K282">
        <v>868</v>
      </c>
      <c r="L282">
        <v>0.4</v>
      </c>
    </row>
    <row r="283" spans="1:12" x14ac:dyDescent="0.3">
      <c r="A283" t="s">
        <v>21</v>
      </c>
      <c r="B283">
        <v>1185732</v>
      </c>
      <c r="C283" s="43">
        <v>44304</v>
      </c>
      <c r="D283" t="s">
        <v>40</v>
      </c>
      <c r="E283" t="s">
        <v>78</v>
      </c>
      <c r="F283" t="s">
        <v>79</v>
      </c>
      <c r="G283" t="s">
        <v>24</v>
      </c>
      <c r="H283">
        <v>0.35000000000000003</v>
      </c>
      <c r="I283">
        <v>5750</v>
      </c>
      <c r="J283">
        <v>2012.5000000000002</v>
      </c>
      <c r="K283">
        <v>805.00000000000011</v>
      </c>
      <c r="L283">
        <v>0.4</v>
      </c>
    </row>
    <row r="284" spans="1:12" x14ac:dyDescent="0.3">
      <c r="A284" t="s">
        <v>21</v>
      </c>
      <c r="B284">
        <v>1185732</v>
      </c>
      <c r="C284" s="43">
        <v>44335</v>
      </c>
      <c r="D284" t="s">
        <v>40</v>
      </c>
      <c r="E284" t="s">
        <v>78</v>
      </c>
      <c r="F284" t="s">
        <v>79</v>
      </c>
      <c r="G284" t="s">
        <v>24</v>
      </c>
      <c r="H284">
        <v>0.4</v>
      </c>
      <c r="I284">
        <v>6200</v>
      </c>
      <c r="J284">
        <v>2480</v>
      </c>
      <c r="K284">
        <v>992</v>
      </c>
      <c r="L284">
        <v>0.4</v>
      </c>
    </row>
    <row r="285" spans="1:12" x14ac:dyDescent="0.3">
      <c r="A285" t="s">
        <v>21</v>
      </c>
      <c r="B285">
        <v>1185732</v>
      </c>
      <c r="C285" s="43">
        <v>44365</v>
      </c>
      <c r="D285" t="s">
        <v>40</v>
      </c>
      <c r="E285" t="s">
        <v>78</v>
      </c>
      <c r="F285" t="s">
        <v>79</v>
      </c>
      <c r="G285" t="s">
        <v>24</v>
      </c>
      <c r="H285">
        <v>0.35000000000000003</v>
      </c>
      <c r="I285">
        <v>6000</v>
      </c>
      <c r="J285">
        <v>2100</v>
      </c>
      <c r="K285">
        <v>840</v>
      </c>
      <c r="L285">
        <v>0.4</v>
      </c>
    </row>
    <row r="286" spans="1:12" x14ac:dyDescent="0.3">
      <c r="A286" t="s">
        <v>21</v>
      </c>
      <c r="B286">
        <v>1185732</v>
      </c>
      <c r="C286" s="43">
        <v>44394</v>
      </c>
      <c r="D286" t="s">
        <v>40</v>
      </c>
      <c r="E286" t="s">
        <v>78</v>
      </c>
      <c r="F286" t="s">
        <v>79</v>
      </c>
      <c r="G286" t="s">
        <v>24</v>
      </c>
      <c r="H286">
        <v>0.4</v>
      </c>
      <c r="I286">
        <v>7500</v>
      </c>
      <c r="J286">
        <v>3000</v>
      </c>
      <c r="K286">
        <v>1200</v>
      </c>
      <c r="L286">
        <v>0.4</v>
      </c>
    </row>
    <row r="287" spans="1:12" x14ac:dyDescent="0.3">
      <c r="A287" t="s">
        <v>21</v>
      </c>
      <c r="B287">
        <v>1185732</v>
      </c>
      <c r="C287" s="43">
        <v>44426</v>
      </c>
      <c r="D287" t="s">
        <v>40</v>
      </c>
      <c r="E287" t="s">
        <v>78</v>
      </c>
      <c r="F287" t="s">
        <v>79</v>
      </c>
      <c r="G287" t="s">
        <v>24</v>
      </c>
      <c r="H287">
        <v>0.4</v>
      </c>
      <c r="I287">
        <v>7000</v>
      </c>
      <c r="J287">
        <v>2800</v>
      </c>
      <c r="K287">
        <v>1120</v>
      </c>
      <c r="L287">
        <v>0.4</v>
      </c>
    </row>
    <row r="288" spans="1:12" x14ac:dyDescent="0.3">
      <c r="A288" t="s">
        <v>21</v>
      </c>
      <c r="B288">
        <v>1185732</v>
      </c>
      <c r="C288" s="43">
        <v>44458</v>
      </c>
      <c r="D288" t="s">
        <v>40</v>
      </c>
      <c r="E288" t="s">
        <v>78</v>
      </c>
      <c r="F288" t="s">
        <v>79</v>
      </c>
      <c r="G288" t="s">
        <v>24</v>
      </c>
      <c r="H288">
        <v>0.35000000000000003</v>
      </c>
      <c r="I288">
        <v>6000</v>
      </c>
      <c r="J288">
        <v>2100</v>
      </c>
      <c r="K288">
        <v>840</v>
      </c>
      <c r="L288">
        <v>0.4</v>
      </c>
    </row>
    <row r="289" spans="1:12" x14ac:dyDescent="0.3">
      <c r="A289" t="s">
        <v>21</v>
      </c>
      <c r="B289">
        <v>1185732</v>
      </c>
      <c r="C289" s="43">
        <v>44487</v>
      </c>
      <c r="D289" t="s">
        <v>40</v>
      </c>
      <c r="E289" t="s">
        <v>78</v>
      </c>
      <c r="F289" t="s">
        <v>79</v>
      </c>
      <c r="G289" t="s">
        <v>24</v>
      </c>
      <c r="H289">
        <v>0.35</v>
      </c>
      <c r="I289">
        <v>5250</v>
      </c>
      <c r="J289">
        <v>1837.4999999999998</v>
      </c>
      <c r="K289">
        <v>735</v>
      </c>
      <c r="L289">
        <v>0.4</v>
      </c>
    </row>
    <row r="290" spans="1:12" x14ac:dyDescent="0.3">
      <c r="A290" t="s">
        <v>21</v>
      </c>
      <c r="B290">
        <v>1185732</v>
      </c>
      <c r="C290" s="43">
        <v>44518</v>
      </c>
      <c r="D290" t="s">
        <v>40</v>
      </c>
      <c r="E290" t="s">
        <v>78</v>
      </c>
      <c r="F290" t="s">
        <v>79</v>
      </c>
      <c r="G290" t="s">
        <v>24</v>
      </c>
      <c r="H290">
        <v>0.35000000000000003</v>
      </c>
      <c r="I290">
        <v>5000</v>
      </c>
      <c r="J290">
        <v>1750.0000000000002</v>
      </c>
      <c r="K290">
        <v>700.00000000000011</v>
      </c>
      <c r="L290">
        <v>0.4</v>
      </c>
    </row>
    <row r="291" spans="1:12" x14ac:dyDescent="0.3">
      <c r="A291" t="s">
        <v>21</v>
      </c>
      <c r="B291">
        <v>1185732</v>
      </c>
      <c r="C291" s="43">
        <v>44547</v>
      </c>
      <c r="D291" t="s">
        <v>40</v>
      </c>
      <c r="E291" t="s">
        <v>78</v>
      </c>
      <c r="F291" t="s">
        <v>79</v>
      </c>
      <c r="G291" t="s">
        <v>24</v>
      </c>
      <c r="H291">
        <v>0.44999999999999996</v>
      </c>
      <c r="I291">
        <v>6500</v>
      </c>
      <c r="J291">
        <v>2924.9999999999995</v>
      </c>
      <c r="K291">
        <v>1169.9999999999998</v>
      </c>
      <c r="L291">
        <v>0.4</v>
      </c>
    </row>
    <row r="292" spans="1:12" x14ac:dyDescent="0.3">
      <c r="A292" t="s">
        <v>21</v>
      </c>
      <c r="B292">
        <v>1185732</v>
      </c>
      <c r="C292" s="43">
        <v>44207</v>
      </c>
      <c r="D292" t="s">
        <v>40</v>
      </c>
      <c r="E292" t="s">
        <v>80</v>
      </c>
      <c r="F292" t="s">
        <v>81</v>
      </c>
      <c r="G292" t="s">
        <v>24</v>
      </c>
      <c r="H292">
        <v>0.25</v>
      </c>
      <c r="I292">
        <v>6750</v>
      </c>
      <c r="J292">
        <v>1687.5</v>
      </c>
      <c r="K292">
        <v>675</v>
      </c>
      <c r="L292">
        <v>0.4</v>
      </c>
    </row>
    <row r="293" spans="1:12" x14ac:dyDescent="0.3">
      <c r="A293" t="s">
        <v>21</v>
      </c>
      <c r="B293">
        <v>1185732</v>
      </c>
      <c r="C293" s="43">
        <v>44238</v>
      </c>
      <c r="D293" t="s">
        <v>40</v>
      </c>
      <c r="E293" t="s">
        <v>80</v>
      </c>
      <c r="F293" t="s">
        <v>81</v>
      </c>
      <c r="G293" t="s">
        <v>24</v>
      </c>
      <c r="H293">
        <v>0.25</v>
      </c>
      <c r="I293">
        <v>7250</v>
      </c>
      <c r="J293">
        <v>1812.5</v>
      </c>
      <c r="K293">
        <v>725</v>
      </c>
      <c r="L293">
        <v>0.4</v>
      </c>
    </row>
    <row r="294" spans="1:12" x14ac:dyDescent="0.3">
      <c r="A294" t="s">
        <v>21</v>
      </c>
      <c r="B294">
        <v>1185732</v>
      </c>
      <c r="C294" s="43">
        <v>44265</v>
      </c>
      <c r="D294" t="s">
        <v>40</v>
      </c>
      <c r="E294" t="s">
        <v>80</v>
      </c>
      <c r="F294" t="s">
        <v>81</v>
      </c>
      <c r="G294" t="s">
        <v>24</v>
      </c>
      <c r="H294">
        <v>0.30000000000000004</v>
      </c>
      <c r="I294">
        <v>6700</v>
      </c>
      <c r="J294">
        <v>2010.0000000000002</v>
      </c>
      <c r="K294">
        <v>804.00000000000011</v>
      </c>
      <c r="L294">
        <v>0.4</v>
      </c>
    </row>
    <row r="295" spans="1:12" x14ac:dyDescent="0.3">
      <c r="A295" t="s">
        <v>21</v>
      </c>
      <c r="B295">
        <v>1185732</v>
      </c>
      <c r="C295" s="43">
        <v>44297</v>
      </c>
      <c r="D295" t="s">
        <v>40</v>
      </c>
      <c r="E295" t="s">
        <v>80</v>
      </c>
      <c r="F295" t="s">
        <v>81</v>
      </c>
      <c r="G295" t="s">
        <v>24</v>
      </c>
      <c r="H295">
        <v>0.30000000000000004</v>
      </c>
      <c r="I295">
        <v>6250</v>
      </c>
      <c r="J295">
        <v>1875.0000000000002</v>
      </c>
      <c r="K295">
        <v>750.00000000000011</v>
      </c>
      <c r="L295">
        <v>0.4</v>
      </c>
    </row>
    <row r="296" spans="1:12" x14ac:dyDescent="0.3">
      <c r="A296" t="s">
        <v>21</v>
      </c>
      <c r="B296">
        <v>1185732</v>
      </c>
      <c r="C296" s="43">
        <v>44328</v>
      </c>
      <c r="D296" t="s">
        <v>40</v>
      </c>
      <c r="E296" t="s">
        <v>80</v>
      </c>
      <c r="F296" t="s">
        <v>81</v>
      </c>
      <c r="G296" t="s">
        <v>24</v>
      </c>
      <c r="H296">
        <v>0.35000000000000003</v>
      </c>
      <c r="I296">
        <v>6700</v>
      </c>
      <c r="J296">
        <v>2345</v>
      </c>
      <c r="K296">
        <v>938</v>
      </c>
      <c r="L296">
        <v>0.4</v>
      </c>
    </row>
    <row r="297" spans="1:12" x14ac:dyDescent="0.3">
      <c r="A297" t="s">
        <v>21</v>
      </c>
      <c r="B297">
        <v>1185732</v>
      </c>
      <c r="C297" s="43">
        <v>44358</v>
      </c>
      <c r="D297" t="s">
        <v>40</v>
      </c>
      <c r="E297" t="s">
        <v>80</v>
      </c>
      <c r="F297" t="s">
        <v>81</v>
      </c>
      <c r="G297" t="s">
        <v>24</v>
      </c>
      <c r="H297">
        <v>0.30000000000000004</v>
      </c>
      <c r="I297">
        <v>6500</v>
      </c>
      <c r="J297">
        <v>1950.0000000000002</v>
      </c>
      <c r="K297">
        <v>780.00000000000011</v>
      </c>
      <c r="L297">
        <v>0.4</v>
      </c>
    </row>
    <row r="298" spans="1:12" x14ac:dyDescent="0.3">
      <c r="A298" t="s">
        <v>21</v>
      </c>
      <c r="B298">
        <v>1185732</v>
      </c>
      <c r="C298" s="43">
        <v>44387</v>
      </c>
      <c r="D298" t="s">
        <v>40</v>
      </c>
      <c r="E298" t="s">
        <v>80</v>
      </c>
      <c r="F298" t="s">
        <v>81</v>
      </c>
      <c r="G298" t="s">
        <v>24</v>
      </c>
      <c r="H298">
        <v>0.35000000000000003</v>
      </c>
      <c r="I298">
        <v>8000</v>
      </c>
      <c r="J298">
        <v>2800.0000000000005</v>
      </c>
      <c r="K298">
        <v>1120.0000000000002</v>
      </c>
      <c r="L298">
        <v>0.4</v>
      </c>
    </row>
    <row r="299" spans="1:12" x14ac:dyDescent="0.3">
      <c r="A299" t="s">
        <v>21</v>
      </c>
      <c r="B299">
        <v>1185732</v>
      </c>
      <c r="C299" s="43">
        <v>44419</v>
      </c>
      <c r="D299" t="s">
        <v>40</v>
      </c>
      <c r="E299" t="s">
        <v>80</v>
      </c>
      <c r="F299" t="s">
        <v>81</v>
      </c>
      <c r="G299" t="s">
        <v>24</v>
      </c>
      <c r="H299">
        <v>0.35000000000000003</v>
      </c>
      <c r="I299">
        <v>7500</v>
      </c>
      <c r="J299">
        <v>2625.0000000000005</v>
      </c>
      <c r="K299">
        <v>1050.0000000000002</v>
      </c>
      <c r="L299">
        <v>0.4</v>
      </c>
    </row>
    <row r="300" spans="1:12" x14ac:dyDescent="0.3">
      <c r="A300" t="s">
        <v>21</v>
      </c>
      <c r="B300">
        <v>1185732</v>
      </c>
      <c r="C300" s="43">
        <v>44451</v>
      </c>
      <c r="D300" t="s">
        <v>40</v>
      </c>
      <c r="E300" t="s">
        <v>80</v>
      </c>
      <c r="F300" t="s">
        <v>81</v>
      </c>
      <c r="G300" t="s">
        <v>24</v>
      </c>
      <c r="H300">
        <v>0.30000000000000004</v>
      </c>
      <c r="I300">
        <v>6500</v>
      </c>
      <c r="J300">
        <v>1950.0000000000002</v>
      </c>
      <c r="K300">
        <v>780.00000000000011</v>
      </c>
      <c r="L300">
        <v>0.4</v>
      </c>
    </row>
    <row r="301" spans="1:12" x14ac:dyDescent="0.3">
      <c r="A301" t="s">
        <v>21</v>
      </c>
      <c r="B301">
        <v>1185732</v>
      </c>
      <c r="C301" s="43">
        <v>44480</v>
      </c>
      <c r="D301" t="s">
        <v>40</v>
      </c>
      <c r="E301" t="s">
        <v>80</v>
      </c>
      <c r="F301" t="s">
        <v>81</v>
      </c>
      <c r="G301" t="s">
        <v>24</v>
      </c>
      <c r="H301">
        <v>0.3</v>
      </c>
      <c r="I301">
        <v>5750</v>
      </c>
      <c r="J301">
        <v>1725</v>
      </c>
      <c r="K301">
        <v>690</v>
      </c>
      <c r="L301">
        <v>0.4</v>
      </c>
    </row>
    <row r="302" spans="1:12" x14ac:dyDescent="0.3">
      <c r="A302" t="s">
        <v>21</v>
      </c>
      <c r="B302">
        <v>1185732</v>
      </c>
      <c r="C302" s="43">
        <v>44511</v>
      </c>
      <c r="D302" t="s">
        <v>40</v>
      </c>
      <c r="E302" t="s">
        <v>80</v>
      </c>
      <c r="F302" t="s">
        <v>81</v>
      </c>
      <c r="G302" t="s">
        <v>24</v>
      </c>
      <c r="H302">
        <v>0.30000000000000004</v>
      </c>
      <c r="I302">
        <v>5500</v>
      </c>
      <c r="J302">
        <v>1650.0000000000002</v>
      </c>
      <c r="K302">
        <v>660.00000000000011</v>
      </c>
      <c r="L302">
        <v>0.4</v>
      </c>
    </row>
    <row r="303" spans="1:12" x14ac:dyDescent="0.3">
      <c r="A303" t="s">
        <v>21</v>
      </c>
      <c r="B303">
        <v>1185732</v>
      </c>
      <c r="C303" s="43">
        <v>44540</v>
      </c>
      <c r="D303" t="s">
        <v>40</v>
      </c>
      <c r="E303" t="s">
        <v>80</v>
      </c>
      <c r="F303" t="s">
        <v>81</v>
      </c>
      <c r="G303" t="s">
        <v>24</v>
      </c>
      <c r="H303">
        <v>0.39999999999999997</v>
      </c>
      <c r="I303">
        <v>7000</v>
      </c>
      <c r="J303">
        <v>2799.9999999999995</v>
      </c>
      <c r="K303">
        <v>1119.9999999999998</v>
      </c>
      <c r="L303">
        <v>0.4</v>
      </c>
    </row>
    <row r="304" spans="1:12" x14ac:dyDescent="0.3">
      <c r="A304" t="s">
        <v>34</v>
      </c>
      <c r="B304">
        <v>1128299</v>
      </c>
      <c r="C304" s="43">
        <v>44220</v>
      </c>
      <c r="D304" t="s">
        <v>35</v>
      </c>
      <c r="E304" t="s">
        <v>82</v>
      </c>
      <c r="F304" t="s">
        <v>83</v>
      </c>
      <c r="G304" t="s">
        <v>24</v>
      </c>
      <c r="H304">
        <v>0.30000000000000004</v>
      </c>
      <c r="I304">
        <v>3500</v>
      </c>
      <c r="J304">
        <v>1050.0000000000002</v>
      </c>
      <c r="K304">
        <v>367.50000000000006</v>
      </c>
      <c r="L304">
        <v>0.35</v>
      </c>
    </row>
    <row r="305" spans="1:12" x14ac:dyDescent="0.3">
      <c r="A305" t="s">
        <v>34</v>
      </c>
      <c r="B305">
        <v>1128299</v>
      </c>
      <c r="C305" s="43">
        <v>44251</v>
      </c>
      <c r="D305" t="s">
        <v>35</v>
      </c>
      <c r="E305" t="s">
        <v>82</v>
      </c>
      <c r="F305" t="s">
        <v>83</v>
      </c>
      <c r="G305" t="s">
        <v>24</v>
      </c>
      <c r="H305">
        <v>0.30000000000000004</v>
      </c>
      <c r="I305">
        <v>4500</v>
      </c>
      <c r="J305">
        <v>1350.0000000000002</v>
      </c>
      <c r="K305">
        <v>472.50000000000006</v>
      </c>
      <c r="L305">
        <v>0.35</v>
      </c>
    </row>
    <row r="306" spans="1:12" x14ac:dyDescent="0.3">
      <c r="A306" t="s">
        <v>34</v>
      </c>
      <c r="B306">
        <v>1128299</v>
      </c>
      <c r="C306" s="43">
        <v>44278</v>
      </c>
      <c r="D306" t="s">
        <v>35</v>
      </c>
      <c r="E306" t="s">
        <v>82</v>
      </c>
      <c r="F306" t="s">
        <v>83</v>
      </c>
      <c r="G306" t="s">
        <v>24</v>
      </c>
      <c r="H306">
        <v>0.4</v>
      </c>
      <c r="I306">
        <v>4750</v>
      </c>
      <c r="J306">
        <v>1900</v>
      </c>
      <c r="K306">
        <v>665</v>
      </c>
      <c r="L306">
        <v>0.35</v>
      </c>
    </row>
    <row r="307" spans="1:12" x14ac:dyDescent="0.3">
      <c r="A307" t="s">
        <v>34</v>
      </c>
      <c r="B307">
        <v>1128299</v>
      </c>
      <c r="C307" s="43">
        <v>44310</v>
      </c>
      <c r="D307" t="s">
        <v>35</v>
      </c>
      <c r="E307" t="s">
        <v>82</v>
      </c>
      <c r="F307" t="s">
        <v>83</v>
      </c>
      <c r="G307" t="s">
        <v>24</v>
      </c>
      <c r="H307">
        <v>0.55000000000000004</v>
      </c>
      <c r="I307">
        <v>4750</v>
      </c>
      <c r="J307">
        <v>2612.5</v>
      </c>
      <c r="K307">
        <v>914.37499999999989</v>
      </c>
      <c r="L307">
        <v>0.35</v>
      </c>
    </row>
    <row r="308" spans="1:12" x14ac:dyDescent="0.3">
      <c r="A308" t="s">
        <v>34</v>
      </c>
      <c r="B308">
        <v>1128299</v>
      </c>
      <c r="C308" s="43">
        <v>44341</v>
      </c>
      <c r="D308" t="s">
        <v>35</v>
      </c>
      <c r="E308" t="s">
        <v>82</v>
      </c>
      <c r="F308" t="s">
        <v>83</v>
      </c>
      <c r="G308" t="s">
        <v>24</v>
      </c>
      <c r="H308">
        <v>0.5</v>
      </c>
      <c r="I308">
        <v>5000</v>
      </c>
      <c r="J308">
        <v>2500</v>
      </c>
      <c r="K308">
        <v>875</v>
      </c>
      <c r="L308">
        <v>0.35</v>
      </c>
    </row>
    <row r="309" spans="1:12" x14ac:dyDescent="0.3">
      <c r="A309" t="s">
        <v>34</v>
      </c>
      <c r="B309">
        <v>1128299</v>
      </c>
      <c r="C309" s="43">
        <v>44371</v>
      </c>
      <c r="D309" t="s">
        <v>35</v>
      </c>
      <c r="E309" t="s">
        <v>82</v>
      </c>
      <c r="F309" t="s">
        <v>83</v>
      </c>
      <c r="G309" t="s">
        <v>24</v>
      </c>
      <c r="H309">
        <v>0.54999999999999993</v>
      </c>
      <c r="I309">
        <v>7750</v>
      </c>
      <c r="J309">
        <v>4262.4999999999991</v>
      </c>
      <c r="K309">
        <v>1491.8749999999995</v>
      </c>
      <c r="L309">
        <v>0.35</v>
      </c>
    </row>
    <row r="310" spans="1:12" x14ac:dyDescent="0.3">
      <c r="A310" t="s">
        <v>34</v>
      </c>
      <c r="B310">
        <v>1128299</v>
      </c>
      <c r="C310" s="43">
        <v>44400</v>
      </c>
      <c r="D310" t="s">
        <v>35</v>
      </c>
      <c r="E310" t="s">
        <v>82</v>
      </c>
      <c r="F310" t="s">
        <v>83</v>
      </c>
      <c r="G310" t="s">
        <v>24</v>
      </c>
      <c r="H310">
        <v>0.85</v>
      </c>
      <c r="I310">
        <v>8500</v>
      </c>
      <c r="J310">
        <v>7225</v>
      </c>
      <c r="K310">
        <v>2528.75</v>
      </c>
      <c r="L310">
        <v>0.35</v>
      </c>
    </row>
    <row r="311" spans="1:12" x14ac:dyDescent="0.3">
      <c r="A311" t="s">
        <v>34</v>
      </c>
      <c r="B311">
        <v>1128299</v>
      </c>
      <c r="C311" s="43">
        <v>44432</v>
      </c>
      <c r="D311" t="s">
        <v>35</v>
      </c>
      <c r="E311" t="s">
        <v>82</v>
      </c>
      <c r="F311" t="s">
        <v>83</v>
      </c>
      <c r="G311" t="s">
        <v>24</v>
      </c>
      <c r="H311">
        <v>0.9</v>
      </c>
      <c r="I311">
        <v>8000</v>
      </c>
      <c r="J311">
        <v>7200</v>
      </c>
      <c r="K311">
        <v>2520</v>
      </c>
      <c r="L311">
        <v>0.35</v>
      </c>
    </row>
    <row r="312" spans="1:12" x14ac:dyDescent="0.3">
      <c r="A312" t="s">
        <v>34</v>
      </c>
      <c r="B312">
        <v>1128299</v>
      </c>
      <c r="C312" s="43">
        <v>44464</v>
      </c>
      <c r="D312" t="s">
        <v>35</v>
      </c>
      <c r="E312" t="s">
        <v>82</v>
      </c>
      <c r="F312" t="s">
        <v>83</v>
      </c>
      <c r="G312" t="s">
        <v>24</v>
      </c>
      <c r="H312">
        <v>0.50000000000000011</v>
      </c>
      <c r="I312">
        <v>4500</v>
      </c>
      <c r="J312">
        <v>2250.0000000000005</v>
      </c>
      <c r="K312">
        <v>787.50000000000011</v>
      </c>
      <c r="L312">
        <v>0.35</v>
      </c>
    </row>
    <row r="313" spans="1:12" x14ac:dyDescent="0.3">
      <c r="A313" t="s">
        <v>34</v>
      </c>
      <c r="B313">
        <v>1128299</v>
      </c>
      <c r="C313" s="43">
        <v>44493</v>
      </c>
      <c r="D313" t="s">
        <v>35</v>
      </c>
      <c r="E313" t="s">
        <v>82</v>
      </c>
      <c r="F313" t="s">
        <v>83</v>
      </c>
      <c r="G313" t="s">
        <v>24</v>
      </c>
      <c r="H313">
        <v>0.4</v>
      </c>
      <c r="I313">
        <v>3500</v>
      </c>
      <c r="J313">
        <v>1400</v>
      </c>
      <c r="K313">
        <v>489.99999999999994</v>
      </c>
      <c r="L313">
        <v>0.35</v>
      </c>
    </row>
    <row r="314" spans="1:12" x14ac:dyDescent="0.3">
      <c r="A314" t="s">
        <v>34</v>
      </c>
      <c r="B314">
        <v>1128299</v>
      </c>
      <c r="C314" s="43">
        <v>44524</v>
      </c>
      <c r="D314" t="s">
        <v>35</v>
      </c>
      <c r="E314" t="s">
        <v>82</v>
      </c>
      <c r="F314" t="s">
        <v>83</v>
      </c>
      <c r="G314" t="s">
        <v>24</v>
      </c>
      <c r="H314">
        <v>0.45000000000000007</v>
      </c>
      <c r="I314">
        <v>5750</v>
      </c>
      <c r="J314">
        <v>2587.5000000000005</v>
      </c>
      <c r="K314">
        <v>905.62500000000011</v>
      </c>
      <c r="L314">
        <v>0.35</v>
      </c>
    </row>
    <row r="315" spans="1:12" x14ac:dyDescent="0.3">
      <c r="A315" t="s">
        <v>34</v>
      </c>
      <c r="B315">
        <v>1128299</v>
      </c>
      <c r="C315" s="43">
        <v>44553</v>
      </c>
      <c r="D315" t="s">
        <v>35</v>
      </c>
      <c r="E315" t="s">
        <v>82</v>
      </c>
      <c r="F315" t="s">
        <v>83</v>
      </c>
      <c r="G315" t="s">
        <v>24</v>
      </c>
      <c r="H315">
        <v>0.65000000000000013</v>
      </c>
      <c r="I315">
        <v>7500</v>
      </c>
      <c r="J315">
        <v>4875.0000000000009</v>
      </c>
      <c r="K315">
        <v>1706.2500000000002</v>
      </c>
      <c r="L315">
        <v>0.35</v>
      </c>
    </row>
    <row r="316" spans="1:12" x14ac:dyDescent="0.3">
      <c r="A316" t="s">
        <v>34</v>
      </c>
      <c r="B316">
        <v>1128299</v>
      </c>
      <c r="C316" s="43">
        <v>44213</v>
      </c>
      <c r="D316" t="s">
        <v>35</v>
      </c>
      <c r="E316" t="s">
        <v>84</v>
      </c>
      <c r="F316" t="s">
        <v>67</v>
      </c>
      <c r="G316" t="s">
        <v>24</v>
      </c>
      <c r="H316">
        <v>0.35000000000000003</v>
      </c>
      <c r="I316">
        <v>4000</v>
      </c>
      <c r="J316">
        <v>1400.0000000000002</v>
      </c>
      <c r="K316">
        <v>560</v>
      </c>
      <c r="L316">
        <v>0.39999999999999997</v>
      </c>
    </row>
    <row r="317" spans="1:12" x14ac:dyDescent="0.3">
      <c r="A317" t="s">
        <v>34</v>
      </c>
      <c r="B317">
        <v>1128299</v>
      </c>
      <c r="C317" s="43">
        <v>44244</v>
      </c>
      <c r="D317" t="s">
        <v>35</v>
      </c>
      <c r="E317" t="s">
        <v>84</v>
      </c>
      <c r="F317" t="s">
        <v>67</v>
      </c>
      <c r="G317" t="s">
        <v>24</v>
      </c>
      <c r="H317">
        <v>0.35000000000000003</v>
      </c>
      <c r="I317">
        <v>5000</v>
      </c>
      <c r="J317">
        <v>1750.0000000000002</v>
      </c>
      <c r="K317">
        <v>700</v>
      </c>
      <c r="L317">
        <v>0.39999999999999997</v>
      </c>
    </row>
    <row r="318" spans="1:12" x14ac:dyDescent="0.3">
      <c r="A318" t="s">
        <v>34</v>
      </c>
      <c r="B318">
        <v>1128299</v>
      </c>
      <c r="C318" s="43">
        <v>44271</v>
      </c>
      <c r="D318" t="s">
        <v>35</v>
      </c>
      <c r="E318" t="s">
        <v>84</v>
      </c>
      <c r="F318" t="s">
        <v>67</v>
      </c>
      <c r="G318" t="s">
        <v>24</v>
      </c>
      <c r="H318">
        <v>0.45</v>
      </c>
      <c r="I318">
        <v>5250</v>
      </c>
      <c r="J318">
        <v>2362.5</v>
      </c>
      <c r="K318">
        <v>944.99999999999989</v>
      </c>
      <c r="L318">
        <v>0.39999999999999997</v>
      </c>
    </row>
    <row r="319" spans="1:12" x14ac:dyDescent="0.3">
      <c r="A319" t="s">
        <v>34</v>
      </c>
      <c r="B319">
        <v>1128299</v>
      </c>
      <c r="C319" s="43">
        <v>44303</v>
      </c>
      <c r="D319" t="s">
        <v>35</v>
      </c>
      <c r="E319" t="s">
        <v>84</v>
      </c>
      <c r="F319" t="s">
        <v>67</v>
      </c>
      <c r="G319" t="s">
        <v>24</v>
      </c>
      <c r="H319">
        <v>0.5</v>
      </c>
      <c r="I319">
        <v>5250</v>
      </c>
      <c r="J319">
        <v>2625</v>
      </c>
      <c r="K319">
        <v>1050</v>
      </c>
      <c r="L319">
        <v>0.39999999999999997</v>
      </c>
    </row>
    <row r="320" spans="1:12" x14ac:dyDescent="0.3">
      <c r="A320" t="s">
        <v>34</v>
      </c>
      <c r="B320">
        <v>1128299</v>
      </c>
      <c r="C320" s="43">
        <v>44334</v>
      </c>
      <c r="D320" t="s">
        <v>35</v>
      </c>
      <c r="E320" t="s">
        <v>84</v>
      </c>
      <c r="F320" t="s">
        <v>67</v>
      </c>
      <c r="G320" t="s">
        <v>24</v>
      </c>
      <c r="H320">
        <v>0.45</v>
      </c>
      <c r="I320">
        <v>5500</v>
      </c>
      <c r="J320">
        <v>2475</v>
      </c>
      <c r="K320">
        <v>989.99999999999989</v>
      </c>
      <c r="L320">
        <v>0.39999999999999997</v>
      </c>
    </row>
    <row r="321" spans="1:12" x14ac:dyDescent="0.3">
      <c r="A321" t="s">
        <v>34</v>
      </c>
      <c r="B321">
        <v>1128299</v>
      </c>
      <c r="C321" s="43">
        <v>44364</v>
      </c>
      <c r="D321" t="s">
        <v>35</v>
      </c>
      <c r="E321" t="s">
        <v>84</v>
      </c>
      <c r="F321" t="s">
        <v>67</v>
      </c>
      <c r="G321" t="s">
        <v>24</v>
      </c>
      <c r="H321">
        <v>0.6</v>
      </c>
      <c r="I321">
        <v>8250</v>
      </c>
      <c r="J321">
        <v>4950</v>
      </c>
      <c r="K321">
        <v>1979.9999999999998</v>
      </c>
      <c r="L321">
        <v>0.39999999999999997</v>
      </c>
    </row>
    <row r="322" spans="1:12" x14ac:dyDescent="0.3">
      <c r="A322" t="s">
        <v>34</v>
      </c>
      <c r="B322">
        <v>1128299</v>
      </c>
      <c r="C322" s="43">
        <v>44393</v>
      </c>
      <c r="D322" t="s">
        <v>35</v>
      </c>
      <c r="E322" t="s">
        <v>84</v>
      </c>
      <c r="F322" t="s">
        <v>67</v>
      </c>
      <c r="G322" t="s">
        <v>24</v>
      </c>
      <c r="H322">
        <v>0.9</v>
      </c>
      <c r="I322">
        <v>9000</v>
      </c>
      <c r="J322">
        <v>8100</v>
      </c>
      <c r="K322">
        <v>3239.9999999999995</v>
      </c>
      <c r="L322">
        <v>0.39999999999999997</v>
      </c>
    </row>
    <row r="323" spans="1:12" x14ac:dyDescent="0.3">
      <c r="A323" t="s">
        <v>34</v>
      </c>
      <c r="B323">
        <v>1128299</v>
      </c>
      <c r="C323" s="43">
        <v>44425</v>
      </c>
      <c r="D323" t="s">
        <v>35</v>
      </c>
      <c r="E323" t="s">
        <v>84</v>
      </c>
      <c r="F323" t="s">
        <v>67</v>
      </c>
      <c r="G323" t="s">
        <v>24</v>
      </c>
      <c r="H323">
        <v>0.95000000000000007</v>
      </c>
      <c r="I323">
        <v>8500</v>
      </c>
      <c r="J323">
        <v>8075.0000000000009</v>
      </c>
      <c r="K323">
        <v>3230</v>
      </c>
      <c r="L323">
        <v>0.39999999999999997</v>
      </c>
    </row>
    <row r="324" spans="1:12" x14ac:dyDescent="0.3">
      <c r="A324" t="s">
        <v>34</v>
      </c>
      <c r="B324">
        <v>1128299</v>
      </c>
      <c r="C324" s="43">
        <v>44457</v>
      </c>
      <c r="D324" t="s">
        <v>35</v>
      </c>
      <c r="E324" t="s">
        <v>84</v>
      </c>
      <c r="F324" t="s">
        <v>67</v>
      </c>
      <c r="G324" t="s">
        <v>24</v>
      </c>
      <c r="H324">
        <v>0.45000000000000012</v>
      </c>
      <c r="I324">
        <v>5000</v>
      </c>
      <c r="J324">
        <v>2250.0000000000005</v>
      </c>
      <c r="K324">
        <v>900.00000000000011</v>
      </c>
      <c r="L324">
        <v>0.39999999999999997</v>
      </c>
    </row>
    <row r="325" spans="1:12" x14ac:dyDescent="0.3">
      <c r="A325" t="s">
        <v>34</v>
      </c>
      <c r="B325">
        <v>1128299</v>
      </c>
      <c r="C325" s="43">
        <v>44486</v>
      </c>
      <c r="D325" t="s">
        <v>35</v>
      </c>
      <c r="E325" t="s">
        <v>84</v>
      </c>
      <c r="F325" t="s">
        <v>67</v>
      </c>
      <c r="G325" t="s">
        <v>24</v>
      </c>
      <c r="H325">
        <v>0.35000000000000003</v>
      </c>
      <c r="I325">
        <v>4000</v>
      </c>
      <c r="J325">
        <v>1400.0000000000002</v>
      </c>
      <c r="K325">
        <v>560</v>
      </c>
      <c r="L325">
        <v>0.39999999999999997</v>
      </c>
    </row>
    <row r="326" spans="1:12" x14ac:dyDescent="0.3">
      <c r="A326" t="s">
        <v>34</v>
      </c>
      <c r="B326">
        <v>1128299</v>
      </c>
      <c r="C326" s="43">
        <v>44517</v>
      </c>
      <c r="D326" t="s">
        <v>35</v>
      </c>
      <c r="E326" t="s">
        <v>84</v>
      </c>
      <c r="F326" t="s">
        <v>67</v>
      </c>
      <c r="G326" t="s">
        <v>24</v>
      </c>
      <c r="H326">
        <v>0.40000000000000008</v>
      </c>
      <c r="I326">
        <v>6250</v>
      </c>
      <c r="J326">
        <v>2500.0000000000005</v>
      </c>
      <c r="K326">
        <v>1000.0000000000001</v>
      </c>
      <c r="L326">
        <v>0.39999999999999997</v>
      </c>
    </row>
    <row r="327" spans="1:12" x14ac:dyDescent="0.3">
      <c r="A327" t="s">
        <v>34</v>
      </c>
      <c r="B327">
        <v>1128299</v>
      </c>
      <c r="C327" s="43">
        <v>44546</v>
      </c>
      <c r="D327" t="s">
        <v>35</v>
      </c>
      <c r="E327" t="s">
        <v>84</v>
      </c>
      <c r="F327" t="s">
        <v>67</v>
      </c>
      <c r="G327" t="s">
        <v>24</v>
      </c>
      <c r="H327">
        <v>0.70000000000000018</v>
      </c>
      <c r="I327">
        <v>8000</v>
      </c>
      <c r="J327">
        <v>5600.0000000000018</v>
      </c>
      <c r="K327">
        <v>2240.0000000000005</v>
      </c>
      <c r="L327">
        <v>0.39999999999999997</v>
      </c>
    </row>
    <row r="328" spans="1:12" x14ac:dyDescent="0.3">
      <c r="A328" t="s">
        <v>30</v>
      </c>
      <c r="B328">
        <v>1197831</v>
      </c>
      <c r="C328" s="43">
        <v>44201</v>
      </c>
      <c r="D328" t="s">
        <v>31</v>
      </c>
      <c r="E328" t="s">
        <v>85</v>
      </c>
      <c r="F328" t="s">
        <v>86</v>
      </c>
      <c r="G328" t="s">
        <v>24</v>
      </c>
      <c r="H328">
        <v>0.2</v>
      </c>
      <c r="I328">
        <v>6750</v>
      </c>
      <c r="J328">
        <v>1350</v>
      </c>
      <c r="K328">
        <v>405</v>
      </c>
      <c r="L328">
        <v>0.3</v>
      </c>
    </row>
    <row r="329" spans="1:12" x14ac:dyDescent="0.3">
      <c r="A329" t="s">
        <v>30</v>
      </c>
      <c r="B329">
        <v>1197831</v>
      </c>
      <c r="C329" s="43">
        <v>44231</v>
      </c>
      <c r="D329" t="s">
        <v>31</v>
      </c>
      <c r="E329" t="s">
        <v>85</v>
      </c>
      <c r="F329" t="s">
        <v>86</v>
      </c>
      <c r="G329" t="s">
        <v>24</v>
      </c>
      <c r="H329">
        <v>0.25</v>
      </c>
      <c r="I329">
        <v>6250</v>
      </c>
      <c r="J329">
        <v>1562.5</v>
      </c>
      <c r="K329">
        <v>468.75</v>
      </c>
      <c r="L329">
        <v>0.3</v>
      </c>
    </row>
    <row r="330" spans="1:12" x14ac:dyDescent="0.3">
      <c r="A330" t="s">
        <v>30</v>
      </c>
      <c r="B330">
        <v>1197831</v>
      </c>
      <c r="C330" s="43">
        <v>44261</v>
      </c>
      <c r="D330" t="s">
        <v>31</v>
      </c>
      <c r="E330" t="s">
        <v>85</v>
      </c>
      <c r="F330" t="s">
        <v>86</v>
      </c>
      <c r="G330" t="s">
        <v>24</v>
      </c>
      <c r="H330">
        <v>0.3</v>
      </c>
      <c r="I330">
        <v>6250</v>
      </c>
      <c r="J330">
        <v>1875</v>
      </c>
      <c r="K330">
        <v>656.25</v>
      </c>
      <c r="L330">
        <v>0.35</v>
      </c>
    </row>
    <row r="331" spans="1:12" x14ac:dyDescent="0.3">
      <c r="A331" t="s">
        <v>30</v>
      </c>
      <c r="B331">
        <v>1197831</v>
      </c>
      <c r="C331" s="43">
        <v>44291</v>
      </c>
      <c r="D331" t="s">
        <v>31</v>
      </c>
      <c r="E331" t="s">
        <v>85</v>
      </c>
      <c r="F331" t="s">
        <v>86</v>
      </c>
      <c r="G331" t="s">
        <v>24</v>
      </c>
      <c r="H331">
        <v>0.19999999999999998</v>
      </c>
      <c r="I331">
        <v>6500</v>
      </c>
      <c r="J331">
        <v>1300</v>
      </c>
      <c r="K331">
        <v>454.99999999999994</v>
      </c>
      <c r="L331">
        <v>0.35</v>
      </c>
    </row>
    <row r="332" spans="1:12" x14ac:dyDescent="0.3">
      <c r="A332" t="s">
        <v>30</v>
      </c>
      <c r="B332">
        <v>1197831</v>
      </c>
      <c r="C332" s="43">
        <v>44321</v>
      </c>
      <c r="D332" t="s">
        <v>31</v>
      </c>
      <c r="E332" t="s">
        <v>85</v>
      </c>
      <c r="F332" t="s">
        <v>86</v>
      </c>
      <c r="G332" t="s">
        <v>24</v>
      </c>
      <c r="H332">
        <v>0.19999999999999998</v>
      </c>
      <c r="I332">
        <v>7000</v>
      </c>
      <c r="J332">
        <v>1399.9999999999998</v>
      </c>
      <c r="K332">
        <v>489.99999999999989</v>
      </c>
      <c r="L332">
        <v>0.35</v>
      </c>
    </row>
    <row r="333" spans="1:12" x14ac:dyDescent="0.3">
      <c r="A333" t="s">
        <v>30</v>
      </c>
      <c r="B333">
        <v>1197831</v>
      </c>
      <c r="C333" s="43">
        <v>44351</v>
      </c>
      <c r="D333" t="s">
        <v>31</v>
      </c>
      <c r="E333" t="s">
        <v>85</v>
      </c>
      <c r="F333" t="s">
        <v>86</v>
      </c>
      <c r="G333" t="s">
        <v>24</v>
      </c>
      <c r="H333">
        <v>0.45</v>
      </c>
      <c r="I333">
        <v>7500</v>
      </c>
      <c r="J333">
        <v>3375</v>
      </c>
      <c r="K333">
        <v>1181.25</v>
      </c>
      <c r="L333">
        <v>0.35</v>
      </c>
    </row>
    <row r="334" spans="1:12" x14ac:dyDescent="0.3">
      <c r="A334" t="s">
        <v>30</v>
      </c>
      <c r="B334">
        <v>1197831</v>
      </c>
      <c r="C334" s="43">
        <v>44383</v>
      </c>
      <c r="D334" t="s">
        <v>31</v>
      </c>
      <c r="E334" t="s">
        <v>85</v>
      </c>
      <c r="F334" t="s">
        <v>86</v>
      </c>
      <c r="G334" t="s">
        <v>24</v>
      </c>
      <c r="H334">
        <v>0.5</v>
      </c>
      <c r="I334">
        <v>7750</v>
      </c>
      <c r="J334">
        <v>3875</v>
      </c>
      <c r="K334">
        <v>1549.9999999999998</v>
      </c>
      <c r="L334">
        <v>0.39999999999999997</v>
      </c>
    </row>
    <row r="335" spans="1:12" x14ac:dyDescent="0.3">
      <c r="A335" t="s">
        <v>30</v>
      </c>
      <c r="B335">
        <v>1197831</v>
      </c>
      <c r="C335" s="43">
        <v>44416</v>
      </c>
      <c r="D335" t="s">
        <v>31</v>
      </c>
      <c r="E335" t="s">
        <v>85</v>
      </c>
      <c r="F335" t="s">
        <v>86</v>
      </c>
      <c r="G335" t="s">
        <v>24</v>
      </c>
      <c r="H335">
        <v>0.5</v>
      </c>
      <c r="I335">
        <v>7500</v>
      </c>
      <c r="J335">
        <v>3750</v>
      </c>
      <c r="K335">
        <v>1499.9999999999998</v>
      </c>
      <c r="L335">
        <v>0.39999999999999997</v>
      </c>
    </row>
    <row r="336" spans="1:12" x14ac:dyDescent="0.3">
      <c r="A336" t="s">
        <v>30</v>
      </c>
      <c r="B336">
        <v>1197831</v>
      </c>
      <c r="C336" s="43">
        <v>44444</v>
      </c>
      <c r="D336" t="s">
        <v>31</v>
      </c>
      <c r="E336" t="s">
        <v>85</v>
      </c>
      <c r="F336" t="s">
        <v>86</v>
      </c>
      <c r="G336" t="s">
        <v>24</v>
      </c>
      <c r="H336">
        <v>0.55000000000000004</v>
      </c>
      <c r="I336">
        <v>6750</v>
      </c>
      <c r="J336">
        <v>3712.5000000000005</v>
      </c>
      <c r="K336">
        <v>1485</v>
      </c>
      <c r="L336">
        <v>0.39999999999999997</v>
      </c>
    </row>
    <row r="337" spans="1:12" x14ac:dyDescent="0.3">
      <c r="A337" t="s">
        <v>30</v>
      </c>
      <c r="B337">
        <v>1197831</v>
      </c>
      <c r="C337" s="43">
        <v>44473</v>
      </c>
      <c r="D337" t="s">
        <v>31</v>
      </c>
      <c r="E337" t="s">
        <v>85</v>
      </c>
      <c r="F337" t="s">
        <v>86</v>
      </c>
      <c r="G337" t="s">
        <v>24</v>
      </c>
      <c r="H337">
        <v>0.4</v>
      </c>
      <c r="I337">
        <v>5750</v>
      </c>
      <c r="J337">
        <v>2300</v>
      </c>
      <c r="K337">
        <v>919.99999999999989</v>
      </c>
      <c r="L337">
        <v>0.39999999999999997</v>
      </c>
    </row>
    <row r="338" spans="1:12" x14ac:dyDescent="0.3">
      <c r="A338" t="s">
        <v>30</v>
      </c>
      <c r="B338">
        <v>1197831</v>
      </c>
      <c r="C338" s="43">
        <v>44505</v>
      </c>
      <c r="D338" t="s">
        <v>31</v>
      </c>
      <c r="E338" t="s">
        <v>85</v>
      </c>
      <c r="F338" t="s">
        <v>86</v>
      </c>
      <c r="G338" t="s">
        <v>24</v>
      </c>
      <c r="H338">
        <v>0.35000000000000003</v>
      </c>
      <c r="I338">
        <v>6750</v>
      </c>
      <c r="J338">
        <v>2362.5</v>
      </c>
      <c r="K338">
        <v>944.99999999999989</v>
      </c>
      <c r="L338">
        <v>0.39999999999999997</v>
      </c>
    </row>
    <row r="339" spans="1:12" x14ac:dyDescent="0.3">
      <c r="A339" t="s">
        <v>30</v>
      </c>
      <c r="B339">
        <v>1197831</v>
      </c>
      <c r="C339" s="43">
        <v>44534</v>
      </c>
      <c r="D339" t="s">
        <v>31</v>
      </c>
      <c r="E339" t="s">
        <v>85</v>
      </c>
      <c r="F339" t="s">
        <v>86</v>
      </c>
      <c r="G339" t="s">
        <v>24</v>
      </c>
      <c r="H339">
        <v>0.54999999999999993</v>
      </c>
      <c r="I339">
        <v>7750</v>
      </c>
      <c r="J339">
        <v>4262.4999999999991</v>
      </c>
      <c r="K339">
        <v>1704.9999999999995</v>
      </c>
      <c r="L339">
        <v>0.39999999999999997</v>
      </c>
    </row>
    <row r="340" spans="1:12" x14ac:dyDescent="0.3">
      <c r="A340" t="s">
        <v>34</v>
      </c>
      <c r="B340">
        <v>1128299</v>
      </c>
      <c r="C340" s="43">
        <v>44219</v>
      </c>
      <c r="D340" t="s">
        <v>35</v>
      </c>
      <c r="E340" t="s">
        <v>87</v>
      </c>
      <c r="F340" t="s">
        <v>88</v>
      </c>
      <c r="G340" t="s">
        <v>24</v>
      </c>
      <c r="H340">
        <v>0.29999999999999993</v>
      </c>
      <c r="I340">
        <v>4250</v>
      </c>
      <c r="J340">
        <v>1274.9999999999998</v>
      </c>
      <c r="K340">
        <v>446.24999999999989</v>
      </c>
      <c r="L340">
        <v>0.35</v>
      </c>
    </row>
    <row r="341" spans="1:12" x14ac:dyDescent="0.3">
      <c r="A341" t="s">
        <v>34</v>
      </c>
      <c r="B341">
        <v>1128299</v>
      </c>
      <c r="C341" s="43">
        <v>44250</v>
      </c>
      <c r="D341" t="s">
        <v>35</v>
      </c>
      <c r="E341" t="s">
        <v>87</v>
      </c>
      <c r="F341" t="s">
        <v>88</v>
      </c>
      <c r="G341" t="s">
        <v>24</v>
      </c>
      <c r="H341">
        <v>0.29999999999999993</v>
      </c>
      <c r="I341">
        <v>4750</v>
      </c>
      <c r="J341">
        <v>1424.9999999999998</v>
      </c>
      <c r="K341">
        <v>498.74999999999989</v>
      </c>
      <c r="L341">
        <v>0.35</v>
      </c>
    </row>
    <row r="342" spans="1:12" x14ac:dyDescent="0.3">
      <c r="A342" t="s">
        <v>34</v>
      </c>
      <c r="B342">
        <v>1128299</v>
      </c>
      <c r="C342" s="43">
        <v>44277</v>
      </c>
      <c r="D342" t="s">
        <v>35</v>
      </c>
      <c r="E342" t="s">
        <v>87</v>
      </c>
      <c r="F342" t="s">
        <v>88</v>
      </c>
      <c r="G342" t="s">
        <v>24</v>
      </c>
      <c r="H342">
        <v>0.4</v>
      </c>
      <c r="I342">
        <v>5000</v>
      </c>
      <c r="J342">
        <v>2000</v>
      </c>
      <c r="K342">
        <v>700</v>
      </c>
      <c r="L342">
        <v>0.35</v>
      </c>
    </row>
    <row r="343" spans="1:12" x14ac:dyDescent="0.3">
      <c r="A343" t="s">
        <v>34</v>
      </c>
      <c r="B343">
        <v>1128299</v>
      </c>
      <c r="C343" s="43">
        <v>44309</v>
      </c>
      <c r="D343" t="s">
        <v>35</v>
      </c>
      <c r="E343" t="s">
        <v>87</v>
      </c>
      <c r="F343" t="s">
        <v>88</v>
      </c>
      <c r="G343" t="s">
        <v>24</v>
      </c>
      <c r="H343">
        <v>0.5</v>
      </c>
      <c r="I343">
        <v>5000</v>
      </c>
      <c r="J343">
        <v>2500</v>
      </c>
      <c r="K343">
        <v>875</v>
      </c>
      <c r="L343">
        <v>0.35</v>
      </c>
    </row>
    <row r="344" spans="1:12" x14ac:dyDescent="0.3">
      <c r="A344" t="s">
        <v>34</v>
      </c>
      <c r="B344">
        <v>1128299</v>
      </c>
      <c r="C344" s="43">
        <v>44340</v>
      </c>
      <c r="D344" t="s">
        <v>35</v>
      </c>
      <c r="E344" t="s">
        <v>87</v>
      </c>
      <c r="F344" t="s">
        <v>88</v>
      </c>
      <c r="G344" t="s">
        <v>24</v>
      </c>
      <c r="H344">
        <v>0.5</v>
      </c>
      <c r="I344">
        <v>5250</v>
      </c>
      <c r="J344">
        <v>2625</v>
      </c>
      <c r="K344">
        <v>918.74999999999989</v>
      </c>
      <c r="L344">
        <v>0.35</v>
      </c>
    </row>
    <row r="345" spans="1:12" x14ac:dyDescent="0.3">
      <c r="A345" t="s">
        <v>34</v>
      </c>
      <c r="B345">
        <v>1128299</v>
      </c>
      <c r="C345" s="43">
        <v>44370</v>
      </c>
      <c r="D345" t="s">
        <v>35</v>
      </c>
      <c r="E345" t="s">
        <v>87</v>
      </c>
      <c r="F345" t="s">
        <v>88</v>
      </c>
      <c r="G345" t="s">
        <v>24</v>
      </c>
      <c r="H345">
        <v>0.5</v>
      </c>
      <c r="I345">
        <v>6250</v>
      </c>
      <c r="J345">
        <v>3125</v>
      </c>
      <c r="K345">
        <v>1093.75</v>
      </c>
      <c r="L345">
        <v>0.35</v>
      </c>
    </row>
    <row r="346" spans="1:12" x14ac:dyDescent="0.3">
      <c r="A346" t="s">
        <v>34</v>
      </c>
      <c r="B346">
        <v>1128299</v>
      </c>
      <c r="C346" s="43">
        <v>44399</v>
      </c>
      <c r="D346" t="s">
        <v>35</v>
      </c>
      <c r="E346" t="s">
        <v>87</v>
      </c>
      <c r="F346" t="s">
        <v>88</v>
      </c>
      <c r="G346" t="s">
        <v>24</v>
      </c>
      <c r="H346">
        <v>0.5</v>
      </c>
      <c r="I346">
        <v>6750</v>
      </c>
      <c r="J346">
        <v>3375</v>
      </c>
      <c r="K346">
        <v>1181.25</v>
      </c>
      <c r="L346">
        <v>0.35</v>
      </c>
    </row>
    <row r="347" spans="1:12" x14ac:dyDescent="0.3">
      <c r="A347" t="s">
        <v>34</v>
      </c>
      <c r="B347">
        <v>1128299</v>
      </c>
      <c r="C347" s="43">
        <v>44431</v>
      </c>
      <c r="D347" t="s">
        <v>35</v>
      </c>
      <c r="E347" t="s">
        <v>87</v>
      </c>
      <c r="F347" t="s">
        <v>88</v>
      </c>
      <c r="G347" t="s">
        <v>24</v>
      </c>
      <c r="H347">
        <v>0.55000000000000004</v>
      </c>
      <c r="I347">
        <v>6250</v>
      </c>
      <c r="J347">
        <v>3437.5000000000005</v>
      </c>
      <c r="K347">
        <v>1203.125</v>
      </c>
      <c r="L347">
        <v>0.35</v>
      </c>
    </row>
    <row r="348" spans="1:12" x14ac:dyDescent="0.3">
      <c r="A348" t="s">
        <v>34</v>
      </c>
      <c r="B348">
        <v>1128299</v>
      </c>
      <c r="C348" s="43">
        <v>44463</v>
      </c>
      <c r="D348" t="s">
        <v>35</v>
      </c>
      <c r="E348" t="s">
        <v>87</v>
      </c>
      <c r="F348" t="s">
        <v>88</v>
      </c>
      <c r="G348" t="s">
        <v>24</v>
      </c>
      <c r="H348">
        <v>0.45000000000000007</v>
      </c>
      <c r="I348">
        <v>5750</v>
      </c>
      <c r="J348">
        <v>2587.5000000000005</v>
      </c>
      <c r="K348">
        <v>905.62500000000011</v>
      </c>
      <c r="L348">
        <v>0.35</v>
      </c>
    </row>
    <row r="349" spans="1:12" x14ac:dyDescent="0.3">
      <c r="A349" t="s">
        <v>34</v>
      </c>
      <c r="B349">
        <v>1128299</v>
      </c>
      <c r="C349" s="43">
        <v>44492</v>
      </c>
      <c r="D349" t="s">
        <v>35</v>
      </c>
      <c r="E349" t="s">
        <v>87</v>
      </c>
      <c r="F349" t="s">
        <v>88</v>
      </c>
      <c r="G349" t="s">
        <v>24</v>
      </c>
      <c r="H349">
        <v>0.45000000000000007</v>
      </c>
      <c r="I349">
        <v>5000</v>
      </c>
      <c r="J349">
        <v>2250.0000000000005</v>
      </c>
      <c r="K349">
        <v>787.50000000000011</v>
      </c>
      <c r="L349">
        <v>0.35</v>
      </c>
    </row>
    <row r="350" spans="1:12" x14ac:dyDescent="0.3">
      <c r="A350" t="s">
        <v>34</v>
      </c>
      <c r="B350">
        <v>1128299</v>
      </c>
      <c r="C350" s="43">
        <v>44523</v>
      </c>
      <c r="D350" t="s">
        <v>35</v>
      </c>
      <c r="E350" t="s">
        <v>87</v>
      </c>
      <c r="F350" t="s">
        <v>88</v>
      </c>
      <c r="G350" t="s">
        <v>24</v>
      </c>
      <c r="H350">
        <v>0.45000000000000007</v>
      </c>
      <c r="I350">
        <v>5000</v>
      </c>
      <c r="J350">
        <v>2250.0000000000005</v>
      </c>
      <c r="K350">
        <v>787.50000000000011</v>
      </c>
      <c r="L350">
        <v>0.35</v>
      </c>
    </row>
    <row r="351" spans="1:12" x14ac:dyDescent="0.3">
      <c r="A351" t="s">
        <v>34</v>
      </c>
      <c r="B351">
        <v>1128299</v>
      </c>
      <c r="C351" s="43">
        <v>44552</v>
      </c>
      <c r="D351" t="s">
        <v>35</v>
      </c>
      <c r="E351" t="s">
        <v>87</v>
      </c>
      <c r="F351" t="s">
        <v>88</v>
      </c>
      <c r="G351" t="s">
        <v>24</v>
      </c>
      <c r="H351">
        <v>0.45000000000000007</v>
      </c>
      <c r="I351">
        <v>6250</v>
      </c>
      <c r="J351">
        <v>2812.5000000000005</v>
      </c>
      <c r="K351">
        <v>984.37500000000011</v>
      </c>
      <c r="L351">
        <v>0.35</v>
      </c>
    </row>
    <row r="352" spans="1:12" x14ac:dyDescent="0.3">
      <c r="A352" t="s">
        <v>34</v>
      </c>
      <c r="B352">
        <v>1128299</v>
      </c>
      <c r="C352" s="43">
        <v>44222</v>
      </c>
      <c r="D352" t="s">
        <v>35</v>
      </c>
      <c r="E352" t="s">
        <v>89</v>
      </c>
      <c r="F352" t="s">
        <v>90</v>
      </c>
      <c r="G352" t="s">
        <v>24</v>
      </c>
      <c r="H352">
        <v>0.34999999999999992</v>
      </c>
      <c r="I352">
        <v>4750</v>
      </c>
      <c r="J352">
        <v>1662.4999999999995</v>
      </c>
      <c r="K352">
        <v>581.87499999999977</v>
      </c>
      <c r="L352">
        <v>0.35</v>
      </c>
    </row>
    <row r="353" spans="1:12" x14ac:dyDescent="0.3">
      <c r="A353" t="s">
        <v>34</v>
      </c>
      <c r="B353">
        <v>1128299</v>
      </c>
      <c r="C353" s="43">
        <v>44253</v>
      </c>
      <c r="D353" t="s">
        <v>35</v>
      </c>
      <c r="E353" t="s">
        <v>89</v>
      </c>
      <c r="F353" t="s">
        <v>90</v>
      </c>
      <c r="G353" t="s">
        <v>24</v>
      </c>
      <c r="H353">
        <v>0.34999999999999992</v>
      </c>
      <c r="I353">
        <v>5250</v>
      </c>
      <c r="J353">
        <v>1837.4999999999995</v>
      </c>
      <c r="K353">
        <v>643.12499999999977</v>
      </c>
      <c r="L353">
        <v>0.35</v>
      </c>
    </row>
    <row r="354" spans="1:12" x14ac:dyDescent="0.3">
      <c r="A354" t="s">
        <v>34</v>
      </c>
      <c r="B354">
        <v>1128299</v>
      </c>
      <c r="C354" s="43">
        <v>44280</v>
      </c>
      <c r="D354" t="s">
        <v>35</v>
      </c>
      <c r="E354" t="s">
        <v>89</v>
      </c>
      <c r="F354" t="s">
        <v>90</v>
      </c>
      <c r="G354" t="s">
        <v>24</v>
      </c>
      <c r="H354">
        <v>0.45</v>
      </c>
      <c r="I354">
        <v>5500</v>
      </c>
      <c r="J354">
        <v>2475</v>
      </c>
      <c r="K354">
        <v>866.25</v>
      </c>
      <c r="L354">
        <v>0.35</v>
      </c>
    </row>
    <row r="355" spans="1:12" x14ac:dyDescent="0.3">
      <c r="A355" t="s">
        <v>34</v>
      </c>
      <c r="B355">
        <v>1128299</v>
      </c>
      <c r="C355" s="43">
        <v>44312</v>
      </c>
      <c r="D355" t="s">
        <v>35</v>
      </c>
      <c r="E355" t="s">
        <v>89</v>
      </c>
      <c r="F355" t="s">
        <v>90</v>
      </c>
      <c r="G355" t="s">
        <v>24</v>
      </c>
      <c r="H355">
        <v>0.55000000000000004</v>
      </c>
      <c r="I355">
        <v>5500</v>
      </c>
      <c r="J355">
        <v>3025.0000000000005</v>
      </c>
      <c r="K355">
        <v>1058.75</v>
      </c>
      <c r="L355">
        <v>0.35</v>
      </c>
    </row>
    <row r="356" spans="1:12" x14ac:dyDescent="0.3">
      <c r="A356" t="s">
        <v>34</v>
      </c>
      <c r="B356">
        <v>1128299</v>
      </c>
      <c r="C356" s="43">
        <v>44343</v>
      </c>
      <c r="D356" t="s">
        <v>35</v>
      </c>
      <c r="E356" t="s">
        <v>89</v>
      </c>
      <c r="F356" t="s">
        <v>90</v>
      </c>
      <c r="G356" t="s">
        <v>24</v>
      </c>
      <c r="H356">
        <v>0.55000000000000004</v>
      </c>
      <c r="I356">
        <v>5750</v>
      </c>
      <c r="J356">
        <v>3162.5000000000005</v>
      </c>
      <c r="K356">
        <v>1106.875</v>
      </c>
      <c r="L356">
        <v>0.35</v>
      </c>
    </row>
    <row r="357" spans="1:12" x14ac:dyDescent="0.3">
      <c r="A357" t="s">
        <v>34</v>
      </c>
      <c r="B357">
        <v>1128299</v>
      </c>
      <c r="C357" s="43">
        <v>44373</v>
      </c>
      <c r="D357" t="s">
        <v>35</v>
      </c>
      <c r="E357" t="s">
        <v>89</v>
      </c>
      <c r="F357" t="s">
        <v>90</v>
      </c>
      <c r="G357" t="s">
        <v>24</v>
      </c>
      <c r="H357">
        <v>0.55000000000000004</v>
      </c>
      <c r="I357">
        <v>7000</v>
      </c>
      <c r="J357">
        <v>3850.0000000000005</v>
      </c>
      <c r="K357">
        <v>1347.5</v>
      </c>
      <c r="L357">
        <v>0.35</v>
      </c>
    </row>
    <row r="358" spans="1:12" x14ac:dyDescent="0.3">
      <c r="A358" t="s">
        <v>34</v>
      </c>
      <c r="B358">
        <v>1128299</v>
      </c>
      <c r="C358" s="43">
        <v>44402</v>
      </c>
      <c r="D358" t="s">
        <v>35</v>
      </c>
      <c r="E358" t="s">
        <v>89</v>
      </c>
      <c r="F358" t="s">
        <v>90</v>
      </c>
      <c r="G358" t="s">
        <v>24</v>
      </c>
      <c r="H358">
        <v>0.55000000000000004</v>
      </c>
      <c r="I358">
        <v>7500</v>
      </c>
      <c r="J358">
        <v>4125</v>
      </c>
      <c r="K358">
        <v>1443.75</v>
      </c>
      <c r="L358">
        <v>0.35</v>
      </c>
    </row>
    <row r="359" spans="1:12" x14ac:dyDescent="0.3">
      <c r="A359" t="s">
        <v>34</v>
      </c>
      <c r="B359">
        <v>1128299</v>
      </c>
      <c r="C359" s="43">
        <v>44434</v>
      </c>
      <c r="D359" t="s">
        <v>35</v>
      </c>
      <c r="E359" t="s">
        <v>89</v>
      </c>
      <c r="F359" t="s">
        <v>90</v>
      </c>
      <c r="G359" t="s">
        <v>24</v>
      </c>
      <c r="H359">
        <v>0.60000000000000009</v>
      </c>
      <c r="I359">
        <v>7000</v>
      </c>
      <c r="J359">
        <v>4200.0000000000009</v>
      </c>
      <c r="K359">
        <v>1470.0000000000002</v>
      </c>
      <c r="L359">
        <v>0.35</v>
      </c>
    </row>
    <row r="360" spans="1:12" x14ac:dyDescent="0.3">
      <c r="A360" t="s">
        <v>34</v>
      </c>
      <c r="B360">
        <v>1128299</v>
      </c>
      <c r="C360" s="43">
        <v>44466</v>
      </c>
      <c r="D360" t="s">
        <v>35</v>
      </c>
      <c r="E360" t="s">
        <v>89</v>
      </c>
      <c r="F360" t="s">
        <v>90</v>
      </c>
      <c r="G360" t="s">
        <v>24</v>
      </c>
      <c r="H360">
        <v>0.50000000000000011</v>
      </c>
      <c r="I360">
        <v>6250</v>
      </c>
      <c r="J360">
        <v>3125.0000000000009</v>
      </c>
      <c r="K360">
        <v>1093.7500000000002</v>
      </c>
      <c r="L360">
        <v>0.35</v>
      </c>
    </row>
    <row r="361" spans="1:12" x14ac:dyDescent="0.3">
      <c r="A361" t="s">
        <v>34</v>
      </c>
      <c r="B361">
        <v>1128299</v>
      </c>
      <c r="C361" s="43">
        <v>44495</v>
      </c>
      <c r="D361" t="s">
        <v>35</v>
      </c>
      <c r="E361" t="s">
        <v>89</v>
      </c>
      <c r="F361" t="s">
        <v>90</v>
      </c>
      <c r="G361" t="s">
        <v>24</v>
      </c>
      <c r="H361">
        <v>0.50000000000000011</v>
      </c>
      <c r="I361">
        <v>5500</v>
      </c>
      <c r="J361">
        <v>2750.0000000000005</v>
      </c>
      <c r="K361">
        <v>962.50000000000011</v>
      </c>
      <c r="L361">
        <v>0.35</v>
      </c>
    </row>
    <row r="362" spans="1:12" x14ac:dyDescent="0.3">
      <c r="A362" t="s">
        <v>34</v>
      </c>
      <c r="B362">
        <v>1128299</v>
      </c>
      <c r="C362" s="43">
        <v>44526</v>
      </c>
      <c r="D362" t="s">
        <v>35</v>
      </c>
      <c r="E362" t="s">
        <v>89</v>
      </c>
      <c r="F362" t="s">
        <v>90</v>
      </c>
      <c r="G362" t="s">
        <v>24</v>
      </c>
      <c r="H362">
        <v>0.60000000000000009</v>
      </c>
      <c r="I362">
        <v>5500</v>
      </c>
      <c r="J362">
        <v>3300.0000000000005</v>
      </c>
      <c r="K362">
        <v>1155</v>
      </c>
      <c r="L362">
        <v>0.35</v>
      </c>
    </row>
    <row r="363" spans="1:12" x14ac:dyDescent="0.3">
      <c r="A363" t="s">
        <v>34</v>
      </c>
      <c r="B363">
        <v>1128299</v>
      </c>
      <c r="C363" s="43">
        <v>44555</v>
      </c>
      <c r="D363" t="s">
        <v>35</v>
      </c>
      <c r="E363" t="s">
        <v>89</v>
      </c>
      <c r="F363" t="s">
        <v>90</v>
      </c>
      <c r="G363" t="s">
        <v>24</v>
      </c>
      <c r="H363">
        <v>0.60000000000000009</v>
      </c>
      <c r="I363">
        <v>7000</v>
      </c>
      <c r="J363">
        <v>4200.0000000000009</v>
      </c>
      <c r="K363">
        <v>1470.0000000000002</v>
      </c>
      <c r="L363">
        <v>0.35</v>
      </c>
    </row>
    <row r="364" spans="1:12" x14ac:dyDescent="0.3">
      <c r="A364" t="s">
        <v>34</v>
      </c>
      <c r="B364">
        <v>1128299</v>
      </c>
      <c r="C364" s="43">
        <v>44209</v>
      </c>
      <c r="D364" t="s">
        <v>35</v>
      </c>
      <c r="E364" t="s">
        <v>91</v>
      </c>
      <c r="F364" t="s">
        <v>92</v>
      </c>
      <c r="G364" t="s">
        <v>24</v>
      </c>
      <c r="H364">
        <v>0.29999999999999993</v>
      </c>
      <c r="I364">
        <v>4500</v>
      </c>
      <c r="J364">
        <v>1349.9999999999998</v>
      </c>
      <c r="K364">
        <v>539.99999999999989</v>
      </c>
      <c r="L364">
        <v>0.4</v>
      </c>
    </row>
    <row r="365" spans="1:12" x14ac:dyDescent="0.3">
      <c r="A365" t="s">
        <v>34</v>
      </c>
      <c r="B365">
        <v>1128299</v>
      </c>
      <c r="C365" s="43">
        <v>44240</v>
      </c>
      <c r="D365" t="s">
        <v>35</v>
      </c>
      <c r="E365" t="s">
        <v>91</v>
      </c>
      <c r="F365" t="s">
        <v>92</v>
      </c>
      <c r="G365" t="s">
        <v>24</v>
      </c>
      <c r="H365">
        <v>0.29999999999999993</v>
      </c>
      <c r="I365">
        <v>5000</v>
      </c>
      <c r="J365">
        <v>1499.9999999999998</v>
      </c>
      <c r="K365">
        <v>599.99999999999989</v>
      </c>
      <c r="L365">
        <v>0.4</v>
      </c>
    </row>
    <row r="366" spans="1:12" x14ac:dyDescent="0.3">
      <c r="A366" t="s">
        <v>34</v>
      </c>
      <c r="B366">
        <v>1128299</v>
      </c>
      <c r="C366" s="43">
        <v>44267</v>
      </c>
      <c r="D366" t="s">
        <v>35</v>
      </c>
      <c r="E366" t="s">
        <v>91</v>
      </c>
      <c r="F366" t="s">
        <v>92</v>
      </c>
      <c r="G366" t="s">
        <v>24</v>
      </c>
      <c r="H366">
        <v>0.4</v>
      </c>
      <c r="I366">
        <v>5250</v>
      </c>
      <c r="J366">
        <v>2100</v>
      </c>
      <c r="K366">
        <v>840</v>
      </c>
      <c r="L366">
        <v>0.4</v>
      </c>
    </row>
    <row r="367" spans="1:12" x14ac:dyDescent="0.3">
      <c r="A367" t="s">
        <v>34</v>
      </c>
      <c r="B367">
        <v>1128299</v>
      </c>
      <c r="C367" s="43">
        <v>44299</v>
      </c>
      <c r="D367" t="s">
        <v>35</v>
      </c>
      <c r="E367" t="s">
        <v>91</v>
      </c>
      <c r="F367" t="s">
        <v>92</v>
      </c>
      <c r="G367" t="s">
        <v>24</v>
      </c>
      <c r="H367">
        <v>0.5</v>
      </c>
      <c r="I367">
        <v>5250</v>
      </c>
      <c r="J367">
        <v>2625</v>
      </c>
      <c r="K367">
        <v>1050</v>
      </c>
      <c r="L367">
        <v>0.4</v>
      </c>
    </row>
    <row r="368" spans="1:12" x14ac:dyDescent="0.3">
      <c r="A368" t="s">
        <v>34</v>
      </c>
      <c r="B368">
        <v>1128299</v>
      </c>
      <c r="C368" s="43">
        <v>44330</v>
      </c>
      <c r="D368" t="s">
        <v>35</v>
      </c>
      <c r="E368" t="s">
        <v>91</v>
      </c>
      <c r="F368" t="s">
        <v>92</v>
      </c>
      <c r="G368" t="s">
        <v>24</v>
      </c>
      <c r="H368">
        <v>0.5</v>
      </c>
      <c r="I368">
        <v>5500</v>
      </c>
      <c r="J368">
        <v>2750</v>
      </c>
      <c r="K368">
        <v>1100</v>
      </c>
      <c r="L368">
        <v>0.4</v>
      </c>
    </row>
    <row r="369" spans="1:12" x14ac:dyDescent="0.3">
      <c r="A369" t="s">
        <v>34</v>
      </c>
      <c r="B369">
        <v>1128299</v>
      </c>
      <c r="C369" s="43">
        <v>44360</v>
      </c>
      <c r="D369" t="s">
        <v>35</v>
      </c>
      <c r="E369" t="s">
        <v>91</v>
      </c>
      <c r="F369" t="s">
        <v>92</v>
      </c>
      <c r="G369" t="s">
        <v>24</v>
      </c>
      <c r="H369">
        <v>0.5</v>
      </c>
      <c r="I369">
        <v>6750</v>
      </c>
      <c r="J369">
        <v>3375</v>
      </c>
      <c r="K369">
        <v>1350</v>
      </c>
      <c r="L369">
        <v>0.4</v>
      </c>
    </row>
    <row r="370" spans="1:12" x14ac:dyDescent="0.3">
      <c r="A370" t="s">
        <v>34</v>
      </c>
      <c r="B370">
        <v>1128299</v>
      </c>
      <c r="C370" s="43">
        <v>44389</v>
      </c>
      <c r="D370" t="s">
        <v>35</v>
      </c>
      <c r="E370" t="s">
        <v>91</v>
      </c>
      <c r="F370" t="s">
        <v>92</v>
      </c>
      <c r="G370" t="s">
        <v>24</v>
      </c>
      <c r="H370">
        <v>0.5</v>
      </c>
      <c r="I370">
        <v>7250</v>
      </c>
      <c r="J370">
        <v>3625</v>
      </c>
      <c r="K370">
        <v>1450</v>
      </c>
      <c r="L370">
        <v>0.4</v>
      </c>
    </row>
    <row r="371" spans="1:12" x14ac:dyDescent="0.3">
      <c r="A371" t="s">
        <v>34</v>
      </c>
      <c r="B371">
        <v>1128299</v>
      </c>
      <c r="C371" s="43">
        <v>44421</v>
      </c>
      <c r="D371" t="s">
        <v>35</v>
      </c>
      <c r="E371" t="s">
        <v>91</v>
      </c>
      <c r="F371" t="s">
        <v>92</v>
      </c>
      <c r="G371" t="s">
        <v>24</v>
      </c>
      <c r="H371">
        <v>0.55000000000000004</v>
      </c>
      <c r="I371">
        <v>6750</v>
      </c>
      <c r="J371">
        <v>3712.5000000000005</v>
      </c>
      <c r="K371">
        <v>1485.0000000000002</v>
      </c>
      <c r="L371">
        <v>0.4</v>
      </c>
    </row>
    <row r="372" spans="1:12" x14ac:dyDescent="0.3">
      <c r="A372" t="s">
        <v>34</v>
      </c>
      <c r="B372">
        <v>1128299</v>
      </c>
      <c r="C372" s="43">
        <v>44453</v>
      </c>
      <c r="D372" t="s">
        <v>35</v>
      </c>
      <c r="E372" t="s">
        <v>91</v>
      </c>
      <c r="F372" t="s">
        <v>92</v>
      </c>
      <c r="G372" t="s">
        <v>24</v>
      </c>
      <c r="H372">
        <v>0.45000000000000012</v>
      </c>
      <c r="I372">
        <v>6000</v>
      </c>
      <c r="J372">
        <v>2700.0000000000009</v>
      </c>
      <c r="K372">
        <v>1080.0000000000005</v>
      </c>
      <c r="L372">
        <v>0.4</v>
      </c>
    </row>
    <row r="373" spans="1:12" x14ac:dyDescent="0.3">
      <c r="A373" t="s">
        <v>34</v>
      </c>
      <c r="B373">
        <v>1128299</v>
      </c>
      <c r="C373" s="43">
        <v>44482</v>
      </c>
      <c r="D373" t="s">
        <v>35</v>
      </c>
      <c r="E373" t="s">
        <v>91</v>
      </c>
      <c r="F373" t="s">
        <v>92</v>
      </c>
      <c r="G373" t="s">
        <v>24</v>
      </c>
      <c r="H373">
        <v>0.45000000000000012</v>
      </c>
      <c r="I373">
        <v>5250</v>
      </c>
      <c r="J373">
        <v>2362.5000000000005</v>
      </c>
      <c r="K373">
        <v>945.00000000000023</v>
      </c>
      <c r="L373">
        <v>0.4</v>
      </c>
    </row>
    <row r="374" spans="1:12" x14ac:dyDescent="0.3">
      <c r="A374" t="s">
        <v>34</v>
      </c>
      <c r="B374">
        <v>1128299</v>
      </c>
      <c r="C374" s="43">
        <v>44513</v>
      </c>
      <c r="D374" t="s">
        <v>35</v>
      </c>
      <c r="E374" t="s">
        <v>91</v>
      </c>
      <c r="F374" t="s">
        <v>92</v>
      </c>
      <c r="G374" t="s">
        <v>24</v>
      </c>
      <c r="H374">
        <v>0.55000000000000004</v>
      </c>
      <c r="I374">
        <v>5250</v>
      </c>
      <c r="J374">
        <v>2887.5000000000005</v>
      </c>
      <c r="K374">
        <v>1155.0000000000002</v>
      </c>
      <c r="L374">
        <v>0.4</v>
      </c>
    </row>
    <row r="375" spans="1:12" x14ac:dyDescent="0.3">
      <c r="A375" t="s">
        <v>34</v>
      </c>
      <c r="B375">
        <v>1128299</v>
      </c>
      <c r="C375" s="43">
        <v>44542</v>
      </c>
      <c r="D375" t="s">
        <v>35</v>
      </c>
      <c r="E375" t="s">
        <v>91</v>
      </c>
      <c r="F375" t="s">
        <v>92</v>
      </c>
      <c r="G375" t="s">
        <v>24</v>
      </c>
      <c r="H375">
        <v>0.55000000000000004</v>
      </c>
      <c r="I375">
        <v>6750</v>
      </c>
      <c r="J375">
        <v>3712.5000000000005</v>
      </c>
      <c r="K375">
        <v>1485.0000000000002</v>
      </c>
      <c r="L375">
        <v>0.4</v>
      </c>
    </row>
    <row r="376" spans="1:12" x14ac:dyDescent="0.3">
      <c r="A376" t="s">
        <v>21</v>
      </c>
      <c r="B376">
        <v>1185732</v>
      </c>
      <c r="C376" s="43">
        <v>44205</v>
      </c>
      <c r="D376" t="s">
        <v>53</v>
      </c>
      <c r="E376" t="s">
        <v>93</v>
      </c>
      <c r="F376" t="s">
        <v>94</v>
      </c>
      <c r="G376" t="s">
        <v>24</v>
      </c>
      <c r="H376">
        <v>0.4</v>
      </c>
      <c r="I376">
        <v>10250</v>
      </c>
      <c r="J376">
        <v>4100</v>
      </c>
      <c r="K376">
        <v>1845</v>
      </c>
      <c r="L376">
        <v>0.45</v>
      </c>
    </row>
    <row r="377" spans="1:12" x14ac:dyDescent="0.3">
      <c r="A377" t="s">
        <v>21</v>
      </c>
      <c r="B377">
        <v>1185732</v>
      </c>
      <c r="C377" s="43">
        <v>44234</v>
      </c>
      <c r="D377" t="s">
        <v>53</v>
      </c>
      <c r="E377" t="s">
        <v>93</v>
      </c>
      <c r="F377" t="s">
        <v>94</v>
      </c>
      <c r="G377" t="s">
        <v>24</v>
      </c>
      <c r="H377">
        <v>0.4</v>
      </c>
      <c r="I377">
        <v>10750</v>
      </c>
      <c r="J377">
        <v>4300</v>
      </c>
      <c r="K377">
        <v>1935</v>
      </c>
      <c r="L377">
        <v>0.45</v>
      </c>
    </row>
    <row r="378" spans="1:12" x14ac:dyDescent="0.3">
      <c r="A378" t="s">
        <v>21</v>
      </c>
      <c r="B378">
        <v>1185732</v>
      </c>
      <c r="C378" s="43">
        <v>44260</v>
      </c>
      <c r="D378" t="s">
        <v>53</v>
      </c>
      <c r="E378" t="s">
        <v>93</v>
      </c>
      <c r="F378" t="s">
        <v>94</v>
      </c>
      <c r="G378" t="s">
        <v>24</v>
      </c>
      <c r="H378">
        <v>0.35</v>
      </c>
      <c r="I378">
        <v>10200</v>
      </c>
      <c r="J378">
        <v>3570</v>
      </c>
      <c r="K378">
        <v>1606.5</v>
      </c>
      <c r="L378">
        <v>0.45</v>
      </c>
    </row>
    <row r="379" spans="1:12" x14ac:dyDescent="0.3">
      <c r="A379" t="s">
        <v>21</v>
      </c>
      <c r="B379">
        <v>1185732</v>
      </c>
      <c r="C379" s="43">
        <v>44292</v>
      </c>
      <c r="D379" t="s">
        <v>53</v>
      </c>
      <c r="E379" t="s">
        <v>93</v>
      </c>
      <c r="F379" t="s">
        <v>94</v>
      </c>
      <c r="G379" t="s">
        <v>24</v>
      </c>
      <c r="H379">
        <v>0.35</v>
      </c>
      <c r="I379">
        <v>9750</v>
      </c>
      <c r="J379">
        <v>3412.5</v>
      </c>
      <c r="K379">
        <v>1535.625</v>
      </c>
      <c r="L379">
        <v>0.45</v>
      </c>
    </row>
    <row r="380" spans="1:12" x14ac:dyDescent="0.3">
      <c r="A380" t="s">
        <v>21</v>
      </c>
      <c r="B380">
        <v>1185732</v>
      </c>
      <c r="C380" s="43">
        <v>44321</v>
      </c>
      <c r="D380" t="s">
        <v>53</v>
      </c>
      <c r="E380" t="s">
        <v>93</v>
      </c>
      <c r="F380" t="s">
        <v>94</v>
      </c>
      <c r="G380" t="s">
        <v>24</v>
      </c>
      <c r="H380">
        <v>0.5</v>
      </c>
      <c r="I380">
        <v>10450</v>
      </c>
      <c r="J380">
        <v>5225</v>
      </c>
      <c r="K380">
        <v>2351.25</v>
      </c>
      <c r="L380">
        <v>0.45</v>
      </c>
    </row>
    <row r="381" spans="1:12" x14ac:dyDescent="0.3">
      <c r="A381" t="s">
        <v>21</v>
      </c>
      <c r="B381">
        <v>1185732</v>
      </c>
      <c r="C381" s="43">
        <v>44354</v>
      </c>
      <c r="D381" t="s">
        <v>53</v>
      </c>
      <c r="E381" t="s">
        <v>93</v>
      </c>
      <c r="F381" t="s">
        <v>94</v>
      </c>
      <c r="G381" t="s">
        <v>24</v>
      </c>
      <c r="H381">
        <v>0.54999999999999993</v>
      </c>
      <c r="I381">
        <v>10500</v>
      </c>
      <c r="J381">
        <v>5774.9999999999991</v>
      </c>
      <c r="K381">
        <v>2598.7499999999995</v>
      </c>
      <c r="L381">
        <v>0.45</v>
      </c>
    </row>
    <row r="382" spans="1:12" x14ac:dyDescent="0.3">
      <c r="A382" t="s">
        <v>21</v>
      </c>
      <c r="B382">
        <v>1185732</v>
      </c>
      <c r="C382" s="43">
        <v>44382</v>
      </c>
      <c r="D382" t="s">
        <v>53</v>
      </c>
      <c r="E382" t="s">
        <v>93</v>
      </c>
      <c r="F382" t="s">
        <v>94</v>
      </c>
      <c r="G382" t="s">
        <v>24</v>
      </c>
      <c r="H382">
        <v>0.65</v>
      </c>
      <c r="I382">
        <v>11500</v>
      </c>
      <c r="J382">
        <v>7475</v>
      </c>
      <c r="K382">
        <v>3363.75</v>
      </c>
      <c r="L382">
        <v>0.45</v>
      </c>
    </row>
    <row r="383" spans="1:12" x14ac:dyDescent="0.3">
      <c r="A383" t="s">
        <v>21</v>
      </c>
      <c r="B383">
        <v>1185732</v>
      </c>
      <c r="C383" s="43">
        <v>44414</v>
      </c>
      <c r="D383" t="s">
        <v>53</v>
      </c>
      <c r="E383" t="s">
        <v>93</v>
      </c>
      <c r="F383" t="s">
        <v>94</v>
      </c>
      <c r="G383" t="s">
        <v>24</v>
      </c>
      <c r="H383">
        <v>0.65</v>
      </c>
      <c r="I383">
        <v>11250</v>
      </c>
      <c r="J383">
        <v>7312.5</v>
      </c>
      <c r="K383">
        <v>3290.625</v>
      </c>
      <c r="L383">
        <v>0.45</v>
      </c>
    </row>
    <row r="384" spans="1:12" x14ac:dyDescent="0.3">
      <c r="A384" t="s">
        <v>21</v>
      </c>
      <c r="B384">
        <v>1185732</v>
      </c>
      <c r="C384" s="43">
        <v>44444</v>
      </c>
      <c r="D384" t="s">
        <v>53</v>
      </c>
      <c r="E384" t="s">
        <v>93</v>
      </c>
      <c r="F384" t="s">
        <v>94</v>
      </c>
      <c r="G384" t="s">
        <v>24</v>
      </c>
      <c r="H384">
        <v>0.55000000000000004</v>
      </c>
      <c r="I384">
        <v>10250</v>
      </c>
      <c r="J384">
        <v>5637.5000000000009</v>
      </c>
      <c r="K384">
        <v>2536.8750000000005</v>
      </c>
      <c r="L384">
        <v>0.45</v>
      </c>
    </row>
    <row r="385" spans="1:12" x14ac:dyDescent="0.3">
      <c r="A385" t="s">
        <v>21</v>
      </c>
      <c r="B385">
        <v>1185732</v>
      </c>
      <c r="C385" s="43">
        <v>44476</v>
      </c>
      <c r="D385" t="s">
        <v>53</v>
      </c>
      <c r="E385" t="s">
        <v>93</v>
      </c>
      <c r="F385" t="s">
        <v>94</v>
      </c>
      <c r="G385" t="s">
        <v>24</v>
      </c>
      <c r="H385">
        <v>0.55000000000000004</v>
      </c>
      <c r="I385">
        <v>9750</v>
      </c>
      <c r="J385">
        <v>5362.5</v>
      </c>
      <c r="K385">
        <v>2413.125</v>
      </c>
      <c r="L385">
        <v>0.45</v>
      </c>
    </row>
    <row r="386" spans="1:12" x14ac:dyDescent="0.3">
      <c r="A386" t="s">
        <v>21</v>
      </c>
      <c r="B386">
        <v>1185732</v>
      </c>
      <c r="C386" s="43">
        <v>44506</v>
      </c>
      <c r="D386" t="s">
        <v>53</v>
      </c>
      <c r="E386" t="s">
        <v>93</v>
      </c>
      <c r="F386" t="s">
        <v>94</v>
      </c>
      <c r="G386" t="s">
        <v>24</v>
      </c>
      <c r="H386">
        <v>0.55000000000000004</v>
      </c>
      <c r="I386">
        <v>9250</v>
      </c>
      <c r="J386">
        <v>5087.5</v>
      </c>
      <c r="K386">
        <v>2289.375</v>
      </c>
      <c r="L386">
        <v>0.45</v>
      </c>
    </row>
    <row r="387" spans="1:12" x14ac:dyDescent="0.3">
      <c r="A387" t="s">
        <v>21</v>
      </c>
      <c r="B387">
        <v>1185732</v>
      </c>
      <c r="C387" s="43">
        <v>44535</v>
      </c>
      <c r="D387" t="s">
        <v>53</v>
      </c>
      <c r="E387" t="s">
        <v>93</v>
      </c>
      <c r="F387" t="s">
        <v>94</v>
      </c>
      <c r="G387" t="s">
        <v>24</v>
      </c>
      <c r="H387">
        <v>0.70000000000000007</v>
      </c>
      <c r="I387">
        <v>10750</v>
      </c>
      <c r="J387">
        <v>7525.0000000000009</v>
      </c>
      <c r="K387">
        <v>3386.2500000000005</v>
      </c>
      <c r="L387">
        <v>0.45</v>
      </c>
    </row>
    <row r="388" spans="1:12" x14ac:dyDescent="0.3">
      <c r="A388" t="s">
        <v>21</v>
      </c>
      <c r="B388">
        <v>1185732</v>
      </c>
      <c r="C388" s="43">
        <v>44202</v>
      </c>
      <c r="D388" t="s">
        <v>53</v>
      </c>
      <c r="E388" t="s">
        <v>95</v>
      </c>
      <c r="F388" t="s">
        <v>96</v>
      </c>
      <c r="G388" t="s">
        <v>24</v>
      </c>
      <c r="H388">
        <v>0.35000000000000003</v>
      </c>
      <c r="I388">
        <v>9250</v>
      </c>
      <c r="J388">
        <v>3237.5000000000005</v>
      </c>
      <c r="K388">
        <v>1295.0000000000002</v>
      </c>
      <c r="L388">
        <v>0.4</v>
      </c>
    </row>
    <row r="389" spans="1:12" x14ac:dyDescent="0.3">
      <c r="A389" t="s">
        <v>21</v>
      </c>
      <c r="B389">
        <v>1185732</v>
      </c>
      <c r="C389" s="43">
        <v>44231</v>
      </c>
      <c r="D389" t="s">
        <v>53</v>
      </c>
      <c r="E389" t="s">
        <v>95</v>
      </c>
      <c r="F389" t="s">
        <v>96</v>
      </c>
      <c r="G389" t="s">
        <v>24</v>
      </c>
      <c r="H389">
        <v>0.35000000000000003</v>
      </c>
      <c r="I389">
        <v>9750</v>
      </c>
      <c r="J389">
        <v>3412.5000000000005</v>
      </c>
      <c r="K389">
        <v>1365.0000000000002</v>
      </c>
      <c r="L389">
        <v>0.4</v>
      </c>
    </row>
    <row r="390" spans="1:12" x14ac:dyDescent="0.3">
      <c r="A390" t="s">
        <v>21</v>
      </c>
      <c r="B390">
        <v>1185732</v>
      </c>
      <c r="C390" s="43">
        <v>44257</v>
      </c>
      <c r="D390" t="s">
        <v>53</v>
      </c>
      <c r="E390" t="s">
        <v>95</v>
      </c>
      <c r="F390" t="s">
        <v>96</v>
      </c>
      <c r="G390" t="s">
        <v>24</v>
      </c>
      <c r="H390">
        <v>0.3</v>
      </c>
      <c r="I390">
        <v>9200</v>
      </c>
      <c r="J390">
        <v>2760</v>
      </c>
      <c r="K390">
        <v>1104</v>
      </c>
      <c r="L390">
        <v>0.4</v>
      </c>
    </row>
    <row r="391" spans="1:12" x14ac:dyDescent="0.3">
      <c r="A391" t="s">
        <v>21</v>
      </c>
      <c r="B391">
        <v>1185732</v>
      </c>
      <c r="C391" s="43">
        <v>44289</v>
      </c>
      <c r="D391" t="s">
        <v>53</v>
      </c>
      <c r="E391" t="s">
        <v>95</v>
      </c>
      <c r="F391" t="s">
        <v>96</v>
      </c>
      <c r="G391" t="s">
        <v>24</v>
      </c>
      <c r="H391">
        <v>0.3</v>
      </c>
      <c r="I391">
        <v>8750</v>
      </c>
      <c r="J391">
        <v>2625</v>
      </c>
      <c r="K391">
        <v>1050</v>
      </c>
      <c r="L391">
        <v>0.4</v>
      </c>
    </row>
    <row r="392" spans="1:12" x14ac:dyDescent="0.3">
      <c r="A392" t="s">
        <v>21</v>
      </c>
      <c r="B392">
        <v>1185732</v>
      </c>
      <c r="C392" s="43">
        <v>44318</v>
      </c>
      <c r="D392" t="s">
        <v>53</v>
      </c>
      <c r="E392" t="s">
        <v>95</v>
      </c>
      <c r="F392" t="s">
        <v>96</v>
      </c>
      <c r="G392" t="s">
        <v>24</v>
      </c>
      <c r="H392">
        <v>0.45</v>
      </c>
      <c r="I392">
        <v>9450</v>
      </c>
      <c r="J392">
        <v>4252.5</v>
      </c>
      <c r="K392">
        <v>1701</v>
      </c>
      <c r="L392">
        <v>0.4</v>
      </c>
    </row>
    <row r="393" spans="1:12" x14ac:dyDescent="0.3">
      <c r="A393" t="s">
        <v>21</v>
      </c>
      <c r="B393">
        <v>1185732</v>
      </c>
      <c r="C393" s="43">
        <v>44351</v>
      </c>
      <c r="D393" t="s">
        <v>53</v>
      </c>
      <c r="E393" t="s">
        <v>95</v>
      </c>
      <c r="F393" t="s">
        <v>96</v>
      </c>
      <c r="G393" t="s">
        <v>24</v>
      </c>
      <c r="H393">
        <v>0.49999999999999994</v>
      </c>
      <c r="I393">
        <v>9500</v>
      </c>
      <c r="J393">
        <v>4749.9999999999991</v>
      </c>
      <c r="K393">
        <v>1899.9999999999998</v>
      </c>
      <c r="L393">
        <v>0.4</v>
      </c>
    </row>
    <row r="394" spans="1:12" x14ac:dyDescent="0.3">
      <c r="A394" t="s">
        <v>21</v>
      </c>
      <c r="B394">
        <v>1185732</v>
      </c>
      <c r="C394" s="43">
        <v>44379</v>
      </c>
      <c r="D394" t="s">
        <v>53</v>
      </c>
      <c r="E394" t="s">
        <v>95</v>
      </c>
      <c r="F394" t="s">
        <v>96</v>
      </c>
      <c r="G394" t="s">
        <v>24</v>
      </c>
      <c r="H394">
        <v>0.65</v>
      </c>
      <c r="I394">
        <v>10500</v>
      </c>
      <c r="J394">
        <v>6825</v>
      </c>
      <c r="K394">
        <v>2730</v>
      </c>
      <c r="L394">
        <v>0.4</v>
      </c>
    </row>
    <row r="395" spans="1:12" x14ac:dyDescent="0.3">
      <c r="A395" t="s">
        <v>21</v>
      </c>
      <c r="B395">
        <v>1185732</v>
      </c>
      <c r="C395" s="43">
        <v>44411</v>
      </c>
      <c r="D395" t="s">
        <v>53</v>
      </c>
      <c r="E395" t="s">
        <v>95</v>
      </c>
      <c r="F395" t="s">
        <v>96</v>
      </c>
      <c r="G395" t="s">
        <v>24</v>
      </c>
      <c r="H395">
        <v>0.65</v>
      </c>
      <c r="I395">
        <v>10250</v>
      </c>
      <c r="J395">
        <v>6662.5</v>
      </c>
      <c r="K395">
        <v>2665</v>
      </c>
      <c r="L395">
        <v>0.4</v>
      </c>
    </row>
    <row r="396" spans="1:12" x14ac:dyDescent="0.3">
      <c r="A396" t="s">
        <v>21</v>
      </c>
      <c r="B396">
        <v>1185732</v>
      </c>
      <c r="C396" s="43">
        <v>44441</v>
      </c>
      <c r="D396" t="s">
        <v>53</v>
      </c>
      <c r="E396" t="s">
        <v>95</v>
      </c>
      <c r="F396" t="s">
        <v>96</v>
      </c>
      <c r="G396" t="s">
        <v>24</v>
      </c>
      <c r="H396">
        <v>0.55000000000000004</v>
      </c>
      <c r="I396">
        <v>9250</v>
      </c>
      <c r="J396">
        <v>5087.5</v>
      </c>
      <c r="K396">
        <v>2035</v>
      </c>
      <c r="L396">
        <v>0.4</v>
      </c>
    </row>
    <row r="397" spans="1:12" x14ac:dyDescent="0.3">
      <c r="A397" t="s">
        <v>21</v>
      </c>
      <c r="B397">
        <v>1185732</v>
      </c>
      <c r="C397" s="43">
        <v>44473</v>
      </c>
      <c r="D397" t="s">
        <v>53</v>
      </c>
      <c r="E397" t="s">
        <v>95</v>
      </c>
      <c r="F397" t="s">
        <v>96</v>
      </c>
      <c r="G397" t="s">
        <v>24</v>
      </c>
      <c r="H397">
        <v>0.45000000000000007</v>
      </c>
      <c r="I397">
        <v>8750</v>
      </c>
      <c r="J397">
        <v>3937.5000000000005</v>
      </c>
      <c r="K397">
        <v>1575.0000000000002</v>
      </c>
      <c r="L397">
        <v>0.4</v>
      </c>
    </row>
    <row r="398" spans="1:12" x14ac:dyDescent="0.3">
      <c r="A398" t="s">
        <v>21</v>
      </c>
      <c r="B398">
        <v>1185732</v>
      </c>
      <c r="C398" s="43">
        <v>44503</v>
      </c>
      <c r="D398" t="s">
        <v>53</v>
      </c>
      <c r="E398" t="s">
        <v>95</v>
      </c>
      <c r="F398" t="s">
        <v>96</v>
      </c>
      <c r="G398" t="s">
        <v>24</v>
      </c>
      <c r="H398">
        <v>0.45000000000000007</v>
      </c>
      <c r="I398">
        <v>8250</v>
      </c>
      <c r="J398">
        <v>3712.5000000000005</v>
      </c>
      <c r="K398">
        <v>1485.0000000000002</v>
      </c>
      <c r="L398">
        <v>0.4</v>
      </c>
    </row>
    <row r="399" spans="1:12" x14ac:dyDescent="0.3">
      <c r="A399" t="s">
        <v>21</v>
      </c>
      <c r="B399">
        <v>1185732</v>
      </c>
      <c r="C399" s="43">
        <v>44532</v>
      </c>
      <c r="D399" t="s">
        <v>53</v>
      </c>
      <c r="E399" t="s">
        <v>95</v>
      </c>
      <c r="F399" t="s">
        <v>96</v>
      </c>
      <c r="G399" t="s">
        <v>24</v>
      </c>
      <c r="H399">
        <v>0.70000000000000007</v>
      </c>
      <c r="I399">
        <v>9750</v>
      </c>
      <c r="J399">
        <v>6825.0000000000009</v>
      </c>
      <c r="K399">
        <v>2730.0000000000005</v>
      </c>
      <c r="L399">
        <v>0.4</v>
      </c>
    </row>
    <row r="400" spans="1:12" x14ac:dyDescent="0.3">
      <c r="A400" t="s">
        <v>21</v>
      </c>
      <c r="B400">
        <v>1185732</v>
      </c>
      <c r="C400" s="43">
        <v>44209</v>
      </c>
      <c r="D400" t="s">
        <v>53</v>
      </c>
      <c r="E400" t="s">
        <v>97</v>
      </c>
      <c r="F400" t="s">
        <v>98</v>
      </c>
      <c r="G400" t="s">
        <v>24</v>
      </c>
      <c r="H400">
        <v>0.35000000000000003</v>
      </c>
      <c r="I400">
        <v>7750</v>
      </c>
      <c r="J400">
        <v>2712.5000000000005</v>
      </c>
      <c r="K400">
        <v>1085.0000000000002</v>
      </c>
      <c r="L400">
        <v>0.4</v>
      </c>
    </row>
    <row r="401" spans="1:12" x14ac:dyDescent="0.3">
      <c r="A401" t="s">
        <v>21</v>
      </c>
      <c r="B401">
        <v>1185732</v>
      </c>
      <c r="C401" s="43">
        <v>44238</v>
      </c>
      <c r="D401" t="s">
        <v>53</v>
      </c>
      <c r="E401" t="s">
        <v>97</v>
      </c>
      <c r="F401" t="s">
        <v>98</v>
      </c>
      <c r="G401" t="s">
        <v>24</v>
      </c>
      <c r="H401">
        <v>0.35000000000000003</v>
      </c>
      <c r="I401">
        <v>8250</v>
      </c>
      <c r="J401">
        <v>2887.5000000000005</v>
      </c>
      <c r="K401">
        <v>1155.0000000000002</v>
      </c>
      <c r="L401">
        <v>0.4</v>
      </c>
    </row>
    <row r="402" spans="1:12" x14ac:dyDescent="0.3">
      <c r="A402" t="s">
        <v>21</v>
      </c>
      <c r="B402">
        <v>1185732</v>
      </c>
      <c r="C402" s="43">
        <v>44264</v>
      </c>
      <c r="D402" t="s">
        <v>53</v>
      </c>
      <c r="E402" t="s">
        <v>97</v>
      </c>
      <c r="F402" t="s">
        <v>98</v>
      </c>
      <c r="G402" t="s">
        <v>24</v>
      </c>
      <c r="H402">
        <v>0.3</v>
      </c>
      <c r="I402">
        <v>7700</v>
      </c>
      <c r="J402">
        <v>2310</v>
      </c>
      <c r="K402">
        <v>924</v>
      </c>
      <c r="L402">
        <v>0.4</v>
      </c>
    </row>
    <row r="403" spans="1:12" x14ac:dyDescent="0.3">
      <c r="A403" t="s">
        <v>21</v>
      </c>
      <c r="B403">
        <v>1185732</v>
      </c>
      <c r="C403" s="43">
        <v>44296</v>
      </c>
      <c r="D403" t="s">
        <v>53</v>
      </c>
      <c r="E403" t="s">
        <v>97</v>
      </c>
      <c r="F403" t="s">
        <v>98</v>
      </c>
      <c r="G403" t="s">
        <v>24</v>
      </c>
      <c r="H403">
        <v>0.3</v>
      </c>
      <c r="I403">
        <v>7250</v>
      </c>
      <c r="J403">
        <v>2175</v>
      </c>
      <c r="K403">
        <v>870</v>
      </c>
      <c r="L403">
        <v>0.4</v>
      </c>
    </row>
    <row r="404" spans="1:12" x14ac:dyDescent="0.3">
      <c r="A404" t="s">
        <v>21</v>
      </c>
      <c r="B404">
        <v>1185732</v>
      </c>
      <c r="C404" s="43">
        <v>44325</v>
      </c>
      <c r="D404" t="s">
        <v>53</v>
      </c>
      <c r="E404" t="s">
        <v>97</v>
      </c>
      <c r="F404" t="s">
        <v>98</v>
      </c>
      <c r="G404" t="s">
        <v>24</v>
      </c>
      <c r="H404">
        <v>0.45</v>
      </c>
      <c r="I404">
        <v>7950</v>
      </c>
      <c r="J404">
        <v>3577.5</v>
      </c>
      <c r="K404">
        <v>1431</v>
      </c>
      <c r="L404">
        <v>0.4</v>
      </c>
    </row>
    <row r="405" spans="1:12" x14ac:dyDescent="0.3">
      <c r="A405" t="s">
        <v>21</v>
      </c>
      <c r="B405">
        <v>1185732</v>
      </c>
      <c r="C405" s="43">
        <v>44358</v>
      </c>
      <c r="D405" t="s">
        <v>53</v>
      </c>
      <c r="E405" t="s">
        <v>97</v>
      </c>
      <c r="F405" t="s">
        <v>98</v>
      </c>
      <c r="G405" t="s">
        <v>24</v>
      </c>
      <c r="H405">
        <v>0.49999999999999994</v>
      </c>
      <c r="I405">
        <v>8000</v>
      </c>
      <c r="J405">
        <v>3999.9999999999995</v>
      </c>
      <c r="K405">
        <v>1600</v>
      </c>
      <c r="L405">
        <v>0.4</v>
      </c>
    </row>
    <row r="406" spans="1:12" x14ac:dyDescent="0.3">
      <c r="A406" t="s">
        <v>21</v>
      </c>
      <c r="B406">
        <v>1185732</v>
      </c>
      <c r="C406" s="43">
        <v>44386</v>
      </c>
      <c r="D406" t="s">
        <v>53</v>
      </c>
      <c r="E406" t="s">
        <v>97</v>
      </c>
      <c r="F406" t="s">
        <v>98</v>
      </c>
      <c r="G406" t="s">
        <v>24</v>
      </c>
      <c r="H406">
        <v>0.65</v>
      </c>
      <c r="I406">
        <v>9000</v>
      </c>
      <c r="J406">
        <v>5850</v>
      </c>
      <c r="K406">
        <v>2340</v>
      </c>
      <c r="L406">
        <v>0.4</v>
      </c>
    </row>
    <row r="407" spans="1:12" x14ac:dyDescent="0.3">
      <c r="A407" t="s">
        <v>21</v>
      </c>
      <c r="B407">
        <v>1185732</v>
      </c>
      <c r="C407" s="43">
        <v>44418</v>
      </c>
      <c r="D407" t="s">
        <v>53</v>
      </c>
      <c r="E407" t="s">
        <v>97</v>
      </c>
      <c r="F407" t="s">
        <v>98</v>
      </c>
      <c r="G407" t="s">
        <v>24</v>
      </c>
      <c r="H407">
        <v>0.65</v>
      </c>
      <c r="I407">
        <v>8750</v>
      </c>
      <c r="J407">
        <v>5687.5</v>
      </c>
      <c r="K407">
        <v>2275</v>
      </c>
      <c r="L407">
        <v>0.4</v>
      </c>
    </row>
    <row r="408" spans="1:12" x14ac:dyDescent="0.3">
      <c r="A408" t="s">
        <v>21</v>
      </c>
      <c r="B408">
        <v>1185732</v>
      </c>
      <c r="C408" s="43">
        <v>44448</v>
      </c>
      <c r="D408" t="s">
        <v>53</v>
      </c>
      <c r="E408" t="s">
        <v>97</v>
      </c>
      <c r="F408" t="s">
        <v>98</v>
      </c>
      <c r="G408" t="s">
        <v>24</v>
      </c>
      <c r="H408">
        <v>0.55000000000000004</v>
      </c>
      <c r="I408">
        <v>7750</v>
      </c>
      <c r="J408">
        <v>4262.5</v>
      </c>
      <c r="K408">
        <v>1705</v>
      </c>
      <c r="L408">
        <v>0.4</v>
      </c>
    </row>
    <row r="409" spans="1:12" x14ac:dyDescent="0.3">
      <c r="A409" t="s">
        <v>21</v>
      </c>
      <c r="B409">
        <v>1185732</v>
      </c>
      <c r="C409" s="43">
        <v>44480</v>
      </c>
      <c r="D409" t="s">
        <v>53</v>
      </c>
      <c r="E409" t="s">
        <v>97</v>
      </c>
      <c r="F409" t="s">
        <v>98</v>
      </c>
      <c r="G409" t="s">
        <v>24</v>
      </c>
      <c r="H409">
        <v>0.40000000000000008</v>
      </c>
      <c r="I409">
        <v>7250</v>
      </c>
      <c r="J409">
        <v>2900.0000000000005</v>
      </c>
      <c r="K409">
        <v>1160.0000000000002</v>
      </c>
      <c r="L409">
        <v>0.4</v>
      </c>
    </row>
    <row r="410" spans="1:12" x14ac:dyDescent="0.3">
      <c r="A410" t="s">
        <v>21</v>
      </c>
      <c r="B410">
        <v>1185732</v>
      </c>
      <c r="C410" s="43">
        <v>44510</v>
      </c>
      <c r="D410" t="s">
        <v>53</v>
      </c>
      <c r="E410" t="s">
        <v>97</v>
      </c>
      <c r="F410" t="s">
        <v>98</v>
      </c>
      <c r="G410" t="s">
        <v>24</v>
      </c>
      <c r="H410">
        <v>0.35000000000000009</v>
      </c>
      <c r="I410">
        <v>6750</v>
      </c>
      <c r="J410">
        <v>2362.5000000000005</v>
      </c>
      <c r="K410">
        <v>945.00000000000023</v>
      </c>
      <c r="L410">
        <v>0.4</v>
      </c>
    </row>
    <row r="411" spans="1:12" x14ac:dyDescent="0.3">
      <c r="A411" t="s">
        <v>21</v>
      </c>
      <c r="B411">
        <v>1185732</v>
      </c>
      <c r="C411" s="43">
        <v>44539</v>
      </c>
      <c r="D411" t="s">
        <v>53</v>
      </c>
      <c r="E411" t="s">
        <v>97</v>
      </c>
      <c r="F411" t="s">
        <v>98</v>
      </c>
      <c r="G411" t="s">
        <v>24</v>
      </c>
      <c r="H411">
        <v>0.75000000000000011</v>
      </c>
      <c r="I411">
        <v>8250</v>
      </c>
      <c r="J411">
        <v>6187.5000000000009</v>
      </c>
      <c r="K411">
        <v>2475.0000000000005</v>
      </c>
      <c r="L411">
        <v>0.4</v>
      </c>
    </row>
    <row r="412" spans="1:12" x14ac:dyDescent="0.3">
      <c r="A412" t="s">
        <v>21</v>
      </c>
      <c r="B412">
        <v>1185732</v>
      </c>
      <c r="C412" s="43">
        <v>44218</v>
      </c>
      <c r="D412" t="s">
        <v>40</v>
      </c>
      <c r="E412" t="s">
        <v>99</v>
      </c>
      <c r="F412" t="s">
        <v>100</v>
      </c>
      <c r="G412" t="s">
        <v>24</v>
      </c>
      <c r="H412">
        <v>0.4</v>
      </c>
      <c r="I412">
        <v>5000</v>
      </c>
      <c r="J412">
        <v>2000</v>
      </c>
      <c r="K412">
        <v>800</v>
      </c>
      <c r="L412">
        <v>0.4</v>
      </c>
    </row>
    <row r="413" spans="1:12" x14ac:dyDescent="0.3">
      <c r="A413" t="s">
        <v>21</v>
      </c>
      <c r="B413">
        <v>1185732</v>
      </c>
      <c r="C413" s="43">
        <v>44249</v>
      </c>
      <c r="D413" t="s">
        <v>40</v>
      </c>
      <c r="E413" t="s">
        <v>99</v>
      </c>
      <c r="F413" t="s">
        <v>100</v>
      </c>
      <c r="G413" t="s">
        <v>24</v>
      </c>
      <c r="H413">
        <v>0.4</v>
      </c>
      <c r="I413">
        <v>5500</v>
      </c>
      <c r="J413">
        <v>2200</v>
      </c>
      <c r="K413">
        <v>880</v>
      </c>
      <c r="L413">
        <v>0.4</v>
      </c>
    </row>
    <row r="414" spans="1:12" x14ac:dyDescent="0.3">
      <c r="A414" t="s">
        <v>21</v>
      </c>
      <c r="B414">
        <v>1185732</v>
      </c>
      <c r="C414" s="43">
        <v>44276</v>
      </c>
      <c r="D414" t="s">
        <v>40</v>
      </c>
      <c r="E414" t="s">
        <v>99</v>
      </c>
      <c r="F414" t="s">
        <v>100</v>
      </c>
      <c r="G414" t="s">
        <v>24</v>
      </c>
      <c r="H414">
        <v>0.45</v>
      </c>
      <c r="I414">
        <v>5200</v>
      </c>
      <c r="J414">
        <v>2340</v>
      </c>
      <c r="K414">
        <v>936</v>
      </c>
      <c r="L414">
        <v>0.4</v>
      </c>
    </row>
    <row r="415" spans="1:12" x14ac:dyDescent="0.3">
      <c r="A415" t="s">
        <v>21</v>
      </c>
      <c r="B415">
        <v>1185732</v>
      </c>
      <c r="C415" s="43">
        <v>44308</v>
      </c>
      <c r="D415" t="s">
        <v>40</v>
      </c>
      <c r="E415" t="s">
        <v>99</v>
      </c>
      <c r="F415" t="s">
        <v>100</v>
      </c>
      <c r="G415" t="s">
        <v>24</v>
      </c>
      <c r="H415">
        <v>0.45</v>
      </c>
      <c r="I415">
        <v>4750</v>
      </c>
      <c r="J415">
        <v>2137.5</v>
      </c>
      <c r="K415">
        <v>855</v>
      </c>
      <c r="L415">
        <v>0.4</v>
      </c>
    </row>
    <row r="416" spans="1:12" x14ac:dyDescent="0.3">
      <c r="A416" t="s">
        <v>21</v>
      </c>
      <c r="B416">
        <v>1185732</v>
      </c>
      <c r="C416" s="43">
        <v>44339</v>
      </c>
      <c r="D416" t="s">
        <v>40</v>
      </c>
      <c r="E416" t="s">
        <v>99</v>
      </c>
      <c r="F416" t="s">
        <v>100</v>
      </c>
      <c r="G416" t="s">
        <v>24</v>
      </c>
      <c r="H416">
        <v>0.5</v>
      </c>
      <c r="I416">
        <v>5200</v>
      </c>
      <c r="J416">
        <v>2600</v>
      </c>
      <c r="K416">
        <v>1040</v>
      </c>
      <c r="L416">
        <v>0.4</v>
      </c>
    </row>
    <row r="417" spans="1:12" x14ac:dyDescent="0.3">
      <c r="A417" t="s">
        <v>21</v>
      </c>
      <c r="B417">
        <v>1185732</v>
      </c>
      <c r="C417" s="43">
        <v>44369</v>
      </c>
      <c r="D417" t="s">
        <v>40</v>
      </c>
      <c r="E417" t="s">
        <v>99</v>
      </c>
      <c r="F417" t="s">
        <v>100</v>
      </c>
      <c r="G417" t="s">
        <v>24</v>
      </c>
      <c r="H417">
        <v>0.4</v>
      </c>
      <c r="I417">
        <v>5250</v>
      </c>
      <c r="J417">
        <v>2100</v>
      </c>
      <c r="K417">
        <v>840</v>
      </c>
      <c r="L417">
        <v>0.4</v>
      </c>
    </row>
    <row r="418" spans="1:12" x14ac:dyDescent="0.3">
      <c r="A418" t="s">
        <v>21</v>
      </c>
      <c r="B418">
        <v>1185732</v>
      </c>
      <c r="C418" s="43">
        <v>44398</v>
      </c>
      <c r="D418" t="s">
        <v>40</v>
      </c>
      <c r="E418" t="s">
        <v>99</v>
      </c>
      <c r="F418" t="s">
        <v>100</v>
      </c>
      <c r="G418" t="s">
        <v>24</v>
      </c>
      <c r="H418">
        <v>0.5</v>
      </c>
      <c r="I418">
        <v>6000</v>
      </c>
      <c r="J418">
        <v>3000</v>
      </c>
      <c r="K418">
        <v>1200</v>
      </c>
      <c r="L418">
        <v>0.4</v>
      </c>
    </row>
    <row r="419" spans="1:12" x14ac:dyDescent="0.3">
      <c r="A419" t="s">
        <v>21</v>
      </c>
      <c r="B419">
        <v>1185732</v>
      </c>
      <c r="C419" s="43">
        <v>44430</v>
      </c>
      <c r="D419" t="s">
        <v>40</v>
      </c>
      <c r="E419" t="s">
        <v>99</v>
      </c>
      <c r="F419" t="s">
        <v>100</v>
      </c>
      <c r="G419" t="s">
        <v>24</v>
      </c>
      <c r="H419">
        <v>0.5</v>
      </c>
      <c r="I419">
        <v>5750</v>
      </c>
      <c r="J419">
        <v>2875</v>
      </c>
      <c r="K419">
        <v>1150</v>
      </c>
      <c r="L419">
        <v>0.4</v>
      </c>
    </row>
    <row r="420" spans="1:12" x14ac:dyDescent="0.3">
      <c r="A420" t="s">
        <v>21</v>
      </c>
      <c r="B420">
        <v>1185732</v>
      </c>
      <c r="C420" s="43">
        <v>44462</v>
      </c>
      <c r="D420" t="s">
        <v>40</v>
      </c>
      <c r="E420" t="s">
        <v>99</v>
      </c>
      <c r="F420" t="s">
        <v>100</v>
      </c>
      <c r="G420" t="s">
        <v>24</v>
      </c>
      <c r="H420">
        <v>0.5</v>
      </c>
      <c r="I420">
        <v>5250</v>
      </c>
      <c r="J420">
        <v>2625</v>
      </c>
      <c r="K420">
        <v>1050</v>
      </c>
      <c r="L420">
        <v>0.4</v>
      </c>
    </row>
    <row r="421" spans="1:12" x14ac:dyDescent="0.3">
      <c r="A421" t="s">
        <v>21</v>
      </c>
      <c r="B421">
        <v>1185732</v>
      </c>
      <c r="C421" s="43">
        <v>44491</v>
      </c>
      <c r="D421" t="s">
        <v>40</v>
      </c>
      <c r="E421" t="s">
        <v>99</v>
      </c>
      <c r="F421" t="s">
        <v>100</v>
      </c>
      <c r="G421" t="s">
        <v>24</v>
      </c>
      <c r="H421">
        <v>0.54999999999999993</v>
      </c>
      <c r="I421">
        <v>4500</v>
      </c>
      <c r="J421">
        <v>2474.9999999999995</v>
      </c>
      <c r="K421">
        <v>989.99999999999989</v>
      </c>
      <c r="L421">
        <v>0.4</v>
      </c>
    </row>
    <row r="422" spans="1:12" x14ac:dyDescent="0.3">
      <c r="A422" t="s">
        <v>21</v>
      </c>
      <c r="B422">
        <v>1185732</v>
      </c>
      <c r="C422" s="43">
        <v>44522</v>
      </c>
      <c r="D422" t="s">
        <v>40</v>
      </c>
      <c r="E422" t="s">
        <v>99</v>
      </c>
      <c r="F422" t="s">
        <v>100</v>
      </c>
      <c r="G422" t="s">
        <v>24</v>
      </c>
      <c r="H422">
        <v>0.5</v>
      </c>
      <c r="I422">
        <v>4250</v>
      </c>
      <c r="J422">
        <v>2125</v>
      </c>
      <c r="K422">
        <v>850</v>
      </c>
      <c r="L422">
        <v>0.4</v>
      </c>
    </row>
    <row r="423" spans="1:12" x14ac:dyDescent="0.3">
      <c r="A423" t="s">
        <v>21</v>
      </c>
      <c r="B423">
        <v>1185732</v>
      </c>
      <c r="C423" s="43">
        <v>44551</v>
      </c>
      <c r="D423" t="s">
        <v>40</v>
      </c>
      <c r="E423" t="s">
        <v>99</v>
      </c>
      <c r="F423" t="s">
        <v>100</v>
      </c>
      <c r="G423" t="s">
        <v>24</v>
      </c>
      <c r="H423">
        <v>0.65</v>
      </c>
      <c r="I423">
        <v>5250</v>
      </c>
      <c r="J423">
        <v>3412.5</v>
      </c>
      <c r="K423">
        <v>1365</v>
      </c>
      <c r="L423">
        <v>0.4</v>
      </c>
    </row>
    <row r="424" spans="1:12" x14ac:dyDescent="0.3">
      <c r="A424" t="s">
        <v>21</v>
      </c>
      <c r="B424">
        <v>1185732</v>
      </c>
      <c r="C424" s="43">
        <v>44216</v>
      </c>
      <c r="D424" t="s">
        <v>53</v>
      </c>
      <c r="E424" t="s">
        <v>101</v>
      </c>
      <c r="F424" t="s">
        <v>102</v>
      </c>
      <c r="G424" t="s">
        <v>24</v>
      </c>
      <c r="H424">
        <v>0.30000000000000004</v>
      </c>
      <c r="I424">
        <v>7250</v>
      </c>
      <c r="J424">
        <v>2175.0000000000005</v>
      </c>
      <c r="K424">
        <v>870.00000000000023</v>
      </c>
      <c r="L424">
        <v>0.4</v>
      </c>
    </row>
    <row r="425" spans="1:12" x14ac:dyDescent="0.3">
      <c r="A425" t="s">
        <v>21</v>
      </c>
      <c r="B425">
        <v>1185732</v>
      </c>
      <c r="C425" s="43">
        <v>44245</v>
      </c>
      <c r="D425" t="s">
        <v>53</v>
      </c>
      <c r="E425" t="s">
        <v>101</v>
      </c>
      <c r="F425" t="s">
        <v>102</v>
      </c>
      <c r="G425" t="s">
        <v>24</v>
      </c>
      <c r="H425">
        <v>0.30000000000000004</v>
      </c>
      <c r="I425">
        <v>7750</v>
      </c>
      <c r="J425">
        <v>2325.0000000000005</v>
      </c>
      <c r="K425">
        <v>930.00000000000023</v>
      </c>
      <c r="L425">
        <v>0.4</v>
      </c>
    </row>
    <row r="426" spans="1:12" x14ac:dyDescent="0.3">
      <c r="A426" t="s">
        <v>21</v>
      </c>
      <c r="B426">
        <v>1185732</v>
      </c>
      <c r="C426" s="43">
        <v>44271</v>
      </c>
      <c r="D426" t="s">
        <v>53</v>
      </c>
      <c r="E426" t="s">
        <v>101</v>
      </c>
      <c r="F426" t="s">
        <v>102</v>
      </c>
      <c r="G426" t="s">
        <v>24</v>
      </c>
      <c r="H426">
        <v>0.25</v>
      </c>
      <c r="I426">
        <v>7200</v>
      </c>
      <c r="J426">
        <v>1800</v>
      </c>
      <c r="K426">
        <v>720</v>
      </c>
      <c r="L426">
        <v>0.4</v>
      </c>
    </row>
    <row r="427" spans="1:12" x14ac:dyDescent="0.3">
      <c r="A427" t="s">
        <v>21</v>
      </c>
      <c r="B427">
        <v>1185732</v>
      </c>
      <c r="C427" s="43">
        <v>44303</v>
      </c>
      <c r="D427" t="s">
        <v>53</v>
      </c>
      <c r="E427" t="s">
        <v>101</v>
      </c>
      <c r="F427" t="s">
        <v>102</v>
      </c>
      <c r="G427" t="s">
        <v>24</v>
      </c>
      <c r="H427">
        <v>0.25</v>
      </c>
      <c r="I427">
        <v>6750</v>
      </c>
      <c r="J427">
        <v>1687.5</v>
      </c>
      <c r="K427">
        <v>675</v>
      </c>
      <c r="L427">
        <v>0.4</v>
      </c>
    </row>
    <row r="428" spans="1:12" x14ac:dyDescent="0.3">
      <c r="A428" t="s">
        <v>21</v>
      </c>
      <c r="B428">
        <v>1185732</v>
      </c>
      <c r="C428" s="43">
        <v>44332</v>
      </c>
      <c r="D428" t="s">
        <v>53</v>
      </c>
      <c r="E428" t="s">
        <v>101</v>
      </c>
      <c r="F428" t="s">
        <v>102</v>
      </c>
      <c r="G428" t="s">
        <v>24</v>
      </c>
      <c r="H428">
        <v>0.4</v>
      </c>
      <c r="I428">
        <v>7450</v>
      </c>
      <c r="J428">
        <v>2980</v>
      </c>
      <c r="K428">
        <v>1192</v>
      </c>
      <c r="L428">
        <v>0.4</v>
      </c>
    </row>
    <row r="429" spans="1:12" x14ac:dyDescent="0.3">
      <c r="A429" t="s">
        <v>21</v>
      </c>
      <c r="B429">
        <v>1185732</v>
      </c>
      <c r="C429" s="43">
        <v>44365</v>
      </c>
      <c r="D429" t="s">
        <v>53</v>
      </c>
      <c r="E429" t="s">
        <v>101</v>
      </c>
      <c r="F429" t="s">
        <v>102</v>
      </c>
      <c r="G429" t="s">
        <v>24</v>
      </c>
      <c r="H429">
        <v>0.44999999999999996</v>
      </c>
      <c r="I429">
        <v>7500</v>
      </c>
      <c r="J429">
        <v>3374.9999999999995</v>
      </c>
      <c r="K429">
        <v>1350</v>
      </c>
      <c r="L429">
        <v>0.4</v>
      </c>
    </row>
    <row r="430" spans="1:12" x14ac:dyDescent="0.3">
      <c r="A430" t="s">
        <v>21</v>
      </c>
      <c r="B430">
        <v>1185732</v>
      </c>
      <c r="C430" s="43">
        <v>44393</v>
      </c>
      <c r="D430" t="s">
        <v>53</v>
      </c>
      <c r="E430" t="s">
        <v>101</v>
      </c>
      <c r="F430" t="s">
        <v>102</v>
      </c>
      <c r="G430" t="s">
        <v>24</v>
      </c>
      <c r="H430">
        <v>0.6</v>
      </c>
      <c r="I430">
        <v>8500</v>
      </c>
      <c r="J430">
        <v>5100</v>
      </c>
      <c r="K430">
        <v>2040</v>
      </c>
      <c r="L430">
        <v>0.4</v>
      </c>
    </row>
    <row r="431" spans="1:12" x14ac:dyDescent="0.3">
      <c r="A431" t="s">
        <v>21</v>
      </c>
      <c r="B431">
        <v>1185732</v>
      </c>
      <c r="C431" s="43">
        <v>44425</v>
      </c>
      <c r="D431" t="s">
        <v>53</v>
      </c>
      <c r="E431" t="s">
        <v>101</v>
      </c>
      <c r="F431" t="s">
        <v>102</v>
      </c>
      <c r="G431" t="s">
        <v>24</v>
      </c>
      <c r="H431">
        <v>0.6</v>
      </c>
      <c r="I431">
        <v>8250</v>
      </c>
      <c r="J431">
        <v>4950</v>
      </c>
      <c r="K431">
        <v>1980</v>
      </c>
      <c r="L431">
        <v>0.4</v>
      </c>
    </row>
    <row r="432" spans="1:12" x14ac:dyDescent="0.3">
      <c r="A432" t="s">
        <v>21</v>
      </c>
      <c r="B432">
        <v>1185732</v>
      </c>
      <c r="C432" s="43">
        <v>44455</v>
      </c>
      <c r="D432" t="s">
        <v>53</v>
      </c>
      <c r="E432" t="s">
        <v>101</v>
      </c>
      <c r="F432" t="s">
        <v>102</v>
      </c>
      <c r="G432" t="s">
        <v>24</v>
      </c>
      <c r="H432">
        <v>0.5</v>
      </c>
      <c r="I432">
        <v>7250</v>
      </c>
      <c r="J432">
        <v>3625</v>
      </c>
      <c r="K432">
        <v>1450</v>
      </c>
      <c r="L432">
        <v>0.4</v>
      </c>
    </row>
    <row r="433" spans="1:12" x14ac:dyDescent="0.3">
      <c r="A433" t="s">
        <v>21</v>
      </c>
      <c r="B433">
        <v>1185732</v>
      </c>
      <c r="C433" s="43">
        <v>44487</v>
      </c>
      <c r="D433" t="s">
        <v>53</v>
      </c>
      <c r="E433" t="s">
        <v>101</v>
      </c>
      <c r="F433" t="s">
        <v>102</v>
      </c>
      <c r="G433" t="s">
        <v>24</v>
      </c>
      <c r="H433">
        <v>0.35000000000000009</v>
      </c>
      <c r="I433">
        <v>6750</v>
      </c>
      <c r="J433">
        <v>2362.5000000000005</v>
      </c>
      <c r="K433">
        <v>945.00000000000023</v>
      </c>
      <c r="L433">
        <v>0.4</v>
      </c>
    </row>
    <row r="434" spans="1:12" x14ac:dyDescent="0.3">
      <c r="A434" t="s">
        <v>21</v>
      </c>
      <c r="B434">
        <v>1185732</v>
      </c>
      <c r="C434" s="43">
        <v>44517</v>
      </c>
      <c r="D434" t="s">
        <v>53</v>
      </c>
      <c r="E434" t="s">
        <v>101</v>
      </c>
      <c r="F434" t="s">
        <v>102</v>
      </c>
      <c r="G434" t="s">
        <v>24</v>
      </c>
      <c r="H434">
        <v>0.3000000000000001</v>
      </c>
      <c r="I434">
        <v>6250</v>
      </c>
      <c r="J434">
        <v>1875.0000000000007</v>
      </c>
      <c r="K434">
        <v>750.00000000000034</v>
      </c>
      <c r="L434">
        <v>0.4</v>
      </c>
    </row>
    <row r="435" spans="1:12" x14ac:dyDescent="0.3">
      <c r="A435" t="s">
        <v>21</v>
      </c>
      <c r="B435">
        <v>1185732</v>
      </c>
      <c r="C435" s="43">
        <v>44546</v>
      </c>
      <c r="D435" t="s">
        <v>53</v>
      </c>
      <c r="E435" t="s">
        <v>101</v>
      </c>
      <c r="F435" t="s">
        <v>102</v>
      </c>
      <c r="G435" t="s">
        <v>24</v>
      </c>
      <c r="H435">
        <v>0.70000000000000007</v>
      </c>
      <c r="I435">
        <v>7750</v>
      </c>
      <c r="J435">
        <v>5425.0000000000009</v>
      </c>
      <c r="K435">
        <v>2170.0000000000005</v>
      </c>
      <c r="L435">
        <v>0.4</v>
      </c>
    </row>
    <row r="436" spans="1:12" x14ac:dyDescent="0.3">
      <c r="A436" t="s">
        <v>30</v>
      </c>
      <c r="B436">
        <v>1197831</v>
      </c>
      <c r="C436" s="43">
        <v>44219</v>
      </c>
      <c r="D436" t="s">
        <v>31</v>
      </c>
      <c r="E436" t="s">
        <v>103</v>
      </c>
      <c r="F436" t="s">
        <v>104</v>
      </c>
      <c r="G436" t="s">
        <v>24</v>
      </c>
      <c r="H436">
        <v>0.25000000000000006</v>
      </c>
      <c r="I436">
        <v>6500</v>
      </c>
      <c r="J436">
        <v>1625.0000000000005</v>
      </c>
      <c r="K436">
        <v>650.00000000000023</v>
      </c>
      <c r="L436">
        <v>0.4</v>
      </c>
    </row>
    <row r="437" spans="1:12" x14ac:dyDescent="0.3">
      <c r="A437" t="s">
        <v>30</v>
      </c>
      <c r="B437">
        <v>1197831</v>
      </c>
      <c r="C437" s="43">
        <v>44248</v>
      </c>
      <c r="D437" t="s">
        <v>31</v>
      </c>
      <c r="E437" t="s">
        <v>103</v>
      </c>
      <c r="F437" t="s">
        <v>104</v>
      </c>
      <c r="G437" t="s">
        <v>24</v>
      </c>
      <c r="H437">
        <v>0.25000000000000006</v>
      </c>
      <c r="I437">
        <v>7000</v>
      </c>
      <c r="J437">
        <v>1750.0000000000005</v>
      </c>
      <c r="K437">
        <v>700.00000000000023</v>
      </c>
      <c r="L437">
        <v>0.4</v>
      </c>
    </row>
    <row r="438" spans="1:12" x14ac:dyDescent="0.3">
      <c r="A438" t="s">
        <v>30</v>
      </c>
      <c r="B438">
        <v>1197831</v>
      </c>
      <c r="C438" s="43">
        <v>44274</v>
      </c>
      <c r="D438" t="s">
        <v>31</v>
      </c>
      <c r="E438" t="s">
        <v>103</v>
      </c>
      <c r="F438" t="s">
        <v>104</v>
      </c>
      <c r="G438" t="s">
        <v>24</v>
      </c>
      <c r="H438">
        <v>0.2</v>
      </c>
      <c r="I438">
        <v>6450</v>
      </c>
      <c r="J438">
        <v>1290</v>
      </c>
      <c r="K438">
        <v>516</v>
      </c>
      <c r="L438">
        <v>0.4</v>
      </c>
    </row>
    <row r="439" spans="1:12" x14ac:dyDescent="0.3">
      <c r="A439" t="s">
        <v>30</v>
      </c>
      <c r="B439">
        <v>1197831</v>
      </c>
      <c r="C439" s="43">
        <v>44306</v>
      </c>
      <c r="D439" t="s">
        <v>31</v>
      </c>
      <c r="E439" t="s">
        <v>103</v>
      </c>
      <c r="F439" t="s">
        <v>104</v>
      </c>
      <c r="G439" t="s">
        <v>24</v>
      </c>
      <c r="H439">
        <v>0.25</v>
      </c>
      <c r="I439">
        <v>6000</v>
      </c>
      <c r="J439">
        <v>1500</v>
      </c>
      <c r="K439">
        <v>600</v>
      </c>
      <c r="L439">
        <v>0.4</v>
      </c>
    </row>
    <row r="440" spans="1:12" x14ac:dyDescent="0.3">
      <c r="A440" t="s">
        <v>30</v>
      </c>
      <c r="B440">
        <v>1197831</v>
      </c>
      <c r="C440" s="43">
        <v>44335</v>
      </c>
      <c r="D440" t="s">
        <v>31</v>
      </c>
      <c r="E440" t="s">
        <v>103</v>
      </c>
      <c r="F440" t="s">
        <v>104</v>
      </c>
      <c r="G440" t="s">
        <v>24</v>
      </c>
      <c r="H440">
        <v>0.4</v>
      </c>
      <c r="I440">
        <v>6700</v>
      </c>
      <c r="J440">
        <v>2680</v>
      </c>
      <c r="K440">
        <v>1072</v>
      </c>
      <c r="L440">
        <v>0.4</v>
      </c>
    </row>
    <row r="441" spans="1:12" x14ac:dyDescent="0.3">
      <c r="A441" t="s">
        <v>30</v>
      </c>
      <c r="B441">
        <v>1197831</v>
      </c>
      <c r="C441" s="43">
        <v>44368</v>
      </c>
      <c r="D441" t="s">
        <v>31</v>
      </c>
      <c r="E441" t="s">
        <v>103</v>
      </c>
      <c r="F441" t="s">
        <v>104</v>
      </c>
      <c r="G441" t="s">
        <v>24</v>
      </c>
      <c r="H441">
        <v>0.39999999999999997</v>
      </c>
      <c r="I441">
        <v>6750</v>
      </c>
      <c r="J441">
        <v>2700</v>
      </c>
      <c r="K441">
        <v>1080</v>
      </c>
      <c r="L441">
        <v>0.4</v>
      </c>
    </row>
    <row r="442" spans="1:12" x14ac:dyDescent="0.3">
      <c r="A442" t="s">
        <v>30</v>
      </c>
      <c r="B442">
        <v>1197831</v>
      </c>
      <c r="C442" s="43">
        <v>44396</v>
      </c>
      <c r="D442" t="s">
        <v>31</v>
      </c>
      <c r="E442" t="s">
        <v>103</v>
      </c>
      <c r="F442" t="s">
        <v>104</v>
      </c>
      <c r="G442" t="s">
        <v>24</v>
      </c>
      <c r="H442">
        <v>0.54999999999999993</v>
      </c>
      <c r="I442">
        <v>7750</v>
      </c>
      <c r="J442">
        <v>4262.4999999999991</v>
      </c>
      <c r="K442">
        <v>1704.9999999999998</v>
      </c>
      <c r="L442">
        <v>0.4</v>
      </c>
    </row>
    <row r="443" spans="1:12" x14ac:dyDescent="0.3">
      <c r="A443" t="s">
        <v>30</v>
      </c>
      <c r="B443">
        <v>1197831</v>
      </c>
      <c r="C443" s="43">
        <v>44428</v>
      </c>
      <c r="D443" t="s">
        <v>31</v>
      </c>
      <c r="E443" t="s">
        <v>103</v>
      </c>
      <c r="F443" t="s">
        <v>104</v>
      </c>
      <c r="G443" t="s">
        <v>24</v>
      </c>
      <c r="H443">
        <v>0.6</v>
      </c>
      <c r="I443">
        <v>7500</v>
      </c>
      <c r="J443">
        <v>4500</v>
      </c>
      <c r="K443">
        <v>1800</v>
      </c>
      <c r="L443">
        <v>0.4</v>
      </c>
    </row>
    <row r="444" spans="1:12" x14ac:dyDescent="0.3">
      <c r="A444" t="s">
        <v>30</v>
      </c>
      <c r="B444">
        <v>1197831</v>
      </c>
      <c r="C444" s="43">
        <v>44458</v>
      </c>
      <c r="D444" t="s">
        <v>31</v>
      </c>
      <c r="E444" t="s">
        <v>103</v>
      </c>
      <c r="F444" t="s">
        <v>104</v>
      </c>
      <c r="G444" t="s">
        <v>24</v>
      </c>
      <c r="H444">
        <v>0.5</v>
      </c>
      <c r="I444">
        <v>6500</v>
      </c>
      <c r="J444">
        <v>3250</v>
      </c>
      <c r="K444">
        <v>1300</v>
      </c>
      <c r="L444">
        <v>0.4</v>
      </c>
    </row>
    <row r="445" spans="1:12" x14ac:dyDescent="0.3">
      <c r="A445" t="s">
        <v>30</v>
      </c>
      <c r="B445">
        <v>1197831</v>
      </c>
      <c r="C445" s="43">
        <v>44490</v>
      </c>
      <c r="D445" t="s">
        <v>31</v>
      </c>
      <c r="E445" t="s">
        <v>103</v>
      </c>
      <c r="F445" t="s">
        <v>104</v>
      </c>
      <c r="G445" t="s">
        <v>24</v>
      </c>
      <c r="H445">
        <v>0.3000000000000001</v>
      </c>
      <c r="I445">
        <v>6000</v>
      </c>
      <c r="J445">
        <v>1800.0000000000007</v>
      </c>
      <c r="K445">
        <v>720.00000000000034</v>
      </c>
      <c r="L445">
        <v>0.4</v>
      </c>
    </row>
    <row r="446" spans="1:12" x14ac:dyDescent="0.3">
      <c r="A446" t="s">
        <v>30</v>
      </c>
      <c r="B446">
        <v>1197831</v>
      </c>
      <c r="C446" s="43">
        <v>44520</v>
      </c>
      <c r="D446" t="s">
        <v>31</v>
      </c>
      <c r="E446" t="s">
        <v>103</v>
      </c>
      <c r="F446" t="s">
        <v>104</v>
      </c>
      <c r="G446" t="s">
        <v>24</v>
      </c>
      <c r="H446">
        <v>0.25000000000000011</v>
      </c>
      <c r="I446">
        <v>5500</v>
      </c>
      <c r="J446">
        <v>1375.0000000000007</v>
      </c>
      <c r="K446">
        <v>550.00000000000034</v>
      </c>
      <c r="L446">
        <v>0.4</v>
      </c>
    </row>
    <row r="447" spans="1:12" x14ac:dyDescent="0.3">
      <c r="A447" t="s">
        <v>30</v>
      </c>
      <c r="B447">
        <v>1197831</v>
      </c>
      <c r="C447" s="43">
        <v>44549</v>
      </c>
      <c r="D447" t="s">
        <v>31</v>
      </c>
      <c r="E447" t="s">
        <v>103</v>
      </c>
      <c r="F447" t="s">
        <v>104</v>
      </c>
      <c r="G447" t="s">
        <v>24</v>
      </c>
      <c r="H447">
        <v>0.70000000000000007</v>
      </c>
      <c r="I447">
        <v>7000</v>
      </c>
      <c r="J447">
        <v>4900.0000000000009</v>
      </c>
      <c r="K447">
        <v>1960.0000000000005</v>
      </c>
      <c r="L447">
        <v>0.4</v>
      </c>
    </row>
    <row r="448" spans="1:12" x14ac:dyDescent="0.3">
      <c r="A448" t="s">
        <v>30</v>
      </c>
      <c r="B448">
        <v>1197831</v>
      </c>
      <c r="C448" s="43">
        <v>44219</v>
      </c>
      <c r="D448" t="s">
        <v>31</v>
      </c>
      <c r="E448" t="s">
        <v>105</v>
      </c>
      <c r="F448" t="s">
        <v>106</v>
      </c>
      <c r="G448" t="s">
        <v>24</v>
      </c>
      <c r="H448">
        <v>0.25000000000000006</v>
      </c>
      <c r="I448">
        <v>5750</v>
      </c>
      <c r="J448">
        <v>1437.5000000000002</v>
      </c>
      <c r="K448">
        <v>575.00000000000011</v>
      </c>
      <c r="L448">
        <v>0.4</v>
      </c>
    </row>
    <row r="449" spans="1:12" x14ac:dyDescent="0.3">
      <c r="A449" t="s">
        <v>30</v>
      </c>
      <c r="B449">
        <v>1197831</v>
      </c>
      <c r="C449" s="43">
        <v>44248</v>
      </c>
      <c r="D449" t="s">
        <v>31</v>
      </c>
      <c r="E449" t="s">
        <v>105</v>
      </c>
      <c r="F449" t="s">
        <v>106</v>
      </c>
      <c r="G449" t="s">
        <v>24</v>
      </c>
      <c r="H449">
        <v>0.25000000000000006</v>
      </c>
      <c r="I449">
        <v>6250</v>
      </c>
      <c r="J449">
        <v>1562.5000000000005</v>
      </c>
      <c r="K449">
        <v>625.00000000000023</v>
      </c>
      <c r="L449">
        <v>0.4</v>
      </c>
    </row>
    <row r="450" spans="1:12" x14ac:dyDescent="0.3">
      <c r="A450" t="s">
        <v>30</v>
      </c>
      <c r="B450">
        <v>1197831</v>
      </c>
      <c r="C450" s="43">
        <v>44274</v>
      </c>
      <c r="D450" t="s">
        <v>31</v>
      </c>
      <c r="E450" t="s">
        <v>105</v>
      </c>
      <c r="F450" t="s">
        <v>106</v>
      </c>
      <c r="G450" t="s">
        <v>24</v>
      </c>
      <c r="H450">
        <v>0.2</v>
      </c>
      <c r="I450">
        <v>5700</v>
      </c>
      <c r="J450">
        <v>1140</v>
      </c>
      <c r="K450">
        <v>456</v>
      </c>
      <c r="L450">
        <v>0.4</v>
      </c>
    </row>
    <row r="451" spans="1:12" x14ac:dyDescent="0.3">
      <c r="A451" t="s">
        <v>30</v>
      </c>
      <c r="B451">
        <v>1197831</v>
      </c>
      <c r="C451" s="43">
        <v>44306</v>
      </c>
      <c r="D451" t="s">
        <v>31</v>
      </c>
      <c r="E451" t="s">
        <v>105</v>
      </c>
      <c r="F451" t="s">
        <v>106</v>
      </c>
      <c r="G451" t="s">
        <v>24</v>
      </c>
      <c r="H451">
        <v>0.25</v>
      </c>
      <c r="I451">
        <v>5250</v>
      </c>
      <c r="J451">
        <v>1312.5</v>
      </c>
      <c r="K451">
        <v>525</v>
      </c>
      <c r="L451">
        <v>0.4</v>
      </c>
    </row>
    <row r="452" spans="1:12" x14ac:dyDescent="0.3">
      <c r="A452" t="s">
        <v>30</v>
      </c>
      <c r="B452">
        <v>1197831</v>
      </c>
      <c r="C452" s="43">
        <v>44335</v>
      </c>
      <c r="D452" t="s">
        <v>31</v>
      </c>
      <c r="E452" t="s">
        <v>105</v>
      </c>
      <c r="F452" t="s">
        <v>106</v>
      </c>
      <c r="G452" t="s">
        <v>24</v>
      </c>
      <c r="H452">
        <v>0.4</v>
      </c>
      <c r="I452">
        <v>5950</v>
      </c>
      <c r="J452">
        <v>2380</v>
      </c>
      <c r="K452">
        <v>952</v>
      </c>
      <c r="L452">
        <v>0.4</v>
      </c>
    </row>
    <row r="453" spans="1:12" x14ac:dyDescent="0.3">
      <c r="A453" t="s">
        <v>30</v>
      </c>
      <c r="B453">
        <v>1197831</v>
      </c>
      <c r="C453" s="43">
        <v>44368</v>
      </c>
      <c r="D453" t="s">
        <v>31</v>
      </c>
      <c r="E453" t="s">
        <v>105</v>
      </c>
      <c r="F453" t="s">
        <v>106</v>
      </c>
      <c r="G453" t="s">
        <v>24</v>
      </c>
      <c r="H453">
        <v>0.39999999999999997</v>
      </c>
      <c r="I453">
        <v>6000</v>
      </c>
      <c r="J453">
        <v>2400</v>
      </c>
      <c r="K453">
        <v>960</v>
      </c>
      <c r="L453">
        <v>0.4</v>
      </c>
    </row>
    <row r="454" spans="1:12" x14ac:dyDescent="0.3">
      <c r="A454" t="s">
        <v>30</v>
      </c>
      <c r="B454">
        <v>1197831</v>
      </c>
      <c r="C454" s="43">
        <v>44396</v>
      </c>
      <c r="D454" t="s">
        <v>31</v>
      </c>
      <c r="E454" t="s">
        <v>105</v>
      </c>
      <c r="F454" t="s">
        <v>106</v>
      </c>
      <c r="G454" t="s">
        <v>24</v>
      </c>
      <c r="H454">
        <v>0.54999999999999993</v>
      </c>
      <c r="I454">
        <v>7000</v>
      </c>
      <c r="J454">
        <v>3849.9999999999995</v>
      </c>
      <c r="K454">
        <v>1540</v>
      </c>
      <c r="L454">
        <v>0.4</v>
      </c>
    </row>
    <row r="455" spans="1:12" x14ac:dyDescent="0.3">
      <c r="A455" t="s">
        <v>30</v>
      </c>
      <c r="B455">
        <v>1197831</v>
      </c>
      <c r="C455" s="43">
        <v>44428</v>
      </c>
      <c r="D455" t="s">
        <v>31</v>
      </c>
      <c r="E455" t="s">
        <v>105</v>
      </c>
      <c r="F455" t="s">
        <v>106</v>
      </c>
      <c r="G455" t="s">
        <v>24</v>
      </c>
      <c r="H455">
        <v>0.6</v>
      </c>
      <c r="I455">
        <v>6750</v>
      </c>
      <c r="J455">
        <v>4050</v>
      </c>
      <c r="K455">
        <v>1620</v>
      </c>
      <c r="L455">
        <v>0.4</v>
      </c>
    </row>
    <row r="456" spans="1:12" x14ac:dyDescent="0.3">
      <c r="A456" t="s">
        <v>30</v>
      </c>
      <c r="B456">
        <v>1197831</v>
      </c>
      <c r="C456" s="43">
        <v>44458</v>
      </c>
      <c r="D456" t="s">
        <v>31</v>
      </c>
      <c r="E456" t="s">
        <v>105</v>
      </c>
      <c r="F456" t="s">
        <v>106</v>
      </c>
      <c r="G456" t="s">
        <v>24</v>
      </c>
      <c r="H456">
        <v>0.5</v>
      </c>
      <c r="I456">
        <v>5750</v>
      </c>
      <c r="J456">
        <v>2875</v>
      </c>
      <c r="K456">
        <v>1150</v>
      </c>
      <c r="L456">
        <v>0.4</v>
      </c>
    </row>
    <row r="457" spans="1:12" x14ac:dyDescent="0.3">
      <c r="A457" t="s">
        <v>30</v>
      </c>
      <c r="B457">
        <v>1197831</v>
      </c>
      <c r="C457" s="43">
        <v>44490</v>
      </c>
      <c r="D457" t="s">
        <v>31</v>
      </c>
      <c r="E457" t="s">
        <v>105</v>
      </c>
      <c r="F457" t="s">
        <v>106</v>
      </c>
      <c r="G457" t="s">
        <v>24</v>
      </c>
      <c r="H457">
        <v>0.3000000000000001</v>
      </c>
      <c r="I457">
        <v>5250</v>
      </c>
      <c r="J457">
        <v>1575.0000000000005</v>
      </c>
      <c r="K457">
        <v>630.00000000000023</v>
      </c>
      <c r="L457">
        <v>0.4</v>
      </c>
    </row>
    <row r="458" spans="1:12" x14ac:dyDescent="0.3">
      <c r="A458" t="s">
        <v>30</v>
      </c>
      <c r="B458">
        <v>1197831</v>
      </c>
      <c r="C458" s="43">
        <v>44520</v>
      </c>
      <c r="D458" t="s">
        <v>31</v>
      </c>
      <c r="E458" t="s">
        <v>105</v>
      </c>
      <c r="F458" t="s">
        <v>106</v>
      </c>
      <c r="G458" t="s">
        <v>24</v>
      </c>
      <c r="H458">
        <v>0.25000000000000011</v>
      </c>
      <c r="I458">
        <v>4750</v>
      </c>
      <c r="J458">
        <v>1187.5000000000005</v>
      </c>
      <c r="K458">
        <v>475.00000000000023</v>
      </c>
      <c r="L458">
        <v>0.4</v>
      </c>
    </row>
    <row r="459" spans="1:12" x14ac:dyDescent="0.3">
      <c r="A459" t="s">
        <v>30</v>
      </c>
      <c r="B459">
        <v>1197831</v>
      </c>
      <c r="C459" s="43">
        <v>44549</v>
      </c>
      <c r="D459" t="s">
        <v>31</v>
      </c>
      <c r="E459" t="s">
        <v>105</v>
      </c>
      <c r="F459" t="s">
        <v>106</v>
      </c>
      <c r="G459" t="s">
        <v>24</v>
      </c>
      <c r="H459">
        <v>0.70000000000000007</v>
      </c>
      <c r="I459">
        <v>6250</v>
      </c>
      <c r="J459">
        <v>4375</v>
      </c>
      <c r="K459">
        <v>1750</v>
      </c>
      <c r="L459">
        <v>0.4</v>
      </c>
    </row>
    <row r="460" spans="1:12" x14ac:dyDescent="0.3">
      <c r="A460" t="s">
        <v>30</v>
      </c>
      <c r="B460">
        <v>1197831</v>
      </c>
      <c r="C460" s="43">
        <v>44212</v>
      </c>
      <c r="D460" t="s">
        <v>31</v>
      </c>
      <c r="E460" t="s">
        <v>107</v>
      </c>
      <c r="F460" t="s">
        <v>108</v>
      </c>
      <c r="G460" t="s">
        <v>24</v>
      </c>
      <c r="H460">
        <v>0.25000000000000006</v>
      </c>
      <c r="I460">
        <v>5500</v>
      </c>
      <c r="J460">
        <v>1375.0000000000002</v>
      </c>
      <c r="K460">
        <v>481.25000000000006</v>
      </c>
      <c r="L460">
        <v>0.35</v>
      </c>
    </row>
    <row r="461" spans="1:12" x14ac:dyDescent="0.3">
      <c r="A461" t="s">
        <v>30</v>
      </c>
      <c r="B461">
        <v>1197831</v>
      </c>
      <c r="C461" s="43">
        <v>44241</v>
      </c>
      <c r="D461" t="s">
        <v>31</v>
      </c>
      <c r="E461" t="s">
        <v>107</v>
      </c>
      <c r="F461" t="s">
        <v>108</v>
      </c>
      <c r="G461" t="s">
        <v>24</v>
      </c>
      <c r="H461">
        <v>0.25000000000000006</v>
      </c>
      <c r="I461">
        <v>6000</v>
      </c>
      <c r="J461">
        <v>1500.0000000000002</v>
      </c>
      <c r="K461">
        <v>525</v>
      </c>
      <c r="L461">
        <v>0.35</v>
      </c>
    </row>
    <row r="462" spans="1:12" x14ac:dyDescent="0.3">
      <c r="A462" t="s">
        <v>30</v>
      </c>
      <c r="B462">
        <v>1197831</v>
      </c>
      <c r="C462" s="43">
        <v>44267</v>
      </c>
      <c r="D462" t="s">
        <v>31</v>
      </c>
      <c r="E462" t="s">
        <v>107</v>
      </c>
      <c r="F462" t="s">
        <v>108</v>
      </c>
      <c r="G462" t="s">
        <v>24</v>
      </c>
      <c r="H462">
        <v>0.2</v>
      </c>
      <c r="I462">
        <v>5450</v>
      </c>
      <c r="J462">
        <v>1090</v>
      </c>
      <c r="K462">
        <v>381.5</v>
      </c>
      <c r="L462">
        <v>0.35</v>
      </c>
    </row>
    <row r="463" spans="1:12" x14ac:dyDescent="0.3">
      <c r="A463" t="s">
        <v>30</v>
      </c>
      <c r="B463">
        <v>1197831</v>
      </c>
      <c r="C463" s="43">
        <v>44299</v>
      </c>
      <c r="D463" t="s">
        <v>31</v>
      </c>
      <c r="E463" t="s">
        <v>107</v>
      </c>
      <c r="F463" t="s">
        <v>108</v>
      </c>
      <c r="G463" t="s">
        <v>24</v>
      </c>
      <c r="H463">
        <v>0.25</v>
      </c>
      <c r="I463">
        <v>5000</v>
      </c>
      <c r="J463">
        <v>1250</v>
      </c>
      <c r="K463">
        <v>437.5</v>
      </c>
      <c r="L463">
        <v>0.35</v>
      </c>
    </row>
    <row r="464" spans="1:12" x14ac:dyDescent="0.3">
      <c r="A464" t="s">
        <v>30</v>
      </c>
      <c r="B464">
        <v>1197831</v>
      </c>
      <c r="C464" s="43">
        <v>44328</v>
      </c>
      <c r="D464" t="s">
        <v>31</v>
      </c>
      <c r="E464" t="s">
        <v>107</v>
      </c>
      <c r="F464" t="s">
        <v>108</v>
      </c>
      <c r="G464" t="s">
        <v>24</v>
      </c>
      <c r="H464">
        <v>0.4</v>
      </c>
      <c r="I464">
        <v>5700</v>
      </c>
      <c r="J464">
        <v>2280</v>
      </c>
      <c r="K464">
        <v>798</v>
      </c>
      <c r="L464">
        <v>0.35</v>
      </c>
    </row>
    <row r="465" spans="1:12" x14ac:dyDescent="0.3">
      <c r="A465" t="s">
        <v>30</v>
      </c>
      <c r="B465">
        <v>1197831</v>
      </c>
      <c r="C465" s="43">
        <v>44361</v>
      </c>
      <c r="D465" t="s">
        <v>31</v>
      </c>
      <c r="E465" t="s">
        <v>107</v>
      </c>
      <c r="F465" t="s">
        <v>108</v>
      </c>
      <c r="G465" t="s">
        <v>24</v>
      </c>
      <c r="H465">
        <v>0.39999999999999997</v>
      </c>
      <c r="I465">
        <v>5750</v>
      </c>
      <c r="J465">
        <v>2300</v>
      </c>
      <c r="K465">
        <v>805</v>
      </c>
      <c r="L465">
        <v>0.35</v>
      </c>
    </row>
    <row r="466" spans="1:12" x14ac:dyDescent="0.3">
      <c r="A466" t="s">
        <v>30</v>
      </c>
      <c r="B466">
        <v>1197831</v>
      </c>
      <c r="C466" s="43">
        <v>44389</v>
      </c>
      <c r="D466" t="s">
        <v>31</v>
      </c>
      <c r="E466" t="s">
        <v>107</v>
      </c>
      <c r="F466" t="s">
        <v>108</v>
      </c>
      <c r="G466" t="s">
        <v>24</v>
      </c>
      <c r="H466">
        <v>0.54999999999999993</v>
      </c>
      <c r="I466">
        <v>6750</v>
      </c>
      <c r="J466">
        <v>3712.4999999999995</v>
      </c>
      <c r="K466">
        <v>1299.3749999999998</v>
      </c>
      <c r="L466">
        <v>0.35</v>
      </c>
    </row>
    <row r="467" spans="1:12" x14ac:dyDescent="0.3">
      <c r="A467" t="s">
        <v>30</v>
      </c>
      <c r="B467">
        <v>1197831</v>
      </c>
      <c r="C467" s="43">
        <v>44421</v>
      </c>
      <c r="D467" t="s">
        <v>31</v>
      </c>
      <c r="E467" t="s">
        <v>107</v>
      </c>
      <c r="F467" t="s">
        <v>108</v>
      </c>
      <c r="G467" t="s">
        <v>24</v>
      </c>
      <c r="H467">
        <v>0.6</v>
      </c>
      <c r="I467">
        <v>6500</v>
      </c>
      <c r="J467">
        <v>3900</v>
      </c>
      <c r="K467">
        <v>1365</v>
      </c>
      <c r="L467">
        <v>0.35</v>
      </c>
    </row>
    <row r="468" spans="1:12" x14ac:dyDescent="0.3">
      <c r="A468" t="s">
        <v>30</v>
      </c>
      <c r="B468">
        <v>1197831</v>
      </c>
      <c r="C468" s="43">
        <v>44451</v>
      </c>
      <c r="D468" t="s">
        <v>31</v>
      </c>
      <c r="E468" t="s">
        <v>107</v>
      </c>
      <c r="F468" t="s">
        <v>108</v>
      </c>
      <c r="G468" t="s">
        <v>24</v>
      </c>
      <c r="H468">
        <v>0.5</v>
      </c>
      <c r="I468">
        <v>5500</v>
      </c>
      <c r="J468">
        <v>2750</v>
      </c>
      <c r="K468">
        <v>962.49999999999989</v>
      </c>
      <c r="L468">
        <v>0.35</v>
      </c>
    </row>
    <row r="469" spans="1:12" x14ac:dyDescent="0.3">
      <c r="A469" t="s">
        <v>30</v>
      </c>
      <c r="B469">
        <v>1197831</v>
      </c>
      <c r="C469" s="43">
        <v>44483</v>
      </c>
      <c r="D469" t="s">
        <v>31</v>
      </c>
      <c r="E469" t="s">
        <v>107</v>
      </c>
      <c r="F469" t="s">
        <v>108</v>
      </c>
      <c r="G469" t="s">
        <v>24</v>
      </c>
      <c r="H469">
        <v>0.3000000000000001</v>
      </c>
      <c r="I469">
        <v>5000</v>
      </c>
      <c r="J469">
        <v>1500.0000000000005</v>
      </c>
      <c r="K469">
        <v>525.00000000000011</v>
      </c>
      <c r="L469">
        <v>0.35</v>
      </c>
    </row>
    <row r="470" spans="1:12" x14ac:dyDescent="0.3">
      <c r="A470" t="s">
        <v>30</v>
      </c>
      <c r="B470">
        <v>1197831</v>
      </c>
      <c r="C470" s="43">
        <v>44513</v>
      </c>
      <c r="D470" t="s">
        <v>31</v>
      </c>
      <c r="E470" t="s">
        <v>107</v>
      </c>
      <c r="F470" t="s">
        <v>108</v>
      </c>
      <c r="G470" t="s">
        <v>24</v>
      </c>
      <c r="H470">
        <v>0.25000000000000011</v>
      </c>
      <c r="I470">
        <v>4500</v>
      </c>
      <c r="J470">
        <v>1125.0000000000005</v>
      </c>
      <c r="K470">
        <v>393.75000000000011</v>
      </c>
      <c r="L470">
        <v>0.35</v>
      </c>
    </row>
    <row r="471" spans="1:12" x14ac:dyDescent="0.3">
      <c r="A471" t="s">
        <v>30</v>
      </c>
      <c r="B471">
        <v>1197831</v>
      </c>
      <c r="C471" s="43">
        <v>44542</v>
      </c>
      <c r="D471" t="s">
        <v>31</v>
      </c>
      <c r="E471" t="s">
        <v>107</v>
      </c>
      <c r="F471" t="s">
        <v>108</v>
      </c>
      <c r="G471" t="s">
        <v>24</v>
      </c>
      <c r="H471">
        <v>0.70000000000000007</v>
      </c>
      <c r="I471">
        <v>6000</v>
      </c>
      <c r="J471">
        <v>4200</v>
      </c>
      <c r="K471">
        <v>1470</v>
      </c>
      <c r="L471">
        <v>0.35</v>
      </c>
    </row>
    <row r="472" spans="1:12" x14ac:dyDescent="0.3">
      <c r="A472" t="s">
        <v>21</v>
      </c>
      <c r="B472">
        <v>1185732</v>
      </c>
      <c r="C472" s="43">
        <v>44208</v>
      </c>
      <c r="D472" t="s">
        <v>40</v>
      </c>
      <c r="E472" t="s">
        <v>109</v>
      </c>
      <c r="F472" t="s">
        <v>110</v>
      </c>
      <c r="G472" t="s">
        <v>24</v>
      </c>
      <c r="H472">
        <v>0.4</v>
      </c>
      <c r="I472">
        <v>4750</v>
      </c>
      <c r="J472">
        <v>1900</v>
      </c>
      <c r="K472">
        <v>665</v>
      </c>
      <c r="L472">
        <v>0.35</v>
      </c>
    </row>
    <row r="473" spans="1:12" x14ac:dyDescent="0.3">
      <c r="A473" t="s">
        <v>21</v>
      </c>
      <c r="B473">
        <v>1185732</v>
      </c>
      <c r="C473" s="43">
        <v>44239</v>
      </c>
      <c r="D473" t="s">
        <v>40</v>
      </c>
      <c r="E473" t="s">
        <v>109</v>
      </c>
      <c r="F473" t="s">
        <v>110</v>
      </c>
      <c r="G473" t="s">
        <v>24</v>
      </c>
      <c r="H473">
        <v>0.4</v>
      </c>
      <c r="I473">
        <v>5250</v>
      </c>
      <c r="J473">
        <v>2100</v>
      </c>
      <c r="K473">
        <v>735</v>
      </c>
      <c r="L473">
        <v>0.35</v>
      </c>
    </row>
    <row r="474" spans="1:12" x14ac:dyDescent="0.3">
      <c r="A474" t="s">
        <v>21</v>
      </c>
      <c r="B474">
        <v>1185732</v>
      </c>
      <c r="C474" s="43">
        <v>44266</v>
      </c>
      <c r="D474" t="s">
        <v>40</v>
      </c>
      <c r="E474" t="s">
        <v>109</v>
      </c>
      <c r="F474" t="s">
        <v>110</v>
      </c>
      <c r="G474" t="s">
        <v>24</v>
      </c>
      <c r="H474">
        <v>0.4</v>
      </c>
      <c r="I474">
        <v>4950</v>
      </c>
      <c r="J474">
        <v>1980</v>
      </c>
      <c r="K474">
        <v>693</v>
      </c>
      <c r="L474">
        <v>0.35</v>
      </c>
    </row>
    <row r="475" spans="1:12" x14ac:dyDescent="0.3">
      <c r="A475" t="s">
        <v>21</v>
      </c>
      <c r="B475">
        <v>1185732</v>
      </c>
      <c r="C475" s="43">
        <v>44298</v>
      </c>
      <c r="D475" t="s">
        <v>40</v>
      </c>
      <c r="E475" t="s">
        <v>109</v>
      </c>
      <c r="F475" t="s">
        <v>110</v>
      </c>
      <c r="G475" t="s">
        <v>24</v>
      </c>
      <c r="H475">
        <v>0.4</v>
      </c>
      <c r="I475">
        <v>4500</v>
      </c>
      <c r="J475">
        <v>1800</v>
      </c>
      <c r="K475">
        <v>630</v>
      </c>
      <c r="L475">
        <v>0.35</v>
      </c>
    </row>
    <row r="476" spans="1:12" x14ac:dyDescent="0.3">
      <c r="A476" t="s">
        <v>21</v>
      </c>
      <c r="B476">
        <v>1185732</v>
      </c>
      <c r="C476" s="43">
        <v>44329</v>
      </c>
      <c r="D476" t="s">
        <v>40</v>
      </c>
      <c r="E476" t="s">
        <v>109</v>
      </c>
      <c r="F476" t="s">
        <v>110</v>
      </c>
      <c r="G476" t="s">
        <v>24</v>
      </c>
      <c r="H476">
        <v>0.6</v>
      </c>
      <c r="I476">
        <v>4950</v>
      </c>
      <c r="J476">
        <v>2970</v>
      </c>
      <c r="K476">
        <v>1039.5</v>
      </c>
      <c r="L476">
        <v>0.35</v>
      </c>
    </row>
    <row r="477" spans="1:12" x14ac:dyDescent="0.3">
      <c r="A477" t="s">
        <v>21</v>
      </c>
      <c r="B477">
        <v>1185732</v>
      </c>
      <c r="C477" s="43">
        <v>44359</v>
      </c>
      <c r="D477" t="s">
        <v>40</v>
      </c>
      <c r="E477" t="s">
        <v>109</v>
      </c>
      <c r="F477" t="s">
        <v>110</v>
      </c>
      <c r="G477" t="s">
        <v>24</v>
      </c>
      <c r="H477">
        <v>0.45</v>
      </c>
      <c r="I477">
        <v>5000</v>
      </c>
      <c r="J477">
        <v>2250</v>
      </c>
      <c r="K477">
        <v>787.5</v>
      </c>
      <c r="L477">
        <v>0.35</v>
      </c>
    </row>
    <row r="478" spans="1:12" x14ac:dyDescent="0.3">
      <c r="A478" t="s">
        <v>21</v>
      </c>
      <c r="B478">
        <v>1185732</v>
      </c>
      <c r="C478" s="43">
        <v>44388</v>
      </c>
      <c r="D478" t="s">
        <v>40</v>
      </c>
      <c r="E478" t="s">
        <v>109</v>
      </c>
      <c r="F478" t="s">
        <v>110</v>
      </c>
      <c r="G478" t="s">
        <v>24</v>
      </c>
      <c r="H478">
        <v>0.5</v>
      </c>
      <c r="I478">
        <v>5500</v>
      </c>
      <c r="J478">
        <v>2750</v>
      </c>
      <c r="K478">
        <v>962.49999999999989</v>
      </c>
      <c r="L478">
        <v>0.35</v>
      </c>
    </row>
    <row r="479" spans="1:12" x14ac:dyDescent="0.3">
      <c r="A479" t="s">
        <v>21</v>
      </c>
      <c r="B479">
        <v>1185732</v>
      </c>
      <c r="C479" s="43">
        <v>44420</v>
      </c>
      <c r="D479" t="s">
        <v>40</v>
      </c>
      <c r="E479" t="s">
        <v>109</v>
      </c>
      <c r="F479" t="s">
        <v>110</v>
      </c>
      <c r="G479" t="s">
        <v>24</v>
      </c>
      <c r="H479">
        <v>0.5</v>
      </c>
      <c r="I479">
        <v>5250</v>
      </c>
      <c r="J479">
        <v>2625</v>
      </c>
      <c r="K479">
        <v>918.74999999999989</v>
      </c>
      <c r="L479">
        <v>0.35</v>
      </c>
    </row>
    <row r="480" spans="1:12" x14ac:dyDescent="0.3">
      <c r="A480" t="s">
        <v>21</v>
      </c>
      <c r="B480">
        <v>1185732</v>
      </c>
      <c r="C480" s="43">
        <v>44452</v>
      </c>
      <c r="D480" t="s">
        <v>40</v>
      </c>
      <c r="E480" t="s">
        <v>109</v>
      </c>
      <c r="F480" t="s">
        <v>110</v>
      </c>
      <c r="G480" t="s">
        <v>24</v>
      </c>
      <c r="H480">
        <v>0.45</v>
      </c>
      <c r="I480">
        <v>4750</v>
      </c>
      <c r="J480">
        <v>2137.5</v>
      </c>
      <c r="K480">
        <v>748.125</v>
      </c>
      <c r="L480">
        <v>0.35</v>
      </c>
    </row>
    <row r="481" spans="1:12" x14ac:dyDescent="0.3">
      <c r="A481" t="s">
        <v>21</v>
      </c>
      <c r="B481">
        <v>1185732</v>
      </c>
      <c r="C481" s="43">
        <v>44481</v>
      </c>
      <c r="D481" t="s">
        <v>40</v>
      </c>
      <c r="E481" t="s">
        <v>109</v>
      </c>
      <c r="F481" t="s">
        <v>110</v>
      </c>
      <c r="G481" t="s">
        <v>24</v>
      </c>
      <c r="H481">
        <v>0.54999999999999993</v>
      </c>
      <c r="I481">
        <v>4000</v>
      </c>
      <c r="J481">
        <v>2199.9999999999995</v>
      </c>
      <c r="K481">
        <v>769.99999999999977</v>
      </c>
      <c r="L481">
        <v>0.35</v>
      </c>
    </row>
    <row r="482" spans="1:12" x14ac:dyDescent="0.3">
      <c r="A482" t="s">
        <v>21</v>
      </c>
      <c r="B482">
        <v>1185732</v>
      </c>
      <c r="C482" s="43">
        <v>44512</v>
      </c>
      <c r="D482" t="s">
        <v>40</v>
      </c>
      <c r="E482" t="s">
        <v>109</v>
      </c>
      <c r="F482" t="s">
        <v>110</v>
      </c>
      <c r="G482" t="s">
        <v>24</v>
      </c>
      <c r="H482">
        <v>0.54999999999999993</v>
      </c>
      <c r="I482">
        <v>4000</v>
      </c>
      <c r="J482">
        <v>2199.9999999999995</v>
      </c>
      <c r="K482">
        <v>769.99999999999977</v>
      </c>
      <c r="L482">
        <v>0.35</v>
      </c>
    </row>
    <row r="483" spans="1:12" x14ac:dyDescent="0.3">
      <c r="A483" t="s">
        <v>21</v>
      </c>
      <c r="B483">
        <v>1185732</v>
      </c>
      <c r="C483" s="43">
        <v>44541</v>
      </c>
      <c r="D483" t="s">
        <v>40</v>
      </c>
      <c r="E483" t="s">
        <v>109</v>
      </c>
      <c r="F483" t="s">
        <v>110</v>
      </c>
      <c r="G483" t="s">
        <v>24</v>
      </c>
      <c r="H483">
        <v>0.6</v>
      </c>
      <c r="I483">
        <v>5000</v>
      </c>
      <c r="J483">
        <v>3000</v>
      </c>
      <c r="K483">
        <v>1050</v>
      </c>
      <c r="L483">
        <v>0.35</v>
      </c>
    </row>
    <row r="484" spans="1:12" x14ac:dyDescent="0.3">
      <c r="A484" t="s">
        <v>21</v>
      </c>
      <c r="B484">
        <v>1185732</v>
      </c>
      <c r="C484" s="43">
        <v>44205</v>
      </c>
      <c r="D484" t="s">
        <v>40</v>
      </c>
      <c r="E484" t="s">
        <v>111</v>
      </c>
      <c r="F484" t="s">
        <v>112</v>
      </c>
      <c r="G484" t="s">
        <v>24</v>
      </c>
      <c r="H484">
        <v>0.35000000000000003</v>
      </c>
      <c r="I484">
        <v>4750</v>
      </c>
      <c r="J484">
        <v>1662.5000000000002</v>
      </c>
      <c r="K484">
        <v>581.875</v>
      </c>
      <c r="L484">
        <v>0.35</v>
      </c>
    </row>
    <row r="485" spans="1:12" x14ac:dyDescent="0.3">
      <c r="A485" t="s">
        <v>21</v>
      </c>
      <c r="B485">
        <v>1185732</v>
      </c>
      <c r="C485" s="43">
        <v>44236</v>
      </c>
      <c r="D485" t="s">
        <v>40</v>
      </c>
      <c r="E485" t="s">
        <v>111</v>
      </c>
      <c r="F485" t="s">
        <v>112</v>
      </c>
      <c r="G485" t="s">
        <v>24</v>
      </c>
      <c r="H485">
        <v>0.35000000000000003</v>
      </c>
      <c r="I485">
        <v>5250</v>
      </c>
      <c r="J485">
        <v>1837.5000000000002</v>
      </c>
      <c r="K485">
        <v>643.125</v>
      </c>
      <c r="L485">
        <v>0.35</v>
      </c>
    </row>
    <row r="486" spans="1:12" x14ac:dyDescent="0.3">
      <c r="A486" t="s">
        <v>21</v>
      </c>
      <c r="B486">
        <v>1185732</v>
      </c>
      <c r="C486" s="43">
        <v>44263</v>
      </c>
      <c r="D486" t="s">
        <v>40</v>
      </c>
      <c r="E486" t="s">
        <v>111</v>
      </c>
      <c r="F486" t="s">
        <v>112</v>
      </c>
      <c r="G486" t="s">
        <v>24</v>
      </c>
      <c r="H486">
        <v>0.30000000000000004</v>
      </c>
      <c r="I486">
        <v>4950</v>
      </c>
      <c r="J486">
        <v>1485.0000000000002</v>
      </c>
      <c r="K486">
        <v>519.75</v>
      </c>
      <c r="L486">
        <v>0.35</v>
      </c>
    </row>
    <row r="487" spans="1:12" x14ac:dyDescent="0.3">
      <c r="A487" t="s">
        <v>21</v>
      </c>
      <c r="B487">
        <v>1185732</v>
      </c>
      <c r="C487" s="43">
        <v>44295</v>
      </c>
      <c r="D487" t="s">
        <v>40</v>
      </c>
      <c r="E487" t="s">
        <v>111</v>
      </c>
      <c r="F487" t="s">
        <v>112</v>
      </c>
      <c r="G487" t="s">
        <v>24</v>
      </c>
      <c r="H487">
        <v>0.30000000000000004</v>
      </c>
      <c r="I487">
        <v>4500</v>
      </c>
      <c r="J487">
        <v>1350.0000000000002</v>
      </c>
      <c r="K487">
        <v>472.50000000000006</v>
      </c>
      <c r="L487">
        <v>0.35</v>
      </c>
    </row>
    <row r="488" spans="1:12" x14ac:dyDescent="0.3">
      <c r="A488" t="s">
        <v>21</v>
      </c>
      <c r="B488">
        <v>1185732</v>
      </c>
      <c r="C488" s="43">
        <v>44326</v>
      </c>
      <c r="D488" t="s">
        <v>40</v>
      </c>
      <c r="E488" t="s">
        <v>111</v>
      </c>
      <c r="F488" t="s">
        <v>112</v>
      </c>
      <c r="G488" t="s">
        <v>24</v>
      </c>
      <c r="H488">
        <v>0.6</v>
      </c>
      <c r="I488">
        <v>4950</v>
      </c>
      <c r="J488">
        <v>2970</v>
      </c>
      <c r="K488">
        <v>1039.5</v>
      </c>
      <c r="L488">
        <v>0.35</v>
      </c>
    </row>
    <row r="489" spans="1:12" x14ac:dyDescent="0.3">
      <c r="A489" t="s">
        <v>21</v>
      </c>
      <c r="B489">
        <v>1185732</v>
      </c>
      <c r="C489" s="43">
        <v>44356</v>
      </c>
      <c r="D489" t="s">
        <v>40</v>
      </c>
      <c r="E489" t="s">
        <v>111</v>
      </c>
      <c r="F489" t="s">
        <v>112</v>
      </c>
      <c r="G489" t="s">
        <v>24</v>
      </c>
      <c r="H489">
        <v>0.4</v>
      </c>
      <c r="I489">
        <v>5000</v>
      </c>
      <c r="J489">
        <v>2000</v>
      </c>
      <c r="K489">
        <v>700</v>
      </c>
      <c r="L489">
        <v>0.35</v>
      </c>
    </row>
    <row r="490" spans="1:12" x14ac:dyDescent="0.3">
      <c r="A490" t="s">
        <v>21</v>
      </c>
      <c r="B490">
        <v>1185732</v>
      </c>
      <c r="C490" s="43">
        <v>44385</v>
      </c>
      <c r="D490" t="s">
        <v>40</v>
      </c>
      <c r="E490" t="s">
        <v>111</v>
      </c>
      <c r="F490" t="s">
        <v>112</v>
      </c>
      <c r="G490" t="s">
        <v>24</v>
      </c>
      <c r="H490">
        <v>0.5</v>
      </c>
      <c r="I490">
        <v>5500</v>
      </c>
      <c r="J490">
        <v>2750</v>
      </c>
      <c r="K490">
        <v>962.49999999999989</v>
      </c>
      <c r="L490">
        <v>0.35</v>
      </c>
    </row>
    <row r="491" spans="1:12" x14ac:dyDescent="0.3">
      <c r="A491" t="s">
        <v>21</v>
      </c>
      <c r="B491">
        <v>1185732</v>
      </c>
      <c r="C491" s="43">
        <v>44417</v>
      </c>
      <c r="D491" t="s">
        <v>40</v>
      </c>
      <c r="E491" t="s">
        <v>111</v>
      </c>
      <c r="F491" t="s">
        <v>112</v>
      </c>
      <c r="G491" t="s">
        <v>24</v>
      </c>
      <c r="H491">
        <v>0.5</v>
      </c>
      <c r="I491">
        <v>5250</v>
      </c>
      <c r="J491">
        <v>2625</v>
      </c>
      <c r="K491">
        <v>918.74999999999989</v>
      </c>
      <c r="L491">
        <v>0.35</v>
      </c>
    </row>
    <row r="492" spans="1:12" x14ac:dyDescent="0.3">
      <c r="A492" t="s">
        <v>21</v>
      </c>
      <c r="B492">
        <v>1185732</v>
      </c>
      <c r="C492" s="43">
        <v>44449</v>
      </c>
      <c r="D492" t="s">
        <v>40</v>
      </c>
      <c r="E492" t="s">
        <v>111</v>
      </c>
      <c r="F492" t="s">
        <v>112</v>
      </c>
      <c r="G492" t="s">
        <v>24</v>
      </c>
      <c r="H492">
        <v>0.4</v>
      </c>
      <c r="I492">
        <v>4750</v>
      </c>
      <c r="J492">
        <v>1900</v>
      </c>
      <c r="K492">
        <v>665</v>
      </c>
      <c r="L492">
        <v>0.35</v>
      </c>
    </row>
    <row r="493" spans="1:12" x14ac:dyDescent="0.3">
      <c r="A493" t="s">
        <v>21</v>
      </c>
      <c r="B493">
        <v>1185732</v>
      </c>
      <c r="C493" s="43">
        <v>44478</v>
      </c>
      <c r="D493" t="s">
        <v>40</v>
      </c>
      <c r="E493" t="s">
        <v>111</v>
      </c>
      <c r="F493" t="s">
        <v>112</v>
      </c>
      <c r="G493" t="s">
        <v>24</v>
      </c>
      <c r="H493">
        <v>0.49999999999999994</v>
      </c>
      <c r="I493">
        <v>4000</v>
      </c>
      <c r="J493">
        <v>1999.9999999999998</v>
      </c>
      <c r="K493">
        <v>699.99999999999989</v>
      </c>
      <c r="L493">
        <v>0.35</v>
      </c>
    </row>
    <row r="494" spans="1:12" x14ac:dyDescent="0.3">
      <c r="A494" t="s">
        <v>21</v>
      </c>
      <c r="B494">
        <v>1185732</v>
      </c>
      <c r="C494" s="43">
        <v>44509</v>
      </c>
      <c r="D494" t="s">
        <v>40</v>
      </c>
      <c r="E494" t="s">
        <v>111</v>
      </c>
      <c r="F494" t="s">
        <v>112</v>
      </c>
      <c r="G494" t="s">
        <v>24</v>
      </c>
      <c r="H494">
        <v>0.49999999999999994</v>
      </c>
      <c r="I494">
        <v>4000</v>
      </c>
      <c r="J494">
        <v>1999.9999999999998</v>
      </c>
      <c r="K494">
        <v>699.99999999999989</v>
      </c>
      <c r="L494">
        <v>0.35</v>
      </c>
    </row>
    <row r="495" spans="1:12" x14ac:dyDescent="0.3">
      <c r="A495" t="s">
        <v>21</v>
      </c>
      <c r="B495">
        <v>1185732</v>
      </c>
      <c r="C495" s="43">
        <v>44538</v>
      </c>
      <c r="D495" t="s">
        <v>40</v>
      </c>
      <c r="E495" t="s">
        <v>111</v>
      </c>
      <c r="F495" t="s">
        <v>112</v>
      </c>
      <c r="G495" t="s">
        <v>24</v>
      </c>
      <c r="H495">
        <v>0.6</v>
      </c>
      <c r="I495">
        <v>5000</v>
      </c>
      <c r="J495">
        <v>3000</v>
      </c>
      <c r="K495">
        <v>1050</v>
      </c>
      <c r="L495">
        <v>0.35</v>
      </c>
    </row>
    <row r="496" spans="1:12" x14ac:dyDescent="0.3">
      <c r="A496" t="s">
        <v>21</v>
      </c>
      <c r="B496">
        <v>1185732</v>
      </c>
      <c r="C496" s="43">
        <v>44202</v>
      </c>
      <c r="D496" t="s">
        <v>40</v>
      </c>
      <c r="E496" t="s">
        <v>113</v>
      </c>
      <c r="F496" t="s">
        <v>114</v>
      </c>
      <c r="G496" t="s">
        <v>24</v>
      </c>
      <c r="H496">
        <v>0.30000000000000004</v>
      </c>
      <c r="I496">
        <v>4500</v>
      </c>
      <c r="J496">
        <v>1350.0000000000002</v>
      </c>
      <c r="K496">
        <v>405.00000000000006</v>
      </c>
      <c r="L496">
        <v>0.3</v>
      </c>
    </row>
    <row r="497" spans="1:12" x14ac:dyDescent="0.3">
      <c r="A497" t="s">
        <v>21</v>
      </c>
      <c r="B497">
        <v>1185732</v>
      </c>
      <c r="C497" s="43">
        <v>44233</v>
      </c>
      <c r="D497" t="s">
        <v>40</v>
      </c>
      <c r="E497" t="s">
        <v>113</v>
      </c>
      <c r="F497" t="s">
        <v>114</v>
      </c>
      <c r="G497" t="s">
        <v>24</v>
      </c>
      <c r="H497">
        <v>0.30000000000000004</v>
      </c>
      <c r="I497">
        <v>5000</v>
      </c>
      <c r="J497">
        <v>1500.0000000000002</v>
      </c>
      <c r="K497">
        <v>450.00000000000006</v>
      </c>
      <c r="L497">
        <v>0.3</v>
      </c>
    </row>
    <row r="498" spans="1:12" x14ac:dyDescent="0.3">
      <c r="A498" t="s">
        <v>21</v>
      </c>
      <c r="B498">
        <v>1185732</v>
      </c>
      <c r="C498" s="43">
        <v>44260</v>
      </c>
      <c r="D498" t="s">
        <v>40</v>
      </c>
      <c r="E498" t="s">
        <v>113</v>
      </c>
      <c r="F498" t="s">
        <v>114</v>
      </c>
      <c r="G498" t="s">
        <v>24</v>
      </c>
      <c r="H498">
        <v>0.20000000000000004</v>
      </c>
      <c r="I498">
        <v>4700</v>
      </c>
      <c r="J498">
        <v>940.00000000000023</v>
      </c>
      <c r="K498">
        <v>282.00000000000006</v>
      </c>
      <c r="L498">
        <v>0.3</v>
      </c>
    </row>
    <row r="499" spans="1:12" x14ac:dyDescent="0.3">
      <c r="A499" t="s">
        <v>21</v>
      </c>
      <c r="B499">
        <v>1185732</v>
      </c>
      <c r="C499" s="43">
        <v>44292</v>
      </c>
      <c r="D499" t="s">
        <v>40</v>
      </c>
      <c r="E499" t="s">
        <v>113</v>
      </c>
      <c r="F499" t="s">
        <v>114</v>
      </c>
      <c r="G499" t="s">
        <v>24</v>
      </c>
      <c r="H499">
        <v>0.20000000000000004</v>
      </c>
      <c r="I499">
        <v>4750</v>
      </c>
      <c r="J499">
        <v>950.00000000000023</v>
      </c>
      <c r="K499">
        <v>285.00000000000006</v>
      </c>
      <c r="L499">
        <v>0.3</v>
      </c>
    </row>
    <row r="500" spans="1:12" x14ac:dyDescent="0.3">
      <c r="A500" t="s">
        <v>21</v>
      </c>
      <c r="B500">
        <v>1185732</v>
      </c>
      <c r="C500" s="43">
        <v>44323</v>
      </c>
      <c r="D500" t="s">
        <v>40</v>
      </c>
      <c r="E500" t="s">
        <v>113</v>
      </c>
      <c r="F500" t="s">
        <v>114</v>
      </c>
      <c r="G500" t="s">
        <v>24</v>
      </c>
      <c r="H500">
        <v>0.6</v>
      </c>
      <c r="I500">
        <v>5200</v>
      </c>
      <c r="J500">
        <v>3120</v>
      </c>
      <c r="K500">
        <v>936</v>
      </c>
      <c r="L500">
        <v>0.3</v>
      </c>
    </row>
    <row r="501" spans="1:12" x14ac:dyDescent="0.3">
      <c r="A501" t="s">
        <v>21</v>
      </c>
      <c r="B501">
        <v>1185732</v>
      </c>
      <c r="C501" s="43">
        <v>44353</v>
      </c>
      <c r="D501" t="s">
        <v>40</v>
      </c>
      <c r="E501" t="s">
        <v>113</v>
      </c>
      <c r="F501" t="s">
        <v>114</v>
      </c>
      <c r="G501" t="s">
        <v>24</v>
      </c>
      <c r="H501">
        <v>0.35000000000000003</v>
      </c>
      <c r="I501">
        <v>5250</v>
      </c>
      <c r="J501">
        <v>1837.5000000000002</v>
      </c>
      <c r="K501">
        <v>551.25</v>
      </c>
      <c r="L501">
        <v>0.3</v>
      </c>
    </row>
    <row r="502" spans="1:12" x14ac:dyDescent="0.3">
      <c r="A502" t="s">
        <v>21</v>
      </c>
      <c r="B502">
        <v>1185732</v>
      </c>
      <c r="C502" s="43">
        <v>44382</v>
      </c>
      <c r="D502" t="s">
        <v>40</v>
      </c>
      <c r="E502" t="s">
        <v>113</v>
      </c>
      <c r="F502" t="s">
        <v>114</v>
      </c>
      <c r="G502" t="s">
        <v>24</v>
      </c>
      <c r="H502">
        <v>0.5</v>
      </c>
      <c r="I502">
        <v>5500</v>
      </c>
      <c r="J502">
        <v>2750</v>
      </c>
      <c r="K502">
        <v>825</v>
      </c>
      <c r="L502">
        <v>0.3</v>
      </c>
    </row>
    <row r="503" spans="1:12" x14ac:dyDescent="0.3">
      <c r="A503" t="s">
        <v>21</v>
      </c>
      <c r="B503">
        <v>1185732</v>
      </c>
      <c r="C503" s="43">
        <v>44414</v>
      </c>
      <c r="D503" t="s">
        <v>40</v>
      </c>
      <c r="E503" t="s">
        <v>113</v>
      </c>
      <c r="F503" t="s">
        <v>114</v>
      </c>
      <c r="G503" t="s">
        <v>24</v>
      </c>
      <c r="H503">
        <v>0.5</v>
      </c>
      <c r="I503">
        <v>5250</v>
      </c>
      <c r="J503">
        <v>2625</v>
      </c>
      <c r="K503">
        <v>787.5</v>
      </c>
      <c r="L503">
        <v>0.3</v>
      </c>
    </row>
    <row r="504" spans="1:12" x14ac:dyDescent="0.3">
      <c r="A504" t="s">
        <v>21</v>
      </c>
      <c r="B504">
        <v>1185732</v>
      </c>
      <c r="C504" s="43">
        <v>44446</v>
      </c>
      <c r="D504" t="s">
        <v>40</v>
      </c>
      <c r="E504" t="s">
        <v>113</v>
      </c>
      <c r="F504" t="s">
        <v>114</v>
      </c>
      <c r="G504" t="s">
        <v>24</v>
      </c>
      <c r="H504">
        <v>0.35000000000000003</v>
      </c>
      <c r="I504">
        <v>4750</v>
      </c>
      <c r="J504">
        <v>1662.5000000000002</v>
      </c>
      <c r="K504">
        <v>498.75000000000006</v>
      </c>
      <c r="L504">
        <v>0.3</v>
      </c>
    </row>
    <row r="505" spans="1:12" x14ac:dyDescent="0.3">
      <c r="A505" t="s">
        <v>21</v>
      </c>
      <c r="B505">
        <v>1185732</v>
      </c>
      <c r="C505" s="43">
        <v>44475</v>
      </c>
      <c r="D505" t="s">
        <v>40</v>
      </c>
      <c r="E505" t="s">
        <v>113</v>
      </c>
      <c r="F505" t="s">
        <v>114</v>
      </c>
      <c r="G505" t="s">
        <v>24</v>
      </c>
      <c r="H505">
        <v>0.44999999999999996</v>
      </c>
      <c r="I505">
        <v>4000</v>
      </c>
      <c r="J505">
        <v>1799.9999999999998</v>
      </c>
      <c r="K505">
        <v>539.99999999999989</v>
      </c>
      <c r="L505">
        <v>0.3</v>
      </c>
    </row>
    <row r="506" spans="1:12" x14ac:dyDescent="0.3">
      <c r="A506" t="s">
        <v>21</v>
      </c>
      <c r="B506">
        <v>1185732</v>
      </c>
      <c r="C506" s="43">
        <v>44506</v>
      </c>
      <c r="D506" t="s">
        <v>40</v>
      </c>
      <c r="E506" t="s">
        <v>113</v>
      </c>
      <c r="F506" t="s">
        <v>114</v>
      </c>
      <c r="G506" t="s">
        <v>24</v>
      </c>
      <c r="H506">
        <v>0.44999999999999996</v>
      </c>
      <c r="I506">
        <v>4000</v>
      </c>
      <c r="J506">
        <v>1799.9999999999998</v>
      </c>
      <c r="K506">
        <v>539.99999999999989</v>
      </c>
      <c r="L506">
        <v>0.3</v>
      </c>
    </row>
    <row r="507" spans="1:12" x14ac:dyDescent="0.3">
      <c r="A507" t="s">
        <v>21</v>
      </c>
      <c r="B507">
        <v>1185732</v>
      </c>
      <c r="C507" s="43">
        <v>44535</v>
      </c>
      <c r="D507" t="s">
        <v>40</v>
      </c>
      <c r="E507" t="s">
        <v>113</v>
      </c>
      <c r="F507" t="s">
        <v>114</v>
      </c>
      <c r="G507" t="s">
        <v>24</v>
      </c>
      <c r="H507">
        <v>0.6</v>
      </c>
      <c r="I507">
        <v>5250</v>
      </c>
      <c r="J507">
        <v>3150</v>
      </c>
      <c r="K507">
        <v>945</v>
      </c>
      <c r="L507">
        <v>0.3</v>
      </c>
    </row>
    <row r="508" spans="1:12" x14ac:dyDescent="0.3">
      <c r="A508" t="s">
        <v>21</v>
      </c>
      <c r="B508">
        <v>1185732</v>
      </c>
      <c r="C508" s="43">
        <v>44199</v>
      </c>
      <c r="D508" t="s">
        <v>40</v>
      </c>
      <c r="E508" t="s">
        <v>115</v>
      </c>
      <c r="F508" t="s">
        <v>116</v>
      </c>
      <c r="G508" t="s">
        <v>24</v>
      </c>
      <c r="H508">
        <v>0.30000000000000004</v>
      </c>
      <c r="I508">
        <v>4500</v>
      </c>
      <c r="J508">
        <v>1350.0000000000002</v>
      </c>
      <c r="K508">
        <v>405.00000000000006</v>
      </c>
      <c r="L508">
        <v>0.3</v>
      </c>
    </row>
    <row r="509" spans="1:12" x14ac:dyDescent="0.3">
      <c r="A509" t="s">
        <v>21</v>
      </c>
      <c r="B509">
        <v>1185732</v>
      </c>
      <c r="C509" s="43">
        <v>44230</v>
      </c>
      <c r="D509" t="s">
        <v>40</v>
      </c>
      <c r="E509" t="s">
        <v>115</v>
      </c>
      <c r="F509" t="s">
        <v>116</v>
      </c>
      <c r="G509" t="s">
        <v>24</v>
      </c>
      <c r="H509">
        <v>0.30000000000000004</v>
      </c>
      <c r="I509">
        <v>5000</v>
      </c>
      <c r="J509">
        <v>1500.0000000000002</v>
      </c>
      <c r="K509">
        <v>450.00000000000006</v>
      </c>
      <c r="L509">
        <v>0.3</v>
      </c>
    </row>
    <row r="510" spans="1:12" x14ac:dyDescent="0.3">
      <c r="A510" t="s">
        <v>21</v>
      </c>
      <c r="B510">
        <v>1185732</v>
      </c>
      <c r="C510" s="43">
        <v>44257</v>
      </c>
      <c r="D510" t="s">
        <v>40</v>
      </c>
      <c r="E510" t="s">
        <v>115</v>
      </c>
      <c r="F510" t="s">
        <v>116</v>
      </c>
      <c r="G510" t="s">
        <v>24</v>
      </c>
      <c r="H510">
        <v>0.20000000000000004</v>
      </c>
      <c r="I510">
        <v>4700</v>
      </c>
      <c r="J510">
        <v>940.00000000000023</v>
      </c>
      <c r="K510">
        <v>282.00000000000006</v>
      </c>
      <c r="L510">
        <v>0.3</v>
      </c>
    </row>
    <row r="511" spans="1:12" x14ac:dyDescent="0.3">
      <c r="A511" t="s">
        <v>21</v>
      </c>
      <c r="B511">
        <v>1185732</v>
      </c>
      <c r="C511" s="43">
        <v>44289</v>
      </c>
      <c r="D511" t="s">
        <v>40</v>
      </c>
      <c r="E511" t="s">
        <v>115</v>
      </c>
      <c r="F511" t="s">
        <v>116</v>
      </c>
      <c r="G511" t="s">
        <v>24</v>
      </c>
      <c r="H511">
        <v>0.20000000000000004</v>
      </c>
      <c r="I511">
        <v>4500</v>
      </c>
      <c r="J511">
        <v>900.00000000000023</v>
      </c>
      <c r="K511">
        <v>270.00000000000006</v>
      </c>
      <c r="L511">
        <v>0.3</v>
      </c>
    </row>
    <row r="512" spans="1:12" x14ac:dyDescent="0.3">
      <c r="A512" t="s">
        <v>21</v>
      </c>
      <c r="B512">
        <v>1185732</v>
      </c>
      <c r="C512" s="43">
        <v>44320</v>
      </c>
      <c r="D512" t="s">
        <v>40</v>
      </c>
      <c r="E512" t="s">
        <v>115</v>
      </c>
      <c r="F512" t="s">
        <v>116</v>
      </c>
      <c r="G512" t="s">
        <v>24</v>
      </c>
      <c r="H512">
        <v>0.6</v>
      </c>
      <c r="I512">
        <v>4950</v>
      </c>
      <c r="J512">
        <v>2970</v>
      </c>
      <c r="K512">
        <v>891</v>
      </c>
      <c r="L512">
        <v>0.3</v>
      </c>
    </row>
    <row r="513" spans="1:12" x14ac:dyDescent="0.3">
      <c r="A513" t="s">
        <v>21</v>
      </c>
      <c r="B513">
        <v>1185732</v>
      </c>
      <c r="C513" s="43">
        <v>44350</v>
      </c>
      <c r="D513" t="s">
        <v>40</v>
      </c>
      <c r="E513" t="s">
        <v>115</v>
      </c>
      <c r="F513" t="s">
        <v>116</v>
      </c>
      <c r="G513" t="s">
        <v>24</v>
      </c>
      <c r="H513">
        <v>0.35000000000000003</v>
      </c>
      <c r="I513">
        <v>5500</v>
      </c>
      <c r="J513">
        <v>1925.0000000000002</v>
      </c>
      <c r="K513">
        <v>577.5</v>
      </c>
      <c r="L513">
        <v>0.3</v>
      </c>
    </row>
    <row r="514" spans="1:12" x14ac:dyDescent="0.3">
      <c r="A514" t="s">
        <v>21</v>
      </c>
      <c r="B514">
        <v>1185732</v>
      </c>
      <c r="C514" s="43">
        <v>44379</v>
      </c>
      <c r="D514" t="s">
        <v>40</v>
      </c>
      <c r="E514" t="s">
        <v>115</v>
      </c>
      <c r="F514" t="s">
        <v>116</v>
      </c>
      <c r="G514" t="s">
        <v>24</v>
      </c>
      <c r="H514">
        <v>0.5</v>
      </c>
      <c r="I514">
        <v>5500</v>
      </c>
      <c r="J514">
        <v>2750</v>
      </c>
      <c r="K514">
        <v>825</v>
      </c>
      <c r="L514">
        <v>0.3</v>
      </c>
    </row>
    <row r="515" spans="1:12" x14ac:dyDescent="0.3">
      <c r="A515" t="s">
        <v>21</v>
      </c>
      <c r="B515">
        <v>1185732</v>
      </c>
      <c r="C515" s="43">
        <v>44411</v>
      </c>
      <c r="D515" t="s">
        <v>40</v>
      </c>
      <c r="E515" t="s">
        <v>115</v>
      </c>
      <c r="F515" t="s">
        <v>116</v>
      </c>
      <c r="G515" t="s">
        <v>24</v>
      </c>
      <c r="H515">
        <v>0.5</v>
      </c>
      <c r="I515">
        <v>5250</v>
      </c>
      <c r="J515">
        <v>2625</v>
      </c>
      <c r="K515">
        <v>787.5</v>
      </c>
      <c r="L515">
        <v>0.3</v>
      </c>
    </row>
    <row r="516" spans="1:12" x14ac:dyDescent="0.3">
      <c r="A516" t="s">
        <v>21</v>
      </c>
      <c r="B516">
        <v>1185732</v>
      </c>
      <c r="C516" s="43">
        <v>44443</v>
      </c>
      <c r="D516" t="s">
        <v>40</v>
      </c>
      <c r="E516" t="s">
        <v>115</v>
      </c>
      <c r="F516" t="s">
        <v>116</v>
      </c>
      <c r="G516" t="s">
        <v>24</v>
      </c>
      <c r="H516">
        <v>0.35000000000000003</v>
      </c>
      <c r="I516">
        <v>4750</v>
      </c>
      <c r="J516">
        <v>1662.5000000000002</v>
      </c>
      <c r="K516">
        <v>498.75000000000006</v>
      </c>
      <c r="L516">
        <v>0.3</v>
      </c>
    </row>
    <row r="517" spans="1:12" x14ac:dyDescent="0.3">
      <c r="A517" t="s">
        <v>21</v>
      </c>
      <c r="B517">
        <v>1185732</v>
      </c>
      <c r="C517" s="43">
        <v>44472</v>
      </c>
      <c r="D517" t="s">
        <v>40</v>
      </c>
      <c r="E517" t="s">
        <v>115</v>
      </c>
      <c r="F517" t="s">
        <v>116</v>
      </c>
      <c r="G517" t="s">
        <v>24</v>
      </c>
      <c r="H517">
        <v>0.44999999999999996</v>
      </c>
      <c r="I517">
        <v>3750</v>
      </c>
      <c r="J517">
        <v>1687.4999999999998</v>
      </c>
      <c r="K517">
        <v>506.24999999999989</v>
      </c>
      <c r="L517">
        <v>0.3</v>
      </c>
    </row>
    <row r="518" spans="1:12" x14ac:dyDescent="0.3">
      <c r="A518" t="s">
        <v>21</v>
      </c>
      <c r="B518">
        <v>1185732</v>
      </c>
      <c r="C518" s="43">
        <v>44503</v>
      </c>
      <c r="D518" t="s">
        <v>40</v>
      </c>
      <c r="E518" t="s">
        <v>115</v>
      </c>
      <c r="F518" t="s">
        <v>116</v>
      </c>
      <c r="G518" t="s">
        <v>24</v>
      </c>
      <c r="H518">
        <v>0.44999999999999996</v>
      </c>
      <c r="I518">
        <v>4000</v>
      </c>
      <c r="J518">
        <v>1799.9999999999998</v>
      </c>
      <c r="K518">
        <v>539.99999999999989</v>
      </c>
      <c r="L518">
        <v>0.3</v>
      </c>
    </row>
    <row r="519" spans="1:12" x14ac:dyDescent="0.3">
      <c r="A519" t="s">
        <v>21</v>
      </c>
      <c r="B519">
        <v>1185732</v>
      </c>
      <c r="C519" s="43">
        <v>44532</v>
      </c>
      <c r="D519" t="s">
        <v>40</v>
      </c>
      <c r="E519" t="s">
        <v>115</v>
      </c>
      <c r="F519" t="s">
        <v>116</v>
      </c>
      <c r="G519" t="s">
        <v>24</v>
      </c>
      <c r="H519">
        <v>0.6</v>
      </c>
      <c r="I519">
        <v>5500</v>
      </c>
      <c r="J519">
        <v>3300</v>
      </c>
      <c r="K519">
        <v>990</v>
      </c>
      <c r="L519">
        <v>0.3</v>
      </c>
    </row>
    <row r="520" spans="1:12" x14ac:dyDescent="0.3">
      <c r="A520" t="s">
        <v>21</v>
      </c>
      <c r="B520">
        <v>1185732</v>
      </c>
      <c r="C520" s="43">
        <v>44206</v>
      </c>
      <c r="D520" t="s">
        <v>40</v>
      </c>
      <c r="E520" t="s">
        <v>117</v>
      </c>
      <c r="F520" t="s">
        <v>118</v>
      </c>
      <c r="G520" t="s">
        <v>24</v>
      </c>
      <c r="H520">
        <v>0.35000000000000003</v>
      </c>
      <c r="I520">
        <v>5000</v>
      </c>
      <c r="J520">
        <v>1750.0000000000002</v>
      </c>
      <c r="K520">
        <v>700.00000000000011</v>
      </c>
      <c r="L520">
        <v>0.4</v>
      </c>
    </row>
    <row r="521" spans="1:12" x14ac:dyDescent="0.3">
      <c r="A521" t="s">
        <v>21</v>
      </c>
      <c r="B521">
        <v>1185732</v>
      </c>
      <c r="C521" s="43">
        <v>44237</v>
      </c>
      <c r="D521" t="s">
        <v>40</v>
      </c>
      <c r="E521" t="s">
        <v>117</v>
      </c>
      <c r="F521" t="s">
        <v>118</v>
      </c>
      <c r="G521" t="s">
        <v>24</v>
      </c>
      <c r="H521">
        <v>0.35000000000000003</v>
      </c>
      <c r="I521">
        <v>5500</v>
      </c>
      <c r="J521">
        <v>1925.0000000000002</v>
      </c>
      <c r="K521">
        <v>770.00000000000011</v>
      </c>
      <c r="L521">
        <v>0.4</v>
      </c>
    </row>
    <row r="522" spans="1:12" x14ac:dyDescent="0.3">
      <c r="A522" t="s">
        <v>21</v>
      </c>
      <c r="B522">
        <v>1185732</v>
      </c>
      <c r="C522" s="43">
        <v>44264</v>
      </c>
      <c r="D522" t="s">
        <v>40</v>
      </c>
      <c r="E522" t="s">
        <v>117</v>
      </c>
      <c r="F522" t="s">
        <v>118</v>
      </c>
      <c r="G522" t="s">
        <v>24</v>
      </c>
      <c r="H522">
        <v>0.25000000000000006</v>
      </c>
      <c r="I522">
        <v>5200</v>
      </c>
      <c r="J522">
        <v>1300.0000000000002</v>
      </c>
      <c r="K522">
        <v>520.00000000000011</v>
      </c>
      <c r="L522">
        <v>0.4</v>
      </c>
    </row>
    <row r="523" spans="1:12" x14ac:dyDescent="0.3">
      <c r="A523" t="s">
        <v>21</v>
      </c>
      <c r="B523">
        <v>1185732</v>
      </c>
      <c r="C523" s="43">
        <v>44296</v>
      </c>
      <c r="D523" t="s">
        <v>40</v>
      </c>
      <c r="E523" t="s">
        <v>117</v>
      </c>
      <c r="F523" t="s">
        <v>118</v>
      </c>
      <c r="G523" t="s">
        <v>24</v>
      </c>
      <c r="H523">
        <v>0.25000000000000006</v>
      </c>
      <c r="I523">
        <v>5000</v>
      </c>
      <c r="J523">
        <v>1250.0000000000002</v>
      </c>
      <c r="K523">
        <v>500.00000000000011</v>
      </c>
      <c r="L523">
        <v>0.4</v>
      </c>
    </row>
    <row r="524" spans="1:12" x14ac:dyDescent="0.3">
      <c r="A524" t="s">
        <v>21</v>
      </c>
      <c r="B524">
        <v>1185732</v>
      </c>
      <c r="C524" s="43">
        <v>44327</v>
      </c>
      <c r="D524" t="s">
        <v>40</v>
      </c>
      <c r="E524" t="s">
        <v>117</v>
      </c>
      <c r="F524" t="s">
        <v>118</v>
      </c>
      <c r="G524" t="s">
        <v>24</v>
      </c>
      <c r="H524">
        <v>0.6</v>
      </c>
      <c r="I524">
        <v>5450</v>
      </c>
      <c r="J524">
        <v>3270</v>
      </c>
      <c r="K524">
        <v>1308</v>
      </c>
      <c r="L524">
        <v>0.4</v>
      </c>
    </row>
    <row r="525" spans="1:12" x14ac:dyDescent="0.3">
      <c r="A525" t="s">
        <v>21</v>
      </c>
      <c r="B525">
        <v>1185732</v>
      </c>
      <c r="C525" s="43">
        <v>44357</v>
      </c>
      <c r="D525" t="s">
        <v>40</v>
      </c>
      <c r="E525" t="s">
        <v>117</v>
      </c>
      <c r="F525" t="s">
        <v>118</v>
      </c>
      <c r="G525" t="s">
        <v>24</v>
      </c>
      <c r="H525">
        <v>0.4</v>
      </c>
      <c r="I525">
        <v>5750</v>
      </c>
      <c r="J525">
        <v>2300</v>
      </c>
      <c r="K525">
        <v>920</v>
      </c>
      <c r="L525">
        <v>0.4</v>
      </c>
    </row>
    <row r="526" spans="1:12" x14ac:dyDescent="0.3">
      <c r="A526" t="s">
        <v>21</v>
      </c>
      <c r="B526">
        <v>1185732</v>
      </c>
      <c r="C526" s="43">
        <v>44386</v>
      </c>
      <c r="D526" t="s">
        <v>40</v>
      </c>
      <c r="E526" t="s">
        <v>117</v>
      </c>
      <c r="F526" t="s">
        <v>118</v>
      </c>
      <c r="G526" t="s">
        <v>24</v>
      </c>
      <c r="H526">
        <v>0.55000000000000004</v>
      </c>
      <c r="I526">
        <v>5500</v>
      </c>
      <c r="J526">
        <v>3025.0000000000005</v>
      </c>
      <c r="K526">
        <v>1210.0000000000002</v>
      </c>
      <c r="L526">
        <v>0.4</v>
      </c>
    </row>
    <row r="527" spans="1:12" x14ac:dyDescent="0.3">
      <c r="A527" t="s">
        <v>21</v>
      </c>
      <c r="B527">
        <v>1185732</v>
      </c>
      <c r="C527" s="43">
        <v>44418</v>
      </c>
      <c r="D527" t="s">
        <v>40</v>
      </c>
      <c r="E527" t="s">
        <v>117</v>
      </c>
      <c r="F527" t="s">
        <v>118</v>
      </c>
      <c r="G527" t="s">
        <v>24</v>
      </c>
      <c r="H527">
        <v>0.5</v>
      </c>
      <c r="I527">
        <v>5250</v>
      </c>
      <c r="J527">
        <v>2625</v>
      </c>
      <c r="K527">
        <v>1050</v>
      </c>
      <c r="L527">
        <v>0.4</v>
      </c>
    </row>
    <row r="528" spans="1:12" x14ac:dyDescent="0.3">
      <c r="A528" t="s">
        <v>21</v>
      </c>
      <c r="B528">
        <v>1185732</v>
      </c>
      <c r="C528" s="43">
        <v>44450</v>
      </c>
      <c r="D528" t="s">
        <v>40</v>
      </c>
      <c r="E528" t="s">
        <v>117</v>
      </c>
      <c r="F528" t="s">
        <v>118</v>
      </c>
      <c r="G528" t="s">
        <v>24</v>
      </c>
      <c r="H528">
        <v>0.35000000000000003</v>
      </c>
      <c r="I528">
        <v>4750</v>
      </c>
      <c r="J528">
        <v>1662.5000000000002</v>
      </c>
      <c r="K528">
        <v>665.00000000000011</v>
      </c>
      <c r="L528">
        <v>0.4</v>
      </c>
    </row>
    <row r="529" spans="1:12" x14ac:dyDescent="0.3">
      <c r="A529" t="s">
        <v>21</v>
      </c>
      <c r="B529">
        <v>1185732</v>
      </c>
      <c r="C529" s="43">
        <v>44479</v>
      </c>
      <c r="D529" t="s">
        <v>40</v>
      </c>
      <c r="E529" t="s">
        <v>117</v>
      </c>
      <c r="F529" t="s">
        <v>118</v>
      </c>
      <c r="G529" t="s">
        <v>24</v>
      </c>
      <c r="H529">
        <v>0.44999999999999996</v>
      </c>
      <c r="I529">
        <v>4000</v>
      </c>
      <c r="J529">
        <v>1799.9999999999998</v>
      </c>
      <c r="K529">
        <v>720</v>
      </c>
      <c r="L529">
        <v>0.4</v>
      </c>
    </row>
    <row r="530" spans="1:12" x14ac:dyDescent="0.3">
      <c r="A530" t="s">
        <v>21</v>
      </c>
      <c r="B530">
        <v>1185732</v>
      </c>
      <c r="C530" s="43">
        <v>44510</v>
      </c>
      <c r="D530" t="s">
        <v>40</v>
      </c>
      <c r="E530" t="s">
        <v>117</v>
      </c>
      <c r="F530" t="s">
        <v>118</v>
      </c>
      <c r="G530" t="s">
        <v>24</v>
      </c>
      <c r="H530">
        <v>0.44999999999999996</v>
      </c>
      <c r="I530">
        <v>4250</v>
      </c>
      <c r="J530">
        <v>1912.4999999999998</v>
      </c>
      <c r="K530">
        <v>765</v>
      </c>
      <c r="L530">
        <v>0.4</v>
      </c>
    </row>
    <row r="531" spans="1:12" x14ac:dyDescent="0.3">
      <c r="A531" t="s">
        <v>21</v>
      </c>
      <c r="B531">
        <v>1185732</v>
      </c>
      <c r="C531" s="43">
        <v>44539</v>
      </c>
      <c r="D531" t="s">
        <v>40</v>
      </c>
      <c r="E531" t="s">
        <v>117</v>
      </c>
      <c r="F531" t="s">
        <v>118</v>
      </c>
      <c r="G531" t="s">
        <v>24</v>
      </c>
      <c r="H531">
        <v>0.6</v>
      </c>
      <c r="I531">
        <v>6000</v>
      </c>
      <c r="J531">
        <v>3600</v>
      </c>
      <c r="K531">
        <v>1440</v>
      </c>
      <c r="L531">
        <v>0.4</v>
      </c>
    </row>
    <row r="532" spans="1:12" x14ac:dyDescent="0.3">
      <c r="A532" t="s">
        <v>21</v>
      </c>
      <c r="B532">
        <v>1185732</v>
      </c>
      <c r="C532" s="43">
        <v>44213</v>
      </c>
      <c r="D532" t="s">
        <v>40</v>
      </c>
      <c r="E532" t="s">
        <v>119</v>
      </c>
      <c r="F532" t="s">
        <v>120</v>
      </c>
      <c r="G532" t="s">
        <v>24</v>
      </c>
      <c r="H532">
        <v>0.35000000000000003</v>
      </c>
      <c r="I532">
        <v>5000</v>
      </c>
      <c r="J532">
        <v>1750.0000000000002</v>
      </c>
      <c r="K532">
        <v>700.00000000000011</v>
      </c>
      <c r="L532">
        <v>0.4</v>
      </c>
    </row>
    <row r="533" spans="1:12" x14ac:dyDescent="0.3">
      <c r="A533" t="s">
        <v>21</v>
      </c>
      <c r="B533">
        <v>1185732</v>
      </c>
      <c r="C533" s="43">
        <v>44244</v>
      </c>
      <c r="D533" t="s">
        <v>40</v>
      </c>
      <c r="E533" t="s">
        <v>119</v>
      </c>
      <c r="F533" t="s">
        <v>120</v>
      </c>
      <c r="G533" t="s">
        <v>24</v>
      </c>
      <c r="H533">
        <v>0.35000000000000003</v>
      </c>
      <c r="I533">
        <v>5500</v>
      </c>
      <c r="J533">
        <v>1925.0000000000002</v>
      </c>
      <c r="K533">
        <v>770.00000000000011</v>
      </c>
      <c r="L533">
        <v>0.4</v>
      </c>
    </row>
    <row r="534" spans="1:12" x14ac:dyDescent="0.3">
      <c r="A534" t="s">
        <v>21</v>
      </c>
      <c r="B534">
        <v>1185732</v>
      </c>
      <c r="C534" s="43">
        <v>44271</v>
      </c>
      <c r="D534" t="s">
        <v>40</v>
      </c>
      <c r="E534" t="s">
        <v>119</v>
      </c>
      <c r="F534" t="s">
        <v>120</v>
      </c>
      <c r="G534" t="s">
        <v>24</v>
      </c>
      <c r="H534">
        <v>0.30000000000000004</v>
      </c>
      <c r="I534">
        <v>5700</v>
      </c>
      <c r="J534">
        <v>1710.0000000000002</v>
      </c>
      <c r="K534">
        <v>684.00000000000011</v>
      </c>
      <c r="L534">
        <v>0.4</v>
      </c>
    </row>
    <row r="535" spans="1:12" x14ac:dyDescent="0.3">
      <c r="A535" t="s">
        <v>21</v>
      </c>
      <c r="B535">
        <v>1185732</v>
      </c>
      <c r="C535" s="43">
        <v>44303</v>
      </c>
      <c r="D535" t="s">
        <v>40</v>
      </c>
      <c r="E535" t="s">
        <v>119</v>
      </c>
      <c r="F535" t="s">
        <v>120</v>
      </c>
      <c r="G535" t="s">
        <v>24</v>
      </c>
      <c r="H535">
        <v>0.30000000000000004</v>
      </c>
      <c r="I535">
        <v>5500</v>
      </c>
      <c r="J535">
        <v>1650.0000000000002</v>
      </c>
      <c r="K535">
        <v>660.00000000000011</v>
      </c>
      <c r="L535">
        <v>0.4</v>
      </c>
    </row>
    <row r="536" spans="1:12" x14ac:dyDescent="0.3">
      <c r="A536" t="s">
        <v>21</v>
      </c>
      <c r="B536">
        <v>1185732</v>
      </c>
      <c r="C536" s="43">
        <v>44334</v>
      </c>
      <c r="D536" t="s">
        <v>40</v>
      </c>
      <c r="E536" t="s">
        <v>119</v>
      </c>
      <c r="F536" t="s">
        <v>120</v>
      </c>
      <c r="G536" t="s">
        <v>24</v>
      </c>
      <c r="H536">
        <v>0.6</v>
      </c>
      <c r="I536">
        <v>5950</v>
      </c>
      <c r="J536">
        <v>3570</v>
      </c>
      <c r="K536">
        <v>1428</v>
      </c>
      <c r="L536">
        <v>0.4</v>
      </c>
    </row>
    <row r="537" spans="1:12" x14ac:dyDescent="0.3">
      <c r="A537" t="s">
        <v>21</v>
      </c>
      <c r="B537">
        <v>1185732</v>
      </c>
      <c r="C537" s="43">
        <v>44364</v>
      </c>
      <c r="D537" t="s">
        <v>40</v>
      </c>
      <c r="E537" t="s">
        <v>119</v>
      </c>
      <c r="F537" t="s">
        <v>120</v>
      </c>
      <c r="G537" t="s">
        <v>24</v>
      </c>
      <c r="H537">
        <v>0.45</v>
      </c>
      <c r="I537">
        <v>6000</v>
      </c>
      <c r="J537">
        <v>2700</v>
      </c>
      <c r="K537">
        <v>1080</v>
      </c>
      <c r="L537">
        <v>0.4</v>
      </c>
    </row>
    <row r="538" spans="1:12" x14ac:dyDescent="0.3">
      <c r="A538" t="s">
        <v>21</v>
      </c>
      <c r="B538">
        <v>1185732</v>
      </c>
      <c r="C538" s="43">
        <v>44393</v>
      </c>
      <c r="D538" t="s">
        <v>40</v>
      </c>
      <c r="E538" t="s">
        <v>119</v>
      </c>
      <c r="F538" t="s">
        <v>120</v>
      </c>
      <c r="G538" t="s">
        <v>24</v>
      </c>
      <c r="H538">
        <v>0.60000000000000009</v>
      </c>
      <c r="I538">
        <v>6500</v>
      </c>
      <c r="J538">
        <v>3900.0000000000005</v>
      </c>
      <c r="K538">
        <v>1560.0000000000002</v>
      </c>
      <c r="L538">
        <v>0.4</v>
      </c>
    </row>
    <row r="539" spans="1:12" x14ac:dyDescent="0.3">
      <c r="A539" t="s">
        <v>21</v>
      </c>
      <c r="B539">
        <v>1185732</v>
      </c>
      <c r="C539" s="43">
        <v>44425</v>
      </c>
      <c r="D539" t="s">
        <v>40</v>
      </c>
      <c r="E539" t="s">
        <v>119</v>
      </c>
      <c r="F539" t="s">
        <v>120</v>
      </c>
      <c r="G539" t="s">
        <v>24</v>
      </c>
      <c r="H539">
        <v>0.5</v>
      </c>
      <c r="I539">
        <v>5250</v>
      </c>
      <c r="J539">
        <v>2625</v>
      </c>
      <c r="K539">
        <v>1050</v>
      </c>
      <c r="L539">
        <v>0.4</v>
      </c>
    </row>
    <row r="540" spans="1:12" x14ac:dyDescent="0.3">
      <c r="A540" t="s">
        <v>21</v>
      </c>
      <c r="B540">
        <v>1185732</v>
      </c>
      <c r="C540" s="43">
        <v>44457</v>
      </c>
      <c r="D540" t="s">
        <v>40</v>
      </c>
      <c r="E540" t="s">
        <v>119</v>
      </c>
      <c r="F540" t="s">
        <v>120</v>
      </c>
      <c r="G540" t="s">
        <v>24</v>
      </c>
      <c r="H540">
        <v>0.35000000000000003</v>
      </c>
      <c r="I540">
        <v>5500</v>
      </c>
      <c r="J540">
        <v>1925.0000000000002</v>
      </c>
      <c r="K540">
        <v>770.00000000000011</v>
      </c>
      <c r="L540">
        <v>0.4</v>
      </c>
    </row>
    <row r="541" spans="1:12" x14ac:dyDescent="0.3">
      <c r="A541" t="s">
        <v>21</v>
      </c>
      <c r="B541">
        <v>1185732</v>
      </c>
      <c r="C541" s="43">
        <v>44486</v>
      </c>
      <c r="D541" t="s">
        <v>40</v>
      </c>
      <c r="E541" t="s">
        <v>119</v>
      </c>
      <c r="F541" t="s">
        <v>120</v>
      </c>
      <c r="G541" t="s">
        <v>24</v>
      </c>
      <c r="H541">
        <v>0.44999999999999996</v>
      </c>
      <c r="I541">
        <v>4250</v>
      </c>
      <c r="J541">
        <v>1912.4999999999998</v>
      </c>
      <c r="K541">
        <v>765</v>
      </c>
      <c r="L541">
        <v>0.4</v>
      </c>
    </row>
    <row r="542" spans="1:12" x14ac:dyDescent="0.3">
      <c r="A542" t="s">
        <v>21</v>
      </c>
      <c r="B542">
        <v>1185732</v>
      </c>
      <c r="C542" s="43">
        <v>44517</v>
      </c>
      <c r="D542" t="s">
        <v>40</v>
      </c>
      <c r="E542" t="s">
        <v>119</v>
      </c>
      <c r="F542" t="s">
        <v>120</v>
      </c>
      <c r="G542" t="s">
        <v>24</v>
      </c>
      <c r="H542">
        <v>0.44999999999999996</v>
      </c>
      <c r="I542">
        <v>4500</v>
      </c>
      <c r="J542">
        <v>2024.9999999999998</v>
      </c>
      <c r="K542">
        <v>810</v>
      </c>
      <c r="L542">
        <v>0.4</v>
      </c>
    </row>
    <row r="543" spans="1:12" x14ac:dyDescent="0.3">
      <c r="A543" t="s">
        <v>21</v>
      </c>
      <c r="B543">
        <v>1185732</v>
      </c>
      <c r="C543" s="43">
        <v>44546</v>
      </c>
      <c r="D543" t="s">
        <v>40</v>
      </c>
      <c r="E543" t="s">
        <v>119</v>
      </c>
      <c r="F543" t="s">
        <v>120</v>
      </c>
      <c r="G543" t="s">
        <v>24</v>
      </c>
      <c r="H543">
        <v>0.65</v>
      </c>
      <c r="I543">
        <v>6500</v>
      </c>
      <c r="J543">
        <v>4225</v>
      </c>
      <c r="K543">
        <v>1690</v>
      </c>
      <c r="L543">
        <v>0.4</v>
      </c>
    </row>
    <row r="544" spans="1:12" x14ac:dyDescent="0.3">
      <c r="A544" t="s">
        <v>21</v>
      </c>
      <c r="B544">
        <v>1185732</v>
      </c>
      <c r="C544" s="43">
        <v>44220</v>
      </c>
      <c r="D544" t="s">
        <v>22</v>
      </c>
      <c r="E544" t="s">
        <v>121</v>
      </c>
      <c r="F544" t="s">
        <v>96</v>
      </c>
      <c r="G544" t="s">
        <v>24</v>
      </c>
      <c r="H544">
        <v>0.35000000000000003</v>
      </c>
      <c r="I544">
        <v>4250</v>
      </c>
      <c r="J544">
        <v>1487.5000000000002</v>
      </c>
      <c r="K544">
        <v>595.00000000000011</v>
      </c>
      <c r="L544">
        <v>0.4</v>
      </c>
    </row>
    <row r="545" spans="1:12" x14ac:dyDescent="0.3">
      <c r="A545" t="s">
        <v>21</v>
      </c>
      <c r="B545">
        <v>1185732</v>
      </c>
      <c r="C545" s="43">
        <v>44249</v>
      </c>
      <c r="D545" t="s">
        <v>22</v>
      </c>
      <c r="E545" t="s">
        <v>121</v>
      </c>
      <c r="F545" t="s">
        <v>96</v>
      </c>
      <c r="G545" t="s">
        <v>24</v>
      </c>
      <c r="H545">
        <v>0.35000000000000003</v>
      </c>
      <c r="I545">
        <v>4750</v>
      </c>
      <c r="J545">
        <v>1662.5000000000002</v>
      </c>
      <c r="K545">
        <v>665.00000000000011</v>
      </c>
      <c r="L545">
        <v>0.4</v>
      </c>
    </row>
    <row r="546" spans="1:12" x14ac:dyDescent="0.3">
      <c r="A546" t="s">
        <v>21</v>
      </c>
      <c r="B546">
        <v>1185732</v>
      </c>
      <c r="C546" s="43">
        <v>44275</v>
      </c>
      <c r="D546" t="s">
        <v>22</v>
      </c>
      <c r="E546" t="s">
        <v>121</v>
      </c>
      <c r="F546" t="s">
        <v>96</v>
      </c>
      <c r="G546" t="s">
        <v>24</v>
      </c>
      <c r="H546">
        <v>0.35000000000000003</v>
      </c>
      <c r="I546">
        <v>4450</v>
      </c>
      <c r="J546">
        <v>1557.5000000000002</v>
      </c>
      <c r="K546">
        <v>623.00000000000011</v>
      </c>
      <c r="L546">
        <v>0.4</v>
      </c>
    </row>
    <row r="547" spans="1:12" x14ac:dyDescent="0.3">
      <c r="A547" t="s">
        <v>21</v>
      </c>
      <c r="B547">
        <v>1185732</v>
      </c>
      <c r="C547" s="43">
        <v>44307</v>
      </c>
      <c r="D547" t="s">
        <v>22</v>
      </c>
      <c r="E547" t="s">
        <v>121</v>
      </c>
      <c r="F547" t="s">
        <v>96</v>
      </c>
      <c r="G547" t="s">
        <v>24</v>
      </c>
      <c r="H547">
        <v>0.35000000000000003</v>
      </c>
      <c r="I547">
        <v>4250</v>
      </c>
      <c r="J547">
        <v>1487.5000000000002</v>
      </c>
      <c r="K547">
        <v>595.00000000000011</v>
      </c>
      <c r="L547">
        <v>0.4</v>
      </c>
    </row>
    <row r="548" spans="1:12" x14ac:dyDescent="0.3">
      <c r="A548" t="s">
        <v>21</v>
      </c>
      <c r="B548">
        <v>1185732</v>
      </c>
      <c r="C548" s="43">
        <v>44336</v>
      </c>
      <c r="D548" t="s">
        <v>22</v>
      </c>
      <c r="E548" t="s">
        <v>121</v>
      </c>
      <c r="F548" t="s">
        <v>96</v>
      </c>
      <c r="G548" t="s">
        <v>24</v>
      </c>
      <c r="H548">
        <v>0.49999999999999994</v>
      </c>
      <c r="I548">
        <v>4700</v>
      </c>
      <c r="J548">
        <v>2349.9999999999995</v>
      </c>
      <c r="K548">
        <v>939.99999999999989</v>
      </c>
      <c r="L548">
        <v>0.4</v>
      </c>
    </row>
    <row r="549" spans="1:12" x14ac:dyDescent="0.3">
      <c r="A549" t="s">
        <v>21</v>
      </c>
      <c r="B549">
        <v>1185732</v>
      </c>
      <c r="C549" s="43">
        <v>44369</v>
      </c>
      <c r="D549" t="s">
        <v>22</v>
      </c>
      <c r="E549" t="s">
        <v>121</v>
      </c>
      <c r="F549" t="s">
        <v>96</v>
      </c>
      <c r="G549" t="s">
        <v>24</v>
      </c>
      <c r="H549">
        <v>0.49999999999999994</v>
      </c>
      <c r="I549">
        <v>5000</v>
      </c>
      <c r="J549">
        <v>2499.9999999999995</v>
      </c>
      <c r="K549">
        <v>999.99999999999989</v>
      </c>
      <c r="L549">
        <v>0.4</v>
      </c>
    </row>
    <row r="550" spans="1:12" x14ac:dyDescent="0.3">
      <c r="A550" t="s">
        <v>21</v>
      </c>
      <c r="B550">
        <v>1185732</v>
      </c>
      <c r="C550" s="43">
        <v>44397</v>
      </c>
      <c r="D550" t="s">
        <v>22</v>
      </c>
      <c r="E550" t="s">
        <v>121</v>
      </c>
      <c r="F550" t="s">
        <v>96</v>
      </c>
      <c r="G550" t="s">
        <v>24</v>
      </c>
      <c r="H550">
        <v>0.49999999999999994</v>
      </c>
      <c r="I550">
        <v>5250</v>
      </c>
      <c r="J550">
        <v>2624.9999999999995</v>
      </c>
      <c r="K550">
        <v>1049.9999999999998</v>
      </c>
      <c r="L550">
        <v>0.4</v>
      </c>
    </row>
    <row r="551" spans="1:12" x14ac:dyDescent="0.3">
      <c r="A551" t="s">
        <v>21</v>
      </c>
      <c r="B551">
        <v>1185732</v>
      </c>
      <c r="C551" s="43">
        <v>44429</v>
      </c>
      <c r="D551" t="s">
        <v>22</v>
      </c>
      <c r="E551" t="s">
        <v>121</v>
      </c>
      <c r="F551" t="s">
        <v>96</v>
      </c>
      <c r="G551" t="s">
        <v>24</v>
      </c>
      <c r="H551">
        <v>0.49999999999999994</v>
      </c>
      <c r="I551">
        <v>5000</v>
      </c>
      <c r="J551">
        <v>2499.9999999999995</v>
      </c>
      <c r="K551">
        <v>999.99999999999989</v>
      </c>
      <c r="L551">
        <v>0.4</v>
      </c>
    </row>
    <row r="552" spans="1:12" x14ac:dyDescent="0.3">
      <c r="A552" t="s">
        <v>21</v>
      </c>
      <c r="B552">
        <v>1185732</v>
      </c>
      <c r="C552" s="43">
        <v>44459</v>
      </c>
      <c r="D552" t="s">
        <v>22</v>
      </c>
      <c r="E552" t="s">
        <v>121</v>
      </c>
      <c r="F552" t="s">
        <v>96</v>
      </c>
      <c r="G552" t="s">
        <v>24</v>
      </c>
      <c r="H552">
        <v>0.49999999999999994</v>
      </c>
      <c r="I552">
        <v>4250</v>
      </c>
      <c r="J552">
        <v>2124.9999999999995</v>
      </c>
      <c r="K552">
        <v>849.99999999999989</v>
      </c>
      <c r="L552">
        <v>0.4</v>
      </c>
    </row>
    <row r="553" spans="1:12" x14ac:dyDescent="0.3">
      <c r="A553" t="s">
        <v>21</v>
      </c>
      <c r="B553">
        <v>1185732</v>
      </c>
      <c r="C553" s="43">
        <v>44491</v>
      </c>
      <c r="D553" t="s">
        <v>22</v>
      </c>
      <c r="E553" t="s">
        <v>121</v>
      </c>
      <c r="F553" t="s">
        <v>96</v>
      </c>
      <c r="G553" t="s">
        <v>24</v>
      </c>
      <c r="H553">
        <v>0.54999999999999993</v>
      </c>
      <c r="I553">
        <v>3750</v>
      </c>
      <c r="J553">
        <v>2062.4999999999995</v>
      </c>
      <c r="K553">
        <v>824.99999999999989</v>
      </c>
      <c r="L553">
        <v>0.4</v>
      </c>
    </row>
    <row r="554" spans="1:12" x14ac:dyDescent="0.3">
      <c r="A554" t="s">
        <v>21</v>
      </c>
      <c r="B554">
        <v>1185732</v>
      </c>
      <c r="C554" s="43">
        <v>44521</v>
      </c>
      <c r="D554" t="s">
        <v>22</v>
      </c>
      <c r="E554" t="s">
        <v>121</v>
      </c>
      <c r="F554" t="s">
        <v>96</v>
      </c>
      <c r="G554" t="s">
        <v>24</v>
      </c>
      <c r="H554">
        <v>0.6</v>
      </c>
      <c r="I554">
        <v>3500</v>
      </c>
      <c r="J554">
        <v>2100</v>
      </c>
      <c r="K554">
        <v>840</v>
      </c>
      <c r="L554">
        <v>0.4</v>
      </c>
    </row>
    <row r="555" spans="1:12" x14ac:dyDescent="0.3">
      <c r="A555" t="s">
        <v>21</v>
      </c>
      <c r="B555">
        <v>1185732</v>
      </c>
      <c r="C555" s="43">
        <v>44550</v>
      </c>
      <c r="D555" t="s">
        <v>22</v>
      </c>
      <c r="E555" t="s">
        <v>121</v>
      </c>
      <c r="F555" t="s">
        <v>96</v>
      </c>
      <c r="G555" t="s">
        <v>24</v>
      </c>
      <c r="H555">
        <v>0.6</v>
      </c>
      <c r="I555">
        <v>4500</v>
      </c>
      <c r="J555">
        <v>2700</v>
      </c>
      <c r="K555">
        <v>1080</v>
      </c>
      <c r="L555">
        <v>0.4</v>
      </c>
    </row>
    <row r="556" spans="1:12" x14ac:dyDescent="0.3">
      <c r="A556" t="s">
        <v>21</v>
      </c>
      <c r="B556">
        <v>1185732</v>
      </c>
      <c r="C556" s="43">
        <v>44213</v>
      </c>
      <c r="D556" t="s">
        <v>22</v>
      </c>
      <c r="E556" t="s">
        <v>122</v>
      </c>
      <c r="F556" t="s">
        <v>123</v>
      </c>
      <c r="G556" t="s">
        <v>24</v>
      </c>
      <c r="H556">
        <v>0.4</v>
      </c>
      <c r="I556">
        <v>5250</v>
      </c>
      <c r="J556">
        <v>2100</v>
      </c>
      <c r="K556">
        <v>735</v>
      </c>
      <c r="L556">
        <v>0.35</v>
      </c>
    </row>
    <row r="557" spans="1:12" x14ac:dyDescent="0.3">
      <c r="A557" t="s">
        <v>21</v>
      </c>
      <c r="B557">
        <v>1185732</v>
      </c>
      <c r="C557" s="43">
        <v>44242</v>
      </c>
      <c r="D557" t="s">
        <v>22</v>
      </c>
      <c r="E557" t="s">
        <v>122</v>
      </c>
      <c r="F557" t="s">
        <v>123</v>
      </c>
      <c r="G557" t="s">
        <v>24</v>
      </c>
      <c r="H557">
        <v>0.4</v>
      </c>
      <c r="I557">
        <v>5750</v>
      </c>
      <c r="J557">
        <v>2300</v>
      </c>
      <c r="K557">
        <v>805</v>
      </c>
      <c r="L557">
        <v>0.35</v>
      </c>
    </row>
    <row r="558" spans="1:12" x14ac:dyDescent="0.3">
      <c r="A558" t="s">
        <v>21</v>
      </c>
      <c r="B558">
        <v>1185732</v>
      </c>
      <c r="C558" s="43">
        <v>44268</v>
      </c>
      <c r="D558" t="s">
        <v>22</v>
      </c>
      <c r="E558" t="s">
        <v>122</v>
      </c>
      <c r="F558" t="s">
        <v>123</v>
      </c>
      <c r="G558" t="s">
        <v>24</v>
      </c>
      <c r="H558">
        <v>0.4</v>
      </c>
      <c r="I558">
        <v>5450</v>
      </c>
      <c r="J558">
        <v>2180</v>
      </c>
      <c r="K558">
        <v>763</v>
      </c>
      <c r="L558">
        <v>0.35</v>
      </c>
    </row>
    <row r="559" spans="1:12" x14ac:dyDescent="0.3">
      <c r="A559" t="s">
        <v>21</v>
      </c>
      <c r="B559">
        <v>1185732</v>
      </c>
      <c r="C559" s="43">
        <v>44300</v>
      </c>
      <c r="D559" t="s">
        <v>22</v>
      </c>
      <c r="E559" t="s">
        <v>122</v>
      </c>
      <c r="F559" t="s">
        <v>123</v>
      </c>
      <c r="G559" t="s">
        <v>24</v>
      </c>
      <c r="H559">
        <v>0.4</v>
      </c>
      <c r="I559">
        <v>5250</v>
      </c>
      <c r="J559">
        <v>2100</v>
      </c>
      <c r="K559">
        <v>735</v>
      </c>
      <c r="L559">
        <v>0.35</v>
      </c>
    </row>
    <row r="560" spans="1:12" x14ac:dyDescent="0.3">
      <c r="A560" t="s">
        <v>21</v>
      </c>
      <c r="B560">
        <v>1185732</v>
      </c>
      <c r="C560" s="43">
        <v>44329</v>
      </c>
      <c r="D560" t="s">
        <v>22</v>
      </c>
      <c r="E560" t="s">
        <v>122</v>
      </c>
      <c r="F560" t="s">
        <v>123</v>
      </c>
      <c r="G560" t="s">
        <v>24</v>
      </c>
      <c r="H560">
        <v>0.54999999999999993</v>
      </c>
      <c r="I560">
        <v>5700</v>
      </c>
      <c r="J560">
        <v>3134.9999999999995</v>
      </c>
      <c r="K560">
        <v>1097.2499999999998</v>
      </c>
      <c r="L560">
        <v>0.35</v>
      </c>
    </row>
    <row r="561" spans="1:12" x14ac:dyDescent="0.3">
      <c r="A561" t="s">
        <v>21</v>
      </c>
      <c r="B561">
        <v>1185732</v>
      </c>
      <c r="C561" s="43">
        <v>44362</v>
      </c>
      <c r="D561" t="s">
        <v>22</v>
      </c>
      <c r="E561" t="s">
        <v>122</v>
      </c>
      <c r="F561" t="s">
        <v>123</v>
      </c>
      <c r="G561" t="s">
        <v>24</v>
      </c>
      <c r="H561">
        <v>0.54999999999999993</v>
      </c>
      <c r="I561">
        <v>6500</v>
      </c>
      <c r="J561">
        <v>3574.9999999999995</v>
      </c>
      <c r="K561">
        <v>1251.2499999999998</v>
      </c>
      <c r="L561">
        <v>0.35</v>
      </c>
    </row>
    <row r="562" spans="1:12" x14ac:dyDescent="0.3">
      <c r="A562" t="s">
        <v>21</v>
      </c>
      <c r="B562">
        <v>1185732</v>
      </c>
      <c r="C562" s="43">
        <v>44390</v>
      </c>
      <c r="D562" t="s">
        <v>22</v>
      </c>
      <c r="E562" t="s">
        <v>122</v>
      </c>
      <c r="F562" t="s">
        <v>123</v>
      </c>
      <c r="G562" t="s">
        <v>24</v>
      </c>
      <c r="H562">
        <v>0.54999999999999993</v>
      </c>
      <c r="I562">
        <v>6750</v>
      </c>
      <c r="J562">
        <v>3712.4999999999995</v>
      </c>
      <c r="K562">
        <v>1299.3749999999998</v>
      </c>
      <c r="L562">
        <v>0.35</v>
      </c>
    </row>
    <row r="563" spans="1:12" x14ac:dyDescent="0.3">
      <c r="A563" t="s">
        <v>21</v>
      </c>
      <c r="B563">
        <v>1185732</v>
      </c>
      <c r="C563" s="43">
        <v>44422</v>
      </c>
      <c r="D563" t="s">
        <v>22</v>
      </c>
      <c r="E563" t="s">
        <v>122</v>
      </c>
      <c r="F563" t="s">
        <v>123</v>
      </c>
      <c r="G563" t="s">
        <v>24</v>
      </c>
      <c r="H563">
        <v>0.54999999999999993</v>
      </c>
      <c r="I563">
        <v>6500</v>
      </c>
      <c r="J563">
        <v>3574.9999999999995</v>
      </c>
      <c r="K563">
        <v>1251.2499999999998</v>
      </c>
      <c r="L563">
        <v>0.35</v>
      </c>
    </row>
    <row r="564" spans="1:12" x14ac:dyDescent="0.3">
      <c r="A564" t="s">
        <v>21</v>
      </c>
      <c r="B564">
        <v>1185732</v>
      </c>
      <c r="C564" s="43">
        <v>44452</v>
      </c>
      <c r="D564" t="s">
        <v>22</v>
      </c>
      <c r="E564" t="s">
        <v>122</v>
      </c>
      <c r="F564" t="s">
        <v>123</v>
      </c>
      <c r="G564" t="s">
        <v>24</v>
      </c>
      <c r="H564">
        <v>0.54999999999999993</v>
      </c>
      <c r="I564">
        <v>5250</v>
      </c>
      <c r="J564">
        <v>2887.4999999999995</v>
      </c>
      <c r="K564">
        <v>1010.6249999999998</v>
      </c>
      <c r="L564">
        <v>0.35</v>
      </c>
    </row>
    <row r="565" spans="1:12" x14ac:dyDescent="0.3">
      <c r="A565" t="s">
        <v>21</v>
      </c>
      <c r="B565">
        <v>1185732</v>
      </c>
      <c r="C565" s="43">
        <v>44484</v>
      </c>
      <c r="D565" t="s">
        <v>22</v>
      </c>
      <c r="E565" t="s">
        <v>122</v>
      </c>
      <c r="F565" t="s">
        <v>123</v>
      </c>
      <c r="G565" t="s">
        <v>24</v>
      </c>
      <c r="H565">
        <v>0.6</v>
      </c>
      <c r="I565">
        <v>4750</v>
      </c>
      <c r="J565">
        <v>2850</v>
      </c>
      <c r="K565">
        <v>997.49999999999989</v>
      </c>
      <c r="L565">
        <v>0.35</v>
      </c>
    </row>
    <row r="566" spans="1:12" x14ac:dyDescent="0.3">
      <c r="A566" t="s">
        <v>21</v>
      </c>
      <c r="B566">
        <v>1185732</v>
      </c>
      <c r="C566" s="43">
        <v>44514</v>
      </c>
      <c r="D566" t="s">
        <v>22</v>
      </c>
      <c r="E566" t="s">
        <v>122</v>
      </c>
      <c r="F566" t="s">
        <v>123</v>
      </c>
      <c r="G566" t="s">
        <v>24</v>
      </c>
      <c r="H566">
        <v>0.65</v>
      </c>
      <c r="I566">
        <v>4500</v>
      </c>
      <c r="J566">
        <v>2925</v>
      </c>
      <c r="K566">
        <v>1023.7499999999999</v>
      </c>
      <c r="L566">
        <v>0.35</v>
      </c>
    </row>
    <row r="567" spans="1:12" x14ac:dyDescent="0.3">
      <c r="A567" t="s">
        <v>21</v>
      </c>
      <c r="B567">
        <v>1185732</v>
      </c>
      <c r="C567" s="43">
        <v>44543</v>
      </c>
      <c r="D567" t="s">
        <v>22</v>
      </c>
      <c r="E567" t="s">
        <v>122</v>
      </c>
      <c r="F567" t="s">
        <v>123</v>
      </c>
      <c r="G567" t="s">
        <v>24</v>
      </c>
      <c r="H567">
        <v>0.65</v>
      </c>
      <c r="I567">
        <v>6000</v>
      </c>
      <c r="J567">
        <v>3900</v>
      </c>
      <c r="K567">
        <v>1365</v>
      </c>
      <c r="L567">
        <v>0.35</v>
      </c>
    </row>
    <row r="568" spans="1:12" x14ac:dyDescent="0.3">
      <c r="A568" t="s">
        <v>21</v>
      </c>
      <c r="B568">
        <v>1185732</v>
      </c>
      <c r="C568" s="43">
        <v>44206</v>
      </c>
      <c r="D568" t="s">
        <v>22</v>
      </c>
      <c r="E568" t="s">
        <v>124</v>
      </c>
      <c r="F568" t="s">
        <v>125</v>
      </c>
      <c r="G568" t="s">
        <v>24</v>
      </c>
      <c r="H568">
        <v>0.35000000000000003</v>
      </c>
      <c r="I568">
        <v>4750</v>
      </c>
      <c r="J568">
        <v>1662.5000000000002</v>
      </c>
      <c r="K568">
        <v>581.875</v>
      </c>
      <c r="L568">
        <v>0.35</v>
      </c>
    </row>
    <row r="569" spans="1:12" x14ac:dyDescent="0.3">
      <c r="A569" t="s">
        <v>21</v>
      </c>
      <c r="B569">
        <v>1185732</v>
      </c>
      <c r="C569" s="43">
        <v>44235</v>
      </c>
      <c r="D569" t="s">
        <v>22</v>
      </c>
      <c r="E569" t="s">
        <v>124</v>
      </c>
      <c r="F569" t="s">
        <v>125</v>
      </c>
      <c r="G569" t="s">
        <v>24</v>
      </c>
      <c r="H569">
        <v>0.35000000000000003</v>
      </c>
      <c r="I569">
        <v>5250</v>
      </c>
      <c r="J569">
        <v>1837.5000000000002</v>
      </c>
      <c r="K569">
        <v>643.125</v>
      </c>
      <c r="L569">
        <v>0.35</v>
      </c>
    </row>
    <row r="570" spans="1:12" x14ac:dyDescent="0.3">
      <c r="A570" t="s">
        <v>21</v>
      </c>
      <c r="B570">
        <v>1185732</v>
      </c>
      <c r="C570" s="43">
        <v>44261</v>
      </c>
      <c r="D570" t="s">
        <v>22</v>
      </c>
      <c r="E570" t="s">
        <v>124</v>
      </c>
      <c r="F570" t="s">
        <v>125</v>
      </c>
      <c r="G570" t="s">
        <v>24</v>
      </c>
      <c r="H570">
        <v>0.35000000000000003</v>
      </c>
      <c r="I570">
        <v>4950</v>
      </c>
      <c r="J570">
        <v>1732.5000000000002</v>
      </c>
      <c r="K570">
        <v>606.375</v>
      </c>
      <c r="L570">
        <v>0.35</v>
      </c>
    </row>
    <row r="571" spans="1:12" x14ac:dyDescent="0.3">
      <c r="A571" t="s">
        <v>21</v>
      </c>
      <c r="B571">
        <v>1185732</v>
      </c>
      <c r="C571" s="43">
        <v>44293</v>
      </c>
      <c r="D571" t="s">
        <v>22</v>
      </c>
      <c r="E571" t="s">
        <v>124</v>
      </c>
      <c r="F571" t="s">
        <v>125</v>
      </c>
      <c r="G571" t="s">
        <v>24</v>
      </c>
      <c r="H571">
        <v>0.35000000000000003</v>
      </c>
      <c r="I571">
        <v>4750</v>
      </c>
      <c r="J571">
        <v>1662.5000000000002</v>
      </c>
      <c r="K571">
        <v>581.875</v>
      </c>
      <c r="L571">
        <v>0.35</v>
      </c>
    </row>
    <row r="572" spans="1:12" x14ac:dyDescent="0.3">
      <c r="A572" t="s">
        <v>21</v>
      </c>
      <c r="B572">
        <v>1185732</v>
      </c>
      <c r="C572" s="43">
        <v>44322</v>
      </c>
      <c r="D572" t="s">
        <v>22</v>
      </c>
      <c r="E572" t="s">
        <v>124</v>
      </c>
      <c r="F572" t="s">
        <v>125</v>
      </c>
      <c r="G572" t="s">
        <v>24</v>
      </c>
      <c r="H572">
        <v>0.49999999999999994</v>
      </c>
      <c r="I572">
        <v>5200</v>
      </c>
      <c r="J572">
        <v>2599.9999999999995</v>
      </c>
      <c r="K572">
        <v>909.99999999999977</v>
      </c>
      <c r="L572">
        <v>0.35</v>
      </c>
    </row>
    <row r="573" spans="1:12" x14ac:dyDescent="0.3">
      <c r="A573" t="s">
        <v>21</v>
      </c>
      <c r="B573">
        <v>1185732</v>
      </c>
      <c r="C573" s="43">
        <v>44355</v>
      </c>
      <c r="D573" t="s">
        <v>22</v>
      </c>
      <c r="E573" t="s">
        <v>124</v>
      </c>
      <c r="F573" t="s">
        <v>125</v>
      </c>
      <c r="G573" t="s">
        <v>24</v>
      </c>
      <c r="H573">
        <v>0.49999999999999994</v>
      </c>
      <c r="I573">
        <v>6000</v>
      </c>
      <c r="J573">
        <v>2999.9999999999995</v>
      </c>
      <c r="K573">
        <v>1049.9999999999998</v>
      </c>
      <c r="L573">
        <v>0.35</v>
      </c>
    </row>
    <row r="574" spans="1:12" x14ac:dyDescent="0.3">
      <c r="A574" t="s">
        <v>21</v>
      </c>
      <c r="B574">
        <v>1185732</v>
      </c>
      <c r="C574" s="43">
        <v>44383</v>
      </c>
      <c r="D574" t="s">
        <v>22</v>
      </c>
      <c r="E574" t="s">
        <v>124</v>
      </c>
      <c r="F574" t="s">
        <v>125</v>
      </c>
      <c r="G574" t="s">
        <v>24</v>
      </c>
      <c r="H574">
        <v>0.49999999999999994</v>
      </c>
      <c r="I574">
        <v>6250</v>
      </c>
      <c r="J574">
        <v>3124.9999999999995</v>
      </c>
      <c r="K574">
        <v>1093.7499999999998</v>
      </c>
      <c r="L574">
        <v>0.35</v>
      </c>
    </row>
    <row r="575" spans="1:12" x14ac:dyDescent="0.3">
      <c r="A575" t="s">
        <v>21</v>
      </c>
      <c r="B575">
        <v>1185732</v>
      </c>
      <c r="C575" s="43">
        <v>44415</v>
      </c>
      <c r="D575" t="s">
        <v>22</v>
      </c>
      <c r="E575" t="s">
        <v>124</v>
      </c>
      <c r="F575" t="s">
        <v>125</v>
      </c>
      <c r="G575" t="s">
        <v>24</v>
      </c>
      <c r="H575">
        <v>0.49999999999999994</v>
      </c>
      <c r="I575">
        <v>6000</v>
      </c>
      <c r="J575">
        <v>2999.9999999999995</v>
      </c>
      <c r="K575">
        <v>1049.9999999999998</v>
      </c>
      <c r="L575">
        <v>0.35</v>
      </c>
    </row>
    <row r="576" spans="1:12" x14ac:dyDescent="0.3">
      <c r="A576" t="s">
        <v>21</v>
      </c>
      <c r="B576">
        <v>1185732</v>
      </c>
      <c r="C576" s="43">
        <v>44445</v>
      </c>
      <c r="D576" t="s">
        <v>22</v>
      </c>
      <c r="E576" t="s">
        <v>124</v>
      </c>
      <c r="F576" t="s">
        <v>125</v>
      </c>
      <c r="G576" t="s">
        <v>24</v>
      </c>
      <c r="H576">
        <v>0.49999999999999994</v>
      </c>
      <c r="I576">
        <v>4750</v>
      </c>
      <c r="J576">
        <v>2374.9999999999995</v>
      </c>
      <c r="K576">
        <v>831.24999999999977</v>
      </c>
      <c r="L576">
        <v>0.35</v>
      </c>
    </row>
    <row r="577" spans="1:12" x14ac:dyDescent="0.3">
      <c r="A577" t="s">
        <v>21</v>
      </c>
      <c r="B577">
        <v>1185732</v>
      </c>
      <c r="C577" s="43">
        <v>44477</v>
      </c>
      <c r="D577" t="s">
        <v>22</v>
      </c>
      <c r="E577" t="s">
        <v>124</v>
      </c>
      <c r="F577" t="s">
        <v>125</v>
      </c>
      <c r="G577" t="s">
        <v>24</v>
      </c>
      <c r="H577">
        <v>0.54999999999999993</v>
      </c>
      <c r="I577">
        <v>4250</v>
      </c>
      <c r="J577">
        <v>2337.4999999999995</v>
      </c>
      <c r="K577">
        <v>818.12499999999977</v>
      </c>
      <c r="L577">
        <v>0.35</v>
      </c>
    </row>
    <row r="578" spans="1:12" x14ac:dyDescent="0.3">
      <c r="A578" t="s">
        <v>21</v>
      </c>
      <c r="B578">
        <v>1185732</v>
      </c>
      <c r="C578" s="43">
        <v>44507</v>
      </c>
      <c r="D578" t="s">
        <v>22</v>
      </c>
      <c r="E578" t="s">
        <v>124</v>
      </c>
      <c r="F578" t="s">
        <v>125</v>
      </c>
      <c r="G578" t="s">
        <v>24</v>
      </c>
      <c r="H578">
        <v>0.6</v>
      </c>
      <c r="I578">
        <v>4000</v>
      </c>
      <c r="J578">
        <v>2400</v>
      </c>
      <c r="K578">
        <v>840</v>
      </c>
      <c r="L578">
        <v>0.35</v>
      </c>
    </row>
    <row r="579" spans="1:12" x14ac:dyDescent="0.3">
      <c r="A579" t="s">
        <v>21</v>
      </c>
      <c r="B579">
        <v>1185732</v>
      </c>
      <c r="C579" s="43">
        <v>44536</v>
      </c>
      <c r="D579" t="s">
        <v>22</v>
      </c>
      <c r="E579" t="s">
        <v>124</v>
      </c>
      <c r="F579" t="s">
        <v>125</v>
      </c>
      <c r="G579" t="s">
        <v>24</v>
      </c>
      <c r="H579">
        <v>0.6</v>
      </c>
      <c r="I579">
        <v>5500</v>
      </c>
      <c r="J579">
        <v>3300</v>
      </c>
      <c r="K579">
        <v>1155</v>
      </c>
      <c r="L579">
        <v>0.35</v>
      </c>
    </row>
    <row r="580" spans="1:12" x14ac:dyDescent="0.3">
      <c r="A580" t="s">
        <v>21</v>
      </c>
      <c r="B580">
        <v>1185732</v>
      </c>
      <c r="C580" s="43">
        <v>44203</v>
      </c>
      <c r="D580" t="s">
        <v>22</v>
      </c>
      <c r="E580" t="s">
        <v>126</v>
      </c>
      <c r="F580" t="s">
        <v>127</v>
      </c>
      <c r="G580" t="s">
        <v>24</v>
      </c>
      <c r="H580">
        <v>0.4</v>
      </c>
      <c r="I580">
        <v>5000</v>
      </c>
      <c r="J580">
        <v>2000</v>
      </c>
      <c r="K580">
        <v>800</v>
      </c>
      <c r="L580">
        <v>0.4</v>
      </c>
    </row>
    <row r="581" spans="1:12" x14ac:dyDescent="0.3">
      <c r="A581" t="s">
        <v>21</v>
      </c>
      <c r="B581">
        <v>1185732</v>
      </c>
      <c r="C581" s="43">
        <v>44232</v>
      </c>
      <c r="D581" t="s">
        <v>22</v>
      </c>
      <c r="E581" t="s">
        <v>126</v>
      </c>
      <c r="F581" t="s">
        <v>127</v>
      </c>
      <c r="G581" t="s">
        <v>24</v>
      </c>
      <c r="H581">
        <v>0.4</v>
      </c>
      <c r="I581">
        <v>5500</v>
      </c>
      <c r="J581">
        <v>2200</v>
      </c>
      <c r="K581">
        <v>880</v>
      </c>
      <c r="L581">
        <v>0.4</v>
      </c>
    </row>
    <row r="582" spans="1:12" x14ac:dyDescent="0.3">
      <c r="A582" t="s">
        <v>21</v>
      </c>
      <c r="B582">
        <v>1185732</v>
      </c>
      <c r="C582" s="43">
        <v>44258</v>
      </c>
      <c r="D582" t="s">
        <v>22</v>
      </c>
      <c r="E582" t="s">
        <v>126</v>
      </c>
      <c r="F582" t="s">
        <v>127</v>
      </c>
      <c r="G582" t="s">
        <v>24</v>
      </c>
      <c r="H582">
        <v>0.4</v>
      </c>
      <c r="I582">
        <v>5200</v>
      </c>
      <c r="J582">
        <v>2080</v>
      </c>
      <c r="K582">
        <v>832</v>
      </c>
      <c r="L582">
        <v>0.4</v>
      </c>
    </row>
    <row r="583" spans="1:12" x14ac:dyDescent="0.3">
      <c r="A583" t="s">
        <v>21</v>
      </c>
      <c r="B583">
        <v>1185732</v>
      </c>
      <c r="C583" s="43">
        <v>44290</v>
      </c>
      <c r="D583" t="s">
        <v>22</v>
      </c>
      <c r="E583" t="s">
        <v>126</v>
      </c>
      <c r="F583" t="s">
        <v>127</v>
      </c>
      <c r="G583" t="s">
        <v>24</v>
      </c>
      <c r="H583">
        <v>0.4</v>
      </c>
      <c r="I583">
        <v>5000</v>
      </c>
      <c r="J583">
        <v>2000</v>
      </c>
      <c r="K583">
        <v>800</v>
      </c>
      <c r="L583">
        <v>0.4</v>
      </c>
    </row>
    <row r="584" spans="1:12" x14ac:dyDescent="0.3">
      <c r="A584" t="s">
        <v>21</v>
      </c>
      <c r="B584">
        <v>1185732</v>
      </c>
      <c r="C584" s="43">
        <v>44319</v>
      </c>
      <c r="D584" t="s">
        <v>22</v>
      </c>
      <c r="E584" t="s">
        <v>126</v>
      </c>
      <c r="F584" t="s">
        <v>127</v>
      </c>
      <c r="G584" t="s">
        <v>24</v>
      </c>
      <c r="H584">
        <v>0.54999999999999993</v>
      </c>
      <c r="I584">
        <v>5450</v>
      </c>
      <c r="J584">
        <v>2997.4999999999995</v>
      </c>
      <c r="K584">
        <v>1198.9999999999998</v>
      </c>
      <c r="L584">
        <v>0.4</v>
      </c>
    </row>
    <row r="585" spans="1:12" x14ac:dyDescent="0.3">
      <c r="A585" t="s">
        <v>21</v>
      </c>
      <c r="B585">
        <v>1185732</v>
      </c>
      <c r="C585" s="43">
        <v>44352</v>
      </c>
      <c r="D585" t="s">
        <v>22</v>
      </c>
      <c r="E585" t="s">
        <v>126</v>
      </c>
      <c r="F585" t="s">
        <v>127</v>
      </c>
      <c r="G585" t="s">
        <v>24</v>
      </c>
      <c r="H585">
        <v>0.54999999999999993</v>
      </c>
      <c r="I585">
        <v>6250</v>
      </c>
      <c r="J585">
        <v>3437.4999999999995</v>
      </c>
      <c r="K585">
        <v>1375</v>
      </c>
      <c r="L585">
        <v>0.4</v>
      </c>
    </row>
    <row r="586" spans="1:12" x14ac:dyDescent="0.3">
      <c r="A586" t="s">
        <v>21</v>
      </c>
      <c r="B586">
        <v>1185732</v>
      </c>
      <c r="C586" s="43">
        <v>44380</v>
      </c>
      <c r="D586" t="s">
        <v>22</v>
      </c>
      <c r="E586" t="s">
        <v>126</v>
      </c>
      <c r="F586" t="s">
        <v>127</v>
      </c>
      <c r="G586" t="s">
        <v>24</v>
      </c>
      <c r="H586">
        <v>0.54999999999999993</v>
      </c>
      <c r="I586">
        <v>6500</v>
      </c>
      <c r="J586">
        <v>3574.9999999999995</v>
      </c>
      <c r="K586">
        <v>1430</v>
      </c>
      <c r="L586">
        <v>0.4</v>
      </c>
    </row>
    <row r="587" spans="1:12" x14ac:dyDescent="0.3">
      <c r="A587" t="s">
        <v>21</v>
      </c>
      <c r="B587">
        <v>1185732</v>
      </c>
      <c r="C587" s="43">
        <v>44412</v>
      </c>
      <c r="D587" t="s">
        <v>22</v>
      </c>
      <c r="E587" t="s">
        <v>126</v>
      </c>
      <c r="F587" t="s">
        <v>127</v>
      </c>
      <c r="G587" t="s">
        <v>24</v>
      </c>
      <c r="H587">
        <v>0.54999999999999993</v>
      </c>
      <c r="I587">
        <v>6250</v>
      </c>
      <c r="J587">
        <v>3437.4999999999995</v>
      </c>
      <c r="K587">
        <v>1375</v>
      </c>
      <c r="L587">
        <v>0.4</v>
      </c>
    </row>
    <row r="588" spans="1:12" x14ac:dyDescent="0.3">
      <c r="A588" t="s">
        <v>21</v>
      </c>
      <c r="B588">
        <v>1185732</v>
      </c>
      <c r="C588" s="43">
        <v>44442</v>
      </c>
      <c r="D588" t="s">
        <v>22</v>
      </c>
      <c r="E588" t="s">
        <v>126</v>
      </c>
      <c r="F588" t="s">
        <v>127</v>
      </c>
      <c r="G588" t="s">
        <v>24</v>
      </c>
      <c r="H588">
        <v>0.54999999999999993</v>
      </c>
      <c r="I588">
        <v>5000</v>
      </c>
      <c r="J588">
        <v>2749.9999999999995</v>
      </c>
      <c r="K588">
        <v>1099.9999999999998</v>
      </c>
      <c r="L588">
        <v>0.4</v>
      </c>
    </row>
    <row r="589" spans="1:12" x14ac:dyDescent="0.3">
      <c r="A589" t="s">
        <v>21</v>
      </c>
      <c r="B589">
        <v>1185732</v>
      </c>
      <c r="C589" s="43">
        <v>44474</v>
      </c>
      <c r="D589" t="s">
        <v>22</v>
      </c>
      <c r="E589" t="s">
        <v>126</v>
      </c>
      <c r="F589" t="s">
        <v>127</v>
      </c>
      <c r="G589" t="s">
        <v>24</v>
      </c>
      <c r="H589">
        <v>0.6</v>
      </c>
      <c r="I589">
        <v>4500</v>
      </c>
      <c r="J589">
        <v>2700</v>
      </c>
      <c r="K589">
        <v>1080</v>
      </c>
      <c r="L589">
        <v>0.4</v>
      </c>
    </row>
    <row r="590" spans="1:12" x14ac:dyDescent="0.3">
      <c r="A590" t="s">
        <v>21</v>
      </c>
      <c r="B590">
        <v>1185732</v>
      </c>
      <c r="C590" s="43">
        <v>44504</v>
      </c>
      <c r="D590" t="s">
        <v>22</v>
      </c>
      <c r="E590" t="s">
        <v>126</v>
      </c>
      <c r="F590" t="s">
        <v>127</v>
      </c>
      <c r="G590" t="s">
        <v>24</v>
      </c>
      <c r="H590">
        <v>0.65</v>
      </c>
      <c r="I590">
        <v>4250</v>
      </c>
      <c r="J590">
        <v>2762.5</v>
      </c>
      <c r="K590">
        <v>1105</v>
      </c>
      <c r="L590">
        <v>0.4</v>
      </c>
    </row>
    <row r="591" spans="1:12" x14ac:dyDescent="0.3">
      <c r="A591" t="s">
        <v>21</v>
      </c>
      <c r="B591">
        <v>1185732</v>
      </c>
      <c r="C591" s="43">
        <v>44533</v>
      </c>
      <c r="D591" t="s">
        <v>22</v>
      </c>
      <c r="E591" t="s">
        <v>126</v>
      </c>
      <c r="F591" t="s">
        <v>127</v>
      </c>
      <c r="G591" t="s">
        <v>24</v>
      </c>
      <c r="H591">
        <v>0.65</v>
      </c>
      <c r="I591">
        <v>5750</v>
      </c>
      <c r="J591">
        <v>3737.5</v>
      </c>
      <c r="K591">
        <v>1495</v>
      </c>
      <c r="L591">
        <v>0.4</v>
      </c>
    </row>
    <row r="592" spans="1:12" x14ac:dyDescent="0.3">
      <c r="A592" t="s">
        <v>21</v>
      </c>
      <c r="B592">
        <v>1185732</v>
      </c>
      <c r="C592" s="43">
        <v>44206</v>
      </c>
      <c r="D592" t="s">
        <v>22</v>
      </c>
      <c r="E592" t="s">
        <v>128</v>
      </c>
      <c r="F592" t="s">
        <v>129</v>
      </c>
      <c r="G592" t="s">
        <v>24</v>
      </c>
      <c r="H592">
        <v>0.35000000000000003</v>
      </c>
      <c r="I592">
        <v>4250</v>
      </c>
      <c r="J592">
        <v>1487.5000000000002</v>
      </c>
      <c r="K592">
        <v>520.625</v>
      </c>
      <c r="L592">
        <v>0.35</v>
      </c>
    </row>
    <row r="593" spans="1:12" x14ac:dyDescent="0.3">
      <c r="A593" t="s">
        <v>21</v>
      </c>
      <c r="B593">
        <v>1185732</v>
      </c>
      <c r="C593" s="43">
        <v>44235</v>
      </c>
      <c r="D593" t="s">
        <v>22</v>
      </c>
      <c r="E593" t="s">
        <v>128</v>
      </c>
      <c r="F593" t="s">
        <v>129</v>
      </c>
      <c r="G593" t="s">
        <v>24</v>
      </c>
      <c r="H593">
        <v>0.35000000000000003</v>
      </c>
      <c r="I593">
        <v>4750</v>
      </c>
      <c r="J593">
        <v>1662.5000000000002</v>
      </c>
      <c r="K593">
        <v>581.875</v>
      </c>
      <c r="L593">
        <v>0.35</v>
      </c>
    </row>
    <row r="594" spans="1:12" x14ac:dyDescent="0.3">
      <c r="A594" t="s">
        <v>21</v>
      </c>
      <c r="B594">
        <v>1185732</v>
      </c>
      <c r="C594" s="43">
        <v>44261</v>
      </c>
      <c r="D594" t="s">
        <v>22</v>
      </c>
      <c r="E594" t="s">
        <v>128</v>
      </c>
      <c r="F594" t="s">
        <v>129</v>
      </c>
      <c r="G594" t="s">
        <v>24</v>
      </c>
      <c r="H594">
        <v>0.35000000000000003</v>
      </c>
      <c r="I594">
        <v>4450</v>
      </c>
      <c r="J594">
        <v>1557.5000000000002</v>
      </c>
      <c r="K594">
        <v>545.125</v>
      </c>
      <c r="L594">
        <v>0.35</v>
      </c>
    </row>
    <row r="595" spans="1:12" x14ac:dyDescent="0.3">
      <c r="A595" t="s">
        <v>21</v>
      </c>
      <c r="B595">
        <v>1185732</v>
      </c>
      <c r="C595" s="43">
        <v>44293</v>
      </c>
      <c r="D595" t="s">
        <v>22</v>
      </c>
      <c r="E595" t="s">
        <v>128</v>
      </c>
      <c r="F595" t="s">
        <v>129</v>
      </c>
      <c r="G595" t="s">
        <v>24</v>
      </c>
      <c r="H595">
        <v>0.35000000000000003</v>
      </c>
      <c r="I595">
        <v>4250</v>
      </c>
      <c r="J595">
        <v>1487.5000000000002</v>
      </c>
      <c r="K595">
        <v>520.625</v>
      </c>
      <c r="L595">
        <v>0.35</v>
      </c>
    </row>
    <row r="596" spans="1:12" x14ac:dyDescent="0.3">
      <c r="A596" t="s">
        <v>21</v>
      </c>
      <c r="B596">
        <v>1185732</v>
      </c>
      <c r="C596" s="43">
        <v>44322</v>
      </c>
      <c r="D596" t="s">
        <v>22</v>
      </c>
      <c r="E596" t="s">
        <v>128</v>
      </c>
      <c r="F596" t="s">
        <v>129</v>
      </c>
      <c r="G596" t="s">
        <v>24</v>
      </c>
      <c r="H596">
        <v>0.49999999999999994</v>
      </c>
      <c r="I596">
        <v>4700</v>
      </c>
      <c r="J596">
        <v>2349.9999999999995</v>
      </c>
      <c r="K596">
        <v>822.49999999999977</v>
      </c>
      <c r="L596">
        <v>0.35</v>
      </c>
    </row>
    <row r="597" spans="1:12" x14ac:dyDescent="0.3">
      <c r="A597" t="s">
        <v>21</v>
      </c>
      <c r="B597">
        <v>1185732</v>
      </c>
      <c r="C597" s="43">
        <v>44355</v>
      </c>
      <c r="D597" t="s">
        <v>22</v>
      </c>
      <c r="E597" t="s">
        <v>128</v>
      </c>
      <c r="F597" t="s">
        <v>129</v>
      </c>
      <c r="G597" t="s">
        <v>24</v>
      </c>
      <c r="H597">
        <v>0.49999999999999994</v>
      </c>
      <c r="I597">
        <v>5500</v>
      </c>
      <c r="J597">
        <v>2749.9999999999995</v>
      </c>
      <c r="K597">
        <v>962.49999999999977</v>
      </c>
      <c r="L597">
        <v>0.35</v>
      </c>
    </row>
    <row r="598" spans="1:12" x14ac:dyDescent="0.3">
      <c r="A598" t="s">
        <v>21</v>
      </c>
      <c r="B598">
        <v>1185732</v>
      </c>
      <c r="C598" s="43">
        <v>44383</v>
      </c>
      <c r="D598" t="s">
        <v>22</v>
      </c>
      <c r="E598" t="s">
        <v>128</v>
      </c>
      <c r="F598" t="s">
        <v>129</v>
      </c>
      <c r="G598" t="s">
        <v>24</v>
      </c>
      <c r="H598">
        <v>0.49999999999999994</v>
      </c>
      <c r="I598">
        <v>5750</v>
      </c>
      <c r="J598">
        <v>2874.9999999999995</v>
      </c>
      <c r="K598">
        <v>1006.2499999999998</v>
      </c>
      <c r="L598">
        <v>0.35</v>
      </c>
    </row>
    <row r="599" spans="1:12" x14ac:dyDescent="0.3">
      <c r="A599" t="s">
        <v>21</v>
      </c>
      <c r="B599">
        <v>1185732</v>
      </c>
      <c r="C599" s="43">
        <v>44415</v>
      </c>
      <c r="D599" t="s">
        <v>22</v>
      </c>
      <c r="E599" t="s">
        <v>128</v>
      </c>
      <c r="F599" t="s">
        <v>129</v>
      </c>
      <c r="G599" t="s">
        <v>24</v>
      </c>
      <c r="H599">
        <v>0.49999999999999994</v>
      </c>
      <c r="I599">
        <v>5500</v>
      </c>
      <c r="J599">
        <v>2749.9999999999995</v>
      </c>
      <c r="K599">
        <v>962.49999999999977</v>
      </c>
      <c r="L599">
        <v>0.35</v>
      </c>
    </row>
    <row r="600" spans="1:12" x14ac:dyDescent="0.3">
      <c r="A600" t="s">
        <v>21</v>
      </c>
      <c r="B600">
        <v>1185732</v>
      </c>
      <c r="C600" s="43">
        <v>44445</v>
      </c>
      <c r="D600" t="s">
        <v>22</v>
      </c>
      <c r="E600" t="s">
        <v>128</v>
      </c>
      <c r="F600" t="s">
        <v>129</v>
      </c>
      <c r="G600" t="s">
        <v>24</v>
      </c>
      <c r="H600">
        <v>0.49999999999999994</v>
      </c>
      <c r="I600">
        <v>4250</v>
      </c>
      <c r="J600">
        <v>2124.9999999999995</v>
      </c>
      <c r="K600">
        <v>743.74999999999977</v>
      </c>
      <c r="L600">
        <v>0.35</v>
      </c>
    </row>
    <row r="601" spans="1:12" x14ac:dyDescent="0.3">
      <c r="A601" t="s">
        <v>21</v>
      </c>
      <c r="B601">
        <v>1185732</v>
      </c>
      <c r="C601" s="43">
        <v>44477</v>
      </c>
      <c r="D601" t="s">
        <v>22</v>
      </c>
      <c r="E601" t="s">
        <v>128</v>
      </c>
      <c r="F601" t="s">
        <v>129</v>
      </c>
      <c r="G601" t="s">
        <v>24</v>
      </c>
      <c r="H601">
        <v>0.54999999999999993</v>
      </c>
      <c r="I601">
        <v>3750</v>
      </c>
      <c r="J601">
        <v>2062.4999999999995</v>
      </c>
      <c r="K601">
        <v>721.87499999999977</v>
      </c>
      <c r="L601">
        <v>0.35</v>
      </c>
    </row>
    <row r="602" spans="1:12" x14ac:dyDescent="0.3">
      <c r="A602" t="s">
        <v>21</v>
      </c>
      <c r="B602">
        <v>1185732</v>
      </c>
      <c r="C602" s="43">
        <v>44507</v>
      </c>
      <c r="D602" t="s">
        <v>22</v>
      </c>
      <c r="E602" t="s">
        <v>128</v>
      </c>
      <c r="F602" t="s">
        <v>129</v>
      </c>
      <c r="G602" t="s">
        <v>24</v>
      </c>
      <c r="H602">
        <v>0.6</v>
      </c>
      <c r="I602">
        <v>3500</v>
      </c>
      <c r="J602">
        <v>2100</v>
      </c>
      <c r="K602">
        <v>735</v>
      </c>
      <c r="L602">
        <v>0.35</v>
      </c>
    </row>
    <row r="603" spans="1:12" x14ac:dyDescent="0.3">
      <c r="A603" t="s">
        <v>21</v>
      </c>
      <c r="B603">
        <v>1185732</v>
      </c>
      <c r="C603" s="43">
        <v>44536</v>
      </c>
      <c r="D603" t="s">
        <v>22</v>
      </c>
      <c r="E603" t="s">
        <v>128</v>
      </c>
      <c r="F603" t="s">
        <v>129</v>
      </c>
      <c r="G603" t="s">
        <v>24</v>
      </c>
      <c r="H603">
        <v>0.6</v>
      </c>
      <c r="I603">
        <v>5000</v>
      </c>
      <c r="J603">
        <v>3000</v>
      </c>
      <c r="K603">
        <v>1050</v>
      </c>
      <c r="L603">
        <v>0.35</v>
      </c>
    </row>
    <row r="604" spans="1:12" x14ac:dyDescent="0.3">
      <c r="A604" t="s">
        <v>21</v>
      </c>
      <c r="B604">
        <v>1185732</v>
      </c>
      <c r="C604" s="43">
        <v>44213</v>
      </c>
      <c r="D604" t="s">
        <v>22</v>
      </c>
      <c r="E604" t="s">
        <v>130</v>
      </c>
      <c r="F604" t="s">
        <v>131</v>
      </c>
      <c r="G604" t="s">
        <v>24</v>
      </c>
      <c r="H604">
        <v>0.4</v>
      </c>
      <c r="I604">
        <v>4500</v>
      </c>
      <c r="J604">
        <v>1800</v>
      </c>
      <c r="K604">
        <v>540</v>
      </c>
      <c r="L604">
        <v>0.3</v>
      </c>
    </row>
    <row r="605" spans="1:12" x14ac:dyDescent="0.3">
      <c r="A605" t="s">
        <v>21</v>
      </c>
      <c r="B605">
        <v>1185732</v>
      </c>
      <c r="C605" s="43">
        <v>44242</v>
      </c>
      <c r="D605" t="s">
        <v>22</v>
      </c>
      <c r="E605" t="s">
        <v>130</v>
      </c>
      <c r="F605" t="s">
        <v>131</v>
      </c>
      <c r="G605" t="s">
        <v>24</v>
      </c>
      <c r="H605">
        <v>0.4</v>
      </c>
      <c r="I605">
        <v>5000</v>
      </c>
      <c r="J605">
        <v>2000</v>
      </c>
      <c r="K605">
        <v>600</v>
      </c>
      <c r="L605">
        <v>0.3</v>
      </c>
    </row>
    <row r="606" spans="1:12" x14ac:dyDescent="0.3">
      <c r="A606" t="s">
        <v>21</v>
      </c>
      <c r="B606">
        <v>1185732</v>
      </c>
      <c r="C606" s="43">
        <v>44268</v>
      </c>
      <c r="D606" t="s">
        <v>22</v>
      </c>
      <c r="E606" t="s">
        <v>130</v>
      </c>
      <c r="F606" t="s">
        <v>131</v>
      </c>
      <c r="G606" t="s">
        <v>24</v>
      </c>
      <c r="H606">
        <v>0.4</v>
      </c>
      <c r="I606">
        <v>4700</v>
      </c>
      <c r="J606">
        <v>1880</v>
      </c>
      <c r="K606">
        <v>564</v>
      </c>
      <c r="L606">
        <v>0.3</v>
      </c>
    </row>
    <row r="607" spans="1:12" x14ac:dyDescent="0.3">
      <c r="A607" t="s">
        <v>21</v>
      </c>
      <c r="B607">
        <v>1185732</v>
      </c>
      <c r="C607" s="43">
        <v>44300</v>
      </c>
      <c r="D607" t="s">
        <v>22</v>
      </c>
      <c r="E607" t="s">
        <v>130</v>
      </c>
      <c r="F607" t="s">
        <v>131</v>
      </c>
      <c r="G607" t="s">
        <v>24</v>
      </c>
      <c r="H607">
        <v>0.4</v>
      </c>
      <c r="I607">
        <v>4500</v>
      </c>
      <c r="J607">
        <v>1800</v>
      </c>
      <c r="K607">
        <v>540</v>
      </c>
      <c r="L607">
        <v>0.3</v>
      </c>
    </row>
    <row r="608" spans="1:12" x14ac:dyDescent="0.3">
      <c r="A608" t="s">
        <v>21</v>
      </c>
      <c r="B608">
        <v>1185732</v>
      </c>
      <c r="C608" s="43">
        <v>44329</v>
      </c>
      <c r="D608" t="s">
        <v>22</v>
      </c>
      <c r="E608" t="s">
        <v>130</v>
      </c>
      <c r="F608" t="s">
        <v>131</v>
      </c>
      <c r="G608" t="s">
        <v>24</v>
      </c>
      <c r="H608">
        <v>0.54999999999999993</v>
      </c>
      <c r="I608">
        <v>4950</v>
      </c>
      <c r="J608">
        <v>2722.4999999999995</v>
      </c>
      <c r="K608">
        <v>816.74999999999989</v>
      </c>
      <c r="L608">
        <v>0.3</v>
      </c>
    </row>
    <row r="609" spans="1:12" x14ac:dyDescent="0.3">
      <c r="A609" t="s">
        <v>21</v>
      </c>
      <c r="B609">
        <v>1185732</v>
      </c>
      <c r="C609" s="43">
        <v>44362</v>
      </c>
      <c r="D609" t="s">
        <v>22</v>
      </c>
      <c r="E609" t="s">
        <v>130</v>
      </c>
      <c r="F609" t="s">
        <v>131</v>
      </c>
      <c r="G609" t="s">
        <v>24</v>
      </c>
      <c r="H609">
        <v>0.54999999999999993</v>
      </c>
      <c r="I609">
        <v>5750</v>
      </c>
      <c r="J609">
        <v>3162.4999999999995</v>
      </c>
      <c r="K609">
        <v>948.74999999999977</v>
      </c>
      <c r="L609">
        <v>0.3</v>
      </c>
    </row>
    <row r="610" spans="1:12" x14ac:dyDescent="0.3">
      <c r="A610" t="s">
        <v>21</v>
      </c>
      <c r="B610">
        <v>1185732</v>
      </c>
      <c r="C610" s="43">
        <v>44390</v>
      </c>
      <c r="D610" t="s">
        <v>22</v>
      </c>
      <c r="E610" t="s">
        <v>130</v>
      </c>
      <c r="F610" t="s">
        <v>131</v>
      </c>
      <c r="G610" t="s">
        <v>24</v>
      </c>
      <c r="H610">
        <v>0.54999999999999993</v>
      </c>
      <c r="I610">
        <v>6000</v>
      </c>
      <c r="J610">
        <v>3299.9999999999995</v>
      </c>
      <c r="K610">
        <v>989.99999999999977</v>
      </c>
      <c r="L610">
        <v>0.3</v>
      </c>
    </row>
    <row r="611" spans="1:12" x14ac:dyDescent="0.3">
      <c r="A611" t="s">
        <v>21</v>
      </c>
      <c r="B611">
        <v>1185732</v>
      </c>
      <c r="C611" s="43">
        <v>44422</v>
      </c>
      <c r="D611" t="s">
        <v>22</v>
      </c>
      <c r="E611" t="s">
        <v>130</v>
      </c>
      <c r="F611" t="s">
        <v>131</v>
      </c>
      <c r="G611" t="s">
        <v>24</v>
      </c>
      <c r="H611">
        <v>0.54999999999999993</v>
      </c>
      <c r="I611">
        <v>5750</v>
      </c>
      <c r="J611">
        <v>3162.4999999999995</v>
      </c>
      <c r="K611">
        <v>948.74999999999977</v>
      </c>
      <c r="L611">
        <v>0.3</v>
      </c>
    </row>
    <row r="612" spans="1:12" x14ac:dyDescent="0.3">
      <c r="A612" t="s">
        <v>21</v>
      </c>
      <c r="B612">
        <v>1185732</v>
      </c>
      <c r="C612" s="43">
        <v>44452</v>
      </c>
      <c r="D612" t="s">
        <v>22</v>
      </c>
      <c r="E612" t="s">
        <v>130</v>
      </c>
      <c r="F612" t="s">
        <v>131</v>
      </c>
      <c r="G612" t="s">
        <v>24</v>
      </c>
      <c r="H612">
        <v>0.54999999999999993</v>
      </c>
      <c r="I612">
        <v>4500</v>
      </c>
      <c r="J612">
        <v>2474.9999999999995</v>
      </c>
      <c r="K612">
        <v>742.49999999999989</v>
      </c>
      <c r="L612">
        <v>0.3</v>
      </c>
    </row>
    <row r="613" spans="1:12" x14ac:dyDescent="0.3">
      <c r="A613" t="s">
        <v>21</v>
      </c>
      <c r="B613">
        <v>1185732</v>
      </c>
      <c r="C613" s="43">
        <v>44484</v>
      </c>
      <c r="D613" t="s">
        <v>22</v>
      </c>
      <c r="E613" t="s">
        <v>130</v>
      </c>
      <c r="F613" t="s">
        <v>131</v>
      </c>
      <c r="G613" t="s">
        <v>24</v>
      </c>
      <c r="H613">
        <v>0.6</v>
      </c>
      <c r="I613">
        <v>4000</v>
      </c>
      <c r="J613">
        <v>2400</v>
      </c>
      <c r="K613">
        <v>720</v>
      </c>
      <c r="L613">
        <v>0.3</v>
      </c>
    </row>
    <row r="614" spans="1:12" x14ac:dyDescent="0.3">
      <c r="A614" t="s">
        <v>21</v>
      </c>
      <c r="B614">
        <v>1185732</v>
      </c>
      <c r="C614" s="43">
        <v>44514</v>
      </c>
      <c r="D614" t="s">
        <v>22</v>
      </c>
      <c r="E614" t="s">
        <v>130</v>
      </c>
      <c r="F614" t="s">
        <v>131</v>
      </c>
      <c r="G614" t="s">
        <v>24</v>
      </c>
      <c r="H614">
        <v>0.65</v>
      </c>
      <c r="I614">
        <v>3750</v>
      </c>
      <c r="J614">
        <v>2437.5</v>
      </c>
      <c r="K614">
        <v>731.25</v>
      </c>
      <c r="L614">
        <v>0.3</v>
      </c>
    </row>
    <row r="615" spans="1:12" x14ac:dyDescent="0.3">
      <c r="A615" t="s">
        <v>21</v>
      </c>
      <c r="B615">
        <v>1185732</v>
      </c>
      <c r="C615" s="43">
        <v>44543</v>
      </c>
      <c r="D615" t="s">
        <v>22</v>
      </c>
      <c r="E615" t="s">
        <v>130</v>
      </c>
      <c r="F615" t="s">
        <v>131</v>
      </c>
      <c r="G615" t="s">
        <v>24</v>
      </c>
      <c r="H615">
        <v>0.65</v>
      </c>
      <c r="I615">
        <v>5750</v>
      </c>
      <c r="J615">
        <v>3737.5</v>
      </c>
      <c r="K615">
        <v>1121.25</v>
      </c>
      <c r="L615">
        <v>0.3</v>
      </c>
    </row>
    <row r="616" spans="1:12" x14ac:dyDescent="0.3">
      <c r="A616" t="s">
        <v>21</v>
      </c>
      <c r="B616">
        <v>1185732</v>
      </c>
      <c r="C616" s="43">
        <v>44210</v>
      </c>
      <c r="D616" t="s">
        <v>22</v>
      </c>
      <c r="E616" t="s">
        <v>132</v>
      </c>
      <c r="F616" t="s">
        <v>133</v>
      </c>
      <c r="G616" t="s">
        <v>24</v>
      </c>
      <c r="H616">
        <v>0.45</v>
      </c>
      <c r="I616">
        <v>5250</v>
      </c>
      <c r="J616">
        <v>2362.5</v>
      </c>
      <c r="K616">
        <v>1063.125</v>
      </c>
      <c r="L616">
        <v>0.45</v>
      </c>
    </row>
    <row r="617" spans="1:12" x14ac:dyDescent="0.3">
      <c r="A617" t="s">
        <v>21</v>
      </c>
      <c r="B617">
        <v>1185732</v>
      </c>
      <c r="C617" s="43">
        <v>44239</v>
      </c>
      <c r="D617" t="s">
        <v>22</v>
      </c>
      <c r="E617" t="s">
        <v>132</v>
      </c>
      <c r="F617" t="s">
        <v>133</v>
      </c>
      <c r="G617" t="s">
        <v>24</v>
      </c>
      <c r="H617">
        <v>0.45</v>
      </c>
      <c r="I617">
        <v>5750</v>
      </c>
      <c r="J617">
        <v>2587.5</v>
      </c>
      <c r="K617">
        <v>1164.375</v>
      </c>
      <c r="L617">
        <v>0.45</v>
      </c>
    </row>
    <row r="618" spans="1:12" x14ac:dyDescent="0.3">
      <c r="A618" t="s">
        <v>21</v>
      </c>
      <c r="B618">
        <v>1185732</v>
      </c>
      <c r="C618" s="43">
        <v>44265</v>
      </c>
      <c r="D618" t="s">
        <v>22</v>
      </c>
      <c r="E618" t="s">
        <v>132</v>
      </c>
      <c r="F618" t="s">
        <v>133</v>
      </c>
      <c r="G618" t="s">
        <v>24</v>
      </c>
      <c r="H618">
        <v>0.45</v>
      </c>
      <c r="I618">
        <v>5450</v>
      </c>
      <c r="J618">
        <v>2452.5</v>
      </c>
      <c r="K618">
        <v>1103.625</v>
      </c>
      <c r="L618">
        <v>0.45</v>
      </c>
    </row>
    <row r="619" spans="1:12" x14ac:dyDescent="0.3">
      <c r="A619" t="s">
        <v>21</v>
      </c>
      <c r="B619">
        <v>1185732</v>
      </c>
      <c r="C619" s="43">
        <v>44297</v>
      </c>
      <c r="D619" t="s">
        <v>22</v>
      </c>
      <c r="E619" t="s">
        <v>132</v>
      </c>
      <c r="F619" t="s">
        <v>133</v>
      </c>
      <c r="G619" t="s">
        <v>24</v>
      </c>
      <c r="H619">
        <v>0.45</v>
      </c>
      <c r="I619">
        <v>5250</v>
      </c>
      <c r="J619">
        <v>2362.5</v>
      </c>
      <c r="K619">
        <v>1063.125</v>
      </c>
      <c r="L619">
        <v>0.45</v>
      </c>
    </row>
    <row r="620" spans="1:12" x14ac:dyDescent="0.3">
      <c r="A620" t="s">
        <v>21</v>
      </c>
      <c r="B620">
        <v>1185732</v>
      </c>
      <c r="C620" s="43">
        <v>44326</v>
      </c>
      <c r="D620" t="s">
        <v>22</v>
      </c>
      <c r="E620" t="s">
        <v>132</v>
      </c>
      <c r="F620" t="s">
        <v>133</v>
      </c>
      <c r="G620" t="s">
        <v>24</v>
      </c>
      <c r="H620">
        <v>0.6</v>
      </c>
      <c r="I620">
        <v>5700</v>
      </c>
      <c r="J620">
        <v>3420</v>
      </c>
      <c r="K620">
        <v>1539</v>
      </c>
      <c r="L620">
        <v>0.45</v>
      </c>
    </row>
    <row r="621" spans="1:12" x14ac:dyDescent="0.3">
      <c r="A621" t="s">
        <v>21</v>
      </c>
      <c r="B621">
        <v>1185732</v>
      </c>
      <c r="C621" s="43">
        <v>44359</v>
      </c>
      <c r="D621" t="s">
        <v>22</v>
      </c>
      <c r="E621" t="s">
        <v>132</v>
      </c>
      <c r="F621" t="s">
        <v>133</v>
      </c>
      <c r="G621" t="s">
        <v>24</v>
      </c>
      <c r="H621">
        <v>0.6</v>
      </c>
      <c r="I621">
        <v>6500</v>
      </c>
      <c r="J621">
        <v>3900</v>
      </c>
      <c r="K621">
        <v>1755</v>
      </c>
      <c r="L621">
        <v>0.45</v>
      </c>
    </row>
    <row r="622" spans="1:12" x14ac:dyDescent="0.3">
      <c r="A622" t="s">
        <v>21</v>
      </c>
      <c r="B622">
        <v>1185732</v>
      </c>
      <c r="C622" s="43">
        <v>44387</v>
      </c>
      <c r="D622" t="s">
        <v>22</v>
      </c>
      <c r="E622" t="s">
        <v>132</v>
      </c>
      <c r="F622" t="s">
        <v>133</v>
      </c>
      <c r="G622" t="s">
        <v>24</v>
      </c>
      <c r="H622">
        <v>0.6</v>
      </c>
      <c r="I622">
        <v>6750</v>
      </c>
      <c r="J622">
        <v>4050</v>
      </c>
      <c r="K622">
        <v>1822.5</v>
      </c>
      <c r="L622">
        <v>0.45</v>
      </c>
    </row>
    <row r="623" spans="1:12" x14ac:dyDescent="0.3">
      <c r="A623" t="s">
        <v>21</v>
      </c>
      <c r="B623">
        <v>1185732</v>
      </c>
      <c r="C623" s="43">
        <v>44419</v>
      </c>
      <c r="D623" t="s">
        <v>22</v>
      </c>
      <c r="E623" t="s">
        <v>132</v>
      </c>
      <c r="F623" t="s">
        <v>133</v>
      </c>
      <c r="G623" t="s">
        <v>24</v>
      </c>
      <c r="H623">
        <v>0.6</v>
      </c>
      <c r="I623">
        <v>6500</v>
      </c>
      <c r="J623">
        <v>3900</v>
      </c>
      <c r="K623">
        <v>1755</v>
      </c>
      <c r="L623">
        <v>0.45</v>
      </c>
    </row>
    <row r="624" spans="1:12" x14ac:dyDescent="0.3">
      <c r="A624" t="s">
        <v>21</v>
      </c>
      <c r="B624">
        <v>1185732</v>
      </c>
      <c r="C624" s="43">
        <v>44449</v>
      </c>
      <c r="D624" t="s">
        <v>22</v>
      </c>
      <c r="E624" t="s">
        <v>132</v>
      </c>
      <c r="F624" t="s">
        <v>133</v>
      </c>
      <c r="G624" t="s">
        <v>24</v>
      </c>
      <c r="H624">
        <v>0.6</v>
      </c>
      <c r="I624">
        <v>5250</v>
      </c>
      <c r="J624">
        <v>3150</v>
      </c>
      <c r="K624">
        <v>1417.5</v>
      </c>
      <c r="L624">
        <v>0.45</v>
      </c>
    </row>
    <row r="625" spans="1:12" x14ac:dyDescent="0.3">
      <c r="A625" t="s">
        <v>21</v>
      </c>
      <c r="B625">
        <v>1185732</v>
      </c>
      <c r="C625" s="43">
        <v>44481</v>
      </c>
      <c r="D625" t="s">
        <v>22</v>
      </c>
      <c r="E625" t="s">
        <v>132</v>
      </c>
      <c r="F625" t="s">
        <v>133</v>
      </c>
      <c r="G625" t="s">
        <v>24</v>
      </c>
      <c r="H625">
        <v>0.65</v>
      </c>
      <c r="I625">
        <v>4750</v>
      </c>
      <c r="J625">
        <v>3087.5</v>
      </c>
      <c r="K625">
        <v>1389.375</v>
      </c>
      <c r="L625">
        <v>0.45</v>
      </c>
    </row>
    <row r="626" spans="1:12" x14ac:dyDescent="0.3">
      <c r="A626" t="s">
        <v>21</v>
      </c>
      <c r="B626">
        <v>1185732</v>
      </c>
      <c r="C626" s="43">
        <v>44511</v>
      </c>
      <c r="D626" t="s">
        <v>22</v>
      </c>
      <c r="E626" t="s">
        <v>132</v>
      </c>
      <c r="F626" t="s">
        <v>133</v>
      </c>
      <c r="G626" t="s">
        <v>24</v>
      </c>
      <c r="H626">
        <v>0.70000000000000007</v>
      </c>
      <c r="I626">
        <v>4500</v>
      </c>
      <c r="J626">
        <v>3150.0000000000005</v>
      </c>
      <c r="K626">
        <v>1417.5000000000002</v>
      </c>
      <c r="L626">
        <v>0.45</v>
      </c>
    </row>
    <row r="627" spans="1:12" x14ac:dyDescent="0.3">
      <c r="A627" t="s">
        <v>21</v>
      </c>
      <c r="B627">
        <v>1185732</v>
      </c>
      <c r="C627" s="43">
        <v>44540</v>
      </c>
      <c r="D627" t="s">
        <v>22</v>
      </c>
      <c r="E627" t="s">
        <v>132</v>
      </c>
      <c r="F627" t="s">
        <v>133</v>
      </c>
      <c r="G627" t="s">
        <v>24</v>
      </c>
      <c r="H627">
        <v>0.70000000000000007</v>
      </c>
      <c r="I627">
        <v>6000</v>
      </c>
      <c r="J627">
        <v>4200</v>
      </c>
      <c r="K627">
        <v>1890</v>
      </c>
      <c r="L627">
        <v>0.45</v>
      </c>
    </row>
    <row r="628" spans="1:12" x14ac:dyDescent="0.3">
      <c r="A628" t="s">
        <v>21</v>
      </c>
      <c r="B628">
        <v>1185732</v>
      </c>
      <c r="C628" s="43">
        <v>44217</v>
      </c>
      <c r="D628" t="s">
        <v>22</v>
      </c>
      <c r="E628" t="s">
        <v>134</v>
      </c>
      <c r="F628" t="s">
        <v>135</v>
      </c>
      <c r="G628" t="s">
        <v>24</v>
      </c>
      <c r="H628">
        <v>0.5</v>
      </c>
      <c r="I628">
        <v>5250</v>
      </c>
      <c r="J628">
        <v>2625</v>
      </c>
      <c r="K628">
        <v>1050</v>
      </c>
      <c r="L628">
        <v>0.4</v>
      </c>
    </row>
    <row r="629" spans="1:12" x14ac:dyDescent="0.3">
      <c r="A629" t="s">
        <v>21</v>
      </c>
      <c r="B629">
        <v>1185732</v>
      </c>
      <c r="C629" s="43">
        <v>44246</v>
      </c>
      <c r="D629" t="s">
        <v>22</v>
      </c>
      <c r="E629" t="s">
        <v>134</v>
      </c>
      <c r="F629" t="s">
        <v>135</v>
      </c>
      <c r="G629" t="s">
        <v>24</v>
      </c>
      <c r="H629">
        <v>0.5</v>
      </c>
      <c r="I629">
        <v>6000</v>
      </c>
      <c r="J629">
        <v>3000</v>
      </c>
      <c r="K629">
        <v>1200</v>
      </c>
      <c r="L629">
        <v>0.4</v>
      </c>
    </row>
    <row r="630" spans="1:12" x14ac:dyDescent="0.3">
      <c r="A630" t="s">
        <v>21</v>
      </c>
      <c r="B630">
        <v>1185732</v>
      </c>
      <c r="C630" s="43">
        <v>44272</v>
      </c>
      <c r="D630" t="s">
        <v>22</v>
      </c>
      <c r="E630" t="s">
        <v>134</v>
      </c>
      <c r="F630" t="s">
        <v>135</v>
      </c>
      <c r="G630" t="s">
        <v>24</v>
      </c>
      <c r="H630">
        <v>0.5</v>
      </c>
      <c r="I630">
        <v>5700</v>
      </c>
      <c r="J630">
        <v>2850</v>
      </c>
      <c r="K630">
        <v>1140</v>
      </c>
      <c r="L630">
        <v>0.4</v>
      </c>
    </row>
    <row r="631" spans="1:12" x14ac:dyDescent="0.3">
      <c r="A631" t="s">
        <v>21</v>
      </c>
      <c r="B631">
        <v>1185732</v>
      </c>
      <c r="C631" s="43">
        <v>44304</v>
      </c>
      <c r="D631" t="s">
        <v>22</v>
      </c>
      <c r="E631" t="s">
        <v>134</v>
      </c>
      <c r="F631" t="s">
        <v>135</v>
      </c>
      <c r="G631" t="s">
        <v>24</v>
      </c>
      <c r="H631">
        <v>0.5</v>
      </c>
      <c r="I631">
        <v>5500</v>
      </c>
      <c r="J631">
        <v>2750</v>
      </c>
      <c r="K631">
        <v>1100</v>
      </c>
      <c r="L631">
        <v>0.4</v>
      </c>
    </row>
    <row r="632" spans="1:12" x14ac:dyDescent="0.3">
      <c r="A632" t="s">
        <v>21</v>
      </c>
      <c r="B632">
        <v>1185732</v>
      </c>
      <c r="C632" s="43">
        <v>44333</v>
      </c>
      <c r="D632" t="s">
        <v>22</v>
      </c>
      <c r="E632" t="s">
        <v>134</v>
      </c>
      <c r="F632" t="s">
        <v>135</v>
      </c>
      <c r="G632" t="s">
        <v>24</v>
      </c>
      <c r="H632">
        <v>0.65</v>
      </c>
      <c r="I632">
        <v>5950</v>
      </c>
      <c r="J632">
        <v>3867.5</v>
      </c>
      <c r="K632">
        <v>1547</v>
      </c>
      <c r="L632">
        <v>0.4</v>
      </c>
    </row>
    <row r="633" spans="1:12" x14ac:dyDescent="0.3">
      <c r="A633" t="s">
        <v>21</v>
      </c>
      <c r="B633">
        <v>1185732</v>
      </c>
      <c r="C633" s="43">
        <v>44366</v>
      </c>
      <c r="D633" t="s">
        <v>22</v>
      </c>
      <c r="E633" t="s">
        <v>134</v>
      </c>
      <c r="F633" t="s">
        <v>135</v>
      </c>
      <c r="G633" t="s">
        <v>24</v>
      </c>
      <c r="H633">
        <v>0.65</v>
      </c>
      <c r="I633">
        <v>6750</v>
      </c>
      <c r="J633">
        <v>4387.5</v>
      </c>
      <c r="K633">
        <v>1755</v>
      </c>
      <c r="L633">
        <v>0.4</v>
      </c>
    </row>
    <row r="634" spans="1:12" x14ac:dyDescent="0.3">
      <c r="A634" t="s">
        <v>21</v>
      </c>
      <c r="B634">
        <v>1185732</v>
      </c>
      <c r="C634" s="43">
        <v>44394</v>
      </c>
      <c r="D634" t="s">
        <v>22</v>
      </c>
      <c r="E634" t="s">
        <v>134</v>
      </c>
      <c r="F634" t="s">
        <v>135</v>
      </c>
      <c r="G634" t="s">
        <v>24</v>
      </c>
      <c r="H634">
        <v>0.65</v>
      </c>
      <c r="I634">
        <v>7000</v>
      </c>
      <c r="J634">
        <v>4550</v>
      </c>
      <c r="K634">
        <v>1820</v>
      </c>
      <c r="L634">
        <v>0.4</v>
      </c>
    </row>
    <row r="635" spans="1:12" x14ac:dyDescent="0.3">
      <c r="A635" t="s">
        <v>21</v>
      </c>
      <c r="B635">
        <v>1185732</v>
      </c>
      <c r="C635" s="43">
        <v>44426</v>
      </c>
      <c r="D635" t="s">
        <v>22</v>
      </c>
      <c r="E635" t="s">
        <v>134</v>
      </c>
      <c r="F635" t="s">
        <v>135</v>
      </c>
      <c r="G635" t="s">
        <v>24</v>
      </c>
      <c r="H635">
        <v>0.65</v>
      </c>
      <c r="I635">
        <v>6750</v>
      </c>
      <c r="J635">
        <v>4387.5</v>
      </c>
      <c r="K635">
        <v>1755</v>
      </c>
      <c r="L635">
        <v>0.4</v>
      </c>
    </row>
    <row r="636" spans="1:12" x14ac:dyDescent="0.3">
      <c r="A636" t="s">
        <v>21</v>
      </c>
      <c r="B636">
        <v>1185732</v>
      </c>
      <c r="C636" s="43">
        <v>44456</v>
      </c>
      <c r="D636" t="s">
        <v>22</v>
      </c>
      <c r="E636" t="s">
        <v>134</v>
      </c>
      <c r="F636" t="s">
        <v>135</v>
      </c>
      <c r="G636" t="s">
        <v>24</v>
      </c>
      <c r="H636">
        <v>0.65</v>
      </c>
      <c r="I636">
        <v>5500</v>
      </c>
      <c r="J636">
        <v>3575</v>
      </c>
      <c r="K636">
        <v>1430</v>
      </c>
      <c r="L636">
        <v>0.4</v>
      </c>
    </row>
    <row r="637" spans="1:12" x14ac:dyDescent="0.3">
      <c r="A637" t="s">
        <v>21</v>
      </c>
      <c r="B637">
        <v>1185732</v>
      </c>
      <c r="C637" s="43">
        <v>44488</v>
      </c>
      <c r="D637" t="s">
        <v>22</v>
      </c>
      <c r="E637" t="s">
        <v>134</v>
      </c>
      <c r="F637" t="s">
        <v>135</v>
      </c>
      <c r="G637" t="s">
        <v>24</v>
      </c>
      <c r="H637">
        <v>0.70000000000000007</v>
      </c>
      <c r="I637">
        <v>4750</v>
      </c>
      <c r="J637">
        <v>3325.0000000000005</v>
      </c>
      <c r="K637">
        <v>1330.0000000000002</v>
      </c>
      <c r="L637">
        <v>0.4</v>
      </c>
    </row>
    <row r="638" spans="1:12" x14ac:dyDescent="0.3">
      <c r="A638" t="s">
        <v>21</v>
      </c>
      <c r="B638">
        <v>1185732</v>
      </c>
      <c r="C638" s="43">
        <v>44518</v>
      </c>
      <c r="D638" t="s">
        <v>22</v>
      </c>
      <c r="E638" t="s">
        <v>134</v>
      </c>
      <c r="F638" t="s">
        <v>135</v>
      </c>
      <c r="G638" t="s">
        <v>24</v>
      </c>
      <c r="H638">
        <v>0.75000000000000011</v>
      </c>
      <c r="I638">
        <v>4500</v>
      </c>
      <c r="J638">
        <v>3375.0000000000005</v>
      </c>
      <c r="K638">
        <v>1350.0000000000002</v>
      </c>
      <c r="L638">
        <v>0.4</v>
      </c>
    </row>
    <row r="639" spans="1:12" x14ac:dyDescent="0.3">
      <c r="A639" t="s">
        <v>21</v>
      </c>
      <c r="B639">
        <v>1185732</v>
      </c>
      <c r="C639" s="43">
        <v>44547</v>
      </c>
      <c r="D639" t="s">
        <v>22</v>
      </c>
      <c r="E639" t="s">
        <v>134</v>
      </c>
      <c r="F639" t="s">
        <v>135</v>
      </c>
      <c r="G639" t="s">
        <v>24</v>
      </c>
      <c r="H639">
        <v>0.75000000000000011</v>
      </c>
      <c r="I639">
        <v>6250</v>
      </c>
      <c r="J639">
        <v>4687.5000000000009</v>
      </c>
      <c r="K639">
        <v>1875.0000000000005</v>
      </c>
      <c r="L639">
        <v>0.4</v>
      </c>
    </row>
    <row r="640" spans="1:12" x14ac:dyDescent="0.3">
      <c r="A640" t="s">
        <v>21</v>
      </c>
      <c r="B640">
        <v>1185732</v>
      </c>
      <c r="C640" s="43">
        <v>44220</v>
      </c>
      <c r="D640" t="s">
        <v>22</v>
      </c>
      <c r="E640" t="s">
        <v>136</v>
      </c>
      <c r="F640" t="s">
        <v>137</v>
      </c>
      <c r="G640" t="s">
        <v>24</v>
      </c>
      <c r="H640">
        <v>0.55000000000000004</v>
      </c>
      <c r="I640">
        <v>5000</v>
      </c>
      <c r="J640">
        <v>2750</v>
      </c>
      <c r="K640">
        <v>962.50000000000011</v>
      </c>
      <c r="L640">
        <v>0.35000000000000003</v>
      </c>
    </row>
    <row r="641" spans="1:12" x14ac:dyDescent="0.3">
      <c r="A641" t="s">
        <v>21</v>
      </c>
      <c r="B641">
        <v>1185732</v>
      </c>
      <c r="C641" s="43">
        <v>44249</v>
      </c>
      <c r="D641" t="s">
        <v>22</v>
      </c>
      <c r="E641" t="s">
        <v>136</v>
      </c>
      <c r="F641" t="s">
        <v>137</v>
      </c>
      <c r="G641" t="s">
        <v>24</v>
      </c>
      <c r="H641">
        <v>0.55000000000000004</v>
      </c>
      <c r="I641">
        <v>5750</v>
      </c>
      <c r="J641">
        <v>3162.5000000000005</v>
      </c>
      <c r="K641">
        <v>1106.8750000000002</v>
      </c>
      <c r="L641">
        <v>0.35000000000000003</v>
      </c>
    </row>
    <row r="642" spans="1:12" x14ac:dyDescent="0.3">
      <c r="A642" t="s">
        <v>21</v>
      </c>
      <c r="B642">
        <v>1185732</v>
      </c>
      <c r="C642" s="43">
        <v>44275</v>
      </c>
      <c r="D642" t="s">
        <v>22</v>
      </c>
      <c r="E642" t="s">
        <v>136</v>
      </c>
      <c r="F642" t="s">
        <v>137</v>
      </c>
      <c r="G642" t="s">
        <v>24</v>
      </c>
      <c r="H642">
        <v>0.55000000000000004</v>
      </c>
      <c r="I642">
        <v>5450</v>
      </c>
      <c r="J642">
        <v>2997.5000000000005</v>
      </c>
      <c r="K642">
        <v>1049.1250000000002</v>
      </c>
      <c r="L642">
        <v>0.35000000000000003</v>
      </c>
    </row>
    <row r="643" spans="1:12" x14ac:dyDescent="0.3">
      <c r="A643" t="s">
        <v>21</v>
      </c>
      <c r="B643">
        <v>1185732</v>
      </c>
      <c r="C643" s="43">
        <v>44307</v>
      </c>
      <c r="D643" t="s">
        <v>22</v>
      </c>
      <c r="E643" t="s">
        <v>136</v>
      </c>
      <c r="F643" t="s">
        <v>137</v>
      </c>
      <c r="G643" t="s">
        <v>24</v>
      </c>
      <c r="H643">
        <v>0.55000000000000004</v>
      </c>
      <c r="I643">
        <v>5250</v>
      </c>
      <c r="J643">
        <v>2887.5000000000005</v>
      </c>
      <c r="K643">
        <v>1010.6250000000002</v>
      </c>
      <c r="L643">
        <v>0.35000000000000003</v>
      </c>
    </row>
    <row r="644" spans="1:12" x14ac:dyDescent="0.3">
      <c r="A644" t="s">
        <v>21</v>
      </c>
      <c r="B644">
        <v>1185732</v>
      </c>
      <c r="C644" s="43">
        <v>44336</v>
      </c>
      <c r="D644" t="s">
        <v>22</v>
      </c>
      <c r="E644" t="s">
        <v>136</v>
      </c>
      <c r="F644" t="s">
        <v>137</v>
      </c>
      <c r="G644" t="s">
        <v>24</v>
      </c>
      <c r="H644">
        <v>0.65</v>
      </c>
      <c r="I644">
        <v>5700</v>
      </c>
      <c r="J644">
        <v>3705</v>
      </c>
      <c r="K644">
        <v>1296.7500000000002</v>
      </c>
      <c r="L644">
        <v>0.35000000000000003</v>
      </c>
    </row>
    <row r="645" spans="1:12" x14ac:dyDescent="0.3">
      <c r="A645" t="s">
        <v>21</v>
      </c>
      <c r="B645">
        <v>1185732</v>
      </c>
      <c r="C645" s="43">
        <v>44369</v>
      </c>
      <c r="D645" t="s">
        <v>22</v>
      </c>
      <c r="E645" t="s">
        <v>136</v>
      </c>
      <c r="F645" t="s">
        <v>137</v>
      </c>
      <c r="G645" t="s">
        <v>24</v>
      </c>
      <c r="H645">
        <v>0.65</v>
      </c>
      <c r="I645">
        <v>6500</v>
      </c>
      <c r="J645">
        <v>4225</v>
      </c>
      <c r="K645">
        <v>1478.7500000000002</v>
      </c>
      <c r="L645">
        <v>0.35000000000000003</v>
      </c>
    </row>
    <row r="646" spans="1:12" x14ac:dyDescent="0.3">
      <c r="A646" t="s">
        <v>21</v>
      </c>
      <c r="B646">
        <v>1185732</v>
      </c>
      <c r="C646" s="43">
        <v>44397</v>
      </c>
      <c r="D646" t="s">
        <v>22</v>
      </c>
      <c r="E646" t="s">
        <v>136</v>
      </c>
      <c r="F646" t="s">
        <v>137</v>
      </c>
      <c r="G646" t="s">
        <v>24</v>
      </c>
      <c r="H646">
        <v>0.65</v>
      </c>
      <c r="I646">
        <v>6750</v>
      </c>
      <c r="J646">
        <v>4387.5</v>
      </c>
      <c r="K646">
        <v>1535.6250000000002</v>
      </c>
      <c r="L646">
        <v>0.35000000000000003</v>
      </c>
    </row>
    <row r="647" spans="1:12" x14ac:dyDescent="0.3">
      <c r="A647" t="s">
        <v>21</v>
      </c>
      <c r="B647">
        <v>1185732</v>
      </c>
      <c r="C647" s="43">
        <v>44429</v>
      </c>
      <c r="D647" t="s">
        <v>22</v>
      </c>
      <c r="E647" t="s">
        <v>136</v>
      </c>
      <c r="F647" t="s">
        <v>137</v>
      </c>
      <c r="G647" t="s">
        <v>24</v>
      </c>
      <c r="H647">
        <v>0.65</v>
      </c>
      <c r="I647">
        <v>6500</v>
      </c>
      <c r="J647">
        <v>4225</v>
      </c>
      <c r="K647">
        <v>1478.7500000000002</v>
      </c>
      <c r="L647">
        <v>0.35000000000000003</v>
      </c>
    </row>
    <row r="648" spans="1:12" x14ac:dyDescent="0.3">
      <c r="A648" t="s">
        <v>21</v>
      </c>
      <c r="B648">
        <v>1185732</v>
      </c>
      <c r="C648" s="43">
        <v>44459</v>
      </c>
      <c r="D648" t="s">
        <v>22</v>
      </c>
      <c r="E648" t="s">
        <v>136</v>
      </c>
      <c r="F648" t="s">
        <v>137</v>
      </c>
      <c r="G648" t="s">
        <v>24</v>
      </c>
      <c r="H648">
        <v>0.65</v>
      </c>
      <c r="I648">
        <v>5250</v>
      </c>
      <c r="J648">
        <v>3412.5</v>
      </c>
      <c r="K648">
        <v>1194.375</v>
      </c>
      <c r="L648">
        <v>0.35000000000000003</v>
      </c>
    </row>
    <row r="649" spans="1:12" x14ac:dyDescent="0.3">
      <c r="A649" t="s">
        <v>21</v>
      </c>
      <c r="B649">
        <v>1185732</v>
      </c>
      <c r="C649" s="43">
        <v>44491</v>
      </c>
      <c r="D649" t="s">
        <v>22</v>
      </c>
      <c r="E649" t="s">
        <v>136</v>
      </c>
      <c r="F649" t="s">
        <v>137</v>
      </c>
      <c r="G649" t="s">
        <v>24</v>
      </c>
      <c r="H649">
        <v>0.70000000000000007</v>
      </c>
      <c r="I649">
        <v>4500</v>
      </c>
      <c r="J649">
        <v>3150.0000000000005</v>
      </c>
      <c r="K649">
        <v>1102.5000000000002</v>
      </c>
      <c r="L649">
        <v>0.35000000000000003</v>
      </c>
    </row>
    <row r="650" spans="1:12" x14ac:dyDescent="0.3">
      <c r="A650" t="s">
        <v>21</v>
      </c>
      <c r="B650">
        <v>1185732</v>
      </c>
      <c r="C650" s="43">
        <v>44521</v>
      </c>
      <c r="D650" t="s">
        <v>22</v>
      </c>
      <c r="E650" t="s">
        <v>136</v>
      </c>
      <c r="F650" t="s">
        <v>137</v>
      </c>
      <c r="G650" t="s">
        <v>24</v>
      </c>
      <c r="H650">
        <v>0.75000000000000011</v>
      </c>
      <c r="I650">
        <v>4250</v>
      </c>
      <c r="J650">
        <v>3187.5000000000005</v>
      </c>
      <c r="K650">
        <v>1115.6250000000002</v>
      </c>
      <c r="L650">
        <v>0.35000000000000003</v>
      </c>
    </row>
    <row r="651" spans="1:12" x14ac:dyDescent="0.3">
      <c r="A651" t="s">
        <v>21</v>
      </c>
      <c r="B651">
        <v>1185732</v>
      </c>
      <c r="C651" s="43">
        <v>44550</v>
      </c>
      <c r="D651" t="s">
        <v>22</v>
      </c>
      <c r="E651" t="s">
        <v>136</v>
      </c>
      <c r="F651" t="s">
        <v>137</v>
      </c>
      <c r="G651" t="s">
        <v>24</v>
      </c>
      <c r="H651">
        <v>0.75000000000000011</v>
      </c>
      <c r="I651">
        <v>6000</v>
      </c>
      <c r="J651">
        <v>4500.0000000000009</v>
      </c>
      <c r="K651">
        <v>1575.0000000000005</v>
      </c>
      <c r="L651">
        <v>0.35000000000000003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3893"/>
  <sheetViews>
    <sheetView showGridLines="0" topLeftCell="A6" workbookViewId="0">
      <selection activeCell="E14" sqref="E14"/>
    </sheetView>
  </sheetViews>
  <sheetFormatPr defaultColWidth="14.44140625" defaultRowHeight="15" customHeight="1" x14ac:dyDescent="0.3"/>
  <cols>
    <col min="1" max="1" width="8.6640625" customWidth="1"/>
    <col min="2" max="2" width="9.33203125" customWidth="1"/>
    <col min="3" max="3" width="11.6640625" customWidth="1"/>
    <col min="4" max="4" width="13.44140625" customWidth="1"/>
    <col min="5" max="5" width="10.44140625" customWidth="1"/>
    <col min="6" max="6" width="14.33203125" customWidth="1"/>
    <col min="7" max="7" width="13.109375" customWidth="1"/>
    <col min="8" max="8" width="16.33203125" customWidth="1"/>
    <col min="9" max="9" width="14.44140625" customWidth="1"/>
    <col min="10" max="10" width="11.44140625" customWidth="1"/>
    <col min="11" max="11" width="11.88671875" customWidth="1"/>
    <col min="12" max="12" width="16.6640625" customWidth="1"/>
    <col min="13" max="13" width="18" customWidth="1"/>
    <col min="14" max="14" width="8.88671875" customWidth="1"/>
    <col min="15" max="15" width="10.88671875" customWidth="1"/>
    <col min="16" max="18" width="8.88671875" customWidth="1"/>
  </cols>
  <sheetData>
    <row r="1" spans="1:15" ht="14.4" x14ac:dyDescent="0.3">
      <c r="A1" s="22"/>
    </row>
    <row r="2" spans="1:15" ht="23.4" x14ac:dyDescent="0.45">
      <c r="A2" s="22"/>
      <c r="B2" s="23" t="s">
        <v>7</v>
      </c>
      <c r="C2" s="24"/>
      <c r="D2" s="24"/>
      <c r="E2" s="24"/>
      <c r="F2" s="24"/>
      <c r="G2" s="24"/>
      <c r="H2" s="24"/>
      <c r="I2" s="24"/>
      <c r="J2" s="24"/>
      <c r="K2" s="24"/>
      <c r="L2" s="24"/>
      <c r="M2" s="24"/>
    </row>
    <row r="3" spans="1:15" ht="15.6" x14ac:dyDescent="0.3">
      <c r="A3" s="22"/>
      <c r="B3" s="25" t="s">
        <v>8</v>
      </c>
    </row>
    <row r="4" spans="1:15" ht="14.4" x14ac:dyDescent="0.3">
      <c r="A4" s="22"/>
    </row>
    <row r="5" spans="1:15" ht="14.4" x14ac:dyDescent="0.3">
      <c r="A5" s="22"/>
      <c r="B5" s="26" t="s">
        <v>9</v>
      </c>
      <c r="C5" s="26" t="s">
        <v>10</v>
      </c>
      <c r="D5" s="26" t="s">
        <v>11</v>
      </c>
      <c r="E5" s="26" t="s">
        <v>12</v>
      </c>
      <c r="F5" s="26" t="s">
        <v>13</v>
      </c>
      <c r="G5" s="26" t="s">
        <v>14</v>
      </c>
      <c r="H5" s="26" t="s">
        <v>15</v>
      </c>
      <c r="I5" s="26" t="s">
        <v>16</v>
      </c>
      <c r="J5" s="26" t="s">
        <v>17</v>
      </c>
      <c r="K5" s="26" t="s">
        <v>18</v>
      </c>
      <c r="L5" s="26" t="s">
        <v>19</v>
      </c>
      <c r="M5" s="26" t="s">
        <v>20</v>
      </c>
    </row>
    <row r="6" spans="1:15" ht="14.4" x14ac:dyDescent="0.3">
      <c r="A6" s="22"/>
      <c r="B6" s="27" t="s">
        <v>21</v>
      </c>
      <c r="C6" s="27">
        <v>1185732</v>
      </c>
      <c r="D6" s="28">
        <v>44210</v>
      </c>
      <c r="E6" s="27" t="s">
        <v>22</v>
      </c>
      <c r="F6" s="27" t="s">
        <v>23</v>
      </c>
      <c r="G6" s="27" t="s">
        <v>23</v>
      </c>
      <c r="H6" s="27" t="s">
        <v>24</v>
      </c>
      <c r="I6" s="29">
        <v>0.5</v>
      </c>
      <c r="J6" s="30">
        <v>12000</v>
      </c>
      <c r="K6" s="31">
        <f t="shared" ref="K6:K260" si="0">I6*J6</f>
        <v>6000</v>
      </c>
      <c r="L6" s="31">
        <f t="shared" ref="L6:L260" si="1">K6*M6</f>
        <v>3000</v>
      </c>
      <c r="M6" s="32">
        <v>0.5</v>
      </c>
      <c r="O6" s="33"/>
    </row>
    <row r="7" spans="1:15" ht="14.4" x14ac:dyDescent="0.3">
      <c r="A7" s="22"/>
      <c r="B7" s="27" t="s">
        <v>21</v>
      </c>
      <c r="C7" s="27">
        <v>1185732</v>
      </c>
      <c r="D7" s="28">
        <v>44210</v>
      </c>
      <c r="E7" s="27" t="s">
        <v>22</v>
      </c>
      <c r="F7" s="27" t="s">
        <v>23</v>
      </c>
      <c r="G7" s="27" t="s">
        <v>23</v>
      </c>
      <c r="H7" s="27" t="s">
        <v>25</v>
      </c>
      <c r="I7" s="29">
        <v>0.5</v>
      </c>
      <c r="J7" s="30">
        <v>10000</v>
      </c>
      <c r="K7" s="31">
        <f t="shared" si="0"/>
        <v>5000</v>
      </c>
      <c r="L7" s="31">
        <f t="shared" si="1"/>
        <v>1500</v>
      </c>
      <c r="M7" s="32">
        <v>0.3</v>
      </c>
      <c r="O7" s="33"/>
    </row>
    <row r="8" spans="1:15" ht="14.4" x14ac:dyDescent="0.3">
      <c r="A8" s="22"/>
      <c r="B8" s="27" t="s">
        <v>21</v>
      </c>
      <c r="C8" s="27">
        <v>1185732</v>
      </c>
      <c r="D8" s="28">
        <v>44210</v>
      </c>
      <c r="E8" s="27" t="s">
        <v>22</v>
      </c>
      <c r="F8" s="27" t="s">
        <v>23</v>
      </c>
      <c r="G8" s="27" t="s">
        <v>23</v>
      </c>
      <c r="H8" s="27" t="s">
        <v>26</v>
      </c>
      <c r="I8" s="29">
        <v>0.4</v>
      </c>
      <c r="J8" s="30">
        <v>10000</v>
      </c>
      <c r="K8" s="31">
        <f t="shared" si="0"/>
        <v>4000</v>
      </c>
      <c r="L8" s="31">
        <f t="shared" si="1"/>
        <v>1400</v>
      </c>
      <c r="M8" s="32">
        <v>0.35</v>
      </c>
      <c r="O8" s="33"/>
    </row>
    <row r="9" spans="1:15" ht="14.4" x14ac:dyDescent="0.3">
      <c r="A9" s="22"/>
      <c r="B9" s="27" t="s">
        <v>21</v>
      </c>
      <c r="C9" s="27">
        <v>1185732</v>
      </c>
      <c r="D9" s="28">
        <v>44210</v>
      </c>
      <c r="E9" s="27" t="s">
        <v>22</v>
      </c>
      <c r="F9" s="27" t="s">
        <v>23</v>
      </c>
      <c r="G9" s="27" t="s">
        <v>23</v>
      </c>
      <c r="H9" s="27" t="s">
        <v>27</v>
      </c>
      <c r="I9" s="29">
        <v>0.45</v>
      </c>
      <c r="J9" s="30">
        <v>8500</v>
      </c>
      <c r="K9" s="31">
        <f t="shared" si="0"/>
        <v>3825</v>
      </c>
      <c r="L9" s="31">
        <f t="shared" si="1"/>
        <v>1338.75</v>
      </c>
      <c r="M9" s="32">
        <v>0.35</v>
      </c>
      <c r="O9" s="33"/>
    </row>
    <row r="10" spans="1:15" ht="14.4" x14ac:dyDescent="0.3">
      <c r="A10" s="22"/>
      <c r="B10" s="27" t="s">
        <v>21</v>
      </c>
      <c r="C10" s="27">
        <v>1185732</v>
      </c>
      <c r="D10" s="28">
        <v>44210</v>
      </c>
      <c r="E10" s="27" t="s">
        <v>22</v>
      </c>
      <c r="F10" s="27" t="s">
        <v>23</v>
      </c>
      <c r="G10" s="27" t="s">
        <v>23</v>
      </c>
      <c r="H10" s="27" t="s">
        <v>28</v>
      </c>
      <c r="I10" s="29">
        <v>0.6</v>
      </c>
      <c r="J10" s="30">
        <v>9000</v>
      </c>
      <c r="K10" s="31">
        <f t="shared" si="0"/>
        <v>5400</v>
      </c>
      <c r="L10" s="31">
        <f t="shared" si="1"/>
        <v>1620</v>
      </c>
      <c r="M10" s="32">
        <v>0.3</v>
      </c>
      <c r="O10" s="33"/>
    </row>
    <row r="11" spans="1:15" ht="14.4" x14ac:dyDescent="0.3">
      <c r="A11" s="22"/>
      <c r="B11" s="27" t="s">
        <v>21</v>
      </c>
      <c r="C11" s="27">
        <v>1185732</v>
      </c>
      <c r="D11" s="28">
        <v>44210</v>
      </c>
      <c r="E11" s="27" t="s">
        <v>22</v>
      </c>
      <c r="F11" s="27" t="s">
        <v>23</v>
      </c>
      <c r="G11" s="27" t="s">
        <v>23</v>
      </c>
      <c r="H11" s="27" t="s">
        <v>29</v>
      </c>
      <c r="I11" s="29">
        <v>0.5</v>
      </c>
      <c r="J11" s="30">
        <v>10000</v>
      </c>
      <c r="K11" s="31">
        <f t="shared" si="0"/>
        <v>5000</v>
      </c>
      <c r="L11" s="31">
        <f t="shared" si="1"/>
        <v>1250</v>
      </c>
      <c r="M11" s="32">
        <v>0.25</v>
      </c>
      <c r="O11" s="33"/>
    </row>
    <row r="12" spans="1:15" ht="14.4" x14ac:dyDescent="0.3">
      <c r="A12" s="22"/>
      <c r="B12" s="27" t="s">
        <v>21</v>
      </c>
      <c r="C12" s="27">
        <v>1185732</v>
      </c>
      <c r="D12" s="28">
        <v>44239</v>
      </c>
      <c r="E12" s="27" t="s">
        <v>22</v>
      </c>
      <c r="F12" s="27" t="s">
        <v>23</v>
      </c>
      <c r="G12" s="27" t="s">
        <v>23</v>
      </c>
      <c r="H12" s="27" t="s">
        <v>24</v>
      </c>
      <c r="I12" s="29">
        <v>0.5</v>
      </c>
      <c r="J12" s="30">
        <v>12500</v>
      </c>
      <c r="K12" s="31">
        <f t="shared" si="0"/>
        <v>6250</v>
      </c>
      <c r="L12" s="31">
        <f t="shared" si="1"/>
        <v>3125</v>
      </c>
      <c r="M12" s="32">
        <v>0.5</v>
      </c>
      <c r="O12" s="33"/>
    </row>
    <row r="13" spans="1:15" ht="14.4" x14ac:dyDescent="0.3">
      <c r="A13" s="22"/>
      <c r="B13" s="27" t="s">
        <v>21</v>
      </c>
      <c r="C13" s="27">
        <v>1185732</v>
      </c>
      <c r="D13" s="28">
        <v>44239</v>
      </c>
      <c r="E13" s="27" t="s">
        <v>22</v>
      </c>
      <c r="F13" s="27" t="s">
        <v>23</v>
      </c>
      <c r="G13" s="27" t="s">
        <v>23</v>
      </c>
      <c r="H13" s="27" t="s">
        <v>25</v>
      </c>
      <c r="I13" s="29">
        <v>0.5</v>
      </c>
      <c r="J13" s="30">
        <v>9000</v>
      </c>
      <c r="K13" s="31">
        <f t="shared" si="0"/>
        <v>4500</v>
      </c>
      <c r="L13" s="31">
        <f t="shared" si="1"/>
        <v>1350</v>
      </c>
      <c r="M13" s="32">
        <v>0.3</v>
      </c>
      <c r="O13" s="33"/>
    </row>
    <row r="14" spans="1:15" ht="14.4" x14ac:dyDescent="0.3">
      <c r="A14" s="22"/>
      <c r="B14" s="27" t="s">
        <v>21</v>
      </c>
      <c r="C14" s="27">
        <v>1185732</v>
      </c>
      <c r="D14" s="28">
        <v>44239</v>
      </c>
      <c r="E14" s="27" t="s">
        <v>22</v>
      </c>
      <c r="F14" s="27" t="s">
        <v>23</v>
      </c>
      <c r="G14" s="27" t="s">
        <v>23</v>
      </c>
      <c r="H14" s="27" t="s">
        <v>26</v>
      </c>
      <c r="I14" s="29">
        <v>0.4</v>
      </c>
      <c r="J14" s="30">
        <v>9500</v>
      </c>
      <c r="K14" s="31">
        <f t="shared" si="0"/>
        <v>3800</v>
      </c>
      <c r="L14" s="31">
        <f t="shared" si="1"/>
        <v>1330</v>
      </c>
      <c r="M14" s="32">
        <v>0.35</v>
      </c>
      <c r="O14" s="33"/>
    </row>
    <row r="15" spans="1:15" ht="14.4" x14ac:dyDescent="0.3">
      <c r="A15" s="22"/>
      <c r="B15" s="27" t="s">
        <v>21</v>
      </c>
      <c r="C15" s="27">
        <v>1185732</v>
      </c>
      <c r="D15" s="28">
        <v>44239</v>
      </c>
      <c r="E15" s="27" t="s">
        <v>22</v>
      </c>
      <c r="F15" s="27" t="s">
        <v>23</v>
      </c>
      <c r="G15" s="27" t="s">
        <v>23</v>
      </c>
      <c r="H15" s="27" t="s">
        <v>27</v>
      </c>
      <c r="I15" s="29">
        <v>0.45</v>
      </c>
      <c r="J15" s="30">
        <v>8250</v>
      </c>
      <c r="K15" s="31">
        <f t="shared" si="0"/>
        <v>3712.5</v>
      </c>
      <c r="L15" s="31">
        <f t="shared" si="1"/>
        <v>1299.375</v>
      </c>
      <c r="M15" s="32">
        <v>0.35</v>
      </c>
      <c r="O15" s="33"/>
    </row>
    <row r="16" spans="1:15" ht="14.4" x14ac:dyDescent="0.3">
      <c r="A16" s="22"/>
      <c r="B16" s="27" t="s">
        <v>21</v>
      </c>
      <c r="C16" s="27">
        <v>1185732</v>
      </c>
      <c r="D16" s="28">
        <v>44239</v>
      </c>
      <c r="E16" s="27" t="s">
        <v>22</v>
      </c>
      <c r="F16" s="27" t="s">
        <v>23</v>
      </c>
      <c r="G16" s="27" t="s">
        <v>23</v>
      </c>
      <c r="H16" s="27" t="s">
        <v>28</v>
      </c>
      <c r="I16" s="29">
        <v>0.6</v>
      </c>
      <c r="J16" s="30">
        <v>9000</v>
      </c>
      <c r="K16" s="31">
        <f t="shared" si="0"/>
        <v>5400</v>
      </c>
      <c r="L16" s="31">
        <f t="shared" si="1"/>
        <v>1620</v>
      </c>
      <c r="M16" s="32">
        <v>0.3</v>
      </c>
      <c r="O16" s="33"/>
    </row>
    <row r="17" spans="1:15" ht="14.4" x14ac:dyDescent="0.3">
      <c r="A17" s="22"/>
      <c r="B17" s="27" t="s">
        <v>21</v>
      </c>
      <c r="C17" s="27">
        <v>1185732</v>
      </c>
      <c r="D17" s="28">
        <v>44239</v>
      </c>
      <c r="E17" s="27" t="s">
        <v>22</v>
      </c>
      <c r="F17" s="27" t="s">
        <v>23</v>
      </c>
      <c r="G17" s="27" t="s">
        <v>23</v>
      </c>
      <c r="H17" s="27" t="s">
        <v>29</v>
      </c>
      <c r="I17" s="29">
        <v>0.5</v>
      </c>
      <c r="J17" s="30">
        <v>10000</v>
      </c>
      <c r="K17" s="31">
        <f t="shared" si="0"/>
        <v>5000</v>
      </c>
      <c r="L17" s="31">
        <f t="shared" si="1"/>
        <v>1250</v>
      </c>
      <c r="M17" s="32">
        <v>0.25</v>
      </c>
      <c r="O17" s="33"/>
    </row>
    <row r="18" spans="1:15" ht="14.4" x14ac:dyDescent="0.3">
      <c r="A18" s="22"/>
      <c r="B18" s="27" t="s">
        <v>21</v>
      </c>
      <c r="C18" s="27">
        <v>1185732</v>
      </c>
      <c r="D18" s="28">
        <v>44265</v>
      </c>
      <c r="E18" s="27" t="s">
        <v>22</v>
      </c>
      <c r="F18" s="27" t="s">
        <v>23</v>
      </c>
      <c r="G18" s="27" t="s">
        <v>23</v>
      </c>
      <c r="H18" s="27" t="s">
        <v>24</v>
      </c>
      <c r="I18" s="29">
        <v>0.5</v>
      </c>
      <c r="J18" s="30">
        <v>12200</v>
      </c>
      <c r="K18" s="31">
        <f t="shared" si="0"/>
        <v>6100</v>
      </c>
      <c r="L18" s="31">
        <f t="shared" si="1"/>
        <v>3050</v>
      </c>
      <c r="M18" s="32">
        <v>0.5</v>
      </c>
      <c r="O18" s="33"/>
    </row>
    <row r="19" spans="1:15" ht="14.4" x14ac:dyDescent="0.3">
      <c r="A19" s="22"/>
      <c r="B19" s="27" t="s">
        <v>21</v>
      </c>
      <c r="C19" s="27">
        <v>1185732</v>
      </c>
      <c r="D19" s="28">
        <v>44265</v>
      </c>
      <c r="E19" s="27" t="s">
        <v>22</v>
      </c>
      <c r="F19" s="27" t="s">
        <v>23</v>
      </c>
      <c r="G19" s="27" t="s">
        <v>23</v>
      </c>
      <c r="H19" s="27" t="s">
        <v>25</v>
      </c>
      <c r="I19" s="29">
        <v>0.5</v>
      </c>
      <c r="J19" s="30">
        <v>9250</v>
      </c>
      <c r="K19" s="31">
        <f t="shared" si="0"/>
        <v>4625</v>
      </c>
      <c r="L19" s="31">
        <f t="shared" si="1"/>
        <v>1387.5</v>
      </c>
      <c r="M19" s="32">
        <v>0.3</v>
      </c>
      <c r="O19" s="33"/>
    </row>
    <row r="20" spans="1:15" ht="14.4" x14ac:dyDescent="0.3">
      <c r="A20" s="22"/>
      <c r="B20" s="27" t="s">
        <v>21</v>
      </c>
      <c r="C20" s="27">
        <v>1185732</v>
      </c>
      <c r="D20" s="28">
        <v>44265</v>
      </c>
      <c r="E20" s="27" t="s">
        <v>22</v>
      </c>
      <c r="F20" s="27" t="s">
        <v>23</v>
      </c>
      <c r="G20" s="27" t="s">
        <v>23</v>
      </c>
      <c r="H20" s="27" t="s">
        <v>26</v>
      </c>
      <c r="I20" s="29">
        <v>0.4</v>
      </c>
      <c r="J20" s="30">
        <v>9500</v>
      </c>
      <c r="K20" s="31">
        <f t="shared" si="0"/>
        <v>3800</v>
      </c>
      <c r="L20" s="31">
        <f t="shared" si="1"/>
        <v>1330</v>
      </c>
      <c r="M20" s="32">
        <v>0.35</v>
      </c>
      <c r="O20" s="33"/>
    </row>
    <row r="21" spans="1:15" ht="15.75" customHeight="1" x14ac:dyDescent="0.3">
      <c r="A21" s="22"/>
      <c r="B21" s="27" t="s">
        <v>21</v>
      </c>
      <c r="C21" s="27">
        <v>1185732</v>
      </c>
      <c r="D21" s="28">
        <v>44265</v>
      </c>
      <c r="E21" s="27" t="s">
        <v>22</v>
      </c>
      <c r="F21" s="27" t="s">
        <v>23</v>
      </c>
      <c r="G21" s="27" t="s">
        <v>23</v>
      </c>
      <c r="H21" s="27" t="s">
        <v>27</v>
      </c>
      <c r="I21" s="29">
        <v>0.45</v>
      </c>
      <c r="J21" s="30">
        <v>8000</v>
      </c>
      <c r="K21" s="31">
        <f t="shared" si="0"/>
        <v>3600</v>
      </c>
      <c r="L21" s="31">
        <f t="shared" si="1"/>
        <v>1260</v>
      </c>
      <c r="M21" s="32">
        <v>0.35</v>
      </c>
      <c r="O21" s="33"/>
    </row>
    <row r="22" spans="1:15" ht="15.75" customHeight="1" x14ac:dyDescent="0.3">
      <c r="A22" s="22"/>
      <c r="B22" s="27" t="s">
        <v>21</v>
      </c>
      <c r="C22" s="27">
        <v>1185732</v>
      </c>
      <c r="D22" s="28">
        <v>44265</v>
      </c>
      <c r="E22" s="27" t="s">
        <v>22</v>
      </c>
      <c r="F22" s="27" t="s">
        <v>23</v>
      </c>
      <c r="G22" s="27" t="s">
        <v>23</v>
      </c>
      <c r="H22" s="27" t="s">
        <v>28</v>
      </c>
      <c r="I22" s="29">
        <v>0.6</v>
      </c>
      <c r="J22" s="30">
        <v>8500</v>
      </c>
      <c r="K22" s="31">
        <f t="shared" si="0"/>
        <v>5100</v>
      </c>
      <c r="L22" s="31">
        <f t="shared" si="1"/>
        <v>1530</v>
      </c>
      <c r="M22" s="32">
        <v>0.3</v>
      </c>
      <c r="O22" s="33"/>
    </row>
    <row r="23" spans="1:15" ht="15.75" customHeight="1" x14ac:dyDescent="0.3">
      <c r="A23" s="22"/>
      <c r="B23" s="27" t="s">
        <v>21</v>
      </c>
      <c r="C23" s="27">
        <v>1185732</v>
      </c>
      <c r="D23" s="28">
        <v>44265</v>
      </c>
      <c r="E23" s="27" t="s">
        <v>22</v>
      </c>
      <c r="F23" s="27" t="s">
        <v>23</v>
      </c>
      <c r="G23" s="27" t="s">
        <v>23</v>
      </c>
      <c r="H23" s="27" t="s">
        <v>29</v>
      </c>
      <c r="I23" s="29">
        <v>0.5</v>
      </c>
      <c r="J23" s="30">
        <v>9500</v>
      </c>
      <c r="K23" s="31">
        <f t="shared" si="0"/>
        <v>4750</v>
      </c>
      <c r="L23" s="31">
        <f t="shared" si="1"/>
        <v>1187.5</v>
      </c>
      <c r="M23" s="32">
        <v>0.25</v>
      </c>
      <c r="O23" s="33"/>
    </row>
    <row r="24" spans="1:15" ht="15.75" customHeight="1" x14ac:dyDescent="0.3">
      <c r="A24" s="22"/>
      <c r="B24" s="27" t="s">
        <v>21</v>
      </c>
      <c r="C24" s="27">
        <v>1185732</v>
      </c>
      <c r="D24" s="28">
        <v>44297</v>
      </c>
      <c r="E24" s="27" t="s">
        <v>22</v>
      </c>
      <c r="F24" s="27" t="s">
        <v>23</v>
      </c>
      <c r="G24" s="27" t="s">
        <v>23</v>
      </c>
      <c r="H24" s="27" t="s">
        <v>24</v>
      </c>
      <c r="I24" s="29">
        <v>0.5</v>
      </c>
      <c r="J24" s="30">
        <v>12000</v>
      </c>
      <c r="K24" s="31">
        <f t="shared" si="0"/>
        <v>6000</v>
      </c>
      <c r="L24" s="31">
        <f t="shared" si="1"/>
        <v>3000</v>
      </c>
      <c r="M24" s="32">
        <v>0.5</v>
      </c>
      <c r="O24" s="33"/>
    </row>
    <row r="25" spans="1:15" ht="15.75" customHeight="1" x14ac:dyDescent="0.3">
      <c r="A25" s="22"/>
      <c r="B25" s="27" t="s">
        <v>21</v>
      </c>
      <c r="C25" s="27">
        <v>1185732</v>
      </c>
      <c r="D25" s="28">
        <v>44297</v>
      </c>
      <c r="E25" s="27" t="s">
        <v>22</v>
      </c>
      <c r="F25" s="27" t="s">
        <v>23</v>
      </c>
      <c r="G25" s="27" t="s">
        <v>23</v>
      </c>
      <c r="H25" s="27" t="s">
        <v>25</v>
      </c>
      <c r="I25" s="29">
        <v>0.5</v>
      </c>
      <c r="J25" s="30">
        <v>9000</v>
      </c>
      <c r="K25" s="31">
        <f t="shared" si="0"/>
        <v>4500</v>
      </c>
      <c r="L25" s="31">
        <f t="shared" si="1"/>
        <v>1350</v>
      </c>
      <c r="M25" s="32">
        <v>0.3</v>
      </c>
      <c r="O25" s="33"/>
    </row>
    <row r="26" spans="1:15" ht="15.75" customHeight="1" x14ac:dyDescent="0.3">
      <c r="A26" s="22"/>
      <c r="B26" s="27" t="s">
        <v>21</v>
      </c>
      <c r="C26" s="27">
        <v>1185732</v>
      </c>
      <c r="D26" s="28">
        <v>44297</v>
      </c>
      <c r="E26" s="27" t="s">
        <v>22</v>
      </c>
      <c r="F26" s="27" t="s">
        <v>23</v>
      </c>
      <c r="G26" s="27" t="s">
        <v>23</v>
      </c>
      <c r="H26" s="27" t="s">
        <v>26</v>
      </c>
      <c r="I26" s="29">
        <v>0.4</v>
      </c>
      <c r="J26" s="30">
        <v>9000</v>
      </c>
      <c r="K26" s="31">
        <f t="shared" si="0"/>
        <v>3600</v>
      </c>
      <c r="L26" s="31">
        <f t="shared" si="1"/>
        <v>1260</v>
      </c>
      <c r="M26" s="32">
        <v>0.35</v>
      </c>
      <c r="O26" s="33"/>
    </row>
    <row r="27" spans="1:15" ht="15.75" customHeight="1" x14ac:dyDescent="0.3">
      <c r="A27" s="22"/>
      <c r="B27" s="27" t="s">
        <v>21</v>
      </c>
      <c r="C27" s="27">
        <v>1185732</v>
      </c>
      <c r="D27" s="28">
        <v>44297</v>
      </c>
      <c r="E27" s="27" t="s">
        <v>22</v>
      </c>
      <c r="F27" s="27" t="s">
        <v>23</v>
      </c>
      <c r="G27" s="27" t="s">
        <v>23</v>
      </c>
      <c r="H27" s="27" t="s">
        <v>27</v>
      </c>
      <c r="I27" s="29">
        <v>0.45</v>
      </c>
      <c r="J27" s="30">
        <v>8250</v>
      </c>
      <c r="K27" s="31">
        <f t="shared" si="0"/>
        <v>3712.5</v>
      </c>
      <c r="L27" s="31">
        <f t="shared" si="1"/>
        <v>1299.375</v>
      </c>
      <c r="M27" s="32">
        <v>0.35</v>
      </c>
      <c r="O27" s="33"/>
    </row>
    <row r="28" spans="1:15" ht="15.75" customHeight="1" x14ac:dyDescent="0.3">
      <c r="A28" s="22"/>
      <c r="B28" s="27" t="s">
        <v>21</v>
      </c>
      <c r="C28" s="27">
        <v>1185732</v>
      </c>
      <c r="D28" s="28">
        <v>44297</v>
      </c>
      <c r="E28" s="27" t="s">
        <v>22</v>
      </c>
      <c r="F28" s="27" t="s">
        <v>23</v>
      </c>
      <c r="G28" s="27" t="s">
        <v>23</v>
      </c>
      <c r="H28" s="27" t="s">
        <v>28</v>
      </c>
      <c r="I28" s="29">
        <v>0.6</v>
      </c>
      <c r="J28" s="30">
        <v>8250</v>
      </c>
      <c r="K28" s="31">
        <f t="shared" si="0"/>
        <v>4950</v>
      </c>
      <c r="L28" s="31">
        <f t="shared" si="1"/>
        <v>1485</v>
      </c>
      <c r="M28" s="32">
        <v>0.3</v>
      </c>
      <c r="O28" s="33"/>
    </row>
    <row r="29" spans="1:15" ht="15.75" customHeight="1" x14ac:dyDescent="0.3">
      <c r="A29" s="22"/>
      <c r="B29" s="27" t="s">
        <v>21</v>
      </c>
      <c r="C29" s="27">
        <v>1185732</v>
      </c>
      <c r="D29" s="28">
        <v>44297</v>
      </c>
      <c r="E29" s="27" t="s">
        <v>22</v>
      </c>
      <c r="F29" s="27" t="s">
        <v>23</v>
      </c>
      <c r="G29" s="27" t="s">
        <v>23</v>
      </c>
      <c r="H29" s="27" t="s">
        <v>29</v>
      </c>
      <c r="I29" s="29">
        <v>0.5</v>
      </c>
      <c r="J29" s="30">
        <v>9500</v>
      </c>
      <c r="K29" s="31">
        <f t="shared" si="0"/>
        <v>4750</v>
      </c>
      <c r="L29" s="31">
        <f t="shared" si="1"/>
        <v>1187.5</v>
      </c>
      <c r="M29" s="32">
        <v>0.25</v>
      </c>
      <c r="O29" s="33"/>
    </row>
    <row r="30" spans="1:15" ht="15.75" customHeight="1" x14ac:dyDescent="0.3">
      <c r="A30" s="22"/>
      <c r="B30" s="27" t="s">
        <v>21</v>
      </c>
      <c r="C30" s="27">
        <v>1185732</v>
      </c>
      <c r="D30" s="28">
        <v>44326</v>
      </c>
      <c r="E30" s="27" t="s">
        <v>22</v>
      </c>
      <c r="F30" s="27" t="s">
        <v>23</v>
      </c>
      <c r="G30" s="27" t="s">
        <v>23</v>
      </c>
      <c r="H30" s="27" t="s">
        <v>24</v>
      </c>
      <c r="I30" s="29">
        <v>0.6</v>
      </c>
      <c r="J30" s="30">
        <v>12200</v>
      </c>
      <c r="K30" s="31">
        <f t="shared" si="0"/>
        <v>7320</v>
      </c>
      <c r="L30" s="31">
        <f t="shared" si="1"/>
        <v>3660</v>
      </c>
      <c r="M30" s="32">
        <v>0.5</v>
      </c>
      <c r="O30" s="33"/>
    </row>
    <row r="31" spans="1:15" ht="15.75" customHeight="1" x14ac:dyDescent="0.3">
      <c r="A31" s="22"/>
      <c r="B31" s="27" t="s">
        <v>21</v>
      </c>
      <c r="C31" s="27">
        <v>1185732</v>
      </c>
      <c r="D31" s="28">
        <v>44326</v>
      </c>
      <c r="E31" s="27" t="s">
        <v>22</v>
      </c>
      <c r="F31" s="27" t="s">
        <v>23</v>
      </c>
      <c r="G31" s="27" t="s">
        <v>23</v>
      </c>
      <c r="H31" s="27" t="s">
        <v>25</v>
      </c>
      <c r="I31" s="29">
        <v>0.55000000000000004</v>
      </c>
      <c r="J31" s="30">
        <v>9250</v>
      </c>
      <c r="K31" s="31">
        <f t="shared" si="0"/>
        <v>5087.5</v>
      </c>
      <c r="L31" s="31">
        <f t="shared" si="1"/>
        <v>1526.25</v>
      </c>
      <c r="M31" s="32">
        <v>0.3</v>
      </c>
      <c r="O31" s="33"/>
    </row>
    <row r="32" spans="1:15" ht="15.75" customHeight="1" x14ac:dyDescent="0.3">
      <c r="A32" s="22"/>
      <c r="B32" s="27" t="s">
        <v>21</v>
      </c>
      <c r="C32" s="27">
        <v>1185732</v>
      </c>
      <c r="D32" s="28">
        <v>44326</v>
      </c>
      <c r="E32" s="27" t="s">
        <v>22</v>
      </c>
      <c r="F32" s="27" t="s">
        <v>23</v>
      </c>
      <c r="G32" s="27" t="s">
        <v>23</v>
      </c>
      <c r="H32" s="27" t="s">
        <v>26</v>
      </c>
      <c r="I32" s="29">
        <v>0.5</v>
      </c>
      <c r="J32" s="30">
        <v>9000</v>
      </c>
      <c r="K32" s="31">
        <f t="shared" si="0"/>
        <v>4500</v>
      </c>
      <c r="L32" s="31">
        <f t="shared" si="1"/>
        <v>1575</v>
      </c>
      <c r="M32" s="32">
        <v>0.35</v>
      </c>
      <c r="O32" s="33"/>
    </row>
    <row r="33" spans="1:15" ht="15.75" customHeight="1" x14ac:dyDescent="0.3">
      <c r="A33" s="22"/>
      <c r="B33" s="27" t="s">
        <v>21</v>
      </c>
      <c r="C33" s="27">
        <v>1185732</v>
      </c>
      <c r="D33" s="28">
        <v>44326</v>
      </c>
      <c r="E33" s="27" t="s">
        <v>22</v>
      </c>
      <c r="F33" s="27" t="s">
        <v>23</v>
      </c>
      <c r="G33" s="27" t="s">
        <v>23</v>
      </c>
      <c r="H33" s="27" t="s">
        <v>27</v>
      </c>
      <c r="I33" s="29">
        <v>0.5</v>
      </c>
      <c r="J33" s="30">
        <v>8500</v>
      </c>
      <c r="K33" s="31">
        <f t="shared" si="0"/>
        <v>4250</v>
      </c>
      <c r="L33" s="31">
        <f t="shared" si="1"/>
        <v>1487.5</v>
      </c>
      <c r="M33" s="32">
        <v>0.35</v>
      </c>
      <c r="O33" s="33"/>
    </row>
    <row r="34" spans="1:15" ht="15.75" customHeight="1" x14ac:dyDescent="0.3">
      <c r="A34" s="22"/>
      <c r="B34" s="27" t="s">
        <v>21</v>
      </c>
      <c r="C34" s="27">
        <v>1185732</v>
      </c>
      <c r="D34" s="28">
        <v>44326</v>
      </c>
      <c r="E34" s="27" t="s">
        <v>22</v>
      </c>
      <c r="F34" s="27" t="s">
        <v>23</v>
      </c>
      <c r="G34" s="27" t="s">
        <v>23</v>
      </c>
      <c r="H34" s="27" t="s">
        <v>28</v>
      </c>
      <c r="I34" s="29">
        <v>0.6</v>
      </c>
      <c r="J34" s="30">
        <v>8750</v>
      </c>
      <c r="K34" s="31">
        <f t="shared" si="0"/>
        <v>5250</v>
      </c>
      <c r="L34" s="31">
        <f t="shared" si="1"/>
        <v>1575</v>
      </c>
      <c r="M34" s="32">
        <v>0.3</v>
      </c>
      <c r="O34" s="33"/>
    </row>
    <row r="35" spans="1:15" ht="15.75" customHeight="1" x14ac:dyDescent="0.3">
      <c r="A35" s="22"/>
      <c r="B35" s="27" t="s">
        <v>21</v>
      </c>
      <c r="C35" s="27">
        <v>1185732</v>
      </c>
      <c r="D35" s="28">
        <v>44326</v>
      </c>
      <c r="E35" s="27" t="s">
        <v>22</v>
      </c>
      <c r="F35" s="27" t="s">
        <v>23</v>
      </c>
      <c r="G35" s="27" t="s">
        <v>23</v>
      </c>
      <c r="H35" s="27" t="s">
        <v>29</v>
      </c>
      <c r="I35" s="29">
        <v>0.65</v>
      </c>
      <c r="J35" s="30">
        <v>10000</v>
      </c>
      <c r="K35" s="31">
        <f t="shared" si="0"/>
        <v>6500</v>
      </c>
      <c r="L35" s="31">
        <f t="shared" si="1"/>
        <v>1625</v>
      </c>
      <c r="M35" s="32">
        <v>0.25</v>
      </c>
      <c r="O35" s="33"/>
    </row>
    <row r="36" spans="1:15" ht="15.75" customHeight="1" x14ac:dyDescent="0.3">
      <c r="A36" s="22"/>
      <c r="B36" s="27" t="s">
        <v>21</v>
      </c>
      <c r="C36" s="27">
        <v>1185732</v>
      </c>
      <c r="D36" s="28">
        <v>44359</v>
      </c>
      <c r="E36" s="27" t="s">
        <v>22</v>
      </c>
      <c r="F36" s="27" t="s">
        <v>23</v>
      </c>
      <c r="G36" s="27" t="s">
        <v>23</v>
      </c>
      <c r="H36" s="27" t="s">
        <v>24</v>
      </c>
      <c r="I36" s="29">
        <v>0.6</v>
      </c>
      <c r="J36" s="30">
        <v>12500</v>
      </c>
      <c r="K36" s="31">
        <f t="shared" si="0"/>
        <v>7500</v>
      </c>
      <c r="L36" s="31">
        <f t="shared" si="1"/>
        <v>3750</v>
      </c>
      <c r="M36" s="32">
        <v>0.5</v>
      </c>
      <c r="O36" s="33"/>
    </row>
    <row r="37" spans="1:15" ht="15.75" customHeight="1" x14ac:dyDescent="0.3">
      <c r="A37" s="22"/>
      <c r="B37" s="27" t="s">
        <v>21</v>
      </c>
      <c r="C37" s="27">
        <v>1185732</v>
      </c>
      <c r="D37" s="28">
        <v>44359</v>
      </c>
      <c r="E37" s="27" t="s">
        <v>22</v>
      </c>
      <c r="F37" s="27" t="s">
        <v>23</v>
      </c>
      <c r="G37" s="27" t="s">
        <v>23</v>
      </c>
      <c r="H37" s="27" t="s">
        <v>25</v>
      </c>
      <c r="I37" s="29">
        <v>0.55000000000000004</v>
      </c>
      <c r="J37" s="30">
        <v>10000</v>
      </c>
      <c r="K37" s="31">
        <f t="shared" si="0"/>
        <v>5500</v>
      </c>
      <c r="L37" s="31">
        <f t="shared" si="1"/>
        <v>1650</v>
      </c>
      <c r="M37" s="32">
        <v>0.3</v>
      </c>
      <c r="O37" s="33"/>
    </row>
    <row r="38" spans="1:15" ht="15.75" customHeight="1" x14ac:dyDescent="0.3">
      <c r="A38" s="22"/>
      <c r="B38" s="27" t="s">
        <v>21</v>
      </c>
      <c r="C38" s="27">
        <v>1185732</v>
      </c>
      <c r="D38" s="28">
        <v>44359</v>
      </c>
      <c r="E38" s="27" t="s">
        <v>22</v>
      </c>
      <c r="F38" s="27" t="s">
        <v>23</v>
      </c>
      <c r="G38" s="27" t="s">
        <v>23</v>
      </c>
      <c r="H38" s="27" t="s">
        <v>26</v>
      </c>
      <c r="I38" s="29">
        <v>0.5</v>
      </c>
      <c r="J38" s="30">
        <v>9250</v>
      </c>
      <c r="K38" s="31">
        <f t="shared" si="0"/>
        <v>4625</v>
      </c>
      <c r="L38" s="31">
        <f t="shared" si="1"/>
        <v>1618.75</v>
      </c>
      <c r="M38" s="32">
        <v>0.35</v>
      </c>
      <c r="O38" s="33"/>
    </row>
    <row r="39" spans="1:15" ht="15.75" customHeight="1" x14ac:dyDescent="0.3">
      <c r="A39" s="22"/>
      <c r="B39" s="27" t="s">
        <v>21</v>
      </c>
      <c r="C39" s="27">
        <v>1185732</v>
      </c>
      <c r="D39" s="28">
        <v>44359</v>
      </c>
      <c r="E39" s="27" t="s">
        <v>22</v>
      </c>
      <c r="F39" s="27" t="s">
        <v>23</v>
      </c>
      <c r="G39" s="27" t="s">
        <v>23</v>
      </c>
      <c r="H39" s="27" t="s">
        <v>27</v>
      </c>
      <c r="I39" s="29">
        <v>0.5</v>
      </c>
      <c r="J39" s="30">
        <v>9000</v>
      </c>
      <c r="K39" s="31">
        <f t="shared" si="0"/>
        <v>4500</v>
      </c>
      <c r="L39" s="31">
        <f t="shared" si="1"/>
        <v>1575</v>
      </c>
      <c r="M39" s="32">
        <v>0.35</v>
      </c>
      <c r="O39" s="33"/>
    </row>
    <row r="40" spans="1:15" ht="15.75" customHeight="1" x14ac:dyDescent="0.3">
      <c r="A40" s="22"/>
      <c r="B40" s="27" t="s">
        <v>21</v>
      </c>
      <c r="C40" s="27">
        <v>1185732</v>
      </c>
      <c r="D40" s="28">
        <v>44359</v>
      </c>
      <c r="E40" s="27" t="s">
        <v>22</v>
      </c>
      <c r="F40" s="27" t="s">
        <v>23</v>
      </c>
      <c r="G40" s="27" t="s">
        <v>23</v>
      </c>
      <c r="H40" s="27" t="s">
        <v>28</v>
      </c>
      <c r="I40" s="29">
        <v>0.6</v>
      </c>
      <c r="J40" s="30">
        <v>9000</v>
      </c>
      <c r="K40" s="31">
        <f t="shared" si="0"/>
        <v>5400</v>
      </c>
      <c r="L40" s="31">
        <f t="shared" si="1"/>
        <v>1620</v>
      </c>
      <c r="M40" s="32">
        <v>0.3</v>
      </c>
      <c r="O40" s="33"/>
    </row>
    <row r="41" spans="1:15" ht="15.75" customHeight="1" x14ac:dyDescent="0.3">
      <c r="A41" s="22"/>
      <c r="B41" s="27" t="s">
        <v>21</v>
      </c>
      <c r="C41" s="27">
        <v>1185732</v>
      </c>
      <c r="D41" s="28">
        <v>44359</v>
      </c>
      <c r="E41" s="27" t="s">
        <v>22</v>
      </c>
      <c r="F41" s="27" t="s">
        <v>23</v>
      </c>
      <c r="G41" s="27" t="s">
        <v>23</v>
      </c>
      <c r="H41" s="27" t="s">
        <v>29</v>
      </c>
      <c r="I41" s="29">
        <v>0.65</v>
      </c>
      <c r="J41" s="30">
        <v>10500</v>
      </c>
      <c r="K41" s="31">
        <f t="shared" si="0"/>
        <v>6825</v>
      </c>
      <c r="L41" s="31">
        <f t="shared" si="1"/>
        <v>1706.25</v>
      </c>
      <c r="M41" s="32">
        <v>0.25</v>
      </c>
      <c r="O41" s="33"/>
    </row>
    <row r="42" spans="1:15" ht="15.75" customHeight="1" x14ac:dyDescent="0.3">
      <c r="A42" s="22"/>
      <c r="B42" s="27" t="s">
        <v>21</v>
      </c>
      <c r="C42" s="27">
        <v>1185732</v>
      </c>
      <c r="D42" s="28">
        <v>44387</v>
      </c>
      <c r="E42" s="27" t="s">
        <v>22</v>
      </c>
      <c r="F42" s="27" t="s">
        <v>23</v>
      </c>
      <c r="G42" s="27" t="s">
        <v>23</v>
      </c>
      <c r="H42" s="27" t="s">
        <v>24</v>
      </c>
      <c r="I42" s="29">
        <v>0.6</v>
      </c>
      <c r="J42" s="30">
        <v>12750</v>
      </c>
      <c r="K42" s="31">
        <f t="shared" si="0"/>
        <v>7650</v>
      </c>
      <c r="L42" s="31">
        <f t="shared" si="1"/>
        <v>3825</v>
      </c>
      <c r="M42" s="32">
        <v>0.5</v>
      </c>
      <c r="O42" s="33"/>
    </row>
    <row r="43" spans="1:15" ht="15.75" customHeight="1" x14ac:dyDescent="0.3">
      <c r="A43" s="22"/>
      <c r="B43" s="27" t="s">
        <v>21</v>
      </c>
      <c r="C43" s="27">
        <v>1185732</v>
      </c>
      <c r="D43" s="28">
        <v>44387</v>
      </c>
      <c r="E43" s="27" t="s">
        <v>22</v>
      </c>
      <c r="F43" s="27" t="s">
        <v>23</v>
      </c>
      <c r="G43" s="27" t="s">
        <v>23</v>
      </c>
      <c r="H43" s="27" t="s">
        <v>25</v>
      </c>
      <c r="I43" s="29">
        <v>0.55000000000000004</v>
      </c>
      <c r="J43" s="30">
        <v>10250</v>
      </c>
      <c r="K43" s="31">
        <f t="shared" si="0"/>
        <v>5637.5000000000009</v>
      </c>
      <c r="L43" s="31">
        <f t="shared" si="1"/>
        <v>1691.2500000000002</v>
      </c>
      <c r="M43" s="32">
        <v>0.3</v>
      </c>
      <c r="O43" s="33"/>
    </row>
    <row r="44" spans="1:15" ht="15.75" customHeight="1" x14ac:dyDescent="0.3">
      <c r="A44" s="22"/>
      <c r="B44" s="27" t="s">
        <v>21</v>
      </c>
      <c r="C44" s="27">
        <v>1185732</v>
      </c>
      <c r="D44" s="28">
        <v>44387</v>
      </c>
      <c r="E44" s="27" t="s">
        <v>22</v>
      </c>
      <c r="F44" s="27" t="s">
        <v>23</v>
      </c>
      <c r="G44" s="27" t="s">
        <v>23</v>
      </c>
      <c r="H44" s="27" t="s">
        <v>26</v>
      </c>
      <c r="I44" s="29">
        <v>0.5</v>
      </c>
      <c r="J44" s="30">
        <v>9500</v>
      </c>
      <c r="K44" s="31">
        <f t="shared" si="0"/>
        <v>4750</v>
      </c>
      <c r="L44" s="31">
        <f t="shared" si="1"/>
        <v>1662.5</v>
      </c>
      <c r="M44" s="32">
        <v>0.35</v>
      </c>
      <c r="O44" s="33"/>
    </row>
    <row r="45" spans="1:15" ht="15.75" customHeight="1" x14ac:dyDescent="0.3">
      <c r="A45" s="22"/>
      <c r="B45" s="27" t="s">
        <v>21</v>
      </c>
      <c r="C45" s="27">
        <v>1185732</v>
      </c>
      <c r="D45" s="28">
        <v>44387</v>
      </c>
      <c r="E45" s="27" t="s">
        <v>22</v>
      </c>
      <c r="F45" s="27" t="s">
        <v>23</v>
      </c>
      <c r="G45" s="27" t="s">
        <v>23</v>
      </c>
      <c r="H45" s="27" t="s">
        <v>27</v>
      </c>
      <c r="I45" s="29">
        <v>0.5</v>
      </c>
      <c r="J45" s="30">
        <v>9000</v>
      </c>
      <c r="K45" s="31">
        <f t="shared" si="0"/>
        <v>4500</v>
      </c>
      <c r="L45" s="31">
        <f t="shared" si="1"/>
        <v>1575</v>
      </c>
      <c r="M45" s="32">
        <v>0.35</v>
      </c>
      <c r="O45" s="33"/>
    </row>
    <row r="46" spans="1:15" ht="15.75" customHeight="1" x14ac:dyDescent="0.3">
      <c r="A46" s="22"/>
      <c r="B46" s="27" t="s">
        <v>21</v>
      </c>
      <c r="C46" s="27">
        <v>1185732</v>
      </c>
      <c r="D46" s="28">
        <v>44387</v>
      </c>
      <c r="E46" s="27" t="s">
        <v>22</v>
      </c>
      <c r="F46" s="27" t="s">
        <v>23</v>
      </c>
      <c r="G46" s="27" t="s">
        <v>23</v>
      </c>
      <c r="H46" s="27" t="s">
        <v>28</v>
      </c>
      <c r="I46" s="29">
        <v>0.6</v>
      </c>
      <c r="J46" s="30">
        <v>9250</v>
      </c>
      <c r="K46" s="31">
        <f t="shared" si="0"/>
        <v>5550</v>
      </c>
      <c r="L46" s="31">
        <f t="shared" si="1"/>
        <v>1665</v>
      </c>
      <c r="M46" s="32">
        <v>0.3</v>
      </c>
      <c r="O46" s="33"/>
    </row>
    <row r="47" spans="1:15" ht="15.75" customHeight="1" x14ac:dyDescent="0.3">
      <c r="A47" s="22"/>
      <c r="B47" s="27" t="s">
        <v>21</v>
      </c>
      <c r="C47" s="27">
        <v>1185732</v>
      </c>
      <c r="D47" s="28">
        <v>44387</v>
      </c>
      <c r="E47" s="27" t="s">
        <v>22</v>
      </c>
      <c r="F47" s="27" t="s">
        <v>23</v>
      </c>
      <c r="G47" s="27" t="s">
        <v>23</v>
      </c>
      <c r="H47" s="27" t="s">
        <v>29</v>
      </c>
      <c r="I47" s="29">
        <v>0.65</v>
      </c>
      <c r="J47" s="30">
        <v>11000</v>
      </c>
      <c r="K47" s="31">
        <f t="shared" si="0"/>
        <v>7150</v>
      </c>
      <c r="L47" s="31">
        <f t="shared" si="1"/>
        <v>1787.5</v>
      </c>
      <c r="M47" s="32">
        <v>0.25</v>
      </c>
      <c r="O47" s="33"/>
    </row>
    <row r="48" spans="1:15" ht="15.75" customHeight="1" x14ac:dyDescent="0.3">
      <c r="A48" s="22"/>
      <c r="B48" s="27" t="s">
        <v>21</v>
      </c>
      <c r="C48" s="27">
        <v>1185732</v>
      </c>
      <c r="D48" s="28">
        <v>44419</v>
      </c>
      <c r="E48" s="27" t="s">
        <v>22</v>
      </c>
      <c r="F48" s="27" t="s">
        <v>23</v>
      </c>
      <c r="G48" s="27" t="s">
        <v>23</v>
      </c>
      <c r="H48" s="27" t="s">
        <v>24</v>
      </c>
      <c r="I48" s="29">
        <v>0.6</v>
      </c>
      <c r="J48" s="30">
        <v>12500</v>
      </c>
      <c r="K48" s="31">
        <f t="shared" si="0"/>
        <v>7500</v>
      </c>
      <c r="L48" s="31">
        <f t="shared" si="1"/>
        <v>3750</v>
      </c>
      <c r="M48" s="32">
        <v>0.5</v>
      </c>
      <c r="O48" s="33"/>
    </row>
    <row r="49" spans="1:15" ht="15.75" customHeight="1" x14ac:dyDescent="0.3">
      <c r="A49" s="22"/>
      <c r="B49" s="27" t="s">
        <v>21</v>
      </c>
      <c r="C49" s="27">
        <v>1185732</v>
      </c>
      <c r="D49" s="28">
        <v>44419</v>
      </c>
      <c r="E49" s="27" t="s">
        <v>22</v>
      </c>
      <c r="F49" s="27" t="s">
        <v>23</v>
      </c>
      <c r="G49" s="27" t="s">
        <v>23</v>
      </c>
      <c r="H49" s="27" t="s">
        <v>25</v>
      </c>
      <c r="I49" s="29">
        <v>0.55000000000000004</v>
      </c>
      <c r="J49" s="30">
        <v>10250</v>
      </c>
      <c r="K49" s="31">
        <f t="shared" si="0"/>
        <v>5637.5000000000009</v>
      </c>
      <c r="L49" s="31">
        <f t="shared" si="1"/>
        <v>1691.2500000000002</v>
      </c>
      <c r="M49" s="32">
        <v>0.3</v>
      </c>
      <c r="O49" s="33"/>
    </row>
    <row r="50" spans="1:15" ht="15.75" customHeight="1" x14ac:dyDescent="0.3">
      <c r="A50" s="22"/>
      <c r="B50" s="27" t="s">
        <v>21</v>
      </c>
      <c r="C50" s="27">
        <v>1185732</v>
      </c>
      <c r="D50" s="28">
        <v>44419</v>
      </c>
      <c r="E50" s="27" t="s">
        <v>22</v>
      </c>
      <c r="F50" s="27" t="s">
        <v>23</v>
      </c>
      <c r="G50" s="27" t="s">
        <v>23</v>
      </c>
      <c r="H50" s="27" t="s">
        <v>26</v>
      </c>
      <c r="I50" s="29">
        <v>0.5</v>
      </c>
      <c r="J50" s="30">
        <v>9500</v>
      </c>
      <c r="K50" s="31">
        <f t="shared" si="0"/>
        <v>4750</v>
      </c>
      <c r="L50" s="31">
        <f t="shared" si="1"/>
        <v>1662.5</v>
      </c>
      <c r="M50" s="32">
        <v>0.35</v>
      </c>
      <c r="O50" s="33"/>
    </row>
    <row r="51" spans="1:15" ht="15.75" customHeight="1" x14ac:dyDescent="0.3">
      <c r="A51" s="22"/>
      <c r="B51" s="27" t="s">
        <v>21</v>
      </c>
      <c r="C51" s="27">
        <v>1185732</v>
      </c>
      <c r="D51" s="28">
        <v>44419</v>
      </c>
      <c r="E51" s="27" t="s">
        <v>22</v>
      </c>
      <c r="F51" s="27" t="s">
        <v>23</v>
      </c>
      <c r="G51" s="27" t="s">
        <v>23</v>
      </c>
      <c r="H51" s="27" t="s">
        <v>27</v>
      </c>
      <c r="I51" s="29">
        <v>0.5</v>
      </c>
      <c r="J51" s="30">
        <v>9250</v>
      </c>
      <c r="K51" s="31">
        <f t="shared" si="0"/>
        <v>4625</v>
      </c>
      <c r="L51" s="31">
        <f t="shared" si="1"/>
        <v>1618.75</v>
      </c>
      <c r="M51" s="32">
        <v>0.35</v>
      </c>
      <c r="O51" s="33"/>
    </row>
    <row r="52" spans="1:15" ht="15.75" customHeight="1" x14ac:dyDescent="0.3">
      <c r="A52" s="22"/>
      <c r="B52" s="27" t="s">
        <v>21</v>
      </c>
      <c r="C52" s="27">
        <v>1185732</v>
      </c>
      <c r="D52" s="28">
        <v>44419</v>
      </c>
      <c r="E52" s="27" t="s">
        <v>22</v>
      </c>
      <c r="F52" s="27" t="s">
        <v>23</v>
      </c>
      <c r="G52" s="27" t="s">
        <v>23</v>
      </c>
      <c r="H52" s="27" t="s">
        <v>28</v>
      </c>
      <c r="I52" s="29">
        <v>0.6</v>
      </c>
      <c r="J52" s="30">
        <v>9000</v>
      </c>
      <c r="K52" s="31">
        <f t="shared" si="0"/>
        <v>5400</v>
      </c>
      <c r="L52" s="31">
        <f t="shared" si="1"/>
        <v>1620</v>
      </c>
      <c r="M52" s="32">
        <v>0.3</v>
      </c>
      <c r="O52" s="33"/>
    </row>
    <row r="53" spans="1:15" ht="15.75" customHeight="1" x14ac:dyDescent="0.3">
      <c r="A53" s="22"/>
      <c r="B53" s="27" t="s">
        <v>21</v>
      </c>
      <c r="C53" s="27">
        <v>1185732</v>
      </c>
      <c r="D53" s="28">
        <v>44419</v>
      </c>
      <c r="E53" s="27" t="s">
        <v>22</v>
      </c>
      <c r="F53" s="27" t="s">
        <v>23</v>
      </c>
      <c r="G53" s="27" t="s">
        <v>23</v>
      </c>
      <c r="H53" s="27" t="s">
        <v>29</v>
      </c>
      <c r="I53" s="29">
        <v>0.65</v>
      </c>
      <c r="J53" s="30">
        <v>10750</v>
      </c>
      <c r="K53" s="31">
        <f t="shared" si="0"/>
        <v>6987.5</v>
      </c>
      <c r="L53" s="31">
        <f t="shared" si="1"/>
        <v>1746.875</v>
      </c>
      <c r="M53" s="32">
        <v>0.25</v>
      </c>
      <c r="O53" s="33"/>
    </row>
    <row r="54" spans="1:15" ht="15.75" customHeight="1" x14ac:dyDescent="0.3">
      <c r="A54" s="22"/>
      <c r="B54" s="27" t="s">
        <v>21</v>
      </c>
      <c r="C54" s="27">
        <v>1185732</v>
      </c>
      <c r="D54" s="28">
        <v>44449</v>
      </c>
      <c r="E54" s="27" t="s">
        <v>22</v>
      </c>
      <c r="F54" s="27" t="s">
        <v>23</v>
      </c>
      <c r="G54" s="27" t="s">
        <v>23</v>
      </c>
      <c r="H54" s="27" t="s">
        <v>24</v>
      </c>
      <c r="I54" s="29">
        <v>0.6</v>
      </c>
      <c r="J54" s="30">
        <v>12000</v>
      </c>
      <c r="K54" s="31">
        <f t="shared" si="0"/>
        <v>7200</v>
      </c>
      <c r="L54" s="31">
        <f t="shared" si="1"/>
        <v>3600</v>
      </c>
      <c r="M54" s="32">
        <v>0.5</v>
      </c>
      <c r="O54" s="33"/>
    </row>
    <row r="55" spans="1:15" ht="15.75" customHeight="1" x14ac:dyDescent="0.3">
      <c r="A55" s="22"/>
      <c r="B55" s="27" t="s">
        <v>21</v>
      </c>
      <c r="C55" s="27">
        <v>1185732</v>
      </c>
      <c r="D55" s="28">
        <v>44449</v>
      </c>
      <c r="E55" s="27" t="s">
        <v>22</v>
      </c>
      <c r="F55" s="27" t="s">
        <v>23</v>
      </c>
      <c r="G55" s="27" t="s">
        <v>23</v>
      </c>
      <c r="H55" s="27" t="s">
        <v>25</v>
      </c>
      <c r="I55" s="29">
        <v>0.55000000000000004</v>
      </c>
      <c r="J55" s="30">
        <v>10000</v>
      </c>
      <c r="K55" s="31">
        <f t="shared" si="0"/>
        <v>5500</v>
      </c>
      <c r="L55" s="31">
        <f t="shared" si="1"/>
        <v>1650</v>
      </c>
      <c r="M55" s="32">
        <v>0.3</v>
      </c>
      <c r="O55" s="33"/>
    </row>
    <row r="56" spans="1:15" ht="15.75" customHeight="1" x14ac:dyDescent="0.3">
      <c r="A56" s="22"/>
      <c r="B56" s="27" t="s">
        <v>21</v>
      </c>
      <c r="C56" s="27">
        <v>1185732</v>
      </c>
      <c r="D56" s="28">
        <v>44449</v>
      </c>
      <c r="E56" s="27" t="s">
        <v>22</v>
      </c>
      <c r="F56" s="27" t="s">
        <v>23</v>
      </c>
      <c r="G56" s="27" t="s">
        <v>23</v>
      </c>
      <c r="H56" s="27" t="s">
        <v>26</v>
      </c>
      <c r="I56" s="29">
        <v>0.5</v>
      </c>
      <c r="J56" s="30">
        <v>9250</v>
      </c>
      <c r="K56" s="31">
        <f t="shared" si="0"/>
        <v>4625</v>
      </c>
      <c r="L56" s="31">
        <f t="shared" si="1"/>
        <v>1618.75</v>
      </c>
      <c r="M56" s="32">
        <v>0.35</v>
      </c>
      <c r="O56" s="33"/>
    </row>
    <row r="57" spans="1:15" ht="15.75" customHeight="1" x14ac:dyDescent="0.3">
      <c r="A57" s="22"/>
      <c r="B57" s="27" t="s">
        <v>21</v>
      </c>
      <c r="C57" s="27">
        <v>1185732</v>
      </c>
      <c r="D57" s="28">
        <v>44449</v>
      </c>
      <c r="E57" s="27" t="s">
        <v>22</v>
      </c>
      <c r="F57" s="27" t="s">
        <v>23</v>
      </c>
      <c r="G57" s="27" t="s">
        <v>23</v>
      </c>
      <c r="H57" s="27" t="s">
        <v>27</v>
      </c>
      <c r="I57" s="29">
        <v>0.5</v>
      </c>
      <c r="J57" s="30">
        <v>9000</v>
      </c>
      <c r="K57" s="31">
        <f t="shared" si="0"/>
        <v>4500</v>
      </c>
      <c r="L57" s="31">
        <f t="shared" si="1"/>
        <v>1575</v>
      </c>
      <c r="M57" s="32">
        <v>0.35</v>
      </c>
      <c r="O57" s="33"/>
    </row>
    <row r="58" spans="1:15" ht="15.75" customHeight="1" x14ac:dyDescent="0.3">
      <c r="A58" s="22"/>
      <c r="B58" s="27" t="s">
        <v>21</v>
      </c>
      <c r="C58" s="27">
        <v>1185732</v>
      </c>
      <c r="D58" s="28">
        <v>44449</v>
      </c>
      <c r="E58" s="27" t="s">
        <v>22</v>
      </c>
      <c r="F58" s="27" t="s">
        <v>23</v>
      </c>
      <c r="G58" s="27" t="s">
        <v>23</v>
      </c>
      <c r="H58" s="27" t="s">
        <v>28</v>
      </c>
      <c r="I58" s="29">
        <v>0.6</v>
      </c>
      <c r="J58" s="30">
        <v>9000</v>
      </c>
      <c r="K58" s="31">
        <f t="shared" si="0"/>
        <v>5400</v>
      </c>
      <c r="L58" s="31">
        <f t="shared" si="1"/>
        <v>1620</v>
      </c>
      <c r="M58" s="32">
        <v>0.3</v>
      </c>
      <c r="O58" s="33"/>
    </row>
    <row r="59" spans="1:15" ht="15.75" customHeight="1" x14ac:dyDescent="0.3">
      <c r="A59" s="22"/>
      <c r="B59" s="27" t="s">
        <v>21</v>
      </c>
      <c r="C59" s="27">
        <v>1185732</v>
      </c>
      <c r="D59" s="28">
        <v>44449</v>
      </c>
      <c r="E59" s="27" t="s">
        <v>22</v>
      </c>
      <c r="F59" s="27" t="s">
        <v>23</v>
      </c>
      <c r="G59" s="27" t="s">
        <v>23</v>
      </c>
      <c r="H59" s="27" t="s">
        <v>29</v>
      </c>
      <c r="I59" s="29">
        <v>0.65</v>
      </c>
      <c r="J59" s="30">
        <v>10000</v>
      </c>
      <c r="K59" s="31">
        <f t="shared" si="0"/>
        <v>6500</v>
      </c>
      <c r="L59" s="31">
        <f t="shared" si="1"/>
        <v>1625</v>
      </c>
      <c r="M59" s="32">
        <v>0.25</v>
      </c>
      <c r="O59" s="33"/>
    </row>
    <row r="60" spans="1:15" ht="15.75" customHeight="1" x14ac:dyDescent="0.3">
      <c r="A60" s="22"/>
      <c r="B60" s="27" t="s">
        <v>21</v>
      </c>
      <c r="C60" s="27">
        <v>1185732</v>
      </c>
      <c r="D60" s="28">
        <v>44481</v>
      </c>
      <c r="E60" s="27" t="s">
        <v>22</v>
      </c>
      <c r="F60" s="27" t="s">
        <v>23</v>
      </c>
      <c r="G60" s="27" t="s">
        <v>23</v>
      </c>
      <c r="H60" s="27" t="s">
        <v>24</v>
      </c>
      <c r="I60" s="29">
        <v>0.65</v>
      </c>
      <c r="J60" s="30">
        <v>11750</v>
      </c>
      <c r="K60" s="31">
        <f t="shared" si="0"/>
        <v>7637.5</v>
      </c>
      <c r="L60" s="31">
        <f t="shared" si="1"/>
        <v>3818.75</v>
      </c>
      <c r="M60" s="32">
        <v>0.5</v>
      </c>
      <c r="O60" s="33"/>
    </row>
    <row r="61" spans="1:15" ht="15.75" customHeight="1" x14ac:dyDescent="0.3">
      <c r="A61" s="22"/>
      <c r="B61" s="27" t="s">
        <v>21</v>
      </c>
      <c r="C61" s="27">
        <v>1185732</v>
      </c>
      <c r="D61" s="28">
        <v>44481</v>
      </c>
      <c r="E61" s="27" t="s">
        <v>22</v>
      </c>
      <c r="F61" s="27" t="s">
        <v>23</v>
      </c>
      <c r="G61" s="27" t="s">
        <v>23</v>
      </c>
      <c r="H61" s="27" t="s">
        <v>25</v>
      </c>
      <c r="I61" s="29">
        <v>0.55000000000000004</v>
      </c>
      <c r="J61" s="30">
        <v>10000</v>
      </c>
      <c r="K61" s="31">
        <f t="shared" si="0"/>
        <v>5500</v>
      </c>
      <c r="L61" s="31">
        <f t="shared" si="1"/>
        <v>1650</v>
      </c>
      <c r="M61" s="32">
        <v>0.3</v>
      </c>
      <c r="O61" s="33"/>
    </row>
    <row r="62" spans="1:15" ht="15.75" customHeight="1" x14ac:dyDescent="0.3">
      <c r="A62" s="22"/>
      <c r="B62" s="27" t="s">
        <v>21</v>
      </c>
      <c r="C62" s="27">
        <v>1185732</v>
      </c>
      <c r="D62" s="28">
        <v>44481</v>
      </c>
      <c r="E62" s="27" t="s">
        <v>22</v>
      </c>
      <c r="F62" s="27" t="s">
        <v>23</v>
      </c>
      <c r="G62" s="27" t="s">
        <v>23</v>
      </c>
      <c r="H62" s="27" t="s">
        <v>26</v>
      </c>
      <c r="I62" s="29">
        <v>0.55000000000000004</v>
      </c>
      <c r="J62" s="30">
        <v>9000</v>
      </c>
      <c r="K62" s="31">
        <f t="shared" si="0"/>
        <v>4950</v>
      </c>
      <c r="L62" s="31">
        <f t="shared" si="1"/>
        <v>1732.5</v>
      </c>
      <c r="M62" s="32">
        <v>0.35</v>
      </c>
      <c r="O62" s="33"/>
    </row>
    <row r="63" spans="1:15" ht="15.75" customHeight="1" x14ac:dyDescent="0.3">
      <c r="A63" s="22"/>
      <c r="B63" s="27" t="s">
        <v>21</v>
      </c>
      <c r="C63" s="27">
        <v>1185732</v>
      </c>
      <c r="D63" s="28">
        <v>44481</v>
      </c>
      <c r="E63" s="27" t="s">
        <v>22</v>
      </c>
      <c r="F63" s="27" t="s">
        <v>23</v>
      </c>
      <c r="G63" s="27" t="s">
        <v>23</v>
      </c>
      <c r="H63" s="27" t="s">
        <v>27</v>
      </c>
      <c r="I63" s="29">
        <v>0.55000000000000004</v>
      </c>
      <c r="J63" s="30">
        <v>8750</v>
      </c>
      <c r="K63" s="31">
        <f t="shared" si="0"/>
        <v>4812.5</v>
      </c>
      <c r="L63" s="31">
        <f t="shared" si="1"/>
        <v>1684.375</v>
      </c>
      <c r="M63" s="32">
        <v>0.35</v>
      </c>
      <c r="O63" s="33"/>
    </row>
    <row r="64" spans="1:15" ht="15.75" customHeight="1" x14ac:dyDescent="0.3">
      <c r="A64" s="22"/>
      <c r="B64" s="27" t="s">
        <v>21</v>
      </c>
      <c r="C64" s="27">
        <v>1185732</v>
      </c>
      <c r="D64" s="28">
        <v>44481</v>
      </c>
      <c r="E64" s="27" t="s">
        <v>22</v>
      </c>
      <c r="F64" s="27" t="s">
        <v>23</v>
      </c>
      <c r="G64" s="27" t="s">
        <v>23</v>
      </c>
      <c r="H64" s="27" t="s">
        <v>28</v>
      </c>
      <c r="I64" s="29">
        <v>0.65</v>
      </c>
      <c r="J64" s="30">
        <v>8750</v>
      </c>
      <c r="K64" s="31">
        <f t="shared" si="0"/>
        <v>5687.5</v>
      </c>
      <c r="L64" s="31">
        <f t="shared" si="1"/>
        <v>1706.25</v>
      </c>
      <c r="M64" s="32">
        <v>0.3</v>
      </c>
      <c r="O64" s="33"/>
    </row>
    <row r="65" spans="1:15" ht="15.75" customHeight="1" x14ac:dyDescent="0.3">
      <c r="A65" s="22"/>
      <c r="B65" s="27" t="s">
        <v>21</v>
      </c>
      <c r="C65" s="27">
        <v>1185732</v>
      </c>
      <c r="D65" s="28">
        <v>44481</v>
      </c>
      <c r="E65" s="27" t="s">
        <v>22</v>
      </c>
      <c r="F65" s="27" t="s">
        <v>23</v>
      </c>
      <c r="G65" s="27" t="s">
        <v>23</v>
      </c>
      <c r="H65" s="27" t="s">
        <v>29</v>
      </c>
      <c r="I65" s="29">
        <v>0.7</v>
      </c>
      <c r="J65" s="30">
        <v>10000</v>
      </c>
      <c r="K65" s="31">
        <f t="shared" si="0"/>
        <v>7000</v>
      </c>
      <c r="L65" s="31">
        <f t="shared" si="1"/>
        <v>1750</v>
      </c>
      <c r="M65" s="32">
        <v>0.25</v>
      </c>
      <c r="O65" s="33"/>
    </row>
    <row r="66" spans="1:15" ht="15.75" customHeight="1" x14ac:dyDescent="0.3">
      <c r="A66" s="22"/>
      <c r="B66" s="27" t="s">
        <v>21</v>
      </c>
      <c r="C66" s="27">
        <v>1185732</v>
      </c>
      <c r="D66" s="28">
        <v>44511</v>
      </c>
      <c r="E66" s="27" t="s">
        <v>22</v>
      </c>
      <c r="F66" s="27" t="s">
        <v>23</v>
      </c>
      <c r="G66" s="27" t="s">
        <v>23</v>
      </c>
      <c r="H66" s="27" t="s">
        <v>24</v>
      </c>
      <c r="I66" s="29">
        <v>0.65</v>
      </c>
      <c r="J66" s="30">
        <v>11500</v>
      </c>
      <c r="K66" s="31">
        <f t="shared" si="0"/>
        <v>7475</v>
      </c>
      <c r="L66" s="31">
        <f t="shared" si="1"/>
        <v>3737.5</v>
      </c>
      <c r="M66" s="32">
        <v>0.5</v>
      </c>
      <c r="O66" s="33"/>
    </row>
    <row r="67" spans="1:15" ht="15.75" customHeight="1" x14ac:dyDescent="0.3">
      <c r="A67" s="22"/>
      <c r="B67" s="27" t="s">
        <v>21</v>
      </c>
      <c r="C67" s="27">
        <v>1185732</v>
      </c>
      <c r="D67" s="28">
        <v>44511</v>
      </c>
      <c r="E67" s="27" t="s">
        <v>22</v>
      </c>
      <c r="F67" s="27" t="s">
        <v>23</v>
      </c>
      <c r="G67" s="27" t="s">
        <v>23</v>
      </c>
      <c r="H67" s="27" t="s">
        <v>25</v>
      </c>
      <c r="I67" s="29">
        <v>0.55000000000000004</v>
      </c>
      <c r="J67" s="30">
        <v>9750</v>
      </c>
      <c r="K67" s="31">
        <f t="shared" si="0"/>
        <v>5362.5</v>
      </c>
      <c r="L67" s="31">
        <f t="shared" si="1"/>
        <v>1608.75</v>
      </c>
      <c r="M67" s="32">
        <v>0.3</v>
      </c>
      <c r="O67" s="33"/>
    </row>
    <row r="68" spans="1:15" ht="15.75" customHeight="1" x14ac:dyDescent="0.3">
      <c r="A68" s="22"/>
      <c r="B68" s="27" t="s">
        <v>21</v>
      </c>
      <c r="C68" s="27">
        <v>1185732</v>
      </c>
      <c r="D68" s="28">
        <v>44511</v>
      </c>
      <c r="E68" s="27" t="s">
        <v>22</v>
      </c>
      <c r="F68" s="27" t="s">
        <v>23</v>
      </c>
      <c r="G68" s="27" t="s">
        <v>23</v>
      </c>
      <c r="H68" s="27" t="s">
        <v>26</v>
      </c>
      <c r="I68" s="29">
        <v>0.55000000000000004</v>
      </c>
      <c r="J68" s="30">
        <v>9200</v>
      </c>
      <c r="K68" s="31">
        <f t="shared" si="0"/>
        <v>5060</v>
      </c>
      <c r="L68" s="31">
        <f t="shared" si="1"/>
        <v>1771</v>
      </c>
      <c r="M68" s="32">
        <v>0.35</v>
      </c>
      <c r="O68" s="33"/>
    </row>
    <row r="69" spans="1:15" ht="15.75" customHeight="1" x14ac:dyDescent="0.3">
      <c r="A69" s="22"/>
      <c r="B69" s="27" t="s">
        <v>21</v>
      </c>
      <c r="C69" s="27">
        <v>1185732</v>
      </c>
      <c r="D69" s="28">
        <v>44511</v>
      </c>
      <c r="E69" s="27" t="s">
        <v>22</v>
      </c>
      <c r="F69" s="27" t="s">
        <v>23</v>
      </c>
      <c r="G69" s="27" t="s">
        <v>23</v>
      </c>
      <c r="H69" s="27" t="s">
        <v>27</v>
      </c>
      <c r="I69" s="29">
        <v>0.55000000000000004</v>
      </c>
      <c r="J69" s="30">
        <v>9000</v>
      </c>
      <c r="K69" s="31">
        <f t="shared" si="0"/>
        <v>4950</v>
      </c>
      <c r="L69" s="31">
        <f t="shared" si="1"/>
        <v>1732.5</v>
      </c>
      <c r="M69" s="32">
        <v>0.35</v>
      </c>
      <c r="O69" s="33"/>
    </row>
    <row r="70" spans="1:15" ht="15.75" customHeight="1" x14ac:dyDescent="0.3">
      <c r="A70" s="22"/>
      <c r="B70" s="27" t="s">
        <v>21</v>
      </c>
      <c r="C70" s="27">
        <v>1185732</v>
      </c>
      <c r="D70" s="28">
        <v>44511</v>
      </c>
      <c r="E70" s="27" t="s">
        <v>22</v>
      </c>
      <c r="F70" s="27" t="s">
        <v>23</v>
      </c>
      <c r="G70" s="27" t="s">
        <v>23</v>
      </c>
      <c r="H70" s="27" t="s">
        <v>28</v>
      </c>
      <c r="I70" s="29">
        <v>0.65</v>
      </c>
      <c r="J70" s="30">
        <v>8750</v>
      </c>
      <c r="K70" s="31">
        <f t="shared" si="0"/>
        <v>5687.5</v>
      </c>
      <c r="L70" s="31">
        <f t="shared" si="1"/>
        <v>1706.25</v>
      </c>
      <c r="M70" s="32">
        <v>0.3</v>
      </c>
      <c r="O70" s="33"/>
    </row>
    <row r="71" spans="1:15" ht="15.75" customHeight="1" x14ac:dyDescent="0.3">
      <c r="A71" s="22"/>
      <c r="B71" s="27" t="s">
        <v>21</v>
      </c>
      <c r="C71" s="27">
        <v>1185732</v>
      </c>
      <c r="D71" s="28">
        <v>44511</v>
      </c>
      <c r="E71" s="27" t="s">
        <v>22</v>
      </c>
      <c r="F71" s="27" t="s">
        <v>23</v>
      </c>
      <c r="G71" s="27" t="s">
        <v>23</v>
      </c>
      <c r="H71" s="27" t="s">
        <v>29</v>
      </c>
      <c r="I71" s="29">
        <v>0.7</v>
      </c>
      <c r="J71" s="30">
        <v>9750</v>
      </c>
      <c r="K71" s="31">
        <f t="shared" si="0"/>
        <v>6825</v>
      </c>
      <c r="L71" s="31">
        <f t="shared" si="1"/>
        <v>1706.25</v>
      </c>
      <c r="M71" s="32">
        <v>0.25</v>
      </c>
      <c r="O71" s="33"/>
    </row>
    <row r="72" spans="1:15" ht="15.75" customHeight="1" x14ac:dyDescent="0.3">
      <c r="A72" s="22"/>
      <c r="B72" s="27" t="s">
        <v>21</v>
      </c>
      <c r="C72" s="27">
        <v>1185732</v>
      </c>
      <c r="D72" s="28">
        <v>44540</v>
      </c>
      <c r="E72" s="27" t="s">
        <v>22</v>
      </c>
      <c r="F72" s="27" t="s">
        <v>23</v>
      </c>
      <c r="G72" s="27" t="s">
        <v>23</v>
      </c>
      <c r="H72" s="27" t="s">
        <v>24</v>
      </c>
      <c r="I72" s="29">
        <v>0.65</v>
      </c>
      <c r="J72" s="30">
        <v>12000</v>
      </c>
      <c r="K72" s="31">
        <f t="shared" si="0"/>
        <v>7800</v>
      </c>
      <c r="L72" s="31">
        <f t="shared" si="1"/>
        <v>3900</v>
      </c>
      <c r="M72" s="32">
        <v>0.5</v>
      </c>
      <c r="O72" s="33"/>
    </row>
    <row r="73" spans="1:15" ht="15.75" customHeight="1" x14ac:dyDescent="0.3">
      <c r="A73" s="22"/>
      <c r="B73" s="27" t="s">
        <v>21</v>
      </c>
      <c r="C73" s="27">
        <v>1185732</v>
      </c>
      <c r="D73" s="28">
        <v>44540</v>
      </c>
      <c r="E73" s="27" t="s">
        <v>22</v>
      </c>
      <c r="F73" s="27" t="s">
        <v>23</v>
      </c>
      <c r="G73" s="27" t="s">
        <v>23</v>
      </c>
      <c r="H73" s="27" t="s">
        <v>25</v>
      </c>
      <c r="I73" s="29">
        <v>0.55000000000000004</v>
      </c>
      <c r="J73" s="30">
        <v>10000</v>
      </c>
      <c r="K73" s="31">
        <f t="shared" si="0"/>
        <v>5500</v>
      </c>
      <c r="L73" s="31">
        <f t="shared" si="1"/>
        <v>1650</v>
      </c>
      <c r="M73" s="32">
        <v>0.3</v>
      </c>
      <c r="O73" s="33"/>
    </row>
    <row r="74" spans="1:15" ht="15.75" customHeight="1" x14ac:dyDescent="0.3">
      <c r="A74" s="22"/>
      <c r="B74" s="27" t="s">
        <v>21</v>
      </c>
      <c r="C74" s="27">
        <v>1185732</v>
      </c>
      <c r="D74" s="28">
        <v>44540</v>
      </c>
      <c r="E74" s="27" t="s">
        <v>22</v>
      </c>
      <c r="F74" s="27" t="s">
        <v>23</v>
      </c>
      <c r="G74" s="27" t="s">
        <v>23</v>
      </c>
      <c r="H74" s="27" t="s">
        <v>26</v>
      </c>
      <c r="I74" s="29">
        <v>0.55000000000000004</v>
      </c>
      <c r="J74" s="30">
        <v>9500</v>
      </c>
      <c r="K74" s="31">
        <f t="shared" si="0"/>
        <v>5225</v>
      </c>
      <c r="L74" s="31">
        <f t="shared" si="1"/>
        <v>1828.7499999999998</v>
      </c>
      <c r="M74" s="32">
        <v>0.35</v>
      </c>
      <c r="O74" s="33"/>
    </row>
    <row r="75" spans="1:15" ht="15.75" customHeight="1" x14ac:dyDescent="0.3">
      <c r="A75" s="22"/>
      <c r="B75" s="27" t="s">
        <v>21</v>
      </c>
      <c r="C75" s="27">
        <v>1185732</v>
      </c>
      <c r="D75" s="28">
        <v>44540</v>
      </c>
      <c r="E75" s="27" t="s">
        <v>22</v>
      </c>
      <c r="F75" s="27" t="s">
        <v>23</v>
      </c>
      <c r="G75" s="27" t="s">
        <v>23</v>
      </c>
      <c r="H75" s="27" t="s">
        <v>27</v>
      </c>
      <c r="I75" s="29">
        <v>0.55000000000000004</v>
      </c>
      <c r="J75" s="30">
        <v>9000</v>
      </c>
      <c r="K75" s="31">
        <f t="shared" si="0"/>
        <v>4950</v>
      </c>
      <c r="L75" s="31">
        <f t="shared" si="1"/>
        <v>1732.5</v>
      </c>
      <c r="M75" s="32">
        <v>0.35</v>
      </c>
      <c r="O75" s="33"/>
    </row>
    <row r="76" spans="1:15" ht="15.75" customHeight="1" x14ac:dyDescent="0.3">
      <c r="A76" s="22"/>
      <c r="B76" s="27" t="s">
        <v>21</v>
      </c>
      <c r="C76" s="27">
        <v>1185732</v>
      </c>
      <c r="D76" s="28">
        <v>44540</v>
      </c>
      <c r="E76" s="27" t="s">
        <v>22</v>
      </c>
      <c r="F76" s="27" t="s">
        <v>23</v>
      </c>
      <c r="G76" s="27" t="s">
        <v>23</v>
      </c>
      <c r="H76" s="27" t="s">
        <v>28</v>
      </c>
      <c r="I76" s="29">
        <v>0.65</v>
      </c>
      <c r="J76" s="30">
        <v>9000</v>
      </c>
      <c r="K76" s="31">
        <f t="shared" si="0"/>
        <v>5850</v>
      </c>
      <c r="L76" s="31">
        <f t="shared" si="1"/>
        <v>1755</v>
      </c>
      <c r="M76" s="32">
        <v>0.3</v>
      </c>
      <c r="O76" s="33"/>
    </row>
    <row r="77" spans="1:15" ht="15.75" customHeight="1" x14ac:dyDescent="0.3">
      <c r="A77" s="22"/>
      <c r="B77" s="27" t="s">
        <v>21</v>
      </c>
      <c r="C77" s="27">
        <v>1185732</v>
      </c>
      <c r="D77" s="28">
        <v>44540</v>
      </c>
      <c r="E77" s="27" t="s">
        <v>22</v>
      </c>
      <c r="F77" s="27" t="s">
        <v>23</v>
      </c>
      <c r="G77" s="27" t="s">
        <v>23</v>
      </c>
      <c r="H77" s="27" t="s">
        <v>29</v>
      </c>
      <c r="I77" s="29">
        <v>0.7</v>
      </c>
      <c r="J77" s="30">
        <v>10000</v>
      </c>
      <c r="K77" s="31">
        <f t="shared" si="0"/>
        <v>7000</v>
      </c>
      <c r="L77" s="31">
        <f t="shared" si="1"/>
        <v>1750</v>
      </c>
      <c r="M77" s="32">
        <v>0.25</v>
      </c>
      <c r="O77" s="33"/>
    </row>
    <row r="78" spans="1:15" ht="15.75" customHeight="1" x14ac:dyDescent="0.3">
      <c r="A78" s="22"/>
      <c r="B78" s="27" t="s">
        <v>30</v>
      </c>
      <c r="C78" s="27">
        <v>1197831</v>
      </c>
      <c r="D78" s="28">
        <v>44198</v>
      </c>
      <c r="E78" s="27" t="s">
        <v>31</v>
      </c>
      <c r="F78" s="27" t="s">
        <v>32</v>
      </c>
      <c r="G78" s="27" t="s">
        <v>33</v>
      </c>
      <c r="H78" s="27" t="s">
        <v>24</v>
      </c>
      <c r="I78" s="29">
        <v>0.25</v>
      </c>
      <c r="J78" s="30">
        <v>9000</v>
      </c>
      <c r="K78" s="31">
        <f t="shared" si="0"/>
        <v>2250</v>
      </c>
      <c r="L78" s="31">
        <f t="shared" si="1"/>
        <v>787.5</v>
      </c>
      <c r="M78" s="32">
        <v>0.35</v>
      </c>
      <c r="O78" s="33"/>
    </row>
    <row r="79" spans="1:15" ht="15.75" customHeight="1" x14ac:dyDescent="0.3">
      <c r="A79" s="22"/>
      <c r="B79" s="27" t="s">
        <v>30</v>
      </c>
      <c r="C79" s="27">
        <v>1197831</v>
      </c>
      <c r="D79" s="28">
        <v>44198</v>
      </c>
      <c r="E79" s="27" t="s">
        <v>31</v>
      </c>
      <c r="F79" s="27" t="s">
        <v>32</v>
      </c>
      <c r="G79" s="27" t="s">
        <v>33</v>
      </c>
      <c r="H79" s="27" t="s">
        <v>25</v>
      </c>
      <c r="I79" s="29">
        <v>0.35</v>
      </c>
      <c r="J79" s="30">
        <v>9000</v>
      </c>
      <c r="K79" s="31">
        <f t="shared" si="0"/>
        <v>3150</v>
      </c>
      <c r="L79" s="31">
        <f t="shared" si="1"/>
        <v>1102.5</v>
      </c>
      <c r="M79" s="32">
        <v>0.35</v>
      </c>
      <c r="O79" s="33"/>
    </row>
    <row r="80" spans="1:15" ht="15.75" customHeight="1" x14ac:dyDescent="0.3">
      <c r="A80" s="22"/>
      <c r="B80" s="27" t="s">
        <v>30</v>
      </c>
      <c r="C80" s="27">
        <v>1197831</v>
      </c>
      <c r="D80" s="28">
        <v>44198</v>
      </c>
      <c r="E80" s="27" t="s">
        <v>31</v>
      </c>
      <c r="F80" s="27" t="s">
        <v>32</v>
      </c>
      <c r="G80" s="27" t="s">
        <v>33</v>
      </c>
      <c r="H80" s="27" t="s">
        <v>26</v>
      </c>
      <c r="I80" s="29">
        <v>0.35</v>
      </c>
      <c r="J80" s="30">
        <v>7000</v>
      </c>
      <c r="K80" s="31">
        <f t="shared" si="0"/>
        <v>2450</v>
      </c>
      <c r="L80" s="31">
        <f t="shared" si="1"/>
        <v>857.5</v>
      </c>
      <c r="M80" s="32">
        <v>0.35</v>
      </c>
      <c r="O80" s="33"/>
    </row>
    <row r="81" spans="1:15" ht="15.75" customHeight="1" x14ac:dyDescent="0.3">
      <c r="A81" s="22"/>
      <c r="B81" s="27" t="s">
        <v>30</v>
      </c>
      <c r="C81" s="27">
        <v>1197831</v>
      </c>
      <c r="D81" s="28">
        <v>44198</v>
      </c>
      <c r="E81" s="27" t="s">
        <v>31</v>
      </c>
      <c r="F81" s="27" t="s">
        <v>32</v>
      </c>
      <c r="G81" s="27" t="s">
        <v>33</v>
      </c>
      <c r="H81" s="27" t="s">
        <v>27</v>
      </c>
      <c r="I81" s="29">
        <v>0.35</v>
      </c>
      <c r="J81" s="30">
        <v>7000</v>
      </c>
      <c r="K81" s="31">
        <f t="shared" si="0"/>
        <v>2450</v>
      </c>
      <c r="L81" s="31">
        <f t="shared" si="1"/>
        <v>1102.5</v>
      </c>
      <c r="M81" s="32">
        <v>0.45</v>
      </c>
      <c r="O81" s="33"/>
    </row>
    <row r="82" spans="1:15" ht="15.75" customHeight="1" x14ac:dyDescent="0.3">
      <c r="A82" s="22"/>
      <c r="B82" s="27" t="s">
        <v>30</v>
      </c>
      <c r="C82" s="27">
        <v>1197831</v>
      </c>
      <c r="D82" s="28">
        <v>44198</v>
      </c>
      <c r="E82" s="27" t="s">
        <v>31</v>
      </c>
      <c r="F82" s="27" t="s">
        <v>32</v>
      </c>
      <c r="G82" s="27" t="s">
        <v>33</v>
      </c>
      <c r="H82" s="27" t="s">
        <v>28</v>
      </c>
      <c r="I82" s="29">
        <v>0.4</v>
      </c>
      <c r="J82" s="30">
        <v>5500</v>
      </c>
      <c r="K82" s="31">
        <f t="shared" si="0"/>
        <v>2200</v>
      </c>
      <c r="L82" s="31">
        <f t="shared" si="1"/>
        <v>660</v>
      </c>
      <c r="M82" s="32">
        <v>0.3</v>
      </c>
      <c r="O82" s="33"/>
    </row>
    <row r="83" spans="1:15" ht="15.75" customHeight="1" x14ac:dyDescent="0.3">
      <c r="A83" s="22"/>
      <c r="B83" s="27" t="s">
        <v>30</v>
      </c>
      <c r="C83" s="27">
        <v>1197831</v>
      </c>
      <c r="D83" s="28">
        <v>44198</v>
      </c>
      <c r="E83" s="27" t="s">
        <v>31</v>
      </c>
      <c r="F83" s="27" t="s">
        <v>32</v>
      </c>
      <c r="G83" s="27" t="s">
        <v>33</v>
      </c>
      <c r="H83" s="27" t="s">
        <v>29</v>
      </c>
      <c r="I83" s="29">
        <v>0.35</v>
      </c>
      <c r="J83" s="30">
        <v>7000</v>
      </c>
      <c r="K83" s="31">
        <f t="shared" si="0"/>
        <v>2450</v>
      </c>
      <c r="L83" s="31">
        <f t="shared" si="1"/>
        <v>1225</v>
      </c>
      <c r="M83" s="32">
        <v>0.5</v>
      </c>
      <c r="O83" s="33"/>
    </row>
    <row r="84" spans="1:15" ht="15.75" customHeight="1" x14ac:dyDescent="0.3">
      <c r="A84" s="22"/>
      <c r="B84" s="27" t="s">
        <v>30</v>
      </c>
      <c r="C84" s="27">
        <v>1197831</v>
      </c>
      <c r="D84" s="28">
        <v>44228</v>
      </c>
      <c r="E84" s="27" t="s">
        <v>31</v>
      </c>
      <c r="F84" s="27" t="s">
        <v>32</v>
      </c>
      <c r="G84" s="27" t="s">
        <v>33</v>
      </c>
      <c r="H84" s="27" t="s">
        <v>24</v>
      </c>
      <c r="I84" s="29">
        <v>0.25</v>
      </c>
      <c r="J84" s="30">
        <v>8500</v>
      </c>
      <c r="K84" s="31">
        <f t="shared" si="0"/>
        <v>2125</v>
      </c>
      <c r="L84" s="31">
        <f t="shared" si="1"/>
        <v>743.75</v>
      </c>
      <c r="M84" s="32">
        <v>0.35</v>
      </c>
      <c r="O84" s="33"/>
    </row>
    <row r="85" spans="1:15" ht="15.75" customHeight="1" x14ac:dyDescent="0.3">
      <c r="A85" s="22"/>
      <c r="B85" s="27" t="s">
        <v>30</v>
      </c>
      <c r="C85" s="27">
        <v>1197831</v>
      </c>
      <c r="D85" s="28">
        <v>44228</v>
      </c>
      <c r="E85" s="27" t="s">
        <v>31</v>
      </c>
      <c r="F85" s="27" t="s">
        <v>32</v>
      </c>
      <c r="G85" s="27" t="s">
        <v>33</v>
      </c>
      <c r="H85" s="27" t="s">
        <v>25</v>
      </c>
      <c r="I85" s="29">
        <v>0.35</v>
      </c>
      <c r="J85" s="30">
        <v>8500</v>
      </c>
      <c r="K85" s="31">
        <f t="shared" si="0"/>
        <v>2975</v>
      </c>
      <c r="L85" s="31">
        <f t="shared" si="1"/>
        <v>1041.25</v>
      </c>
      <c r="M85" s="32">
        <v>0.35</v>
      </c>
      <c r="O85" s="33"/>
    </row>
    <row r="86" spans="1:15" ht="15.75" customHeight="1" x14ac:dyDescent="0.3">
      <c r="A86" s="22"/>
      <c r="B86" s="27" t="s">
        <v>30</v>
      </c>
      <c r="C86" s="27">
        <v>1197831</v>
      </c>
      <c r="D86" s="28">
        <v>44228</v>
      </c>
      <c r="E86" s="27" t="s">
        <v>31</v>
      </c>
      <c r="F86" s="27" t="s">
        <v>32</v>
      </c>
      <c r="G86" s="27" t="s">
        <v>33</v>
      </c>
      <c r="H86" s="27" t="s">
        <v>26</v>
      </c>
      <c r="I86" s="29">
        <v>0.35</v>
      </c>
      <c r="J86" s="30">
        <v>6750</v>
      </c>
      <c r="K86" s="31">
        <f t="shared" si="0"/>
        <v>2362.5</v>
      </c>
      <c r="L86" s="31">
        <f t="shared" si="1"/>
        <v>826.875</v>
      </c>
      <c r="M86" s="32">
        <v>0.35</v>
      </c>
      <c r="O86" s="33"/>
    </row>
    <row r="87" spans="1:15" ht="15.75" customHeight="1" x14ac:dyDescent="0.3">
      <c r="A87" s="22"/>
      <c r="B87" s="27" t="s">
        <v>30</v>
      </c>
      <c r="C87" s="27">
        <v>1197831</v>
      </c>
      <c r="D87" s="28">
        <v>44228</v>
      </c>
      <c r="E87" s="27" t="s">
        <v>31</v>
      </c>
      <c r="F87" s="27" t="s">
        <v>32</v>
      </c>
      <c r="G87" s="27" t="s">
        <v>33</v>
      </c>
      <c r="H87" s="27" t="s">
        <v>27</v>
      </c>
      <c r="I87" s="29">
        <v>0.35</v>
      </c>
      <c r="J87" s="30">
        <v>6250</v>
      </c>
      <c r="K87" s="31">
        <f t="shared" si="0"/>
        <v>2187.5</v>
      </c>
      <c r="L87" s="31">
        <f t="shared" si="1"/>
        <v>984.375</v>
      </c>
      <c r="M87" s="32">
        <v>0.45</v>
      </c>
      <c r="O87" s="33"/>
    </row>
    <row r="88" spans="1:15" ht="15.75" customHeight="1" x14ac:dyDescent="0.3">
      <c r="A88" s="22"/>
      <c r="B88" s="27" t="s">
        <v>30</v>
      </c>
      <c r="C88" s="27">
        <v>1197831</v>
      </c>
      <c r="D88" s="28">
        <v>44228</v>
      </c>
      <c r="E88" s="27" t="s">
        <v>31</v>
      </c>
      <c r="F88" s="27" t="s">
        <v>32</v>
      </c>
      <c r="G88" s="27" t="s">
        <v>33</v>
      </c>
      <c r="H88" s="27" t="s">
        <v>28</v>
      </c>
      <c r="I88" s="29">
        <v>0.4</v>
      </c>
      <c r="J88" s="30">
        <v>5000</v>
      </c>
      <c r="K88" s="31">
        <f t="shared" si="0"/>
        <v>2000</v>
      </c>
      <c r="L88" s="31">
        <f t="shared" si="1"/>
        <v>600</v>
      </c>
      <c r="M88" s="32">
        <v>0.3</v>
      </c>
      <c r="O88" s="33"/>
    </row>
    <row r="89" spans="1:15" ht="15.75" customHeight="1" x14ac:dyDescent="0.3">
      <c r="A89" s="22"/>
      <c r="B89" s="27" t="s">
        <v>30</v>
      </c>
      <c r="C89" s="27">
        <v>1197831</v>
      </c>
      <c r="D89" s="28">
        <v>44228</v>
      </c>
      <c r="E89" s="27" t="s">
        <v>31</v>
      </c>
      <c r="F89" s="27" t="s">
        <v>32</v>
      </c>
      <c r="G89" s="27" t="s">
        <v>33</v>
      </c>
      <c r="H89" s="27" t="s">
        <v>29</v>
      </c>
      <c r="I89" s="29">
        <v>0.35</v>
      </c>
      <c r="J89" s="30">
        <v>7000</v>
      </c>
      <c r="K89" s="31">
        <f t="shared" si="0"/>
        <v>2450</v>
      </c>
      <c r="L89" s="31">
        <f t="shared" si="1"/>
        <v>1225</v>
      </c>
      <c r="M89" s="32">
        <v>0.5</v>
      </c>
      <c r="O89" s="33"/>
    </row>
    <row r="90" spans="1:15" ht="15.75" customHeight="1" x14ac:dyDescent="0.3">
      <c r="A90" s="22"/>
      <c r="B90" s="27" t="s">
        <v>30</v>
      </c>
      <c r="C90" s="27">
        <v>1197831</v>
      </c>
      <c r="D90" s="28">
        <v>44258</v>
      </c>
      <c r="E90" s="27" t="s">
        <v>31</v>
      </c>
      <c r="F90" s="27" t="s">
        <v>32</v>
      </c>
      <c r="G90" s="27" t="s">
        <v>33</v>
      </c>
      <c r="H90" s="27" t="s">
        <v>24</v>
      </c>
      <c r="I90" s="29">
        <v>0.3</v>
      </c>
      <c r="J90" s="30">
        <v>8750</v>
      </c>
      <c r="K90" s="31">
        <f t="shared" si="0"/>
        <v>2625</v>
      </c>
      <c r="L90" s="31">
        <f t="shared" si="1"/>
        <v>918.74999999999989</v>
      </c>
      <c r="M90" s="32">
        <v>0.35</v>
      </c>
      <c r="O90" s="33"/>
    </row>
    <row r="91" spans="1:15" ht="15.75" customHeight="1" x14ac:dyDescent="0.3">
      <c r="A91" s="22"/>
      <c r="B91" s="27" t="s">
        <v>30</v>
      </c>
      <c r="C91" s="27">
        <v>1197831</v>
      </c>
      <c r="D91" s="28">
        <v>44258</v>
      </c>
      <c r="E91" s="27" t="s">
        <v>31</v>
      </c>
      <c r="F91" s="27" t="s">
        <v>32</v>
      </c>
      <c r="G91" s="27" t="s">
        <v>33</v>
      </c>
      <c r="H91" s="27" t="s">
        <v>25</v>
      </c>
      <c r="I91" s="29">
        <v>0.4</v>
      </c>
      <c r="J91" s="30">
        <v>8750</v>
      </c>
      <c r="K91" s="31">
        <f t="shared" si="0"/>
        <v>3500</v>
      </c>
      <c r="L91" s="31">
        <f t="shared" si="1"/>
        <v>1225</v>
      </c>
      <c r="M91" s="32">
        <v>0.35</v>
      </c>
      <c r="O91" s="33"/>
    </row>
    <row r="92" spans="1:15" ht="15.75" customHeight="1" x14ac:dyDescent="0.3">
      <c r="A92" s="22"/>
      <c r="B92" s="27" t="s">
        <v>30</v>
      </c>
      <c r="C92" s="27">
        <v>1197831</v>
      </c>
      <c r="D92" s="28">
        <v>44258</v>
      </c>
      <c r="E92" s="27" t="s">
        <v>31</v>
      </c>
      <c r="F92" s="27" t="s">
        <v>32</v>
      </c>
      <c r="G92" s="27" t="s">
        <v>33</v>
      </c>
      <c r="H92" s="27" t="s">
        <v>26</v>
      </c>
      <c r="I92" s="29">
        <v>0.35</v>
      </c>
      <c r="J92" s="30">
        <v>7000</v>
      </c>
      <c r="K92" s="31">
        <f t="shared" si="0"/>
        <v>2450</v>
      </c>
      <c r="L92" s="31">
        <f t="shared" si="1"/>
        <v>857.5</v>
      </c>
      <c r="M92" s="32">
        <v>0.35</v>
      </c>
      <c r="O92" s="33"/>
    </row>
    <row r="93" spans="1:15" ht="15.75" customHeight="1" x14ac:dyDescent="0.3">
      <c r="A93" s="22"/>
      <c r="B93" s="27" t="s">
        <v>30</v>
      </c>
      <c r="C93" s="27">
        <v>1197831</v>
      </c>
      <c r="D93" s="28">
        <v>44258</v>
      </c>
      <c r="E93" s="27" t="s">
        <v>31</v>
      </c>
      <c r="F93" s="27" t="s">
        <v>32</v>
      </c>
      <c r="G93" s="27" t="s">
        <v>33</v>
      </c>
      <c r="H93" s="27" t="s">
        <v>27</v>
      </c>
      <c r="I93" s="29">
        <v>0.4</v>
      </c>
      <c r="J93" s="30">
        <v>6000</v>
      </c>
      <c r="K93" s="31">
        <f t="shared" si="0"/>
        <v>2400</v>
      </c>
      <c r="L93" s="31">
        <f t="shared" si="1"/>
        <v>1080</v>
      </c>
      <c r="M93" s="32">
        <v>0.45</v>
      </c>
      <c r="O93" s="33"/>
    </row>
    <row r="94" spans="1:15" ht="15.75" customHeight="1" x14ac:dyDescent="0.3">
      <c r="A94" s="22"/>
      <c r="B94" s="27" t="s">
        <v>30</v>
      </c>
      <c r="C94" s="27">
        <v>1197831</v>
      </c>
      <c r="D94" s="28">
        <v>44258</v>
      </c>
      <c r="E94" s="27" t="s">
        <v>31</v>
      </c>
      <c r="F94" s="27" t="s">
        <v>32</v>
      </c>
      <c r="G94" s="27" t="s">
        <v>33</v>
      </c>
      <c r="H94" s="27" t="s">
        <v>28</v>
      </c>
      <c r="I94" s="29">
        <v>0.45</v>
      </c>
      <c r="J94" s="30">
        <v>5000</v>
      </c>
      <c r="K94" s="31">
        <f t="shared" si="0"/>
        <v>2250</v>
      </c>
      <c r="L94" s="31">
        <f t="shared" si="1"/>
        <v>675</v>
      </c>
      <c r="M94" s="32">
        <v>0.3</v>
      </c>
      <c r="O94" s="33"/>
    </row>
    <row r="95" spans="1:15" ht="15.75" customHeight="1" x14ac:dyDescent="0.3">
      <c r="A95" s="22"/>
      <c r="B95" s="27" t="s">
        <v>30</v>
      </c>
      <c r="C95" s="27">
        <v>1197831</v>
      </c>
      <c r="D95" s="28">
        <v>44258</v>
      </c>
      <c r="E95" s="27" t="s">
        <v>31</v>
      </c>
      <c r="F95" s="27" t="s">
        <v>32</v>
      </c>
      <c r="G95" s="27" t="s">
        <v>33</v>
      </c>
      <c r="H95" s="27" t="s">
        <v>29</v>
      </c>
      <c r="I95" s="29">
        <v>0.4</v>
      </c>
      <c r="J95" s="30">
        <v>6500</v>
      </c>
      <c r="K95" s="31">
        <f t="shared" si="0"/>
        <v>2600</v>
      </c>
      <c r="L95" s="31">
        <f t="shared" si="1"/>
        <v>1300</v>
      </c>
      <c r="M95" s="32">
        <v>0.5</v>
      </c>
      <c r="O95" s="33"/>
    </row>
    <row r="96" spans="1:15" ht="15.75" customHeight="1" x14ac:dyDescent="0.3">
      <c r="A96" s="22"/>
      <c r="B96" s="27" t="s">
        <v>30</v>
      </c>
      <c r="C96" s="27">
        <v>1197831</v>
      </c>
      <c r="D96" s="28">
        <v>44288</v>
      </c>
      <c r="E96" s="27" t="s">
        <v>31</v>
      </c>
      <c r="F96" s="27" t="s">
        <v>32</v>
      </c>
      <c r="G96" s="27" t="s">
        <v>33</v>
      </c>
      <c r="H96" s="27" t="s">
        <v>24</v>
      </c>
      <c r="I96" s="29">
        <v>0.3</v>
      </c>
      <c r="J96" s="30">
        <v>9000</v>
      </c>
      <c r="K96" s="31">
        <f t="shared" si="0"/>
        <v>2700</v>
      </c>
      <c r="L96" s="31">
        <f t="shared" si="1"/>
        <v>944.99999999999989</v>
      </c>
      <c r="M96" s="32">
        <v>0.35</v>
      </c>
      <c r="O96" s="33"/>
    </row>
    <row r="97" spans="1:15" ht="15.75" customHeight="1" x14ac:dyDescent="0.3">
      <c r="A97" s="22"/>
      <c r="B97" s="27" t="s">
        <v>30</v>
      </c>
      <c r="C97" s="27">
        <v>1197831</v>
      </c>
      <c r="D97" s="28">
        <v>44288</v>
      </c>
      <c r="E97" s="27" t="s">
        <v>31</v>
      </c>
      <c r="F97" s="27" t="s">
        <v>32</v>
      </c>
      <c r="G97" s="27" t="s">
        <v>33</v>
      </c>
      <c r="H97" s="27" t="s">
        <v>25</v>
      </c>
      <c r="I97" s="29">
        <v>0.4</v>
      </c>
      <c r="J97" s="30">
        <v>9000</v>
      </c>
      <c r="K97" s="31">
        <f t="shared" si="0"/>
        <v>3600</v>
      </c>
      <c r="L97" s="31">
        <f t="shared" si="1"/>
        <v>1260</v>
      </c>
      <c r="M97" s="32">
        <v>0.35</v>
      </c>
      <c r="O97" s="33"/>
    </row>
    <row r="98" spans="1:15" ht="15.75" customHeight="1" x14ac:dyDescent="0.3">
      <c r="A98" s="22"/>
      <c r="B98" s="27" t="s">
        <v>30</v>
      </c>
      <c r="C98" s="27">
        <v>1197831</v>
      </c>
      <c r="D98" s="28">
        <v>44288</v>
      </c>
      <c r="E98" s="27" t="s">
        <v>31</v>
      </c>
      <c r="F98" s="27" t="s">
        <v>32</v>
      </c>
      <c r="G98" s="27" t="s">
        <v>33</v>
      </c>
      <c r="H98" s="27" t="s">
        <v>26</v>
      </c>
      <c r="I98" s="29">
        <v>0.35</v>
      </c>
      <c r="J98" s="30">
        <v>7250</v>
      </c>
      <c r="K98" s="31">
        <f t="shared" si="0"/>
        <v>2537.5</v>
      </c>
      <c r="L98" s="31">
        <f t="shared" si="1"/>
        <v>888.125</v>
      </c>
      <c r="M98" s="32">
        <v>0.35</v>
      </c>
      <c r="O98" s="33"/>
    </row>
    <row r="99" spans="1:15" ht="15.75" customHeight="1" x14ac:dyDescent="0.3">
      <c r="A99" s="22"/>
      <c r="B99" s="27" t="s">
        <v>30</v>
      </c>
      <c r="C99" s="27">
        <v>1197831</v>
      </c>
      <c r="D99" s="28">
        <v>44288</v>
      </c>
      <c r="E99" s="27" t="s">
        <v>31</v>
      </c>
      <c r="F99" s="27" t="s">
        <v>32</v>
      </c>
      <c r="G99" s="27" t="s">
        <v>33</v>
      </c>
      <c r="H99" s="27" t="s">
        <v>27</v>
      </c>
      <c r="I99" s="29">
        <v>0.4</v>
      </c>
      <c r="J99" s="30">
        <v>6250</v>
      </c>
      <c r="K99" s="31">
        <f t="shared" si="0"/>
        <v>2500</v>
      </c>
      <c r="L99" s="31">
        <f t="shared" si="1"/>
        <v>1125</v>
      </c>
      <c r="M99" s="32">
        <v>0.45</v>
      </c>
      <c r="O99" s="33"/>
    </row>
    <row r="100" spans="1:15" ht="15.75" customHeight="1" x14ac:dyDescent="0.3">
      <c r="A100" s="22"/>
      <c r="B100" s="27" t="s">
        <v>30</v>
      </c>
      <c r="C100" s="27">
        <v>1197831</v>
      </c>
      <c r="D100" s="28">
        <v>44288</v>
      </c>
      <c r="E100" s="27" t="s">
        <v>31</v>
      </c>
      <c r="F100" s="27" t="s">
        <v>32</v>
      </c>
      <c r="G100" s="27" t="s">
        <v>33</v>
      </c>
      <c r="H100" s="27" t="s">
        <v>28</v>
      </c>
      <c r="I100" s="29">
        <v>0.45</v>
      </c>
      <c r="J100" s="30">
        <v>5250</v>
      </c>
      <c r="K100" s="31">
        <f t="shared" si="0"/>
        <v>2362.5</v>
      </c>
      <c r="L100" s="31">
        <f t="shared" si="1"/>
        <v>708.75</v>
      </c>
      <c r="M100" s="32">
        <v>0.3</v>
      </c>
      <c r="O100" s="33"/>
    </row>
    <row r="101" spans="1:15" ht="15.75" customHeight="1" x14ac:dyDescent="0.3">
      <c r="A101" s="22"/>
      <c r="B101" s="27" t="s">
        <v>30</v>
      </c>
      <c r="C101" s="27">
        <v>1197831</v>
      </c>
      <c r="D101" s="28">
        <v>44288</v>
      </c>
      <c r="E101" s="27" t="s">
        <v>31</v>
      </c>
      <c r="F101" s="27" t="s">
        <v>32</v>
      </c>
      <c r="G101" s="27" t="s">
        <v>33</v>
      </c>
      <c r="H101" s="27" t="s">
        <v>29</v>
      </c>
      <c r="I101" s="29">
        <v>0.4</v>
      </c>
      <c r="J101" s="30">
        <v>8000</v>
      </c>
      <c r="K101" s="31">
        <f t="shared" si="0"/>
        <v>3200</v>
      </c>
      <c r="L101" s="31">
        <f t="shared" si="1"/>
        <v>1600</v>
      </c>
      <c r="M101" s="32">
        <v>0.5</v>
      </c>
      <c r="O101" s="33"/>
    </row>
    <row r="102" spans="1:15" ht="15.75" customHeight="1" x14ac:dyDescent="0.3">
      <c r="A102" s="22"/>
      <c r="B102" s="27" t="s">
        <v>30</v>
      </c>
      <c r="C102" s="27">
        <v>1197831</v>
      </c>
      <c r="D102" s="28">
        <v>44318</v>
      </c>
      <c r="E102" s="27" t="s">
        <v>31</v>
      </c>
      <c r="F102" s="27" t="s">
        <v>32</v>
      </c>
      <c r="G102" s="27" t="s">
        <v>33</v>
      </c>
      <c r="H102" s="27" t="s">
        <v>24</v>
      </c>
      <c r="I102" s="29">
        <v>0.3</v>
      </c>
      <c r="J102" s="30">
        <v>9250</v>
      </c>
      <c r="K102" s="31">
        <f t="shared" si="0"/>
        <v>2775</v>
      </c>
      <c r="L102" s="31">
        <f t="shared" si="1"/>
        <v>971.24999999999989</v>
      </c>
      <c r="M102" s="32">
        <v>0.35</v>
      </c>
      <c r="O102" s="33"/>
    </row>
    <row r="103" spans="1:15" ht="15.75" customHeight="1" x14ac:dyDescent="0.3">
      <c r="A103" s="22"/>
      <c r="B103" s="27" t="s">
        <v>30</v>
      </c>
      <c r="C103" s="27">
        <v>1197831</v>
      </c>
      <c r="D103" s="28">
        <v>44318</v>
      </c>
      <c r="E103" s="27" t="s">
        <v>31</v>
      </c>
      <c r="F103" s="27" t="s">
        <v>32</v>
      </c>
      <c r="G103" s="27" t="s">
        <v>33</v>
      </c>
      <c r="H103" s="27" t="s">
        <v>25</v>
      </c>
      <c r="I103" s="29">
        <v>0.4</v>
      </c>
      <c r="J103" s="30">
        <v>9250</v>
      </c>
      <c r="K103" s="31">
        <f t="shared" si="0"/>
        <v>3700</v>
      </c>
      <c r="L103" s="31">
        <f t="shared" si="1"/>
        <v>1295</v>
      </c>
      <c r="M103" s="32">
        <v>0.35</v>
      </c>
      <c r="O103" s="33"/>
    </row>
    <row r="104" spans="1:15" ht="15.75" customHeight="1" x14ac:dyDescent="0.3">
      <c r="A104" s="22"/>
      <c r="B104" s="27" t="s">
        <v>30</v>
      </c>
      <c r="C104" s="27">
        <v>1197831</v>
      </c>
      <c r="D104" s="28">
        <v>44318</v>
      </c>
      <c r="E104" s="27" t="s">
        <v>31</v>
      </c>
      <c r="F104" s="27" t="s">
        <v>32</v>
      </c>
      <c r="G104" s="27" t="s">
        <v>33</v>
      </c>
      <c r="H104" s="27" t="s">
        <v>26</v>
      </c>
      <c r="I104" s="29">
        <v>0.35</v>
      </c>
      <c r="J104" s="30">
        <v>7750</v>
      </c>
      <c r="K104" s="31">
        <f t="shared" si="0"/>
        <v>2712.5</v>
      </c>
      <c r="L104" s="31">
        <f t="shared" si="1"/>
        <v>949.37499999999989</v>
      </c>
      <c r="M104" s="32">
        <v>0.35</v>
      </c>
      <c r="O104" s="33"/>
    </row>
    <row r="105" spans="1:15" ht="15.75" customHeight="1" x14ac:dyDescent="0.3">
      <c r="A105" s="22"/>
      <c r="B105" s="27" t="s">
        <v>30</v>
      </c>
      <c r="C105" s="27">
        <v>1197831</v>
      </c>
      <c r="D105" s="28">
        <v>44318</v>
      </c>
      <c r="E105" s="27" t="s">
        <v>31</v>
      </c>
      <c r="F105" s="27" t="s">
        <v>32</v>
      </c>
      <c r="G105" s="27" t="s">
        <v>33</v>
      </c>
      <c r="H105" s="27" t="s">
        <v>27</v>
      </c>
      <c r="I105" s="29">
        <v>0.4</v>
      </c>
      <c r="J105" s="30">
        <v>7000</v>
      </c>
      <c r="K105" s="31">
        <f t="shared" si="0"/>
        <v>2800</v>
      </c>
      <c r="L105" s="31">
        <f t="shared" si="1"/>
        <v>1260</v>
      </c>
      <c r="M105" s="32">
        <v>0.45</v>
      </c>
      <c r="O105" s="33"/>
    </row>
    <row r="106" spans="1:15" ht="15.75" customHeight="1" x14ac:dyDescent="0.3">
      <c r="A106" s="22"/>
      <c r="B106" s="27" t="s">
        <v>30</v>
      </c>
      <c r="C106" s="27">
        <v>1197831</v>
      </c>
      <c r="D106" s="28">
        <v>44318</v>
      </c>
      <c r="E106" s="27" t="s">
        <v>31</v>
      </c>
      <c r="F106" s="27" t="s">
        <v>32</v>
      </c>
      <c r="G106" s="27" t="s">
        <v>33</v>
      </c>
      <c r="H106" s="27" t="s">
        <v>28</v>
      </c>
      <c r="I106" s="29">
        <v>0.45</v>
      </c>
      <c r="J106" s="30">
        <v>6000</v>
      </c>
      <c r="K106" s="31">
        <f t="shared" si="0"/>
        <v>2700</v>
      </c>
      <c r="L106" s="31">
        <f t="shared" si="1"/>
        <v>810</v>
      </c>
      <c r="M106" s="32">
        <v>0.3</v>
      </c>
      <c r="O106" s="33"/>
    </row>
    <row r="107" spans="1:15" ht="15.75" customHeight="1" x14ac:dyDescent="0.3">
      <c r="A107" s="22"/>
      <c r="B107" s="27" t="s">
        <v>30</v>
      </c>
      <c r="C107" s="27">
        <v>1197831</v>
      </c>
      <c r="D107" s="28">
        <v>44318</v>
      </c>
      <c r="E107" s="27" t="s">
        <v>31</v>
      </c>
      <c r="F107" s="27" t="s">
        <v>32</v>
      </c>
      <c r="G107" s="27" t="s">
        <v>33</v>
      </c>
      <c r="H107" s="27" t="s">
        <v>29</v>
      </c>
      <c r="I107" s="29">
        <v>0.4</v>
      </c>
      <c r="J107" s="30">
        <v>9500</v>
      </c>
      <c r="K107" s="31">
        <f t="shared" si="0"/>
        <v>3800</v>
      </c>
      <c r="L107" s="31">
        <f t="shared" si="1"/>
        <v>1900</v>
      </c>
      <c r="M107" s="32">
        <v>0.5</v>
      </c>
      <c r="O107" s="33"/>
    </row>
    <row r="108" spans="1:15" ht="15.75" customHeight="1" x14ac:dyDescent="0.3">
      <c r="A108" s="22"/>
      <c r="B108" s="27" t="s">
        <v>30</v>
      </c>
      <c r="C108" s="27">
        <v>1197831</v>
      </c>
      <c r="D108" s="28">
        <v>44348</v>
      </c>
      <c r="E108" s="27" t="s">
        <v>31</v>
      </c>
      <c r="F108" s="27" t="s">
        <v>32</v>
      </c>
      <c r="G108" s="27" t="s">
        <v>33</v>
      </c>
      <c r="H108" s="27" t="s">
        <v>24</v>
      </c>
      <c r="I108" s="29">
        <v>0.4</v>
      </c>
      <c r="J108" s="30">
        <v>9500</v>
      </c>
      <c r="K108" s="31">
        <f t="shared" si="0"/>
        <v>3800</v>
      </c>
      <c r="L108" s="31">
        <f t="shared" si="1"/>
        <v>1330</v>
      </c>
      <c r="M108" s="32">
        <v>0.35</v>
      </c>
      <c r="O108" s="33"/>
    </row>
    <row r="109" spans="1:15" ht="15.75" customHeight="1" x14ac:dyDescent="0.3">
      <c r="A109" s="22"/>
      <c r="B109" s="27" t="s">
        <v>30</v>
      </c>
      <c r="C109" s="27">
        <v>1197831</v>
      </c>
      <c r="D109" s="28">
        <v>44348</v>
      </c>
      <c r="E109" s="27" t="s">
        <v>31</v>
      </c>
      <c r="F109" s="27" t="s">
        <v>32</v>
      </c>
      <c r="G109" s="27" t="s">
        <v>33</v>
      </c>
      <c r="H109" s="27" t="s">
        <v>25</v>
      </c>
      <c r="I109" s="29">
        <v>0.45</v>
      </c>
      <c r="J109" s="30">
        <v>9500</v>
      </c>
      <c r="K109" s="31">
        <f t="shared" si="0"/>
        <v>4275</v>
      </c>
      <c r="L109" s="31">
        <f t="shared" si="1"/>
        <v>1496.25</v>
      </c>
      <c r="M109" s="32">
        <v>0.35</v>
      </c>
      <c r="O109" s="33"/>
    </row>
    <row r="110" spans="1:15" ht="15.75" customHeight="1" x14ac:dyDescent="0.3">
      <c r="A110" s="22"/>
      <c r="B110" s="27" t="s">
        <v>30</v>
      </c>
      <c r="C110" s="27">
        <v>1197831</v>
      </c>
      <c r="D110" s="28">
        <v>44348</v>
      </c>
      <c r="E110" s="27" t="s">
        <v>31</v>
      </c>
      <c r="F110" s="27" t="s">
        <v>32</v>
      </c>
      <c r="G110" s="27" t="s">
        <v>33</v>
      </c>
      <c r="H110" s="27" t="s">
        <v>26</v>
      </c>
      <c r="I110" s="29">
        <v>0.4</v>
      </c>
      <c r="J110" s="30">
        <v>8000</v>
      </c>
      <c r="K110" s="31">
        <f t="shared" si="0"/>
        <v>3200</v>
      </c>
      <c r="L110" s="31">
        <f t="shared" si="1"/>
        <v>1120</v>
      </c>
      <c r="M110" s="32">
        <v>0.35</v>
      </c>
      <c r="O110" s="33"/>
    </row>
    <row r="111" spans="1:15" ht="15.75" customHeight="1" x14ac:dyDescent="0.3">
      <c r="A111" s="22"/>
      <c r="B111" s="27" t="s">
        <v>30</v>
      </c>
      <c r="C111" s="27">
        <v>1197831</v>
      </c>
      <c r="D111" s="28">
        <v>44348</v>
      </c>
      <c r="E111" s="27" t="s">
        <v>31</v>
      </c>
      <c r="F111" s="27" t="s">
        <v>32</v>
      </c>
      <c r="G111" s="27" t="s">
        <v>33</v>
      </c>
      <c r="H111" s="27" t="s">
        <v>27</v>
      </c>
      <c r="I111" s="29">
        <v>0.4</v>
      </c>
      <c r="J111" s="30">
        <v>7500</v>
      </c>
      <c r="K111" s="31">
        <f t="shared" si="0"/>
        <v>3000</v>
      </c>
      <c r="L111" s="31">
        <f t="shared" si="1"/>
        <v>1350</v>
      </c>
      <c r="M111" s="32">
        <v>0.45</v>
      </c>
      <c r="O111" s="33"/>
    </row>
    <row r="112" spans="1:15" ht="15.75" customHeight="1" x14ac:dyDescent="0.3">
      <c r="A112" s="22"/>
      <c r="B112" s="27" t="s">
        <v>30</v>
      </c>
      <c r="C112" s="27">
        <v>1197831</v>
      </c>
      <c r="D112" s="28">
        <v>44348</v>
      </c>
      <c r="E112" s="27" t="s">
        <v>31</v>
      </c>
      <c r="F112" s="27" t="s">
        <v>32</v>
      </c>
      <c r="G112" s="27" t="s">
        <v>33</v>
      </c>
      <c r="H112" s="27" t="s">
        <v>28</v>
      </c>
      <c r="I112" s="29">
        <v>0.45</v>
      </c>
      <c r="J112" s="30">
        <v>6500</v>
      </c>
      <c r="K112" s="31">
        <f t="shared" si="0"/>
        <v>2925</v>
      </c>
      <c r="L112" s="31">
        <f t="shared" si="1"/>
        <v>877.5</v>
      </c>
      <c r="M112" s="32">
        <v>0.3</v>
      </c>
      <c r="O112" s="33"/>
    </row>
    <row r="113" spans="1:15" ht="15.75" customHeight="1" x14ac:dyDescent="0.3">
      <c r="A113" s="22"/>
      <c r="B113" s="27" t="s">
        <v>30</v>
      </c>
      <c r="C113" s="27">
        <v>1197831</v>
      </c>
      <c r="D113" s="28">
        <v>44348</v>
      </c>
      <c r="E113" s="27" t="s">
        <v>31</v>
      </c>
      <c r="F113" s="27" t="s">
        <v>32</v>
      </c>
      <c r="G113" s="27" t="s">
        <v>33</v>
      </c>
      <c r="H113" s="27" t="s">
        <v>29</v>
      </c>
      <c r="I113" s="29">
        <v>0.5</v>
      </c>
      <c r="J113" s="30">
        <v>10000</v>
      </c>
      <c r="K113" s="31">
        <f t="shared" si="0"/>
        <v>5000</v>
      </c>
      <c r="L113" s="31">
        <f t="shared" si="1"/>
        <v>2500</v>
      </c>
      <c r="M113" s="32">
        <v>0.5</v>
      </c>
      <c r="O113" s="33"/>
    </row>
    <row r="114" spans="1:15" ht="15.75" customHeight="1" x14ac:dyDescent="0.3">
      <c r="A114" s="22"/>
      <c r="B114" s="27" t="s">
        <v>30</v>
      </c>
      <c r="C114" s="27">
        <v>1197831</v>
      </c>
      <c r="D114" s="28">
        <v>44380</v>
      </c>
      <c r="E114" s="27" t="s">
        <v>31</v>
      </c>
      <c r="F114" s="27" t="s">
        <v>32</v>
      </c>
      <c r="G114" s="27" t="s">
        <v>33</v>
      </c>
      <c r="H114" s="27" t="s">
        <v>24</v>
      </c>
      <c r="I114" s="29">
        <v>0.4</v>
      </c>
      <c r="J114" s="30">
        <v>9500</v>
      </c>
      <c r="K114" s="31">
        <f t="shared" si="0"/>
        <v>3800</v>
      </c>
      <c r="L114" s="31">
        <f t="shared" si="1"/>
        <v>1330</v>
      </c>
      <c r="M114" s="32">
        <v>0.35</v>
      </c>
      <c r="O114" s="33"/>
    </row>
    <row r="115" spans="1:15" ht="15.75" customHeight="1" x14ac:dyDescent="0.3">
      <c r="A115" s="22"/>
      <c r="B115" s="27" t="s">
        <v>30</v>
      </c>
      <c r="C115" s="27">
        <v>1197831</v>
      </c>
      <c r="D115" s="28">
        <v>44380</v>
      </c>
      <c r="E115" s="27" t="s">
        <v>31</v>
      </c>
      <c r="F115" s="27" t="s">
        <v>32</v>
      </c>
      <c r="G115" s="27" t="s">
        <v>33</v>
      </c>
      <c r="H115" s="27" t="s">
        <v>25</v>
      </c>
      <c r="I115" s="29">
        <v>0.45</v>
      </c>
      <c r="J115" s="30">
        <v>9500</v>
      </c>
      <c r="K115" s="31">
        <f t="shared" si="0"/>
        <v>4275</v>
      </c>
      <c r="L115" s="31">
        <f t="shared" si="1"/>
        <v>1496.25</v>
      </c>
      <c r="M115" s="32">
        <v>0.35</v>
      </c>
      <c r="O115" s="33"/>
    </row>
    <row r="116" spans="1:15" ht="15.75" customHeight="1" x14ac:dyDescent="0.3">
      <c r="A116" s="22"/>
      <c r="B116" s="27" t="s">
        <v>30</v>
      </c>
      <c r="C116" s="27">
        <v>1197831</v>
      </c>
      <c r="D116" s="28">
        <v>44380</v>
      </c>
      <c r="E116" s="27" t="s">
        <v>31</v>
      </c>
      <c r="F116" s="27" t="s">
        <v>32</v>
      </c>
      <c r="G116" s="27" t="s">
        <v>33</v>
      </c>
      <c r="H116" s="27" t="s">
        <v>26</v>
      </c>
      <c r="I116" s="29">
        <v>0.4</v>
      </c>
      <c r="J116" s="30">
        <v>11000</v>
      </c>
      <c r="K116" s="31">
        <f t="shared" si="0"/>
        <v>4400</v>
      </c>
      <c r="L116" s="31">
        <f t="shared" si="1"/>
        <v>1540</v>
      </c>
      <c r="M116" s="32">
        <v>0.35</v>
      </c>
      <c r="O116" s="33"/>
    </row>
    <row r="117" spans="1:15" ht="15.75" customHeight="1" x14ac:dyDescent="0.3">
      <c r="A117" s="22"/>
      <c r="B117" s="27" t="s">
        <v>30</v>
      </c>
      <c r="C117" s="27">
        <v>1197831</v>
      </c>
      <c r="D117" s="28">
        <v>44380</v>
      </c>
      <c r="E117" s="27" t="s">
        <v>31</v>
      </c>
      <c r="F117" s="27" t="s">
        <v>32</v>
      </c>
      <c r="G117" s="27" t="s">
        <v>33</v>
      </c>
      <c r="H117" s="27" t="s">
        <v>27</v>
      </c>
      <c r="I117" s="29">
        <v>0.4</v>
      </c>
      <c r="J117" s="30">
        <v>7000</v>
      </c>
      <c r="K117" s="31">
        <f t="shared" si="0"/>
        <v>2800</v>
      </c>
      <c r="L117" s="31">
        <f t="shared" si="1"/>
        <v>1260</v>
      </c>
      <c r="M117" s="32">
        <v>0.45</v>
      </c>
      <c r="O117" s="33"/>
    </row>
    <row r="118" spans="1:15" ht="15.75" customHeight="1" x14ac:dyDescent="0.3">
      <c r="A118" s="22"/>
      <c r="B118" s="27" t="s">
        <v>30</v>
      </c>
      <c r="C118" s="27">
        <v>1197831</v>
      </c>
      <c r="D118" s="28">
        <v>44380</v>
      </c>
      <c r="E118" s="27" t="s">
        <v>31</v>
      </c>
      <c r="F118" s="27" t="s">
        <v>32</v>
      </c>
      <c r="G118" s="27" t="s">
        <v>33</v>
      </c>
      <c r="H118" s="27" t="s">
        <v>28</v>
      </c>
      <c r="I118" s="29">
        <v>0.45</v>
      </c>
      <c r="J118" s="30">
        <v>7000</v>
      </c>
      <c r="K118" s="31">
        <f t="shared" si="0"/>
        <v>3150</v>
      </c>
      <c r="L118" s="31">
        <f t="shared" si="1"/>
        <v>945</v>
      </c>
      <c r="M118" s="32">
        <v>0.3</v>
      </c>
      <c r="O118" s="33"/>
    </row>
    <row r="119" spans="1:15" ht="15.75" customHeight="1" x14ac:dyDescent="0.3">
      <c r="A119" s="22"/>
      <c r="B119" s="27" t="s">
        <v>30</v>
      </c>
      <c r="C119" s="27">
        <v>1197831</v>
      </c>
      <c r="D119" s="28">
        <v>44380</v>
      </c>
      <c r="E119" s="27" t="s">
        <v>31</v>
      </c>
      <c r="F119" s="27" t="s">
        <v>32</v>
      </c>
      <c r="G119" s="27" t="s">
        <v>33</v>
      </c>
      <c r="H119" s="27" t="s">
        <v>29</v>
      </c>
      <c r="I119" s="29">
        <v>0.5</v>
      </c>
      <c r="J119" s="30">
        <v>9750</v>
      </c>
      <c r="K119" s="31">
        <f t="shared" si="0"/>
        <v>4875</v>
      </c>
      <c r="L119" s="31">
        <f t="shared" si="1"/>
        <v>2437.5</v>
      </c>
      <c r="M119" s="32">
        <v>0.5</v>
      </c>
      <c r="O119" s="33"/>
    </row>
    <row r="120" spans="1:15" ht="15.75" customHeight="1" x14ac:dyDescent="0.3">
      <c r="A120" s="22"/>
      <c r="B120" s="27" t="s">
        <v>30</v>
      </c>
      <c r="C120" s="27">
        <v>1197831</v>
      </c>
      <c r="D120" s="28">
        <v>44413</v>
      </c>
      <c r="E120" s="27" t="s">
        <v>31</v>
      </c>
      <c r="F120" s="27" t="s">
        <v>32</v>
      </c>
      <c r="G120" s="27" t="s">
        <v>33</v>
      </c>
      <c r="H120" s="27" t="s">
        <v>24</v>
      </c>
      <c r="I120" s="29">
        <v>0.4</v>
      </c>
      <c r="J120" s="30">
        <v>9250</v>
      </c>
      <c r="K120" s="31">
        <f t="shared" si="0"/>
        <v>3700</v>
      </c>
      <c r="L120" s="31">
        <f t="shared" si="1"/>
        <v>1295</v>
      </c>
      <c r="M120" s="32">
        <v>0.35</v>
      </c>
      <c r="O120" s="33"/>
    </row>
    <row r="121" spans="1:15" ht="15.75" customHeight="1" x14ac:dyDescent="0.3">
      <c r="A121" s="22"/>
      <c r="B121" s="27" t="s">
        <v>30</v>
      </c>
      <c r="C121" s="27">
        <v>1197831</v>
      </c>
      <c r="D121" s="28">
        <v>44413</v>
      </c>
      <c r="E121" s="27" t="s">
        <v>31</v>
      </c>
      <c r="F121" s="27" t="s">
        <v>32</v>
      </c>
      <c r="G121" s="27" t="s">
        <v>33</v>
      </c>
      <c r="H121" s="27" t="s">
        <v>25</v>
      </c>
      <c r="I121" s="29">
        <v>0.45</v>
      </c>
      <c r="J121" s="30">
        <v>9250</v>
      </c>
      <c r="K121" s="31">
        <f t="shared" si="0"/>
        <v>4162.5</v>
      </c>
      <c r="L121" s="31">
        <f t="shared" si="1"/>
        <v>1456.875</v>
      </c>
      <c r="M121" s="32">
        <v>0.35</v>
      </c>
      <c r="O121" s="33"/>
    </row>
    <row r="122" spans="1:15" ht="15.75" customHeight="1" x14ac:dyDescent="0.3">
      <c r="A122" s="22"/>
      <c r="B122" s="27" t="s">
        <v>30</v>
      </c>
      <c r="C122" s="27">
        <v>1197831</v>
      </c>
      <c r="D122" s="28">
        <v>44413</v>
      </c>
      <c r="E122" s="27" t="s">
        <v>31</v>
      </c>
      <c r="F122" s="27" t="s">
        <v>32</v>
      </c>
      <c r="G122" s="27" t="s">
        <v>33</v>
      </c>
      <c r="H122" s="27" t="s">
        <v>26</v>
      </c>
      <c r="I122" s="29">
        <v>0.4</v>
      </c>
      <c r="J122" s="30">
        <v>11000</v>
      </c>
      <c r="K122" s="31">
        <f t="shared" si="0"/>
        <v>4400</v>
      </c>
      <c r="L122" s="31">
        <f t="shared" si="1"/>
        <v>1540</v>
      </c>
      <c r="M122" s="32">
        <v>0.35</v>
      </c>
      <c r="O122" s="33"/>
    </row>
    <row r="123" spans="1:15" ht="15.75" customHeight="1" x14ac:dyDescent="0.3">
      <c r="A123" s="22"/>
      <c r="B123" s="27" t="s">
        <v>30</v>
      </c>
      <c r="C123" s="27">
        <v>1197831</v>
      </c>
      <c r="D123" s="28">
        <v>44413</v>
      </c>
      <c r="E123" s="27" t="s">
        <v>31</v>
      </c>
      <c r="F123" s="27" t="s">
        <v>32</v>
      </c>
      <c r="G123" s="27" t="s">
        <v>33</v>
      </c>
      <c r="H123" s="27" t="s">
        <v>27</v>
      </c>
      <c r="I123" s="29">
        <v>0.4</v>
      </c>
      <c r="J123" s="30">
        <v>6500</v>
      </c>
      <c r="K123" s="31">
        <f t="shared" si="0"/>
        <v>2600</v>
      </c>
      <c r="L123" s="31">
        <f t="shared" si="1"/>
        <v>1170</v>
      </c>
      <c r="M123" s="32">
        <v>0.45</v>
      </c>
      <c r="O123" s="33"/>
    </row>
    <row r="124" spans="1:15" ht="15.75" customHeight="1" x14ac:dyDescent="0.3">
      <c r="A124" s="22"/>
      <c r="B124" s="27" t="s">
        <v>30</v>
      </c>
      <c r="C124" s="27">
        <v>1197831</v>
      </c>
      <c r="D124" s="28">
        <v>44413</v>
      </c>
      <c r="E124" s="27" t="s">
        <v>31</v>
      </c>
      <c r="F124" s="27" t="s">
        <v>32</v>
      </c>
      <c r="G124" s="27" t="s">
        <v>33</v>
      </c>
      <c r="H124" s="27" t="s">
        <v>28</v>
      </c>
      <c r="I124" s="29">
        <v>0.45</v>
      </c>
      <c r="J124" s="30">
        <v>6500</v>
      </c>
      <c r="K124" s="31">
        <f t="shared" si="0"/>
        <v>2925</v>
      </c>
      <c r="L124" s="31">
        <f t="shared" si="1"/>
        <v>877.5</v>
      </c>
      <c r="M124" s="32">
        <v>0.3</v>
      </c>
      <c r="O124" s="33"/>
    </row>
    <row r="125" spans="1:15" ht="15.75" customHeight="1" x14ac:dyDescent="0.3">
      <c r="A125" s="22"/>
      <c r="B125" s="27" t="s">
        <v>30</v>
      </c>
      <c r="C125" s="27">
        <v>1197831</v>
      </c>
      <c r="D125" s="28">
        <v>44413</v>
      </c>
      <c r="E125" s="27" t="s">
        <v>31</v>
      </c>
      <c r="F125" s="27" t="s">
        <v>32</v>
      </c>
      <c r="G125" s="27" t="s">
        <v>33</v>
      </c>
      <c r="H125" s="27" t="s">
        <v>29</v>
      </c>
      <c r="I125" s="29">
        <v>0.5</v>
      </c>
      <c r="J125" s="30">
        <v>9000</v>
      </c>
      <c r="K125" s="31">
        <f t="shared" si="0"/>
        <v>4500</v>
      </c>
      <c r="L125" s="31">
        <f t="shared" si="1"/>
        <v>2250</v>
      </c>
      <c r="M125" s="32">
        <v>0.5</v>
      </c>
      <c r="O125" s="33"/>
    </row>
    <row r="126" spans="1:15" ht="15.75" customHeight="1" x14ac:dyDescent="0.3">
      <c r="A126" s="22"/>
      <c r="B126" s="27" t="s">
        <v>30</v>
      </c>
      <c r="C126" s="27">
        <v>1197831</v>
      </c>
      <c r="D126" s="28">
        <v>44441</v>
      </c>
      <c r="E126" s="27" t="s">
        <v>31</v>
      </c>
      <c r="F126" s="27" t="s">
        <v>32</v>
      </c>
      <c r="G126" s="27" t="s">
        <v>33</v>
      </c>
      <c r="H126" s="27" t="s">
        <v>24</v>
      </c>
      <c r="I126" s="29">
        <v>0.45</v>
      </c>
      <c r="J126" s="30">
        <v>8500</v>
      </c>
      <c r="K126" s="31">
        <f t="shared" si="0"/>
        <v>3825</v>
      </c>
      <c r="L126" s="31">
        <f t="shared" si="1"/>
        <v>1338.75</v>
      </c>
      <c r="M126" s="32">
        <v>0.35</v>
      </c>
      <c r="O126" s="33"/>
    </row>
    <row r="127" spans="1:15" ht="15.75" customHeight="1" x14ac:dyDescent="0.3">
      <c r="A127" s="22"/>
      <c r="B127" s="27" t="s">
        <v>30</v>
      </c>
      <c r="C127" s="27">
        <v>1197831</v>
      </c>
      <c r="D127" s="28">
        <v>44441</v>
      </c>
      <c r="E127" s="27" t="s">
        <v>31</v>
      </c>
      <c r="F127" s="27" t="s">
        <v>32</v>
      </c>
      <c r="G127" s="27" t="s">
        <v>33</v>
      </c>
      <c r="H127" s="27" t="s">
        <v>25</v>
      </c>
      <c r="I127" s="29">
        <v>0.45</v>
      </c>
      <c r="J127" s="30">
        <v>8500</v>
      </c>
      <c r="K127" s="31">
        <f t="shared" si="0"/>
        <v>3825</v>
      </c>
      <c r="L127" s="31">
        <f t="shared" si="1"/>
        <v>1338.75</v>
      </c>
      <c r="M127" s="32">
        <v>0.35</v>
      </c>
      <c r="O127" s="33"/>
    </row>
    <row r="128" spans="1:15" ht="15.75" customHeight="1" x14ac:dyDescent="0.3">
      <c r="A128" s="22"/>
      <c r="B128" s="27" t="s">
        <v>30</v>
      </c>
      <c r="C128" s="27">
        <v>1197831</v>
      </c>
      <c r="D128" s="28">
        <v>44441</v>
      </c>
      <c r="E128" s="27" t="s">
        <v>31</v>
      </c>
      <c r="F128" s="27" t="s">
        <v>32</v>
      </c>
      <c r="G128" s="27" t="s">
        <v>33</v>
      </c>
      <c r="H128" s="27" t="s">
        <v>26</v>
      </c>
      <c r="I128" s="29">
        <v>0.5</v>
      </c>
      <c r="J128" s="30">
        <v>9000</v>
      </c>
      <c r="K128" s="31">
        <f t="shared" si="0"/>
        <v>4500</v>
      </c>
      <c r="L128" s="31">
        <f t="shared" si="1"/>
        <v>1575</v>
      </c>
      <c r="M128" s="32">
        <v>0.35</v>
      </c>
      <c r="O128" s="33"/>
    </row>
    <row r="129" spans="1:15" ht="15.75" customHeight="1" x14ac:dyDescent="0.3">
      <c r="A129" s="22"/>
      <c r="B129" s="27" t="s">
        <v>30</v>
      </c>
      <c r="C129" s="27">
        <v>1197831</v>
      </c>
      <c r="D129" s="28">
        <v>44441</v>
      </c>
      <c r="E129" s="27" t="s">
        <v>31</v>
      </c>
      <c r="F129" s="27" t="s">
        <v>32</v>
      </c>
      <c r="G129" s="27" t="s">
        <v>33</v>
      </c>
      <c r="H129" s="27" t="s">
        <v>27</v>
      </c>
      <c r="I129" s="29">
        <v>0.5</v>
      </c>
      <c r="J129" s="30">
        <v>6250</v>
      </c>
      <c r="K129" s="31">
        <f t="shared" si="0"/>
        <v>3125</v>
      </c>
      <c r="L129" s="31">
        <f t="shared" si="1"/>
        <v>1406.25</v>
      </c>
      <c r="M129" s="32">
        <v>0.45</v>
      </c>
      <c r="O129" s="33"/>
    </row>
    <row r="130" spans="1:15" ht="15.75" customHeight="1" x14ac:dyDescent="0.3">
      <c r="A130" s="22"/>
      <c r="B130" s="27" t="s">
        <v>30</v>
      </c>
      <c r="C130" s="27">
        <v>1197831</v>
      </c>
      <c r="D130" s="28">
        <v>44441</v>
      </c>
      <c r="E130" s="27" t="s">
        <v>31</v>
      </c>
      <c r="F130" s="27" t="s">
        <v>32</v>
      </c>
      <c r="G130" s="27" t="s">
        <v>33</v>
      </c>
      <c r="H130" s="27" t="s">
        <v>28</v>
      </c>
      <c r="I130" s="29">
        <v>0.45</v>
      </c>
      <c r="J130" s="30">
        <v>6250</v>
      </c>
      <c r="K130" s="31">
        <f t="shared" si="0"/>
        <v>2812.5</v>
      </c>
      <c r="L130" s="31">
        <f t="shared" si="1"/>
        <v>843.75</v>
      </c>
      <c r="M130" s="32">
        <v>0.3</v>
      </c>
      <c r="O130" s="33"/>
    </row>
    <row r="131" spans="1:15" ht="15.75" customHeight="1" x14ac:dyDescent="0.3">
      <c r="A131" s="22"/>
      <c r="B131" s="27" t="s">
        <v>30</v>
      </c>
      <c r="C131" s="27">
        <v>1197831</v>
      </c>
      <c r="D131" s="28">
        <v>44441</v>
      </c>
      <c r="E131" s="27" t="s">
        <v>31</v>
      </c>
      <c r="F131" s="27" t="s">
        <v>32</v>
      </c>
      <c r="G131" s="27" t="s">
        <v>33</v>
      </c>
      <c r="H131" s="27" t="s">
        <v>29</v>
      </c>
      <c r="I131" s="29">
        <v>0.55000000000000004</v>
      </c>
      <c r="J131" s="30">
        <v>8500</v>
      </c>
      <c r="K131" s="31">
        <f t="shared" si="0"/>
        <v>4675</v>
      </c>
      <c r="L131" s="31">
        <f t="shared" si="1"/>
        <v>2337.5</v>
      </c>
      <c r="M131" s="32">
        <v>0.5</v>
      </c>
      <c r="O131" s="33"/>
    </row>
    <row r="132" spans="1:15" ht="15.75" customHeight="1" x14ac:dyDescent="0.3">
      <c r="A132" s="22"/>
      <c r="B132" s="27" t="s">
        <v>30</v>
      </c>
      <c r="C132" s="27">
        <v>1197831</v>
      </c>
      <c r="D132" s="28">
        <v>44470</v>
      </c>
      <c r="E132" s="27" t="s">
        <v>31</v>
      </c>
      <c r="F132" s="27" t="s">
        <v>32</v>
      </c>
      <c r="G132" s="27" t="s">
        <v>33</v>
      </c>
      <c r="H132" s="27" t="s">
        <v>24</v>
      </c>
      <c r="I132" s="29">
        <v>0.45</v>
      </c>
      <c r="J132" s="30">
        <v>8000</v>
      </c>
      <c r="K132" s="31">
        <f t="shared" si="0"/>
        <v>3600</v>
      </c>
      <c r="L132" s="31">
        <f t="shared" si="1"/>
        <v>1260</v>
      </c>
      <c r="M132" s="32">
        <v>0.35</v>
      </c>
      <c r="O132" s="33"/>
    </row>
    <row r="133" spans="1:15" ht="15.75" customHeight="1" x14ac:dyDescent="0.3">
      <c r="A133" s="22"/>
      <c r="B133" s="27" t="s">
        <v>30</v>
      </c>
      <c r="C133" s="27">
        <v>1197831</v>
      </c>
      <c r="D133" s="28">
        <v>44470</v>
      </c>
      <c r="E133" s="27" t="s">
        <v>31</v>
      </c>
      <c r="F133" s="27" t="s">
        <v>32</v>
      </c>
      <c r="G133" s="27" t="s">
        <v>33</v>
      </c>
      <c r="H133" s="27" t="s">
        <v>25</v>
      </c>
      <c r="I133" s="29">
        <v>0.45</v>
      </c>
      <c r="J133" s="30">
        <v>8000</v>
      </c>
      <c r="K133" s="31">
        <f t="shared" si="0"/>
        <v>3600</v>
      </c>
      <c r="L133" s="31">
        <f t="shared" si="1"/>
        <v>1260</v>
      </c>
      <c r="M133" s="32">
        <v>0.35</v>
      </c>
      <c r="O133" s="33"/>
    </row>
    <row r="134" spans="1:15" ht="15.75" customHeight="1" x14ac:dyDescent="0.3">
      <c r="A134" s="22"/>
      <c r="B134" s="27" t="s">
        <v>30</v>
      </c>
      <c r="C134" s="27">
        <v>1197831</v>
      </c>
      <c r="D134" s="28">
        <v>44470</v>
      </c>
      <c r="E134" s="27" t="s">
        <v>31</v>
      </c>
      <c r="F134" s="27" t="s">
        <v>32</v>
      </c>
      <c r="G134" s="27" t="s">
        <v>33</v>
      </c>
      <c r="H134" s="27" t="s">
        <v>26</v>
      </c>
      <c r="I134" s="29">
        <v>0.5</v>
      </c>
      <c r="J134" s="30">
        <v>7500</v>
      </c>
      <c r="K134" s="31">
        <f t="shared" si="0"/>
        <v>3750</v>
      </c>
      <c r="L134" s="31">
        <f t="shared" si="1"/>
        <v>1312.5</v>
      </c>
      <c r="M134" s="32">
        <v>0.35</v>
      </c>
      <c r="O134" s="33"/>
    </row>
    <row r="135" spans="1:15" ht="15.75" customHeight="1" x14ac:dyDescent="0.3">
      <c r="A135" s="22"/>
      <c r="B135" s="27" t="s">
        <v>30</v>
      </c>
      <c r="C135" s="27">
        <v>1197831</v>
      </c>
      <c r="D135" s="28">
        <v>44470</v>
      </c>
      <c r="E135" s="27" t="s">
        <v>31</v>
      </c>
      <c r="F135" s="27" t="s">
        <v>32</v>
      </c>
      <c r="G135" s="27" t="s">
        <v>33</v>
      </c>
      <c r="H135" s="27" t="s">
        <v>27</v>
      </c>
      <c r="I135" s="29">
        <v>0.5</v>
      </c>
      <c r="J135" s="30">
        <v>6000</v>
      </c>
      <c r="K135" s="31">
        <f t="shared" si="0"/>
        <v>3000</v>
      </c>
      <c r="L135" s="31">
        <f t="shared" si="1"/>
        <v>1350</v>
      </c>
      <c r="M135" s="32">
        <v>0.45</v>
      </c>
      <c r="O135" s="33"/>
    </row>
    <row r="136" spans="1:15" ht="15.75" customHeight="1" x14ac:dyDescent="0.3">
      <c r="A136" s="22"/>
      <c r="B136" s="27" t="s">
        <v>30</v>
      </c>
      <c r="C136" s="27">
        <v>1197831</v>
      </c>
      <c r="D136" s="28">
        <v>44470</v>
      </c>
      <c r="E136" s="27" t="s">
        <v>31</v>
      </c>
      <c r="F136" s="27" t="s">
        <v>32</v>
      </c>
      <c r="G136" s="27" t="s">
        <v>33</v>
      </c>
      <c r="H136" s="27" t="s">
        <v>28</v>
      </c>
      <c r="I136" s="29">
        <v>0.45</v>
      </c>
      <c r="J136" s="30">
        <v>5750</v>
      </c>
      <c r="K136" s="31">
        <f t="shared" si="0"/>
        <v>2587.5</v>
      </c>
      <c r="L136" s="31">
        <f t="shared" si="1"/>
        <v>776.25</v>
      </c>
      <c r="M136" s="32">
        <v>0.3</v>
      </c>
      <c r="O136" s="33"/>
    </row>
    <row r="137" spans="1:15" ht="15.75" customHeight="1" x14ac:dyDescent="0.3">
      <c r="A137" s="22"/>
      <c r="B137" s="27" t="s">
        <v>30</v>
      </c>
      <c r="C137" s="27">
        <v>1197831</v>
      </c>
      <c r="D137" s="28">
        <v>44470</v>
      </c>
      <c r="E137" s="27" t="s">
        <v>31</v>
      </c>
      <c r="F137" s="27" t="s">
        <v>32</v>
      </c>
      <c r="G137" s="27" t="s">
        <v>33</v>
      </c>
      <c r="H137" s="27" t="s">
        <v>29</v>
      </c>
      <c r="I137" s="29">
        <v>0.55000000000000004</v>
      </c>
      <c r="J137" s="30">
        <v>7500</v>
      </c>
      <c r="K137" s="31">
        <f t="shared" si="0"/>
        <v>4125</v>
      </c>
      <c r="L137" s="31">
        <f t="shared" si="1"/>
        <v>2062.5</v>
      </c>
      <c r="M137" s="32">
        <v>0.5</v>
      </c>
      <c r="O137" s="33"/>
    </row>
    <row r="138" spans="1:15" ht="15.75" customHeight="1" x14ac:dyDescent="0.3">
      <c r="A138" s="22"/>
      <c r="B138" s="27" t="s">
        <v>30</v>
      </c>
      <c r="C138" s="27">
        <v>1197831</v>
      </c>
      <c r="D138" s="28">
        <v>44502</v>
      </c>
      <c r="E138" s="27" t="s">
        <v>31</v>
      </c>
      <c r="F138" s="27" t="s">
        <v>32</v>
      </c>
      <c r="G138" s="27" t="s">
        <v>33</v>
      </c>
      <c r="H138" s="27" t="s">
        <v>24</v>
      </c>
      <c r="I138" s="29">
        <v>0.45</v>
      </c>
      <c r="J138" s="30">
        <v>9000</v>
      </c>
      <c r="K138" s="31">
        <f t="shared" si="0"/>
        <v>4050</v>
      </c>
      <c r="L138" s="31">
        <f t="shared" si="1"/>
        <v>1417.5</v>
      </c>
      <c r="M138" s="32">
        <v>0.35</v>
      </c>
      <c r="O138" s="33"/>
    </row>
    <row r="139" spans="1:15" ht="15.75" customHeight="1" x14ac:dyDescent="0.3">
      <c r="A139" s="22"/>
      <c r="B139" s="27" t="s">
        <v>30</v>
      </c>
      <c r="C139" s="27">
        <v>1197831</v>
      </c>
      <c r="D139" s="28">
        <v>44502</v>
      </c>
      <c r="E139" s="27" t="s">
        <v>31</v>
      </c>
      <c r="F139" s="27" t="s">
        <v>32</v>
      </c>
      <c r="G139" s="27" t="s">
        <v>33</v>
      </c>
      <c r="H139" s="27" t="s">
        <v>25</v>
      </c>
      <c r="I139" s="29">
        <v>0.45</v>
      </c>
      <c r="J139" s="30">
        <v>9000</v>
      </c>
      <c r="K139" s="31">
        <f t="shared" si="0"/>
        <v>4050</v>
      </c>
      <c r="L139" s="31">
        <f t="shared" si="1"/>
        <v>1417.5</v>
      </c>
      <c r="M139" s="32">
        <v>0.35</v>
      </c>
      <c r="O139" s="33"/>
    </row>
    <row r="140" spans="1:15" ht="15.75" customHeight="1" x14ac:dyDescent="0.3">
      <c r="A140" s="22"/>
      <c r="B140" s="27" t="s">
        <v>30</v>
      </c>
      <c r="C140" s="27">
        <v>1197831</v>
      </c>
      <c r="D140" s="28">
        <v>44502</v>
      </c>
      <c r="E140" s="27" t="s">
        <v>31</v>
      </c>
      <c r="F140" s="27" t="s">
        <v>32</v>
      </c>
      <c r="G140" s="27" t="s">
        <v>33</v>
      </c>
      <c r="H140" s="27" t="s">
        <v>26</v>
      </c>
      <c r="I140" s="29">
        <v>0.5</v>
      </c>
      <c r="J140" s="30">
        <v>8250</v>
      </c>
      <c r="K140" s="31">
        <f t="shared" si="0"/>
        <v>4125</v>
      </c>
      <c r="L140" s="31">
        <f t="shared" si="1"/>
        <v>1443.75</v>
      </c>
      <c r="M140" s="32">
        <v>0.35</v>
      </c>
      <c r="O140" s="33"/>
    </row>
    <row r="141" spans="1:15" ht="15.75" customHeight="1" x14ac:dyDescent="0.3">
      <c r="A141" s="22"/>
      <c r="B141" s="27" t="s">
        <v>30</v>
      </c>
      <c r="C141" s="27">
        <v>1197831</v>
      </c>
      <c r="D141" s="28">
        <v>44502</v>
      </c>
      <c r="E141" s="27" t="s">
        <v>31</v>
      </c>
      <c r="F141" s="27" t="s">
        <v>32</v>
      </c>
      <c r="G141" s="27" t="s">
        <v>33</v>
      </c>
      <c r="H141" s="27" t="s">
        <v>27</v>
      </c>
      <c r="I141" s="29">
        <v>0.5</v>
      </c>
      <c r="J141" s="30">
        <v>6750</v>
      </c>
      <c r="K141" s="31">
        <f t="shared" si="0"/>
        <v>3375</v>
      </c>
      <c r="L141" s="31">
        <f t="shared" si="1"/>
        <v>1518.75</v>
      </c>
      <c r="M141" s="32">
        <v>0.45</v>
      </c>
      <c r="O141" s="33"/>
    </row>
    <row r="142" spans="1:15" ht="15.75" customHeight="1" x14ac:dyDescent="0.3">
      <c r="A142" s="22"/>
      <c r="B142" s="27" t="s">
        <v>30</v>
      </c>
      <c r="C142" s="27">
        <v>1197831</v>
      </c>
      <c r="D142" s="28">
        <v>44502</v>
      </c>
      <c r="E142" s="27" t="s">
        <v>31</v>
      </c>
      <c r="F142" s="27" t="s">
        <v>32</v>
      </c>
      <c r="G142" s="27" t="s">
        <v>33</v>
      </c>
      <c r="H142" s="27" t="s">
        <v>28</v>
      </c>
      <c r="I142" s="29">
        <v>0.45</v>
      </c>
      <c r="J142" s="30">
        <v>6500</v>
      </c>
      <c r="K142" s="31">
        <f t="shared" si="0"/>
        <v>2925</v>
      </c>
      <c r="L142" s="31">
        <f t="shared" si="1"/>
        <v>877.5</v>
      </c>
      <c r="M142" s="32">
        <v>0.3</v>
      </c>
      <c r="O142" s="33"/>
    </row>
    <row r="143" spans="1:15" ht="15.75" customHeight="1" x14ac:dyDescent="0.3">
      <c r="A143" s="22"/>
      <c r="B143" s="27" t="s">
        <v>30</v>
      </c>
      <c r="C143" s="27">
        <v>1197831</v>
      </c>
      <c r="D143" s="28">
        <v>44502</v>
      </c>
      <c r="E143" s="27" t="s">
        <v>31</v>
      </c>
      <c r="F143" s="27" t="s">
        <v>32</v>
      </c>
      <c r="G143" s="27" t="s">
        <v>33</v>
      </c>
      <c r="H143" s="27" t="s">
        <v>29</v>
      </c>
      <c r="I143" s="29">
        <v>0.55000000000000004</v>
      </c>
      <c r="J143" s="30">
        <v>8500</v>
      </c>
      <c r="K143" s="31">
        <f t="shared" si="0"/>
        <v>4675</v>
      </c>
      <c r="L143" s="31">
        <f t="shared" si="1"/>
        <v>2337.5</v>
      </c>
      <c r="M143" s="32">
        <v>0.5</v>
      </c>
      <c r="O143" s="33"/>
    </row>
    <row r="144" spans="1:15" ht="15.75" customHeight="1" x14ac:dyDescent="0.3">
      <c r="A144" s="22"/>
      <c r="B144" s="27" t="s">
        <v>30</v>
      </c>
      <c r="C144" s="27">
        <v>1197831</v>
      </c>
      <c r="D144" s="28">
        <v>44531</v>
      </c>
      <c r="E144" s="27" t="s">
        <v>31</v>
      </c>
      <c r="F144" s="27" t="s">
        <v>32</v>
      </c>
      <c r="G144" s="27" t="s">
        <v>33</v>
      </c>
      <c r="H144" s="27" t="s">
        <v>24</v>
      </c>
      <c r="I144" s="29">
        <v>0.45</v>
      </c>
      <c r="J144" s="30">
        <v>9500</v>
      </c>
      <c r="K144" s="31">
        <f t="shared" si="0"/>
        <v>4275</v>
      </c>
      <c r="L144" s="31">
        <f t="shared" si="1"/>
        <v>1496.25</v>
      </c>
      <c r="M144" s="32">
        <v>0.35</v>
      </c>
      <c r="O144" s="33"/>
    </row>
    <row r="145" spans="1:15" ht="15.75" customHeight="1" x14ac:dyDescent="0.3">
      <c r="A145" s="22"/>
      <c r="B145" s="27" t="s">
        <v>30</v>
      </c>
      <c r="C145" s="27">
        <v>1197831</v>
      </c>
      <c r="D145" s="28">
        <v>44531</v>
      </c>
      <c r="E145" s="27" t="s">
        <v>31</v>
      </c>
      <c r="F145" s="27" t="s">
        <v>32</v>
      </c>
      <c r="G145" s="27" t="s">
        <v>33</v>
      </c>
      <c r="H145" s="27" t="s">
        <v>25</v>
      </c>
      <c r="I145" s="29">
        <v>0.45</v>
      </c>
      <c r="J145" s="30">
        <v>9500</v>
      </c>
      <c r="K145" s="31">
        <f t="shared" si="0"/>
        <v>4275</v>
      </c>
      <c r="L145" s="31">
        <f t="shared" si="1"/>
        <v>1496.25</v>
      </c>
      <c r="M145" s="32">
        <v>0.35</v>
      </c>
      <c r="O145" s="33"/>
    </row>
    <row r="146" spans="1:15" ht="15.75" customHeight="1" x14ac:dyDescent="0.3">
      <c r="A146" s="22"/>
      <c r="B146" s="27" t="s">
        <v>30</v>
      </c>
      <c r="C146" s="27">
        <v>1197831</v>
      </c>
      <c r="D146" s="28">
        <v>44531</v>
      </c>
      <c r="E146" s="27" t="s">
        <v>31</v>
      </c>
      <c r="F146" s="27" t="s">
        <v>32</v>
      </c>
      <c r="G146" s="27" t="s">
        <v>33</v>
      </c>
      <c r="H146" s="27" t="s">
        <v>26</v>
      </c>
      <c r="I146" s="29">
        <v>0.5</v>
      </c>
      <c r="J146" s="30">
        <v>8500</v>
      </c>
      <c r="K146" s="31">
        <f t="shared" si="0"/>
        <v>4250</v>
      </c>
      <c r="L146" s="31">
        <f t="shared" si="1"/>
        <v>1487.5</v>
      </c>
      <c r="M146" s="32">
        <v>0.35</v>
      </c>
      <c r="O146" s="33"/>
    </row>
    <row r="147" spans="1:15" ht="15.75" customHeight="1" x14ac:dyDescent="0.3">
      <c r="A147" s="22"/>
      <c r="B147" s="27" t="s">
        <v>30</v>
      </c>
      <c r="C147" s="27">
        <v>1197831</v>
      </c>
      <c r="D147" s="28">
        <v>44531</v>
      </c>
      <c r="E147" s="27" t="s">
        <v>31</v>
      </c>
      <c r="F147" s="27" t="s">
        <v>32</v>
      </c>
      <c r="G147" s="27" t="s">
        <v>33</v>
      </c>
      <c r="H147" s="27" t="s">
        <v>27</v>
      </c>
      <c r="I147" s="29">
        <v>0.5</v>
      </c>
      <c r="J147" s="30">
        <v>7000</v>
      </c>
      <c r="K147" s="31">
        <f t="shared" si="0"/>
        <v>3500</v>
      </c>
      <c r="L147" s="31">
        <f t="shared" si="1"/>
        <v>1575</v>
      </c>
      <c r="M147" s="32">
        <v>0.45</v>
      </c>
      <c r="O147" s="33"/>
    </row>
    <row r="148" spans="1:15" ht="15.75" customHeight="1" x14ac:dyDescent="0.3">
      <c r="A148" s="22"/>
      <c r="B148" s="27" t="s">
        <v>30</v>
      </c>
      <c r="C148" s="27">
        <v>1197831</v>
      </c>
      <c r="D148" s="28">
        <v>44531</v>
      </c>
      <c r="E148" s="27" t="s">
        <v>31</v>
      </c>
      <c r="F148" s="27" t="s">
        <v>32</v>
      </c>
      <c r="G148" s="27" t="s">
        <v>33</v>
      </c>
      <c r="H148" s="27" t="s">
        <v>28</v>
      </c>
      <c r="I148" s="29">
        <v>0.45</v>
      </c>
      <c r="J148" s="30">
        <v>6500</v>
      </c>
      <c r="K148" s="31">
        <f t="shared" si="0"/>
        <v>2925</v>
      </c>
      <c r="L148" s="31">
        <f t="shared" si="1"/>
        <v>877.5</v>
      </c>
      <c r="M148" s="32">
        <v>0.3</v>
      </c>
      <c r="O148" s="33"/>
    </row>
    <row r="149" spans="1:15" ht="15.75" customHeight="1" x14ac:dyDescent="0.3">
      <c r="A149" s="22"/>
      <c r="B149" s="27" t="s">
        <v>30</v>
      </c>
      <c r="C149" s="27">
        <v>1197831</v>
      </c>
      <c r="D149" s="28">
        <v>44531</v>
      </c>
      <c r="E149" s="27" t="s">
        <v>31</v>
      </c>
      <c r="F149" s="27" t="s">
        <v>32</v>
      </c>
      <c r="G149" s="27" t="s">
        <v>33</v>
      </c>
      <c r="H149" s="27" t="s">
        <v>29</v>
      </c>
      <c r="I149" s="29">
        <v>0.55000000000000004</v>
      </c>
      <c r="J149" s="30">
        <v>9000</v>
      </c>
      <c r="K149" s="31">
        <f t="shared" si="0"/>
        <v>4950</v>
      </c>
      <c r="L149" s="31">
        <f t="shared" si="1"/>
        <v>2475</v>
      </c>
      <c r="M149" s="32">
        <v>0.5</v>
      </c>
      <c r="O149" s="33"/>
    </row>
    <row r="150" spans="1:15" ht="15.75" customHeight="1" x14ac:dyDescent="0.3">
      <c r="A150" s="22"/>
      <c r="B150" s="27" t="s">
        <v>34</v>
      </c>
      <c r="C150" s="27">
        <v>1128299</v>
      </c>
      <c r="D150" s="28">
        <v>44216</v>
      </c>
      <c r="E150" s="27" t="s">
        <v>35</v>
      </c>
      <c r="F150" s="27" t="s">
        <v>36</v>
      </c>
      <c r="G150" s="27" t="s">
        <v>37</v>
      </c>
      <c r="H150" s="27" t="s">
        <v>24</v>
      </c>
      <c r="I150" s="29">
        <v>0.39999999999999997</v>
      </c>
      <c r="J150" s="30">
        <v>7750</v>
      </c>
      <c r="K150" s="31">
        <f t="shared" si="0"/>
        <v>3099.9999999999995</v>
      </c>
      <c r="L150" s="31">
        <f t="shared" si="1"/>
        <v>1085</v>
      </c>
      <c r="M150" s="32">
        <v>0.35000000000000003</v>
      </c>
      <c r="O150" s="22"/>
    </row>
    <row r="151" spans="1:15" ht="15.75" customHeight="1" x14ac:dyDescent="0.3">
      <c r="A151" s="22"/>
      <c r="B151" s="27" t="s">
        <v>34</v>
      </c>
      <c r="C151" s="27">
        <v>1128299</v>
      </c>
      <c r="D151" s="28">
        <v>44216</v>
      </c>
      <c r="E151" s="27" t="s">
        <v>35</v>
      </c>
      <c r="F151" s="27" t="s">
        <v>36</v>
      </c>
      <c r="G151" s="27" t="s">
        <v>37</v>
      </c>
      <c r="H151" s="27" t="s">
        <v>25</v>
      </c>
      <c r="I151" s="29">
        <v>0.5</v>
      </c>
      <c r="J151" s="30">
        <v>7750</v>
      </c>
      <c r="K151" s="31">
        <f t="shared" si="0"/>
        <v>3875</v>
      </c>
      <c r="L151" s="31">
        <f t="shared" si="1"/>
        <v>775</v>
      </c>
      <c r="M151" s="32">
        <v>0.2</v>
      </c>
      <c r="O151" s="22"/>
    </row>
    <row r="152" spans="1:15" ht="15.75" customHeight="1" x14ac:dyDescent="0.3">
      <c r="A152" s="22"/>
      <c r="B152" s="27" t="s">
        <v>34</v>
      </c>
      <c r="C152" s="27">
        <v>1128299</v>
      </c>
      <c r="D152" s="28">
        <v>44216</v>
      </c>
      <c r="E152" s="27" t="s">
        <v>35</v>
      </c>
      <c r="F152" s="27" t="s">
        <v>36</v>
      </c>
      <c r="G152" s="27" t="s">
        <v>37</v>
      </c>
      <c r="H152" s="27" t="s">
        <v>26</v>
      </c>
      <c r="I152" s="29">
        <v>0.5</v>
      </c>
      <c r="J152" s="30">
        <v>7750</v>
      </c>
      <c r="K152" s="31">
        <f t="shared" si="0"/>
        <v>3875</v>
      </c>
      <c r="L152" s="31">
        <f t="shared" si="1"/>
        <v>1356.2500000000002</v>
      </c>
      <c r="M152" s="32">
        <v>0.35000000000000003</v>
      </c>
      <c r="O152" s="22"/>
    </row>
    <row r="153" spans="1:15" ht="15.75" customHeight="1" x14ac:dyDescent="0.3">
      <c r="A153" s="22"/>
      <c r="B153" s="27" t="s">
        <v>34</v>
      </c>
      <c r="C153" s="27">
        <v>1128299</v>
      </c>
      <c r="D153" s="28">
        <v>44216</v>
      </c>
      <c r="E153" s="27" t="s">
        <v>35</v>
      </c>
      <c r="F153" s="27" t="s">
        <v>36</v>
      </c>
      <c r="G153" s="27" t="s">
        <v>37</v>
      </c>
      <c r="H153" s="27" t="s">
        <v>27</v>
      </c>
      <c r="I153" s="29">
        <v>0.5</v>
      </c>
      <c r="J153" s="30">
        <v>6250</v>
      </c>
      <c r="K153" s="31">
        <f t="shared" si="0"/>
        <v>3125</v>
      </c>
      <c r="L153" s="31">
        <f t="shared" si="1"/>
        <v>937.5</v>
      </c>
      <c r="M153" s="32">
        <v>0.3</v>
      </c>
      <c r="O153" s="22"/>
    </row>
    <row r="154" spans="1:15" ht="15.75" customHeight="1" x14ac:dyDescent="0.3">
      <c r="A154" s="22"/>
      <c r="B154" s="27" t="s">
        <v>34</v>
      </c>
      <c r="C154" s="27">
        <v>1128299</v>
      </c>
      <c r="D154" s="28">
        <v>44216</v>
      </c>
      <c r="E154" s="27" t="s">
        <v>35</v>
      </c>
      <c r="F154" s="27" t="s">
        <v>36</v>
      </c>
      <c r="G154" s="27" t="s">
        <v>37</v>
      </c>
      <c r="H154" s="27" t="s">
        <v>28</v>
      </c>
      <c r="I154" s="29">
        <v>0.55000000000000004</v>
      </c>
      <c r="J154" s="30">
        <v>5750</v>
      </c>
      <c r="K154" s="31">
        <f t="shared" si="0"/>
        <v>3162.5000000000005</v>
      </c>
      <c r="L154" s="31">
        <f t="shared" si="1"/>
        <v>1581.2500000000002</v>
      </c>
      <c r="M154" s="32">
        <v>0.5</v>
      </c>
      <c r="O154" s="22"/>
    </row>
    <row r="155" spans="1:15" ht="15.75" customHeight="1" x14ac:dyDescent="0.3">
      <c r="A155" s="22"/>
      <c r="B155" s="27" t="s">
        <v>34</v>
      </c>
      <c r="C155" s="27">
        <v>1128299</v>
      </c>
      <c r="D155" s="28">
        <v>44216</v>
      </c>
      <c r="E155" s="27" t="s">
        <v>35</v>
      </c>
      <c r="F155" s="27" t="s">
        <v>36</v>
      </c>
      <c r="G155" s="27" t="s">
        <v>37</v>
      </c>
      <c r="H155" s="27" t="s">
        <v>29</v>
      </c>
      <c r="I155" s="29">
        <v>0.5</v>
      </c>
      <c r="J155" s="30">
        <v>7750</v>
      </c>
      <c r="K155" s="31">
        <f t="shared" si="0"/>
        <v>3875</v>
      </c>
      <c r="L155" s="31">
        <f t="shared" si="1"/>
        <v>581.25000000000011</v>
      </c>
      <c r="M155" s="32">
        <v>0.15000000000000002</v>
      </c>
      <c r="O155" s="22"/>
    </row>
    <row r="156" spans="1:15" ht="15.75" customHeight="1" x14ac:dyDescent="0.3">
      <c r="A156" s="22"/>
      <c r="B156" s="27" t="s">
        <v>34</v>
      </c>
      <c r="C156" s="27">
        <v>1128299</v>
      </c>
      <c r="D156" s="28">
        <v>44247</v>
      </c>
      <c r="E156" s="27" t="s">
        <v>35</v>
      </c>
      <c r="F156" s="27" t="s">
        <v>36</v>
      </c>
      <c r="G156" s="27" t="s">
        <v>37</v>
      </c>
      <c r="H156" s="27" t="s">
        <v>24</v>
      </c>
      <c r="I156" s="29">
        <v>0.39999999999999997</v>
      </c>
      <c r="J156" s="30">
        <v>8250</v>
      </c>
      <c r="K156" s="31">
        <f t="shared" si="0"/>
        <v>3299.9999999999995</v>
      </c>
      <c r="L156" s="31">
        <f t="shared" si="1"/>
        <v>1155</v>
      </c>
      <c r="M156" s="32">
        <v>0.35000000000000003</v>
      </c>
      <c r="O156" s="22"/>
    </row>
    <row r="157" spans="1:15" ht="15.75" customHeight="1" x14ac:dyDescent="0.3">
      <c r="A157" s="22"/>
      <c r="B157" s="27" t="s">
        <v>34</v>
      </c>
      <c r="C157" s="27">
        <v>1128299</v>
      </c>
      <c r="D157" s="28">
        <v>44247</v>
      </c>
      <c r="E157" s="27" t="s">
        <v>35</v>
      </c>
      <c r="F157" s="27" t="s">
        <v>36</v>
      </c>
      <c r="G157" s="27" t="s">
        <v>37</v>
      </c>
      <c r="H157" s="27" t="s">
        <v>25</v>
      </c>
      <c r="I157" s="29">
        <v>0.5</v>
      </c>
      <c r="J157" s="30">
        <v>7250</v>
      </c>
      <c r="K157" s="31">
        <f t="shared" si="0"/>
        <v>3625</v>
      </c>
      <c r="L157" s="31">
        <f t="shared" si="1"/>
        <v>725</v>
      </c>
      <c r="M157" s="32">
        <v>0.2</v>
      </c>
      <c r="O157" s="22"/>
    </row>
    <row r="158" spans="1:15" ht="15.75" customHeight="1" x14ac:dyDescent="0.3">
      <c r="A158" s="22"/>
      <c r="B158" s="27" t="s">
        <v>34</v>
      </c>
      <c r="C158" s="27">
        <v>1128299</v>
      </c>
      <c r="D158" s="28">
        <v>44247</v>
      </c>
      <c r="E158" s="27" t="s">
        <v>35</v>
      </c>
      <c r="F158" s="27" t="s">
        <v>36</v>
      </c>
      <c r="G158" s="27" t="s">
        <v>37</v>
      </c>
      <c r="H158" s="27" t="s">
        <v>26</v>
      </c>
      <c r="I158" s="29">
        <v>0.5</v>
      </c>
      <c r="J158" s="30">
        <v>7250</v>
      </c>
      <c r="K158" s="31">
        <f t="shared" si="0"/>
        <v>3625</v>
      </c>
      <c r="L158" s="31">
        <f t="shared" si="1"/>
        <v>1268.7500000000002</v>
      </c>
      <c r="M158" s="32">
        <v>0.35000000000000003</v>
      </c>
      <c r="O158" s="22"/>
    </row>
    <row r="159" spans="1:15" ht="15.75" customHeight="1" x14ac:dyDescent="0.3">
      <c r="A159" s="22"/>
      <c r="B159" s="27" t="s">
        <v>34</v>
      </c>
      <c r="C159" s="27">
        <v>1128299</v>
      </c>
      <c r="D159" s="28">
        <v>44247</v>
      </c>
      <c r="E159" s="27" t="s">
        <v>35</v>
      </c>
      <c r="F159" s="27" t="s">
        <v>36</v>
      </c>
      <c r="G159" s="27" t="s">
        <v>37</v>
      </c>
      <c r="H159" s="27" t="s">
        <v>27</v>
      </c>
      <c r="I159" s="29">
        <v>0.5</v>
      </c>
      <c r="J159" s="30">
        <v>5750</v>
      </c>
      <c r="K159" s="31">
        <f t="shared" si="0"/>
        <v>2875</v>
      </c>
      <c r="L159" s="31">
        <f t="shared" si="1"/>
        <v>862.5</v>
      </c>
      <c r="M159" s="32">
        <v>0.3</v>
      </c>
      <c r="O159" s="22"/>
    </row>
    <row r="160" spans="1:15" ht="15.75" customHeight="1" x14ac:dyDescent="0.3">
      <c r="A160" s="22"/>
      <c r="B160" s="27" t="s">
        <v>34</v>
      </c>
      <c r="C160" s="27">
        <v>1128299</v>
      </c>
      <c r="D160" s="28">
        <v>44247</v>
      </c>
      <c r="E160" s="27" t="s">
        <v>35</v>
      </c>
      <c r="F160" s="27" t="s">
        <v>36</v>
      </c>
      <c r="G160" s="27" t="s">
        <v>37</v>
      </c>
      <c r="H160" s="27" t="s">
        <v>28</v>
      </c>
      <c r="I160" s="29">
        <v>0.55000000000000004</v>
      </c>
      <c r="J160" s="30">
        <v>5000</v>
      </c>
      <c r="K160" s="31">
        <f t="shared" si="0"/>
        <v>2750</v>
      </c>
      <c r="L160" s="31">
        <f t="shared" si="1"/>
        <v>1375</v>
      </c>
      <c r="M160" s="32">
        <v>0.5</v>
      </c>
      <c r="O160" s="22"/>
    </row>
    <row r="161" spans="1:15" ht="15.75" customHeight="1" x14ac:dyDescent="0.3">
      <c r="A161" s="22"/>
      <c r="B161" s="27" t="s">
        <v>34</v>
      </c>
      <c r="C161" s="27">
        <v>1128299</v>
      </c>
      <c r="D161" s="28">
        <v>44247</v>
      </c>
      <c r="E161" s="27" t="s">
        <v>35</v>
      </c>
      <c r="F161" s="27" t="s">
        <v>36</v>
      </c>
      <c r="G161" s="27" t="s">
        <v>37</v>
      </c>
      <c r="H161" s="27" t="s">
        <v>29</v>
      </c>
      <c r="I161" s="29">
        <v>0.5</v>
      </c>
      <c r="J161" s="30">
        <v>7000</v>
      </c>
      <c r="K161" s="31">
        <f t="shared" si="0"/>
        <v>3500</v>
      </c>
      <c r="L161" s="31">
        <f t="shared" si="1"/>
        <v>525.00000000000011</v>
      </c>
      <c r="M161" s="32">
        <v>0.15000000000000002</v>
      </c>
      <c r="O161" s="22"/>
    </row>
    <row r="162" spans="1:15" ht="15.75" customHeight="1" x14ac:dyDescent="0.3">
      <c r="A162" s="22"/>
      <c r="B162" s="27" t="s">
        <v>34</v>
      </c>
      <c r="C162" s="27">
        <v>1128299</v>
      </c>
      <c r="D162" s="28">
        <v>44274</v>
      </c>
      <c r="E162" s="27" t="s">
        <v>35</v>
      </c>
      <c r="F162" s="27" t="s">
        <v>36</v>
      </c>
      <c r="G162" s="27" t="s">
        <v>37</v>
      </c>
      <c r="H162" s="27" t="s">
        <v>24</v>
      </c>
      <c r="I162" s="29">
        <v>0.5</v>
      </c>
      <c r="J162" s="30">
        <v>8500</v>
      </c>
      <c r="K162" s="31">
        <f t="shared" si="0"/>
        <v>4250</v>
      </c>
      <c r="L162" s="31">
        <f t="shared" si="1"/>
        <v>1487.5000000000002</v>
      </c>
      <c r="M162" s="32">
        <v>0.35000000000000003</v>
      </c>
      <c r="O162" s="22"/>
    </row>
    <row r="163" spans="1:15" ht="15.75" customHeight="1" x14ac:dyDescent="0.3">
      <c r="A163" s="22"/>
      <c r="B163" s="27" t="s">
        <v>34</v>
      </c>
      <c r="C163" s="27">
        <v>1128299</v>
      </c>
      <c r="D163" s="28">
        <v>44274</v>
      </c>
      <c r="E163" s="27" t="s">
        <v>35</v>
      </c>
      <c r="F163" s="27" t="s">
        <v>36</v>
      </c>
      <c r="G163" s="27" t="s">
        <v>37</v>
      </c>
      <c r="H163" s="27" t="s">
        <v>25</v>
      </c>
      <c r="I163" s="29">
        <v>0.6</v>
      </c>
      <c r="J163" s="30">
        <v>7000</v>
      </c>
      <c r="K163" s="31">
        <f t="shared" si="0"/>
        <v>4200</v>
      </c>
      <c r="L163" s="31">
        <f t="shared" si="1"/>
        <v>840</v>
      </c>
      <c r="M163" s="32">
        <v>0.2</v>
      </c>
      <c r="O163" s="22"/>
    </row>
    <row r="164" spans="1:15" ht="15.75" customHeight="1" x14ac:dyDescent="0.3">
      <c r="A164" s="22"/>
      <c r="B164" s="27" t="s">
        <v>34</v>
      </c>
      <c r="C164" s="27">
        <v>1128299</v>
      </c>
      <c r="D164" s="28">
        <v>44274</v>
      </c>
      <c r="E164" s="27" t="s">
        <v>35</v>
      </c>
      <c r="F164" s="27" t="s">
        <v>36</v>
      </c>
      <c r="G164" s="27" t="s">
        <v>37</v>
      </c>
      <c r="H164" s="27" t="s">
        <v>26</v>
      </c>
      <c r="I164" s="29">
        <v>0.6</v>
      </c>
      <c r="J164" s="30">
        <v>7000</v>
      </c>
      <c r="K164" s="31">
        <f t="shared" si="0"/>
        <v>4200</v>
      </c>
      <c r="L164" s="31">
        <f t="shared" si="1"/>
        <v>1470.0000000000002</v>
      </c>
      <c r="M164" s="32">
        <v>0.35000000000000003</v>
      </c>
      <c r="O164" s="22"/>
    </row>
    <row r="165" spans="1:15" ht="15.75" customHeight="1" x14ac:dyDescent="0.3">
      <c r="A165" s="22"/>
      <c r="B165" s="27" t="s">
        <v>34</v>
      </c>
      <c r="C165" s="27">
        <v>1128299</v>
      </c>
      <c r="D165" s="28">
        <v>44274</v>
      </c>
      <c r="E165" s="27" t="s">
        <v>35</v>
      </c>
      <c r="F165" s="27" t="s">
        <v>36</v>
      </c>
      <c r="G165" s="27" t="s">
        <v>37</v>
      </c>
      <c r="H165" s="27" t="s">
        <v>27</v>
      </c>
      <c r="I165" s="29">
        <v>0.6</v>
      </c>
      <c r="J165" s="30">
        <v>6000</v>
      </c>
      <c r="K165" s="31">
        <f t="shared" si="0"/>
        <v>3600</v>
      </c>
      <c r="L165" s="31">
        <f t="shared" si="1"/>
        <v>1080</v>
      </c>
      <c r="M165" s="32">
        <v>0.3</v>
      </c>
      <c r="O165" s="22"/>
    </row>
    <row r="166" spans="1:15" ht="15.75" customHeight="1" x14ac:dyDescent="0.3">
      <c r="A166" s="22"/>
      <c r="B166" s="27" t="s">
        <v>34</v>
      </c>
      <c r="C166" s="27">
        <v>1128299</v>
      </c>
      <c r="D166" s="28">
        <v>44274</v>
      </c>
      <c r="E166" s="27" t="s">
        <v>35</v>
      </c>
      <c r="F166" s="27" t="s">
        <v>36</v>
      </c>
      <c r="G166" s="27" t="s">
        <v>37</v>
      </c>
      <c r="H166" s="27" t="s">
        <v>28</v>
      </c>
      <c r="I166" s="29">
        <v>0.65</v>
      </c>
      <c r="J166" s="30">
        <v>5000</v>
      </c>
      <c r="K166" s="31">
        <f t="shared" si="0"/>
        <v>3250</v>
      </c>
      <c r="L166" s="31">
        <f t="shared" si="1"/>
        <v>1625</v>
      </c>
      <c r="M166" s="32">
        <v>0.5</v>
      </c>
      <c r="O166" s="22"/>
    </row>
    <row r="167" spans="1:15" ht="15.75" customHeight="1" x14ac:dyDescent="0.3">
      <c r="A167" s="22"/>
      <c r="B167" s="27" t="s">
        <v>34</v>
      </c>
      <c r="C167" s="27">
        <v>1128299</v>
      </c>
      <c r="D167" s="28">
        <v>44274</v>
      </c>
      <c r="E167" s="27" t="s">
        <v>35</v>
      </c>
      <c r="F167" s="27" t="s">
        <v>36</v>
      </c>
      <c r="G167" s="27" t="s">
        <v>37</v>
      </c>
      <c r="H167" s="27" t="s">
        <v>29</v>
      </c>
      <c r="I167" s="29">
        <v>0.6</v>
      </c>
      <c r="J167" s="30">
        <v>7000</v>
      </c>
      <c r="K167" s="31">
        <f t="shared" si="0"/>
        <v>4200</v>
      </c>
      <c r="L167" s="31">
        <f t="shared" si="1"/>
        <v>630.00000000000011</v>
      </c>
      <c r="M167" s="32">
        <v>0.15000000000000002</v>
      </c>
      <c r="O167" s="22"/>
    </row>
    <row r="168" spans="1:15" ht="15.75" customHeight="1" x14ac:dyDescent="0.3">
      <c r="A168" s="22"/>
      <c r="B168" s="27" t="s">
        <v>34</v>
      </c>
      <c r="C168" s="27">
        <v>1128299</v>
      </c>
      <c r="D168" s="28">
        <v>44306</v>
      </c>
      <c r="E168" s="27" t="s">
        <v>35</v>
      </c>
      <c r="F168" s="27" t="s">
        <v>36</v>
      </c>
      <c r="G168" s="27" t="s">
        <v>37</v>
      </c>
      <c r="H168" s="27" t="s">
        <v>24</v>
      </c>
      <c r="I168" s="29">
        <v>0.6</v>
      </c>
      <c r="J168" s="30">
        <v>8750</v>
      </c>
      <c r="K168" s="31">
        <f t="shared" si="0"/>
        <v>5250</v>
      </c>
      <c r="L168" s="31">
        <f t="shared" si="1"/>
        <v>1837.5000000000002</v>
      </c>
      <c r="M168" s="32">
        <v>0.35000000000000003</v>
      </c>
      <c r="O168" s="22"/>
    </row>
    <row r="169" spans="1:15" ht="15.75" customHeight="1" x14ac:dyDescent="0.3">
      <c r="A169" s="22"/>
      <c r="B169" s="27" t="s">
        <v>34</v>
      </c>
      <c r="C169" s="27">
        <v>1128299</v>
      </c>
      <c r="D169" s="28">
        <v>44306</v>
      </c>
      <c r="E169" s="27" t="s">
        <v>35</v>
      </c>
      <c r="F169" s="27" t="s">
        <v>36</v>
      </c>
      <c r="G169" s="27" t="s">
        <v>37</v>
      </c>
      <c r="H169" s="27" t="s">
        <v>25</v>
      </c>
      <c r="I169" s="29">
        <v>0.65</v>
      </c>
      <c r="J169" s="30">
        <v>6750</v>
      </c>
      <c r="K169" s="31">
        <f t="shared" si="0"/>
        <v>4387.5</v>
      </c>
      <c r="L169" s="31">
        <f t="shared" si="1"/>
        <v>877.5</v>
      </c>
      <c r="M169" s="32">
        <v>0.2</v>
      </c>
      <c r="O169" s="22"/>
    </row>
    <row r="170" spans="1:15" ht="15.75" customHeight="1" x14ac:dyDescent="0.3">
      <c r="A170" s="22"/>
      <c r="B170" s="27" t="s">
        <v>34</v>
      </c>
      <c r="C170" s="27">
        <v>1128299</v>
      </c>
      <c r="D170" s="28">
        <v>44306</v>
      </c>
      <c r="E170" s="27" t="s">
        <v>35</v>
      </c>
      <c r="F170" s="27" t="s">
        <v>36</v>
      </c>
      <c r="G170" s="27" t="s">
        <v>37</v>
      </c>
      <c r="H170" s="27" t="s">
        <v>26</v>
      </c>
      <c r="I170" s="29">
        <v>0.65</v>
      </c>
      <c r="J170" s="30">
        <v>7250</v>
      </c>
      <c r="K170" s="31">
        <f t="shared" si="0"/>
        <v>4712.5</v>
      </c>
      <c r="L170" s="31">
        <f t="shared" si="1"/>
        <v>1649.3750000000002</v>
      </c>
      <c r="M170" s="32">
        <v>0.35000000000000003</v>
      </c>
      <c r="O170" s="22"/>
    </row>
    <row r="171" spans="1:15" ht="15.75" customHeight="1" x14ac:dyDescent="0.3">
      <c r="A171" s="22"/>
      <c r="B171" s="27" t="s">
        <v>34</v>
      </c>
      <c r="C171" s="27">
        <v>1128299</v>
      </c>
      <c r="D171" s="28">
        <v>44306</v>
      </c>
      <c r="E171" s="27" t="s">
        <v>35</v>
      </c>
      <c r="F171" s="27" t="s">
        <v>36</v>
      </c>
      <c r="G171" s="27" t="s">
        <v>37</v>
      </c>
      <c r="H171" s="27" t="s">
        <v>27</v>
      </c>
      <c r="I171" s="29">
        <v>0.6</v>
      </c>
      <c r="J171" s="30">
        <v>6250</v>
      </c>
      <c r="K171" s="31">
        <f t="shared" si="0"/>
        <v>3750</v>
      </c>
      <c r="L171" s="31">
        <f t="shared" si="1"/>
        <v>1125</v>
      </c>
      <c r="M171" s="32">
        <v>0.3</v>
      </c>
      <c r="O171" s="22"/>
    </row>
    <row r="172" spans="1:15" ht="15.75" customHeight="1" x14ac:dyDescent="0.3">
      <c r="A172" s="22"/>
      <c r="B172" s="27" t="s">
        <v>34</v>
      </c>
      <c r="C172" s="27">
        <v>1128299</v>
      </c>
      <c r="D172" s="28">
        <v>44306</v>
      </c>
      <c r="E172" s="27" t="s">
        <v>35</v>
      </c>
      <c r="F172" s="27" t="s">
        <v>36</v>
      </c>
      <c r="G172" s="27" t="s">
        <v>37</v>
      </c>
      <c r="H172" s="27" t="s">
        <v>28</v>
      </c>
      <c r="I172" s="29">
        <v>0.65</v>
      </c>
      <c r="J172" s="30">
        <v>5250</v>
      </c>
      <c r="K172" s="31">
        <f t="shared" si="0"/>
        <v>3412.5</v>
      </c>
      <c r="L172" s="31">
        <f t="shared" si="1"/>
        <v>1706.25</v>
      </c>
      <c r="M172" s="32">
        <v>0.5</v>
      </c>
      <c r="O172" s="22"/>
    </row>
    <row r="173" spans="1:15" ht="15.75" customHeight="1" x14ac:dyDescent="0.3">
      <c r="A173" s="22"/>
      <c r="B173" s="27" t="s">
        <v>34</v>
      </c>
      <c r="C173" s="27">
        <v>1128299</v>
      </c>
      <c r="D173" s="28">
        <v>44306</v>
      </c>
      <c r="E173" s="27" t="s">
        <v>35</v>
      </c>
      <c r="F173" s="27" t="s">
        <v>36</v>
      </c>
      <c r="G173" s="27" t="s">
        <v>37</v>
      </c>
      <c r="H173" s="27" t="s">
        <v>29</v>
      </c>
      <c r="I173" s="29">
        <v>0.8</v>
      </c>
      <c r="J173" s="30">
        <v>7000</v>
      </c>
      <c r="K173" s="31">
        <f t="shared" si="0"/>
        <v>5600</v>
      </c>
      <c r="L173" s="31">
        <f t="shared" si="1"/>
        <v>840.00000000000011</v>
      </c>
      <c r="M173" s="32">
        <v>0.15000000000000002</v>
      </c>
      <c r="O173" s="22"/>
    </row>
    <row r="174" spans="1:15" ht="15.75" customHeight="1" x14ac:dyDescent="0.3">
      <c r="A174" s="22"/>
      <c r="B174" s="27" t="s">
        <v>34</v>
      </c>
      <c r="C174" s="27">
        <v>1128299</v>
      </c>
      <c r="D174" s="28">
        <v>44337</v>
      </c>
      <c r="E174" s="27" t="s">
        <v>35</v>
      </c>
      <c r="F174" s="27" t="s">
        <v>36</v>
      </c>
      <c r="G174" s="27" t="s">
        <v>37</v>
      </c>
      <c r="H174" s="27" t="s">
        <v>24</v>
      </c>
      <c r="I174" s="29">
        <v>0.6</v>
      </c>
      <c r="J174" s="30">
        <v>9000</v>
      </c>
      <c r="K174" s="31">
        <f t="shared" si="0"/>
        <v>5400</v>
      </c>
      <c r="L174" s="31">
        <f t="shared" si="1"/>
        <v>2160</v>
      </c>
      <c r="M174" s="32">
        <v>0.4</v>
      </c>
      <c r="O174" s="22"/>
    </row>
    <row r="175" spans="1:15" ht="15.75" customHeight="1" x14ac:dyDescent="0.3">
      <c r="A175" s="22"/>
      <c r="B175" s="27" t="s">
        <v>34</v>
      </c>
      <c r="C175" s="27">
        <v>1128299</v>
      </c>
      <c r="D175" s="28">
        <v>44337</v>
      </c>
      <c r="E175" s="27" t="s">
        <v>35</v>
      </c>
      <c r="F175" s="27" t="s">
        <v>36</v>
      </c>
      <c r="G175" s="27" t="s">
        <v>37</v>
      </c>
      <c r="H175" s="27" t="s">
        <v>25</v>
      </c>
      <c r="I175" s="29">
        <v>0.65</v>
      </c>
      <c r="J175" s="30">
        <v>7500</v>
      </c>
      <c r="K175" s="31">
        <f t="shared" si="0"/>
        <v>4875</v>
      </c>
      <c r="L175" s="31">
        <f t="shared" si="1"/>
        <v>1218.75</v>
      </c>
      <c r="M175" s="32">
        <v>0.25</v>
      </c>
      <c r="O175" s="22"/>
    </row>
    <row r="176" spans="1:15" ht="15.75" customHeight="1" x14ac:dyDescent="0.3">
      <c r="A176" s="22"/>
      <c r="B176" s="27" t="s">
        <v>34</v>
      </c>
      <c r="C176" s="27">
        <v>1128299</v>
      </c>
      <c r="D176" s="28">
        <v>44337</v>
      </c>
      <c r="E176" s="27" t="s">
        <v>35</v>
      </c>
      <c r="F176" s="27" t="s">
        <v>36</v>
      </c>
      <c r="G176" s="27" t="s">
        <v>37</v>
      </c>
      <c r="H176" s="27" t="s">
        <v>26</v>
      </c>
      <c r="I176" s="29">
        <v>0.65</v>
      </c>
      <c r="J176" s="30">
        <v>7500</v>
      </c>
      <c r="K176" s="31">
        <f t="shared" si="0"/>
        <v>4875</v>
      </c>
      <c r="L176" s="31">
        <f t="shared" si="1"/>
        <v>1950</v>
      </c>
      <c r="M176" s="32">
        <v>0.4</v>
      </c>
      <c r="O176" s="22"/>
    </row>
    <row r="177" spans="1:15" ht="15.75" customHeight="1" x14ac:dyDescent="0.3">
      <c r="A177" s="22"/>
      <c r="B177" s="27" t="s">
        <v>34</v>
      </c>
      <c r="C177" s="27">
        <v>1128299</v>
      </c>
      <c r="D177" s="28">
        <v>44337</v>
      </c>
      <c r="E177" s="27" t="s">
        <v>35</v>
      </c>
      <c r="F177" s="27" t="s">
        <v>36</v>
      </c>
      <c r="G177" s="27" t="s">
        <v>37</v>
      </c>
      <c r="H177" s="27" t="s">
        <v>27</v>
      </c>
      <c r="I177" s="29">
        <v>0.6</v>
      </c>
      <c r="J177" s="30">
        <v>6500</v>
      </c>
      <c r="K177" s="31">
        <f t="shared" si="0"/>
        <v>3900</v>
      </c>
      <c r="L177" s="31">
        <f t="shared" si="1"/>
        <v>1365</v>
      </c>
      <c r="M177" s="32">
        <v>0.35</v>
      </c>
      <c r="O177" s="22"/>
    </row>
    <row r="178" spans="1:15" ht="15.75" customHeight="1" x14ac:dyDescent="0.3">
      <c r="A178" s="22"/>
      <c r="B178" s="27" t="s">
        <v>34</v>
      </c>
      <c r="C178" s="27">
        <v>1128299</v>
      </c>
      <c r="D178" s="28">
        <v>44337</v>
      </c>
      <c r="E178" s="27" t="s">
        <v>35</v>
      </c>
      <c r="F178" s="27" t="s">
        <v>36</v>
      </c>
      <c r="G178" s="27" t="s">
        <v>37</v>
      </c>
      <c r="H178" s="27" t="s">
        <v>28</v>
      </c>
      <c r="I178" s="29">
        <v>0.65</v>
      </c>
      <c r="J178" s="30">
        <v>5500</v>
      </c>
      <c r="K178" s="31">
        <f t="shared" si="0"/>
        <v>3575</v>
      </c>
      <c r="L178" s="31">
        <f t="shared" si="1"/>
        <v>1966.2500000000002</v>
      </c>
      <c r="M178" s="32">
        <v>0.55000000000000004</v>
      </c>
      <c r="O178" s="22"/>
    </row>
    <row r="179" spans="1:15" ht="15.75" customHeight="1" x14ac:dyDescent="0.3">
      <c r="A179" s="22"/>
      <c r="B179" s="27" t="s">
        <v>34</v>
      </c>
      <c r="C179" s="27">
        <v>1128299</v>
      </c>
      <c r="D179" s="28">
        <v>44337</v>
      </c>
      <c r="E179" s="27" t="s">
        <v>35</v>
      </c>
      <c r="F179" s="27" t="s">
        <v>36</v>
      </c>
      <c r="G179" s="27" t="s">
        <v>37</v>
      </c>
      <c r="H179" s="27" t="s">
        <v>29</v>
      </c>
      <c r="I179" s="29">
        <v>0.8</v>
      </c>
      <c r="J179" s="30">
        <v>7250</v>
      </c>
      <c r="K179" s="31">
        <f t="shared" si="0"/>
        <v>5800</v>
      </c>
      <c r="L179" s="31">
        <f t="shared" si="1"/>
        <v>1160</v>
      </c>
      <c r="M179" s="32">
        <v>0.2</v>
      </c>
      <c r="O179" s="22"/>
    </row>
    <row r="180" spans="1:15" ht="15.75" customHeight="1" x14ac:dyDescent="0.3">
      <c r="A180" s="22"/>
      <c r="B180" s="27" t="s">
        <v>34</v>
      </c>
      <c r="C180" s="27">
        <v>1128299</v>
      </c>
      <c r="D180" s="28">
        <v>44367</v>
      </c>
      <c r="E180" s="27" t="s">
        <v>35</v>
      </c>
      <c r="F180" s="27" t="s">
        <v>36</v>
      </c>
      <c r="G180" s="27" t="s">
        <v>37</v>
      </c>
      <c r="H180" s="27" t="s">
        <v>24</v>
      </c>
      <c r="I180" s="29">
        <v>0.6</v>
      </c>
      <c r="J180" s="30">
        <v>9750</v>
      </c>
      <c r="K180" s="31">
        <f t="shared" si="0"/>
        <v>5850</v>
      </c>
      <c r="L180" s="31">
        <f t="shared" si="1"/>
        <v>2340</v>
      </c>
      <c r="M180" s="32">
        <v>0.4</v>
      </c>
      <c r="O180" s="22"/>
    </row>
    <row r="181" spans="1:15" ht="15.75" customHeight="1" x14ac:dyDescent="0.3">
      <c r="A181" s="22"/>
      <c r="B181" s="27" t="s">
        <v>34</v>
      </c>
      <c r="C181" s="27">
        <v>1128299</v>
      </c>
      <c r="D181" s="28">
        <v>44367</v>
      </c>
      <c r="E181" s="27" t="s">
        <v>35</v>
      </c>
      <c r="F181" s="27" t="s">
        <v>36</v>
      </c>
      <c r="G181" s="27" t="s">
        <v>37</v>
      </c>
      <c r="H181" s="27" t="s">
        <v>25</v>
      </c>
      <c r="I181" s="29">
        <v>0.65</v>
      </c>
      <c r="J181" s="30">
        <v>8250</v>
      </c>
      <c r="K181" s="31">
        <f t="shared" si="0"/>
        <v>5362.5</v>
      </c>
      <c r="L181" s="31">
        <f t="shared" si="1"/>
        <v>1340.625</v>
      </c>
      <c r="M181" s="32">
        <v>0.25</v>
      </c>
      <c r="O181" s="22"/>
    </row>
    <row r="182" spans="1:15" ht="15.75" customHeight="1" x14ac:dyDescent="0.3">
      <c r="A182" s="22"/>
      <c r="B182" s="27" t="s">
        <v>34</v>
      </c>
      <c r="C182" s="27">
        <v>1128299</v>
      </c>
      <c r="D182" s="28">
        <v>44367</v>
      </c>
      <c r="E182" s="27" t="s">
        <v>35</v>
      </c>
      <c r="F182" s="27" t="s">
        <v>36</v>
      </c>
      <c r="G182" s="27" t="s">
        <v>37</v>
      </c>
      <c r="H182" s="27" t="s">
        <v>26</v>
      </c>
      <c r="I182" s="29">
        <v>0.65</v>
      </c>
      <c r="J182" s="30">
        <v>8250</v>
      </c>
      <c r="K182" s="31">
        <f t="shared" si="0"/>
        <v>5362.5</v>
      </c>
      <c r="L182" s="31">
        <f t="shared" si="1"/>
        <v>2145</v>
      </c>
      <c r="M182" s="32">
        <v>0.4</v>
      </c>
      <c r="O182" s="22"/>
    </row>
    <row r="183" spans="1:15" ht="15.75" customHeight="1" x14ac:dyDescent="0.3">
      <c r="A183" s="22"/>
      <c r="B183" s="27" t="s">
        <v>34</v>
      </c>
      <c r="C183" s="27">
        <v>1128299</v>
      </c>
      <c r="D183" s="28">
        <v>44367</v>
      </c>
      <c r="E183" s="27" t="s">
        <v>35</v>
      </c>
      <c r="F183" s="27" t="s">
        <v>36</v>
      </c>
      <c r="G183" s="27" t="s">
        <v>37</v>
      </c>
      <c r="H183" s="27" t="s">
        <v>27</v>
      </c>
      <c r="I183" s="29">
        <v>0.6</v>
      </c>
      <c r="J183" s="30">
        <v>7000</v>
      </c>
      <c r="K183" s="31">
        <f t="shared" si="0"/>
        <v>4200</v>
      </c>
      <c r="L183" s="31">
        <f t="shared" si="1"/>
        <v>1470</v>
      </c>
      <c r="M183" s="32">
        <v>0.35</v>
      </c>
      <c r="O183" s="22"/>
    </row>
    <row r="184" spans="1:15" ht="15.75" customHeight="1" x14ac:dyDescent="0.3">
      <c r="A184" s="22"/>
      <c r="B184" s="27" t="s">
        <v>34</v>
      </c>
      <c r="C184" s="27">
        <v>1128299</v>
      </c>
      <c r="D184" s="28">
        <v>44367</v>
      </c>
      <c r="E184" s="27" t="s">
        <v>35</v>
      </c>
      <c r="F184" s="27" t="s">
        <v>36</v>
      </c>
      <c r="G184" s="27" t="s">
        <v>37</v>
      </c>
      <c r="H184" s="27" t="s">
        <v>28</v>
      </c>
      <c r="I184" s="29">
        <v>0.65</v>
      </c>
      <c r="J184" s="30">
        <v>5750</v>
      </c>
      <c r="K184" s="31">
        <f t="shared" si="0"/>
        <v>3737.5</v>
      </c>
      <c r="L184" s="31">
        <f t="shared" si="1"/>
        <v>2055.625</v>
      </c>
      <c r="M184" s="32">
        <v>0.55000000000000004</v>
      </c>
      <c r="O184" s="22"/>
    </row>
    <row r="185" spans="1:15" ht="15.75" customHeight="1" x14ac:dyDescent="0.3">
      <c r="A185" s="22"/>
      <c r="B185" s="27" t="s">
        <v>34</v>
      </c>
      <c r="C185" s="27">
        <v>1128299</v>
      </c>
      <c r="D185" s="28">
        <v>44367</v>
      </c>
      <c r="E185" s="27" t="s">
        <v>35</v>
      </c>
      <c r="F185" s="27" t="s">
        <v>36</v>
      </c>
      <c r="G185" s="27" t="s">
        <v>37</v>
      </c>
      <c r="H185" s="27" t="s">
        <v>29</v>
      </c>
      <c r="I185" s="29">
        <v>0.8</v>
      </c>
      <c r="J185" s="30">
        <v>8750</v>
      </c>
      <c r="K185" s="31">
        <f t="shared" si="0"/>
        <v>7000</v>
      </c>
      <c r="L185" s="31">
        <f t="shared" si="1"/>
        <v>1400</v>
      </c>
      <c r="M185" s="32">
        <v>0.2</v>
      </c>
      <c r="O185" s="22"/>
    </row>
    <row r="186" spans="1:15" ht="15.75" customHeight="1" x14ac:dyDescent="0.3">
      <c r="A186" s="22"/>
      <c r="B186" s="27" t="s">
        <v>34</v>
      </c>
      <c r="C186" s="27">
        <v>1128299</v>
      </c>
      <c r="D186" s="28">
        <v>44396</v>
      </c>
      <c r="E186" s="27" t="s">
        <v>35</v>
      </c>
      <c r="F186" s="27" t="s">
        <v>36</v>
      </c>
      <c r="G186" s="27" t="s">
        <v>37</v>
      </c>
      <c r="H186" s="27" t="s">
        <v>24</v>
      </c>
      <c r="I186" s="29">
        <v>0.6</v>
      </c>
      <c r="J186" s="30">
        <v>10250</v>
      </c>
      <c r="K186" s="31">
        <f t="shared" si="0"/>
        <v>6150</v>
      </c>
      <c r="L186" s="31">
        <f t="shared" si="1"/>
        <v>2152.5</v>
      </c>
      <c r="M186" s="32">
        <v>0.35000000000000003</v>
      </c>
      <c r="O186" s="22"/>
    </row>
    <row r="187" spans="1:15" ht="15.75" customHeight="1" x14ac:dyDescent="0.3">
      <c r="A187" s="22"/>
      <c r="B187" s="27" t="s">
        <v>34</v>
      </c>
      <c r="C187" s="27">
        <v>1128299</v>
      </c>
      <c r="D187" s="28">
        <v>44396</v>
      </c>
      <c r="E187" s="27" t="s">
        <v>35</v>
      </c>
      <c r="F187" s="27" t="s">
        <v>36</v>
      </c>
      <c r="G187" s="27" t="s">
        <v>37</v>
      </c>
      <c r="H187" s="27" t="s">
        <v>25</v>
      </c>
      <c r="I187" s="29">
        <v>0.65</v>
      </c>
      <c r="J187" s="30">
        <v>8750</v>
      </c>
      <c r="K187" s="31">
        <f t="shared" si="0"/>
        <v>5687.5</v>
      </c>
      <c r="L187" s="31">
        <f t="shared" si="1"/>
        <v>1137.5</v>
      </c>
      <c r="M187" s="32">
        <v>0.2</v>
      </c>
      <c r="O187" s="22"/>
    </row>
    <row r="188" spans="1:15" ht="15.75" customHeight="1" x14ac:dyDescent="0.3">
      <c r="A188" s="22"/>
      <c r="B188" s="27" t="s">
        <v>34</v>
      </c>
      <c r="C188" s="27">
        <v>1128299</v>
      </c>
      <c r="D188" s="28">
        <v>44396</v>
      </c>
      <c r="E188" s="27" t="s">
        <v>35</v>
      </c>
      <c r="F188" s="27" t="s">
        <v>36</v>
      </c>
      <c r="G188" s="27" t="s">
        <v>37</v>
      </c>
      <c r="H188" s="27" t="s">
        <v>26</v>
      </c>
      <c r="I188" s="29">
        <v>0.65</v>
      </c>
      <c r="J188" s="30">
        <v>8250</v>
      </c>
      <c r="K188" s="31">
        <f t="shared" si="0"/>
        <v>5362.5</v>
      </c>
      <c r="L188" s="31">
        <f t="shared" si="1"/>
        <v>1876.8750000000002</v>
      </c>
      <c r="M188" s="32">
        <v>0.35000000000000003</v>
      </c>
      <c r="O188" s="22"/>
    </row>
    <row r="189" spans="1:15" ht="15.75" customHeight="1" x14ac:dyDescent="0.3">
      <c r="A189" s="22"/>
      <c r="B189" s="27" t="s">
        <v>34</v>
      </c>
      <c r="C189" s="27">
        <v>1128299</v>
      </c>
      <c r="D189" s="28">
        <v>44396</v>
      </c>
      <c r="E189" s="27" t="s">
        <v>35</v>
      </c>
      <c r="F189" s="27" t="s">
        <v>36</v>
      </c>
      <c r="G189" s="27" t="s">
        <v>37</v>
      </c>
      <c r="H189" s="27" t="s">
        <v>27</v>
      </c>
      <c r="I189" s="29">
        <v>0.6</v>
      </c>
      <c r="J189" s="30">
        <v>7250</v>
      </c>
      <c r="K189" s="31">
        <f t="shared" si="0"/>
        <v>4350</v>
      </c>
      <c r="L189" s="31">
        <f t="shared" si="1"/>
        <v>1305</v>
      </c>
      <c r="M189" s="32">
        <v>0.3</v>
      </c>
      <c r="O189" s="22"/>
    </row>
    <row r="190" spans="1:15" ht="15.75" customHeight="1" x14ac:dyDescent="0.3">
      <c r="A190" s="22"/>
      <c r="B190" s="27" t="s">
        <v>34</v>
      </c>
      <c r="C190" s="27">
        <v>1128299</v>
      </c>
      <c r="D190" s="28">
        <v>44396</v>
      </c>
      <c r="E190" s="27" t="s">
        <v>35</v>
      </c>
      <c r="F190" s="27" t="s">
        <v>36</v>
      </c>
      <c r="G190" s="27" t="s">
        <v>37</v>
      </c>
      <c r="H190" s="27" t="s">
        <v>28</v>
      </c>
      <c r="I190" s="29">
        <v>0.65</v>
      </c>
      <c r="J190" s="30">
        <v>7750</v>
      </c>
      <c r="K190" s="31">
        <f t="shared" si="0"/>
        <v>5037.5</v>
      </c>
      <c r="L190" s="31">
        <f t="shared" si="1"/>
        <v>2518.75</v>
      </c>
      <c r="M190" s="32">
        <v>0.5</v>
      </c>
      <c r="O190" s="22"/>
    </row>
    <row r="191" spans="1:15" ht="15.75" customHeight="1" x14ac:dyDescent="0.3">
      <c r="A191" s="22"/>
      <c r="B191" s="27" t="s">
        <v>34</v>
      </c>
      <c r="C191" s="27">
        <v>1128299</v>
      </c>
      <c r="D191" s="28">
        <v>44396</v>
      </c>
      <c r="E191" s="27" t="s">
        <v>35</v>
      </c>
      <c r="F191" s="27" t="s">
        <v>36</v>
      </c>
      <c r="G191" s="27" t="s">
        <v>37</v>
      </c>
      <c r="H191" s="27" t="s">
        <v>29</v>
      </c>
      <c r="I191" s="29">
        <v>0.8</v>
      </c>
      <c r="J191" s="30">
        <v>7750</v>
      </c>
      <c r="K191" s="31">
        <f t="shared" si="0"/>
        <v>6200</v>
      </c>
      <c r="L191" s="31">
        <f t="shared" si="1"/>
        <v>930.00000000000011</v>
      </c>
      <c r="M191" s="32">
        <v>0.15000000000000002</v>
      </c>
      <c r="O191" s="22"/>
    </row>
    <row r="192" spans="1:15" ht="15.75" customHeight="1" x14ac:dyDescent="0.3">
      <c r="A192" s="22"/>
      <c r="B192" s="27" t="s">
        <v>34</v>
      </c>
      <c r="C192" s="27">
        <v>1128299</v>
      </c>
      <c r="D192" s="28">
        <v>44428</v>
      </c>
      <c r="E192" s="27" t="s">
        <v>35</v>
      </c>
      <c r="F192" s="27" t="s">
        <v>36</v>
      </c>
      <c r="G192" s="27" t="s">
        <v>37</v>
      </c>
      <c r="H192" s="27" t="s">
        <v>24</v>
      </c>
      <c r="I192" s="29">
        <v>0.65</v>
      </c>
      <c r="J192" s="30">
        <v>9750</v>
      </c>
      <c r="K192" s="31">
        <f t="shared" si="0"/>
        <v>6337.5</v>
      </c>
      <c r="L192" s="31">
        <f t="shared" si="1"/>
        <v>2218.125</v>
      </c>
      <c r="M192" s="32">
        <v>0.35000000000000003</v>
      </c>
      <c r="O192" s="22"/>
    </row>
    <row r="193" spans="1:15" ht="15.75" customHeight="1" x14ac:dyDescent="0.3">
      <c r="A193" s="22"/>
      <c r="B193" s="27" t="s">
        <v>34</v>
      </c>
      <c r="C193" s="27">
        <v>1128299</v>
      </c>
      <c r="D193" s="28">
        <v>44428</v>
      </c>
      <c r="E193" s="27" t="s">
        <v>35</v>
      </c>
      <c r="F193" s="27" t="s">
        <v>36</v>
      </c>
      <c r="G193" s="27" t="s">
        <v>37</v>
      </c>
      <c r="H193" s="27" t="s">
        <v>25</v>
      </c>
      <c r="I193" s="29">
        <v>0.70000000000000007</v>
      </c>
      <c r="J193" s="30">
        <v>9250</v>
      </c>
      <c r="K193" s="31">
        <f t="shared" si="0"/>
        <v>6475.0000000000009</v>
      </c>
      <c r="L193" s="31">
        <f t="shared" si="1"/>
        <v>1295.0000000000002</v>
      </c>
      <c r="M193" s="32">
        <v>0.2</v>
      </c>
      <c r="O193" s="22"/>
    </row>
    <row r="194" spans="1:15" ht="15.75" customHeight="1" x14ac:dyDescent="0.3">
      <c r="A194" s="22"/>
      <c r="B194" s="27" t="s">
        <v>34</v>
      </c>
      <c r="C194" s="27">
        <v>1128299</v>
      </c>
      <c r="D194" s="28">
        <v>44428</v>
      </c>
      <c r="E194" s="27" t="s">
        <v>35</v>
      </c>
      <c r="F194" s="27" t="s">
        <v>36</v>
      </c>
      <c r="G194" s="27" t="s">
        <v>37</v>
      </c>
      <c r="H194" s="27" t="s">
        <v>26</v>
      </c>
      <c r="I194" s="29">
        <v>0.65</v>
      </c>
      <c r="J194" s="30">
        <v>8000</v>
      </c>
      <c r="K194" s="31">
        <f t="shared" si="0"/>
        <v>5200</v>
      </c>
      <c r="L194" s="31">
        <f t="shared" si="1"/>
        <v>1820.0000000000002</v>
      </c>
      <c r="M194" s="32">
        <v>0.35000000000000003</v>
      </c>
      <c r="O194" s="22"/>
    </row>
    <row r="195" spans="1:15" ht="15.75" customHeight="1" x14ac:dyDescent="0.3">
      <c r="A195" s="22"/>
      <c r="B195" s="27" t="s">
        <v>34</v>
      </c>
      <c r="C195" s="27">
        <v>1128299</v>
      </c>
      <c r="D195" s="28">
        <v>44428</v>
      </c>
      <c r="E195" s="27" t="s">
        <v>35</v>
      </c>
      <c r="F195" s="27" t="s">
        <v>36</v>
      </c>
      <c r="G195" s="27" t="s">
        <v>37</v>
      </c>
      <c r="H195" s="27" t="s">
        <v>27</v>
      </c>
      <c r="I195" s="29">
        <v>0.65</v>
      </c>
      <c r="J195" s="30">
        <v>7500</v>
      </c>
      <c r="K195" s="31">
        <f t="shared" si="0"/>
        <v>4875</v>
      </c>
      <c r="L195" s="31">
        <f t="shared" si="1"/>
        <v>1462.5</v>
      </c>
      <c r="M195" s="32">
        <v>0.3</v>
      </c>
      <c r="O195" s="22"/>
    </row>
    <row r="196" spans="1:15" ht="15.75" customHeight="1" x14ac:dyDescent="0.3">
      <c r="A196" s="22"/>
      <c r="B196" s="27" t="s">
        <v>34</v>
      </c>
      <c r="C196" s="27">
        <v>1128299</v>
      </c>
      <c r="D196" s="28">
        <v>44428</v>
      </c>
      <c r="E196" s="27" t="s">
        <v>35</v>
      </c>
      <c r="F196" s="27" t="s">
        <v>36</v>
      </c>
      <c r="G196" s="27" t="s">
        <v>37</v>
      </c>
      <c r="H196" s="27" t="s">
        <v>28</v>
      </c>
      <c r="I196" s="29">
        <v>0.75</v>
      </c>
      <c r="J196" s="30">
        <v>7500</v>
      </c>
      <c r="K196" s="31">
        <f t="shared" si="0"/>
        <v>5625</v>
      </c>
      <c r="L196" s="31">
        <f t="shared" si="1"/>
        <v>2812.5</v>
      </c>
      <c r="M196" s="32">
        <v>0.5</v>
      </c>
      <c r="O196" s="22"/>
    </row>
    <row r="197" spans="1:15" ht="15.75" customHeight="1" x14ac:dyDescent="0.3">
      <c r="A197" s="22"/>
      <c r="B197" s="27" t="s">
        <v>34</v>
      </c>
      <c r="C197" s="27">
        <v>1128299</v>
      </c>
      <c r="D197" s="28">
        <v>44428</v>
      </c>
      <c r="E197" s="27" t="s">
        <v>35</v>
      </c>
      <c r="F197" s="27" t="s">
        <v>36</v>
      </c>
      <c r="G197" s="27" t="s">
        <v>37</v>
      </c>
      <c r="H197" s="27" t="s">
        <v>29</v>
      </c>
      <c r="I197" s="29">
        <v>0.8</v>
      </c>
      <c r="J197" s="30">
        <v>7250</v>
      </c>
      <c r="K197" s="31">
        <f t="shared" si="0"/>
        <v>5800</v>
      </c>
      <c r="L197" s="31">
        <f t="shared" si="1"/>
        <v>870.00000000000011</v>
      </c>
      <c r="M197" s="32">
        <v>0.15000000000000002</v>
      </c>
      <c r="O197" s="22"/>
    </row>
    <row r="198" spans="1:15" ht="15.75" customHeight="1" x14ac:dyDescent="0.3">
      <c r="A198" s="22"/>
      <c r="B198" s="27" t="s">
        <v>34</v>
      </c>
      <c r="C198" s="27">
        <v>1128299</v>
      </c>
      <c r="D198" s="28">
        <v>44460</v>
      </c>
      <c r="E198" s="27" t="s">
        <v>35</v>
      </c>
      <c r="F198" s="27" t="s">
        <v>36</v>
      </c>
      <c r="G198" s="27" t="s">
        <v>37</v>
      </c>
      <c r="H198" s="27" t="s">
        <v>24</v>
      </c>
      <c r="I198" s="29">
        <v>0.55000000000000004</v>
      </c>
      <c r="J198" s="30">
        <v>9250</v>
      </c>
      <c r="K198" s="31">
        <f t="shared" si="0"/>
        <v>5087.5</v>
      </c>
      <c r="L198" s="31">
        <f t="shared" si="1"/>
        <v>1526.2500000000002</v>
      </c>
      <c r="M198" s="32">
        <v>0.30000000000000004</v>
      </c>
      <c r="O198" s="22"/>
    </row>
    <row r="199" spans="1:15" ht="15.75" customHeight="1" x14ac:dyDescent="0.3">
      <c r="A199" s="22"/>
      <c r="B199" s="27" t="s">
        <v>34</v>
      </c>
      <c r="C199" s="27">
        <v>1128299</v>
      </c>
      <c r="D199" s="28">
        <v>44460</v>
      </c>
      <c r="E199" s="27" t="s">
        <v>35</v>
      </c>
      <c r="F199" s="27" t="s">
        <v>36</v>
      </c>
      <c r="G199" s="27" t="s">
        <v>37</v>
      </c>
      <c r="H199" s="27" t="s">
        <v>25</v>
      </c>
      <c r="I199" s="29">
        <v>0.60000000000000009</v>
      </c>
      <c r="J199" s="30">
        <v>9250</v>
      </c>
      <c r="K199" s="31">
        <f t="shared" si="0"/>
        <v>5550.0000000000009</v>
      </c>
      <c r="L199" s="31">
        <f t="shared" si="1"/>
        <v>832.50000000000011</v>
      </c>
      <c r="M199" s="32">
        <v>0.15</v>
      </c>
      <c r="O199" s="22"/>
    </row>
    <row r="200" spans="1:15" ht="15.75" customHeight="1" x14ac:dyDescent="0.3">
      <c r="A200" s="22"/>
      <c r="B200" s="27" t="s">
        <v>34</v>
      </c>
      <c r="C200" s="27">
        <v>1128299</v>
      </c>
      <c r="D200" s="28">
        <v>44460</v>
      </c>
      <c r="E200" s="27" t="s">
        <v>35</v>
      </c>
      <c r="F200" s="27" t="s">
        <v>36</v>
      </c>
      <c r="G200" s="27" t="s">
        <v>37</v>
      </c>
      <c r="H200" s="27" t="s">
        <v>26</v>
      </c>
      <c r="I200" s="29">
        <v>0.55000000000000004</v>
      </c>
      <c r="J200" s="30">
        <v>7750</v>
      </c>
      <c r="K200" s="31">
        <f t="shared" si="0"/>
        <v>4262.5</v>
      </c>
      <c r="L200" s="31">
        <f t="shared" si="1"/>
        <v>1278.7500000000002</v>
      </c>
      <c r="M200" s="32">
        <v>0.30000000000000004</v>
      </c>
      <c r="O200" s="22"/>
    </row>
    <row r="201" spans="1:15" ht="15.75" customHeight="1" x14ac:dyDescent="0.3">
      <c r="A201" s="22"/>
      <c r="B201" s="27" t="s">
        <v>34</v>
      </c>
      <c r="C201" s="27">
        <v>1128299</v>
      </c>
      <c r="D201" s="28">
        <v>44460</v>
      </c>
      <c r="E201" s="27" t="s">
        <v>35</v>
      </c>
      <c r="F201" s="27" t="s">
        <v>36</v>
      </c>
      <c r="G201" s="27" t="s">
        <v>37</v>
      </c>
      <c r="H201" s="27" t="s">
        <v>27</v>
      </c>
      <c r="I201" s="29">
        <v>0.55000000000000004</v>
      </c>
      <c r="J201" s="30">
        <v>7250</v>
      </c>
      <c r="K201" s="31">
        <f t="shared" si="0"/>
        <v>3987.5000000000005</v>
      </c>
      <c r="L201" s="31">
        <f t="shared" si="1"/>
        <v>996.875</v>
      </c>
      <c r="M201" s="32">
        <v>0.24999999999999997</v>
      </c>
      <c r="O201" s="22"/>
    </row>
    <row r="202" spans="1:15" ht="15.75" customHeight="1" x14ac:dyDescent="0.3">
      <c r="A202" s="22"/>
      <c r="B202" s="27" t="s">
        <v>34</v>
      </c>
      <c r="C202" s="27">
        <v>1128299</v>
      </c>
      <c r="D202" s="28">
        <v>44460</v>
      </c>
      <c r="E202" s="27" t="s">
        <v>35</v>
      </c>
      <c r="F202" s="27" t="s">
        <v>36</v>
      </c>
      <c r="G202" s="27" t="s">
        <v>37</v>
      </c>
      <c r="H202" s="27" t="s">
        <v>28</v>
      </c>
      <c r="I202" s="29">
        <v>0.65</v>
      </c>
      <c r="J202" s="30">
        <v>7250</v>
      </c>
      <c r="K202" s="31">
        <f t="shared" si="0"/>
        <v>4712.5</v>
      </c>
      <c r="L202" s="31">
        <f t="shared" si="1"/>
        <v>2120.6250000000005</v>
      </c>
      <c r="M202" s="32">
        <v>0.45000000000000007</v>
      </c>
      <c r="O202" s="22"/>
    </row>
    <row r="203" spans="1:15" ht="15.75" customHeight="1" x14ac:dyDescent="0.3">
      <c r="A203" s="22"/>
      <c r="B203" s="27" t="s">
        <v>34</v>
      </c>
      <c r="C203" s="27">
        <v>1128299</v>
      </c>
      <c r="D203" s="28">
        <v>44460</v>
      </c>
      <c r="E203" s="27" t="s">
        <v>35</v>
      </c>
      <c r="F203" s="27" t="s">
        <v>36</v>
      </c>
      <c r="G203" s="27" t="s">
        <v>37</v>
      </c>
      <c r="H203" s="27" t="s">
        <v>29</v>
      </c>
      <c r="I203" s="29">
        <v>0.70000000000000007</v>
      </c>
      <c r="J203" s="30">
        <v>7750</v>
      </c>
      <c r="K203" s="31">
        <f t="shared" si="0"/>
        <v>5425.0000000000009</v>
      </c>
      <c r="L203" s="31">
        <f t="shared" si="1"/>
        <v>542.50000000000011</v>
      </c>
      <c r="M203" s="32">
        <v>0.1</v>
      </c>
      <c r="O203" s="22"/>
    </row>
    <row r="204" spans="1:15" ht="15.75" customHeight="1" x14ac:dyDescent="0.3">
      <c r="A204" s="22"/>
      <c r="B204" s="27" t="s">
        <v>34</v>
      </c>
      <c r="C204" s="27">
        <v>1128299</v>
      </c>
      <c r="D204" s="28">
        <v>44489</v>
      </c>
      <c r="E204" s="27" t="s">
        <v>35</v>
      </c>
      <c r="F204" s="27" t="s">
        <v>36</v>
      </c>
      <c r="G204" s="27" t="s">
        <v>37</v>
      </c>
      <c r="H204" s="27" t="s">
        <v>24</v>
      </c>
      <c r="I204" s="29">
        <v>0.55000000000000004</v>
      </c>
      <c r="J204" s="30">
        <v>8750</v>
      </c>
      <c r="K204" s="31">
        <f t="shared" si="0"/>
        <v>4812.5</v>
      </c>
      <c r="L204" s="31">
        <f t="shared" si="1"/>
        <v>1443.7500000000002</v>
      </c>
      <c r="M204" s="32">
        <v>0.30000000000000004</v>
      </c>
      <c r="O204" s="22"/>
    </row>
    <row r="205" spans="1:15" ht="15.75" customHeight="1" x14ac:dyDescent="0.3">
      <c r="A205" s="22"/>
      <c r="B205" s="27" t="s">
        <v>34</v>
      </c>
      <c r="C205" s="27">
        <v>1128299</v>
      </c>
      <c r="D205" s="28">
        <v>44489</v>
      </c>
      <c r="E205" s="27" t="s">
        <v>35</v>
      </c>
      <c r="F205" s="27" t="s">
        <v>36</v>
      </c>
      <c r="G205" s="27" t="s">
        <v>37</v>
      </c>
      <c r="H205" s="27" t="s">
        <v>25</v>
      </c>
      <c r="I205" s="29">
        <v>0.60000000000000009</v>
      </c>
      <c r="J205" s="30">
        <v>8750</v>
      </c>
      <c r="K205" s="31">
        <f t="shared" si="0"/>
        <v>5250.0000000000009</v>
      </c>
      <c r="L205" s="31">
        <f t="shared" si="1"/>
        <v>787.50000000000011</v>
      </c>
      <c r="M205" s="32">
        <v>0.15</v>
      </c>
      <c r="O205" s="22"/>
    </row>
    <row r="206" spans="1:15" ht="15.75" customHeight="1" x14ac:dyDescent="0.3">
      <c r="A206" s="22"/>
      <c r="B206" s="27" t="s">
        <v>34</v>
      </c>
      <c r="C206" s="27">
        <v>1128299</v>
      </c>
      <c r="D206" s="28">
        <v>44489</v>
      </c>
      <c r="E206" s="27" t="s">
        <v>35</v>
      </c>
      <c r="F206" s="27" t="s">
        <v>36</v>
      </c>
      <c r="G206" s="27" t="s">
        <v>37</v>
      </c>
      <c r="H206" s="27" t="s">
        <v>26</v>
      </c>
      <c r="I206" s="29">
        <v>0.55000000000000004</v>
      </c>
      <c r="J206" s="30">
        <v>7000</v>
      </c>
      <c r="K206" s="31">
        <f t="shared" si="0"/>
        <v>3850.0000000000005</v>
      </c>
      <c r="L206" s="31">
        <f t="shared" si="1"/>
        <v>1155.0000000000002</v>
      </c>
      <c r="M206" s="32">
        <v>0.30000000000000004</v>
      </c>
      <c r="O206" s="22"/>
    </row>
    <row r="207" spans="1:15" ht="15.75" customHeight="1" x14ac:dyDescent="0.3">
      <c r="A207" s="22"/>
      <c r="B207" s="27" t="s">
        <v>34</v>
      </c>
      <c r="C207" s="27">
        <v>1128299</v>
      </c>
      <c r="D207" s="28">
        <v>44489</v>
      </c>
      <c r="E207" s="27" t="s">
        <v>35</v>
      </c>
      <c r="F207" s="27" t="s">
        <v>36</v>
      </c>
      <c r="G207" s="27" t="s">
        <v>37</v>
      </c>
      <c r="H207" s="27" t="s">
        <v>27</v>
      </c>
      <c r="I207" s="29">
        <v>0.55000000000000004</v>
      </c>
      <c r="J207" s="30">
        <v>6750</v>
      </c>
      <c r="K207" s="31">
        <f t="shared" si="0"/>
        <v>3712.5000000000005</v>
      </c>
      <c r="L207" s="31">
        <f t="shared" si="1"/>
        <v>928.125</v>
      </c>
      <c r="M207" s="32">
        <v>0.24999999999999997</v>
      </c>
      <c r="O207" s="22"/>
    </row>
    <row r="208" spans="1:15" ht="15.75" customHeight="1" x14ac:dyDescent="0.3">
      <c r="A208" s="22"/>
      <c r="B208" s="27" t="s">
        <v>34</v>
      </c>
      <c r="C208" s="27">
        <v>1128299</v>
      </c>
      <c r="D208" s="28">
        <v>44489</v>
      </c>
      <c r="E208" s="27" t="s">
        <v>35</v>
      </c>
      <c r="F208" s="27" t="s">
        <v>36</v>
      </c>
      <c r="G208" s="27" t="s">
        <v>37</v>
      </c>
      <c r="H208" s="27" t="s">
        <v>28</v>
      </c>
      <c r="I208" s="29">
        <v>0.65</v>
      </c>
      <c r="J208" s="30">
        <v>6500</v>
      </c>
      <c r="K208" s="31">
        <f t="shared" si="0"/>
        <v>4225</v>
      </c>
      <c r="L208" s="31">
        <f t="shared" si="1"/>
        <v>1901.2500000000002</v>
      </c>
      <c r="M208" s="32">
        <v>0.45000000000000007</v>
      </c>
      <c r="O208" s="22"/>
    </row>
    <row r="209" spans="1:15" ht="15.75" customHeight="1" x14ac:dyDescent="0.3">
      <c r="A209" s="22"/>
      <c r="B209" s="27" t="s">
        <v>34</v>
      </c>
      <c r="C209" s="27">
        <v>1128299</v>
      </c>
      <c r="D209" s="28">
        <v>44489</v>
      </c>
      <c r="E209" s="27" t="s">
        <v>35</v>
      </c>
      <c r="F209" s="27" t="s">
        <v>36</v>
      </c>
      <c r="G209" s="27" t="s">
        <v>37</v>
      </c>
      <c r="H209" s="27" t="s">
        <v>29</v>
      </c>
      <c r="I209" s="29">
        <v>0.70000000000000007</v>
      </c>
      <c r="J209" s="30">
        <v>7000</v>
      </c>
      <c r="K209" s="31">
        <f t="shared" si="0"/>
        <v>4900.0000000000009</v>
      </c>
      <c r="L209" s="31">
        <f t="shared" si="1"/>
        <v>490.00000000000011</v>
      </c>
      <c r="M209" s="32">
        <v>0.1</v>
      </c>
      <c r="O209" s="22"/>
    </row>
    <row r="210" spans="1:15" ht="15.75" customHeight="1" x14ac:dyDescent="0.3">
      <c r="A210" s="22"/>
      <c r="B210" s="27" t="s">
        <v>34</v>
      </c>
      <c r="C210" s="27">
        <v>1128299</v>
      </c>
      <c r="D210" s="28">
        <v>44520</v>
      </c>
      <c r="E210" s="27" t="s">
        <v>35</v>
      </c>
      <c r="F210" s="27" t="s">
        <v>36</v>
      </c>
      <c r="G210" s="27" t="s">
        <v>37</v>
      </c>
      <c r="H210" s="27" t="s">
        <v>24</v>
      </c>
      <c r="I210" s="29">
        <v>0.55000000000000004</v>
      </c>
      <c r="J210" s="30">
        <v>8750</v>
      </c>
      <c r="K210" s="31">
        <f t="shared" si="0"/>
        <v>4812.5</v>
      </c>
      <c r="L210" s="31">
        <f t="shared" si="1"/>
        <v>1443.7500000000002</v>
      </c>
      <c r="M210" s="32">
        <v>0.30000000000000004</v>
      </c>
      <c r="O210" s="22"/>
    </row>
    <row r="211" spans="1:15" ht="15.75" customHeight="1" x14ac:dyDescent="0.3">
      <c r="A211" s="22"/>
      <c r="B211" s="27" t="s">
        <v>34</v>
      </c>
      <c r="C211" s="27">
        <v>1128299</v>
      </c>
      <c r="D211" s="28">
        <v>44520</v>
      </c>
      <c r="E211" s="27" t="s">
        <v>35</v>
      </c>
      <c r="F211" s="27" t="s">
        <v>36</v>
      </c>
      <c r="G211" s="27" t="s">
        <v>37</v>
      </c>
      <c r="H211" s="27" t="s">
        <v>25</v>
      </c>
      <c r="I211" s="29">
        <v>0.60000000000000009</v>
      </c>
      <c r="J211" s="30">
        <v>8750</v>
      </c>
      <c r="K211" s="31">
        <f t="shared" si="0"/>
        <v>5250.0000000000009</v>
      </c>
      <c r="L211" s="31">
        <f t="shared" si="1"/>
        <v>787.50000000000011</v>
      </c>
      <c r="M211" s="32">
        <v>0.15</v>
      </c>
      <c r="O211" s="22"/>
    </row>
    <row r="212" spans="1:15" ht="15.75" customHeight="1" x14ac:dyDescent="0.3">
      <c r="A212" s="22"/>
      <c r="B212" s="27" t="s">
        <v>34</v>
      </c>
      <c r="C212" s="27">
        <v>1128299</v>
      </c>
      <c r="D212" s="28">
        <v>44520</v>
      </c>
      <c r="E212" s="27" t="s">
        <v>35</v>
      </c>
      <c r="F212" s="27" t="s">
        <v>36</v>
      </c>
      <c r="G212" s="27" t="s">
        <v>37</v>
      </c>
      <c r="H212" s="27" t="s">
        <v>26</v>
      </c>
      <c r="I212" s="29">
        <v>0.55000000000000004</v>
      </c>
      <c r="J212" s="30">
        <v>7250</v>
      </c>
      <c r="K212" s="31">
        <f t="shared" si="0"/>
        <v>3987.5000000000005</v>
      </c>
      <c r="L212" s="31">
        <f t="shared" si="1"/>
        <v>1196.2500000000002</v>
      </c>
      <c r="M212" s="32">
        <v>0.30000000000000004</v>
      </c>
      <c r="O212" s="22"/>
    </row>
    <row r="213" spans="1:15" ht="15.75" customHeight="1" x14ac:dyDescent="0.3">
      <c r="A213" s="22"/>
      <c r="B213" s="27" t="s">
        <v>34</v>
      </c>
      <c r="C213" s="27">
        <v>1128299</v>
      </c>
      <c r="D213" s="28">
        <v>44520</v>
      </c>
      <c r="E213" s="27" t="s">
        <v>35</v>
      </c>
      <c r="F213" s="27" t="s">
        <v>36</v>
      </c>
      <c r="G213" s="27" t="s">
        <v>37</v>
      </c>
      <c r="H213" s="27" t="s">
        <v>27</v>
      </c>
      <c r="I213" s="29">
        <v>0.55000000000000004</v>
      </c>
      <c r="J213" s="30">
        <v>7000</v>
      </c>
      <c r="K213" s="31">
        <f t="shared" si="0"/>
        <v>3850.0000000000005</v>
      </c>
      <c r="L213" s="31">
        <f t="shared" si="1"/>
        <v>962.5</v>
      </c>
      <c r="M213" s="32">
        <v>0.24999999999999997</v>
      </c>
      <c r="O213" s="22"/>
    </row>
    <row r="214" spans="1:15" ht="15.75" customHeight="1" x14ac:dyDescent="0.3">
      <c r="A214" s="22"/>
      <c r="B214" s="27" t="s">
        <v>34</v>
      </c>
      <c r="C214" s="27">
        <v>1128299</v>
      </c>
      <c r="D214" s="28">
        <v>44520</v>
      </c>
      <c r="E214" s="27" t="s">
        <v>35</v>
      </c>
      <c r="F214" s="27" t="s">
        <v>36</v>
      </c>
      <c r="G214" s="27" t="s">
        <v>37</v>
      </c>
      <c r="H214" s="27" t="s">
        <v>28</v>
      </c>
      <c r="I214" s="29">
        <v>0.65</v>
      </c>
      <c r="J214" s="30">
        <v>6500</v>
      </c>
      <c r="K214" s="31">
        <f t="shared" si="0"/>
        <v>4225</v>
      </c>
      <c r="L214" s="31">
        <f t="shared" si="1"/>
        <v>1901.2500000000002</v>
      </c>
      <c r="M214" s="32">
        <v>0.45000000000000007</v>
      </c>
      <c r="O214" s="22"/>
    </row>
    <row r="215" spans="1:15" ht="15.75" customHeight="1" x14ac:dyDescent="0.3">
      <c r="A215" s="22"/>
      <c r="B215" s="27" t="s">
        <v>34</v>
      </c>
      <c r="C215" s="27">
        <v>1128299</v>
      </c>
      <c r="D215" s="28">
        <v>44520</v>
      </c>
      <c r="E215" s="27" t="s">
        <v>35</v>
      </c>
      <c r="F215" s="27" t="s">
        <v>36</v>
      </c>
      <c r="G215" s="27" t="s">
        <v>37</v>
      </c>
      <c r="H215" s="27" t="s">
        <v>29</v>
      </c>
      <c r="I215" s="29">
        <v>0.70000000000000007</v>
      </c>
      <c r="J215" s="30">
        <v>7750</v>
      </c>
      <c r="K215" s="31">
        <f t="shared" si="0"/>
        <v>5425.0000000000009</v>
      </c>
      <c r="L215" s="31">
        <f t="shared" si="1"/>
        <v>542.50000000000011</v>
      </c>
      <c r="M215" s="32">
        <v>0.1</v>
      </c>
      <c r="O215" s="22"/>
    </row>
    <row r="216" spans="1:15" ht="15.75" customHeight="1" x14ac:dyDescent="0.3">
      <c r="A216" s="22"/>
      <c r="B216" s="27" t="s">
        <v>34</v>
      </c>
      <c r="C216" s="27">
        <v>1128299</v>
      </c>
      <c r="D216" s="28">
        <v>44549</v>
      </c>
      <c r="E216" s="27" t="s">
        <v>35</v>
      </c>
      <c r="F216" s="27" t="s">
        <v>36</v>
      </c>
      <c r="G216" s="27" t="s">
        <v>37</v>
      </c>
      <c r="H216" s="27" t="s">
        <v>24</v>
      </c>
      <c r="I216" s="29">
        <v>0.55000000000000004</v>
      </c>
      <c r="J216" s="30">
        <v>9750</v>
      </c>
      <c r="K216" s="31">
        <f t="shared" si="0"/>
        <v>5362.5</v>
      </c>
      <c r="L216" s="31">
        <f t="shared" si="1"/>
        <v>1608.7500000000002</v>
      </c>
      <c r="M216" s="32">
        <v>0.30000000000000004</v>
      </c>
      <c r="O216" s="22"/>
    </row>
    <row r="217" spans="1:15" ht="15.75" customHeight="1" x14ac:dyDescent="0.3">
      <c r="A217" s="22"/>
      <c r="B217" s="27" t="s">
        <v>34</v>
      </c>
      <c r="C217" s="27">
        <v>1128299</v>
      </c>
      <c r="D217" s="28">
        <v>44549</v>
      </c>
      <c r="E217" s="27" t="s">
        <v>35</v>
      </c>
      <c r="F217" s="27" t="s">
        <v>36</v>
      </c>
      <c r="G217" s="27" t="s">
        <v>37</v>
      </c>
      <c r="H217" s="27" t="s">
        <v>25</v>
      </c>
      <c r="I217" s="29">
        <v>0.60000000000000009</v>
      </c>
      <c r="J217" s="30">
        <v>9750</v>
      </c>
      <c r="K217" s="31">
        <f t="shared" si="0"/>
        <v>5850.0000000000009</v>
      </c>
      <c r="L217" s="31">
        <f t="shared" si="1"/>
        <v>877.50000000000011</v>
      </c>
      <c r="M217" s="32">
        <v>0.15</v>
      </c>
      <c r="O217" s="22"/>
    </row>
    <row r="218" spans="1:15" ht="15.75" customHeight="1" x14ac:dyDescent="0.3">
      <c r="A218" s="22"/>
      <c r="B218" s="27" t="s">
        <v>34</v>
      </c>
      <c r="C218" s="27">
        <v>1128299</v>
      </c>
      <c r="D218" s="28">
        <v>44549</v>
      </c>
      <c r="E218" s="27" t="s">
        <v>35</v>
      </c>
      <c r="F218" s="27" t="s">
        <v>36</v>
      </c>
      <c r="G218" s="27" t="s">
        <v>37</v>
      </c>
      <c r="H218" s="27" t="s">
        <v>26</v>
      </c>
      <c r="I218" s="29">
        <v>0.55000000000000004</v>
      </c>
      <c r="J218" s="30">
        <v>7750</v>
      </c>
      <c r="K218" s="31">
        <f t="shared" si="0"/>
        <v>4262.5</v>
      </c>
      <c r="L218" s="31">
        <f t="shared" si="1"/>
        <v>1278.7500000000002</v>
      </c>
      <c r="M218" s="32">
        <v>0.30000000000000004</v>
      </c>
      <c r="O218" s="22"/>
    </row>
    <row r="219" spans="1:15" ht="15.75" customHeight="1" x14ac:dyDescent="0.3">
      <c r="A219" s="22"/>
      <c r="B219" s="27" t="s">
        <v>34</v>
      </c>
      <c r="C219" s="27">
        <v>1128299</v>
      </c>
      <c r="D219" s="28">
        <v>44549</v>
      </c>
      <c r="E219" s="27" t="s">
        <v>35</v>
      </c>
      <c r="F219" s="27" t="s">
        <v>36</v>
      </c>
      <c r="G219" s="27" t="s">
        <v>37</v>
      </c>
      <c r="H219" s="27" t="s">
        <v>27</v>
      </c>
      <c r="I219" s="29">
        <v>0.55000000000000004</v>
      </c>
      <c r="J219" s="30">
        <v>7750</v>
      </c>
      <c r="K219" s="31">
        <f t="shared" si="0"/>
        <v>4262.5</v>
      </c>
      <c r="L219" s="31">
        <f t="shared" si="1"/>
        <v>1065.6249999999998</v>
      </c>
      <c r="M219" s="32">
        <v>0.24999999999999997</v>
      </c>
      <c r="O219" s="22"/>
    </row>
    <row r="220" spans="1:15" ht="15.75" customHeight="1" x14ac:dyDescent="0.3">
      <c r="A220" s="22"/>
      <c r="B220" s="27" t="s">
        <v>34</v>
      </c>
      <c r="C220" s="27">
        <v>1128299</v>
      </c>
      <c r="D220" s="28">
        <v>44549</v>
      </c>
      <c r="E220" s="27" t="s">
        <v>35</v>
      </c>
      <c r="F220" s="27" t="s">
        <v>36</v>
      </c>
      <c r="G220" s="27" t="s">
        <v>37</v>
      </c>
      <c r="H220" s="27" t="s">
        <v>28</v>
      </c>
      <c r="I220" s="29">
        <v>0.65</v>
      </c>
      <c r="J220" s="30">
        <v>7000</v>
      </c>
      <c r="K220" s="31">
        <f t="shared" si="0"/>
        <v>4550</v>
      </c>
      <c r="L220" s="31">
        <f t="shared" si="1"/>
        <v>2047.5000000000002</v>
      </c>
      <c r="M220" s="32">
        <v>0.45000000000000007</v>
      </c>
      <c r="O220" s="22"/>
    </row>
    <row r="221" spans="1:15" ht="15.75" customHeight="1" x14ac:dyDescent="0.3">
      <c r="A221" s="22"/>
      <c r="B221" s="27" t="s">
        <v>34</v>
      </c>
      <c r="C221" s="27">
        <v>1128299</v>
      </c>
      <c r="D221" s="28">
        <v>44549</v>
      </c>
      <c r="E221" s="27" t="s">
        <v>35</v>
      </c>
      <c r="F221" s="27" t="s">
        <v>36</v>
      </c>
      <c r="G221" s="27" t="s">
        <v>37</v>
      </c>
      <c r="H221" s="27" t="s">
        <v>29</v>
      </c>
      <c r="I221" s="29">
        <v>0.70000000000000007</v>
      </c>
      <c r="J221" s="30">
        <v>8000</v>
      </c>
      <c r="K221" s="31">
        <f t="shared" si="0"/>
        <v>5600.0000000000009</v>
      </c>
      <c r="L221" s="31">
        <f t="shared" si="1"/>
        <v>560.00000000000011</v>
      </c>
      <c r="M221" s="32">
        <v>0.1</v>
      </c>
      <c r="O221" s="22"/>
    </row>
    <row r="222" spans="1:15" ht="15.75" customHeight="1" x14ac:dyDescent="0.3">
      <c r="A222" s="22"/>
      <c r="B222" s="27" t="s">
        <v>38</v>
      </c>
      <c r="C222" s="27">
        <v>1189833</v>
      </c>
      <c r="D222" s="28">
        <v>44211</v>
      </c>
      <c r="E222" s="27" t="s">
        <v>35</v>
      </c>
      <c r="F222" s="27" t="s">
        <v>36</v>
      </c>
      <c r="G222" s="27" t="s">
        <v>39</v>
      </c>
      <c r="H222" s="27" t="s">
        <v>24</v>
      </c>
      <c r="I222" s="29">
        <v>0.35</v>
      </c>
      <c r="J222" s="30">
        <v>7000</v>
      </c>
      <c r="K222" s="31">
        <f t="shared" si="0"/>
        <v>2450</v>
      </c>
      <c r="L222" s="31">
        <f t="shared" si="1"/>
        <v>980</v>
      </c>
      <c r="M222" s="32">
        <v>0.4</v>
      </c>
      <c r="O222" s="22"/>
    </row>
    <row r="223" spans="1:15" ht="15.75" customHeight="1" x14ac:dyDescent="0.3">
      <c r="A223" s="22"/>
      <c r="B223" s="27" t="s">
        <v>38</v>
      </c>
      <c r="C223" s="27">
        <v>1189833</v>
      </c>
      <c r="D223" s="28">
        <v>44211</v>
      </c>
      <c r="E223" s="27" t="s">
        <v>35</v>
      </c>
      <c r="F223" s="27" t="s">
        <v>36</v>
      </c>
      <c r="G223" s="27" t="s">
        <v>39</v>
      </c>
      <c r="H223" s="27" t="s">
        <v>25</v>
      </c>
      <c r="I223" s="29">
        <v>0.45</v>
      </c>
      <c r="J223" s="30">
        <v>7000</v>
      </c>
      <c r="K223" s="31">
        <f t="shared" si="0"/>
        <v>3150</v>
      </c>
      <c r="L223" s="31">
        <f t="shared" si="1"/>
        <v>787.5</v>
      </c>
      <c r="M223" s="32">
        <v>0.25</v>
      </c>
      <c r="O223" s="22"/>
    </row>
    <row r="224" spans="1:15" ht="15.75" customHeight="1" x14ac:dyDescent="0.3">
      <c r="A224" s="22"/>
      <c r="B224" s="27" t="s">
        <v>38</v>
      </c>
      <c r="C224" s="27">
        <v>1189833</v>
      </c>
      <c r="D224" s="28">
        <v>44211</v>
      </c>
      <c r="E224" s="27" t="s">
        <v>35</v>
      </c>
      <c r="F224" s="27" t="s">
        <v>36</v>
      </c>
      <c r="G224" s="27" t="s">
        <v>39</v>
      </c>
      <c r="H224" s="27" t="s">
        <v>26</v>
      </c>
      <c r="I224" s="29">
        <v>0.45</v>
      </c>
      <c r="J224" s="30">
        <v>7000</v>
      </c>
      <c r="K224" s="31">
        <f t="shared" si="0"/>
        <v>3150</v>
      </c>
      <c r="L224" s="31">
        <f t="shared" si="1"/>
        <v>1260</v>
      </c>
      <c r="M224" s="32">
        <v>0.4</v>
      </c>
      <c r="O224" s="22"/>
    </row>
    <row r="225" spans="1:15" ht="15.75" customHeight="1" x14ac:dyDescent="0.3">
      <c r="A225" s="22"/>
      <c r="B225" s="27" t="s">
        <v>38</v>
      </c>
      <c r="C225" s="27">
        <v>1189833</v>
      </c>
      <c r="D225" s="28">
        <v>44211</v>
      </c>
      <c r="E225" s="27" t="s">
        <v>35</v>
      </c>
      <c r="F225" s="27" t="s">
        <v>36</v>
      </c>
      <c r="G225" s="27" t="s">
        <v>39</v>
      </c>
      <c r="H225" s="27" t="s">
        <v>27</v>
      </c>
      <c r="I225" s="29">
        <v>0.45</v>
      </c>
      <c r="J225" s="30">
        <v>5500</v>
      </c>
      <c r="K225" s="31">
        <f t="shared" si="0"/>
        <v>2475</v>
      </c>
      <c r="L225" s="31">
        <f t="shared" si="1"/>
        <v>866.25</v>
      </c>
      <c r="M225" s="32">
        <v>0.35</v>
      </c>
      <c r="O225" s="22"/>
    </row>
    <row r="226" spans="1:15" ht="15.75" customHeight="1" x14ac:dyDescent="0.3">
      <c r="A226" s="22"/>
      <c r="B226" s="27" t="s">
        <v>38</v>
      </c>
      <c r="C226" s="27">
        <v>1189833</v>
      </c>
      <c r="D226" s="28">
        <v>44211</v>
      </c>
      <c r="E226" s="27" t="s">
        <v>35</v>
      </c>
      <c r="F226" s="27" t="s">
        <v>36</v>
      </c>
      <c r="G226" s="27" t="s">
        <v>39</v>
      </c>
      <c r="H226" s="27" t="s">
        <v>28</v>
      </c>
      <c r="I226" s="29">
        <v>0.5</v>
      </c>
      <c r="J226" s="30">
        <v>5000</v>
      </c>
      <c r="K226" s="31">
        <f t="shared" si="0"/>
        <v>2500</v>
      </c>
      <c r="L226" s="31">
        <f t="shared" si="1"/>
        <v>1375</v>
      </c>
      <c r="M226" s="32">
        <v>0.55000000000000004</v>
      </c>
      <c r="O226" s="22"/>
    </row>
    <row r="227" spans="1:15" ht="15.75" customHeight="1" x14ac:dyDescent="0.3">
      <c r="A227" s="22"/>
      <c r="B227" s="27" t="s">
        <v>38</v>
      </c>
      <c r="C227" s="27">
        <v>1189833</v>
      </c>
      <c r="D227" s="28">
        <v>44211</v>
      </c>
      <c r="E227" s="27" t="s">
        <v>35</v>
      </c>
      <c r="F227" s="27" t="s">
        <v>36</v>
      </c>
      <c r="G227" s="27" t="s">
        <v>39</v>
      </c>
      <c r="H227" s="27" t="s">
        <v>29</v>
      </c>
      <c r="I227" s="29">
        <v>0.45</v>
      </c>
      <c r="J227" s="30">
        <v>7000</v>
      </c>
      <c r="K227" s="31">
        <f t="shared" si="0"/>
        <v>3150</v>
      </c>
      <c r="L227" s="31">
        <f t="shared" si="1"/>
        <v>630</v>
      </c>
      <c r="M227" s="32">
        <v>0.2</v>
      </c>
      <c r="O227" s="22"/>
    </row>
    <row r="228" spans="1:15" ht="15.75" customHeight="1" x14ac:dyDescent="0.3">
      <c r="A228" s="22"/>
      <c r="B228" s="27" t="s">
        <v>38</v>
      </c>
      <c r="C228" s="27">
        <v>1189833</v>
      </c>
      <c r="D228" s="28">
        <v>44242</v>
      </c>
      <c r="E228" s="27" t="s">
        <v>35</v>
      </c>
      <c r="F228" s="27" t="s">
        <v>36</v>
      </c>
      <c r="G228" s="27" t="s">
        <v>39</v>
      </c>
      <c r="H228" s="27" t="s">
        <v>24</v>
      </c>
      <c r="I228" s="29">
        <v>0.35</v>
      </c>
      <c r="J228" s="30">
        <v>7500</v>
      </c>
      <c r="K228" s="31">
        <f t="shared" si="0"/>
        <v>2625</v>
      </c>
      <c r="L228" s="31">
        <f t="shared" si="1"/>
        <v>1050</v>
      </c>
      <c r="M228" s="32">
        <v>0.4</v>
      </c>
      <c r="O228" s="22"/>
    </row>
    <row r="229" spans="1:15" ht="15.75" customHeight="1" x14ac:dyDescent="0.3">
      <c r="A229" s="22"/>
      <c r="B229" s="27" t="s">
        <v>38</v>
      </c>
      <c r="C229" s="27">
        <v>1189833</v>
      </c>
      <c r="D229" s="28">
        <v>44242</v>
      </c>
      <c r="E229" s="27" t="s">
        <v>35</v>
      </c>
      <c r="F229" s="27" t="s">
        <v>36</v>
      </c>
      <c r="G229" s="27" t="s">
        <v>39</v>
      </c>
      <c r="H229" s="27" t="s">
        <v>25</v>
      </c>
      <c r="I229" s="29">
        <v>0.45</v>
      </c>
      <c r="J229" s="30">
        <v>6500</v>
      </c>
      <c r="K229" s="31">
        <f t="shared" si="0"/>
        <v>2925</v>
      </c>
      <c r="L229" s="31">
        <f t="shared" si="1"/>
        <v>731.25</v>
      </c>
      <c r="M229" s="32">
        <v>0.25</v>
      </c>
      <c r="O229" s="22"/>
    </row>
    <row r="230" spans="1:15" ht="15.75" customHeight="1" x14ac:dyDescent="0.3">
      <c r="A230" s="22"/>
      <c r="B230" s="27" t="s">
        <v>38</v>
      </c>
      <c r="C230" s="27">
        <v>1189833</v>
      </c>
      <c r="D230" s="28">
        <v>44242</v>
      </c>
      <c r="E230" s="27" t="s">
        <v>35</v>
      </c>
      <c r="F230" s="27" t="s">
        <v>36</v>
      </c>
      <c r="G230" s="27" t="s">
        <v>39</v>
      </c>
      <c r="H230" s="27" t="s">
        <v>26</v>
      </c>
      <c r="I230" s="29">
        <v>0.45</v>
      </c>
      <c r="J230" s="30">
        <v>6750</v>
      </c>
      <c r="K230" s="31">
        <f t="shared" si="0"/>
        <v>3037.5</v>
      </c>
      <c r="L230" s="31">
        <f t="shared" si="1"/>
        <v>1215</v>
      </c>
      <c r="M230" s="32">
        <v>0.4</v>
      </c>
      <c r="O230" s="22"/>
    </row>
    <row r="231" spans="1:15" ht="15.75" customHeight="1" x14ac:dyDescent="0.3">
      <c r="A231" s="22"/>
      <c r="B231" s="27" t="s">
        <v>38</v>
      </c>
      <c r="C231" s="27">
        <v>1189833</v>
      </c>
      <c r="D231" s="28">
        <v>44242</v>
      </c>
      <c r="E231" s="27" t="s">
        <v>35</v>
      </c>
      <c r="F231" s="27" t="s">
        <v>36</v>
      </c>
      <c r="G231" s="27" t="s">
        <v>39</v>
      </c>
      <c r="H231" s="27" t="s">
        <v>27</v>
      </c>
      <c r="I231" s="29">
        <v>0.45</v>
      </c>
      <c r="J231" s="30">
        <v>5250</v>
      </c>
      <c r="K231" s="31">
        <f t="shared" si="0"/>
        <v>2362.5</v>
      </c>
      <c r="L231" s="31">
        <f t="shared" si="1"/>
        <v>826.875</v>
      </c>
      <c r="M231" s="32">
        <v>0.35</v>
      </c>
      <c r="O231" s="22"/>
    </row>
    <row r="232" spans="1:15" ht="15.75" customHeight="1" x14ac:dyDescent="0.3">
      <c r="A232" s="22"/>
      <c r="B232" s="27" t="s">
        <v>38</v>
      </c>
      <c r="C232" s="27">
        <v>1189833</v>
      </c>
      <c r="D232" s="28">
        <v>44242</v>
      </c>
      <c r="E232" s="27" t="s">
        <v>35</v>
      </c>
      <c r="F232" s="27" t="s">
        <v>36</v>
      </c>
      <c r="G232" s="27" t="s">
        <v>39</v>
      </c>
      <c r="H232" s="27" t="s">
        <v>28</v>
      </c>
      <c r="I232" s="29">
        <v>0.5</v>
      </c>
      <c r="J232" s="30">
        <v>4500</v>
      </c>
      <c r="K232" s="31">
        <f t="shared" si="0"/>
        <v>2250</v>
      </c>
      <c r="L232" s="31">
        <f t="shared" si="1"/>
        <v>1237.5</v>
      </c>
      <c r="M232" s="32">
        <v>0.55000000000000004</v>
      </c>
      <c r="O232" s="22"/>
    </row>
    <row r="233" spans="1:15" ht="15.75" customHeight="1" x14ac:dyDescent="0.3">
      <c r="A233" s="22"/>
      <c r="B233" s="27" t="s">
        <v>38</v>
      </c>
      <c r="C233" s="27">
        <v>1189833</v>
      </c>
      <c r="D233" s="28">
        <v>44242</v>
      </c>
      <c r="E233" s="27" t="s">
        <v>35</v>
      </c>
      <c r="F233" s="27" t="s">
        <v>36</v>
      </c>
      <c r="G233" s="27" t="s">
        <v>39</v>
      </c>
      <c r="H233" s="27" t="s">
        <v>29</v>
      </c>
      <c r="I233" s="29">
        <v>0.45</v>
      </c>
      <c r="J233" s="30">
        <v>6500</v>
      </c>
      <c r="K233" s="31">
        <f t="shared" si="0"/>
        <v>2925</v>
      </c>
      <c r="L233" s="31">
        <f t="shared" si="1"/>
        <v>585</v>
      </c>
      <c r="M233" s="32">
        <v>0.2</v>
      </c>
      <c r="O233" s="22"/>
    </row>
    <row r="234" spans="1:15" ht="15.75" customHeight="1" x14ac:dyDescent="0.3">
      <c r="A234" s="22"/>
      <c r="B234" s="27" t="s">
        <v>38</v>
      </c>
      <c r="C234" s="27">
        <v>1189833</v>
      </c>
      <c r="D234" s="28">
        <v>44269</v>
      </c>
      <c r="E234" s="27" t="s">
        <v>35</v>
      </c>
      <c r="F234" s="27" t="s">
        <v>36</v>
      </c>
      <c r="G234" s="27" t="s">
        <v>39</v>
      </c>
      <c r="H234" s="27" t="s">
        <v>24</v>
      </c>
      <c r="I234" s="29">
        <v>0.35</v>
      </c>
      <c r="J234" s="30">
        <v>8000</v>
      </c>
      <c r="K234" s="31">
        <f t="shared" si="0"/>
        <v>2800</v>
      </c>
      <c r="L234" s="31">
        <f t="shared" si="1"/>
        <v>1120</v>
      </c>
      <c r="M234" s="32">
        <v>0.4</v>
      </c>
      <c r="O234" s="22"/>
    </row>
    <row r="235" spans="1:15" ht="15.75" customHeight="1" x14ac:dyDescent="0.3">
      <c r="A235" s="22"/>
      <c r="B235" s="27" t="s">
        <v>38</v>
      </c>
      <c r="C235" s="27">
        <v>1189833</v>
      </c>
      <c r="D235" s="28">
        <v>44269</v>
      </c>
      <c r="E235" s="27" t="s">
        <v>35</v>
      </c>
      <c r="F235" s="27" t="s">
        <v>36</v>
      </c>
      <c r="G235" s="27" t="s">
        <v>39</v>
      </c>
      <c r="H235" s="27" t="s">
        <v>25</v>
      </c>
      <c r="I235" s="29">
        <v>0.45</v>
      </c>
      <c r="J235" s="30">
        <v>6500</v>
      </c>
      <c r="K235" s="31">
        <f t="shared" si="0"/>
        <v>2925</v>
      </c>
      <c r="L235" s="31">
        <f t="shared" si="1"/>
        <v>731.25</v>
      </c>
      <c r="M235" s="32">
        <v>0.25</v>
      </c>
      <c r="O235" s="22"/>
    </row>
    <row r="236" spans="1:15" ht="15.75" customHeight="1" x14ac:dyDescent="0.3">
      <c r="A236" s="22"/>
      <c r="B236" s="27" t="s">
        <v>38</v>
      </c>
      <c r="C236" s="27">
        <v>1189833</v>
      </c>
      <c r="D236" s="28">
        <v>44269</v>
      </c>
      <c r="E236" s="27" t="s">
        <v>35</v>
      </c>
      <c r="F236" s="27" t="s">
        <v>36</v>
      </c>
      <c r="G236" s="27" t="s">
        <v>39</v>
      </c>
      <c r="H236" s="27" t="s">
        <v>26</v>
      </c>
      <c r="I236" s="29">
        <v>0.45</v>
      </c>
      <c r="J236" s="30">
        <v>6500</v>
      </c>
      <c r="K236" s="31">
        <f t="shared" si="0"/>
        <v>2925</v>
      </c>
      <c r="L236" s="31">
        <f t="shared" si="1"/>
        <v>1170</v>
      </c>
      <c r="M236" s="32">
        <v>0.4</v>
      </c>
      <c r="O236" s="22"/>
    </row>
    <row r="237" spans="1:15" ht="15.75" customHeight="1" x14ac:dyDescent="0.3">
      <c r="A237" s="22"/>
      <c r="B237" s="27" t="s">
        <v>38</v>
      </c>
      <c r="C237" s="27">
        <v>1189833</v>
      </c>
      <c r="D237" s="28">
        <v>44269</v>
      </c>
      <c r="E237" s="27" t="s">
        <v>35</v>
      </c>
      <c r="F237" s="27" t="s">
        <v>36</v>
      </c>
      <c r="G237" s="27" t="s">
        <v>39</v>
      </c>
      <c r="H237" s="27" t="s">
        <v>27</v>
      </c>
      <c r="I237" s="29">
        <v>0.45</v>
      </c>
      <c r="J237" s="30">
        <v>5500</v>
      </c>
      <c r="K237" s="31">
        <f t="shared" si="0"/>
        <v>2475</v>
      </c>
      <c r="L237" s="31">
        <f t="shared" si="1"/>
        <v>866.25</v>
      </c>
      <c r="M237" s="32">
        <v>0.35</v>
      </c>
      <c r="O237" s="22"/>
    </row>
    <row r="238" spans="1:15" ht="15.75" customHeight="1" x14ac:dyDescent="0.3">
      <c r="A238" s="22"/>
      <c r="B238" s="27" t="s">
        <v>38</v>
      </c>
      <c r="C238" s="27">
        <v>1189833</v>
      </c>
      <c r="D238" s="28">
        <v>44269</v>
      </c>
      <c r="E238" s="27" t="s">
        <v>35</v>
      </c>
      <c r="F238" s="27" t="s">
        <v>36</v>
      </c>
      <c r="G238" s="27" t="s">
        <v>39</v>
      </c>
      <c r="H238" s="27" t="s">
        <v>28</v>
      </c>
      <c r="I238" s="29">
        <v>0.5</v>
      </c>
      <c r="J238" s="30">
        <v>4250</v>
      </c>
      <c r="K238" s="31">
        <f t="shared" si="0"/>
        <v>2125</v>
      </c>
      <c r="L238" s="31">
        <f t="shared" si="1"/>
        <v>1168.75</v>
      </c>
      <c r="M238" s="32">
        <v>0.55000000000000004</v>
      </c>
      <c r="O238" s="22"/>
    </row>
    <row r="239" spans="1:15" ht="15.75" customHeight="1" x14ac:dyDescent="0.3">
      <c r="A239" s="22"/>
      <c r="B239" s="27" t="s">
        <v>38</v>
      </c>
      <c r="C239" s="27">
        <v>1189833</v>
      </c>
      <c r="D239" s="28">
        <v>44269</v>
      </c>
      <c r="E239" s="27" t="s">
        <v>35</v>
      </c>
      <c r="F239" s="27" t="s">
        <v>36</v>
      </c>
      <c r="G239" s="27" t="s">
        <v>39</v>
      </c>
      <c r="H239" s="27" t="s">
        <v>29</v>
      </c>
      <c r="I239" s="29">
        <v>0.45</v>
      </c>
      <c r="J239" s="30">
        <v>6250</v>
      </c>
      <c r="K239" s="31">
        <f t="shared" si="0"/>
        <v>2812.5</v>
      </c>
      <c r="L239" s="31">
        <f t="shared" si="1"/>
        <v>562.5</v>
      </c>
      <c r="M239" s="32">
        <v>0.2</v>
      </c>
      <c r="O239" s="22"/>
    </row>
    <row r="240" spans="1:15" ht="15.75" customHeight="1" x14ac:dyDescent="0.3">
      <c r="A240" s="22"/>
      <c r="B240" s="27" t="s">
        <v>38</v>
      </c>
      <c r="C240" s="27">
        <v>1189833</v>
      </c>
      <c r="D240" s="28">
        <v>44301</v>
      </c>
      <c r="E240" s="27" t="s">
        <v>35</v>
      </c>
      <c r="F240" s="27" t="s">
        <v>36</v>
      </c>
      <c r="G240" s="27" t="s">
        <v>39</v>
      </c>
      <c r="H240" s="27" t="s">
        <v>24</v>
      </c>
      <c r="I240" s="29">
        <v>0.45</v>
      </c>
      <c r="J240" s="30">
        <v>8000</v>
      </c>
      <c r="K240" s="31">
        <f t="shared" si="0"/>
        <v>3600</v>
      </c>
      <c r="L240" s="31">
        <f t="shared" si="1"/>
        <v>1440</v>
      </c>
      <c r="M240" s="32">
        <v>0.4</v>
      </c>
      <c r="O240" s="22"/>
    </row>
    <row r="241" spans="1:15" ht="15.75" customHeight="1" x14ac:dyDescent="0.3">
      <c r="A241" s="22"/>
      <c r="B241" s="27" t="s">
        <v>38</v>
      </c>
      <c r="C241" s="27">
        <v>1189833</v>
      </c>
      <c r="D241" s="28">
        <v>44301</v>
      </c>
      <c r="E241" s="27" t="s">
        <v>35</v>
      </c>
      <c r="F241" s="27" t="s">
        <v>36</v>
      </c>
      <c r="G241" s="27" t="s">
        <v>39</v>
      </c>
      <c r="H241" s="27" t="s">
        <v>25</v>
      </c>
      <c r="I241" s="29">
        <v>0.5</v>
      </c>
      <c r="J241" s="30">
        <v>6000</v>
      </c>
      <c r="K241" s="31">
        <f t="shared" si="0"/>
        <v>3000</v>
      </c>
      <c r="L241" s="31">
        <f t="shared" si="1"/>
        <v>750</v>
      </c>
      <c r="M241" s="32">
        <v>0.25</v>
      </c>
      <c r="O241" s="22"/>
    </row>
    <row r="242" spans="1:15" ht="15.75" customHeight="1" x14ac:dyDescent="0.3">
      <c r="A242" s="22"/>
      <c r="B242" s="27" t="s">
        <v>38</v>
      </c>
      <c r="C242" s="27">
        <v>1189833</v>
      </c>
      <c r="D242" s="28">
        <v>44301</v>
      </c>
      <c r="E242" s="27" t="s">
        <v>35</v>
      </c>
      <c r="F242" s="27" t="s">
        <v>36</v>
      </c>
      <c r="G242" s="27" t="s">
        <v>39</v>
      </c>
      <c r="H242" s="27" t="s">
        <v>26</v>
      </c>
      <c r="I242" s="29">
        <v>0.5</v>
      </c>
      <c r="J242" s="30">
        <v>6250</v>
      </c>
      <c r="K242" s="31">
        <f t="shared" si="0"/>
        <v>3125</v>
      </c>
      <c r="L242" s="31">
        <f t="shared" si="1"/>
        <v>1250</v>
      </c>
      <c r="M242" s="32">
        <v>0.4</v>
      </c>
      <c r="O242" s="22"/>
    </row>
    <row r="243" spans="1:15" ht="15.75" customHeight="1" x14ac:dyDescent="0.3">
      <c r="A243" s="22"/>
      <c r="B243" s="27" t="s">
        <v>38</v>
      </c>
      <c r="C243" s="27">
        <v>1189833</v>
      </c>
      <c r="D243" s="28">
        <v>44301</v>
      </c>
      <c r="E243" s="27" t="s">
        <v>35</v>
      </c>
      <c r="F243" s="27" t="s">
        <v>36</v>
      </c>
      <c r="G243" s="27" t="s">
        <v>39</v>
      </c>
      <c r="H243" s="27" t="s">
        <v>27</v>
      </c>
      <c r="I243" s="29">
        <v>0.45</v>
      </c>
      <c r="J243" s="30">
        <v>5250</v>
      </c>
      <c r="K243" s="31">
        <f t="shared" si="0"/>
        <v>2362.5</v>
      </c>
      <c r="L243" s="31">
        <f t="shared" si="1"/>
        <v>826.875</v>
      </c>
      <c r="M243" s="32">
        <v>0.35</v>
      </c>
      <c r="O243" s="22"/>
    </row>
    <row r="244" spans="1:15" ht="15.75" customHeight="1" x14ac:dyDescent="0.3">
      <c r="A244" s="22"/>
      <c r="B244" s="27" t="s">
        <v>38</v>
      </c>
      <c r="C244" s="27">
        <v>1189833</v>
      </c>
      <c r="D244" s="28">
        <v>44301</v>
      </c>
      <c r="E244" s="27" t="s">
        <v>35</v>
      </c>
      <c r="F244" s="27" t="s">
        <v>36</v>
      </c>
      <c r="G244" s="27" t="s">
        <v>39</v>
      </c>
      <c r="H244" s="27" t="s">
        <v>28</v>
      </c>
      <c r="I244" s="29">
        <v>0.5</v>
      </c>
      <c r="J244" s="30">
        <v>4250</v>
      </c>
      <c r="K244" s="31">
        <f t="shared" si="0"/>
        <v>2125</v>
      </c>
      <c r="L244" s="31">
        <f t="shared" si="1"/>
        <v>1168.75</v>
      </c>
      <c r="M244" s="32">
        <v>0.55000000000000004</v>
      </c>
      <c r="O244" s="22"/>
    </row>
    <row r="245" spans="1:15" ht="15.75" customHeight="1" x14ac:dyDescent="0.3">
      <c r="A245" s="22"/>
      <c r="B245" s="27" t="s">
        <v>38</v>
      </c>
      <c r="C245" s="27">
        <v>1189833</v>
      </c>
      <c r="D245" s="28">
        <v>44301</v>
      </c>
      <c r="E245" s="27" t="s">
        <v>35</v>
      </c>
      <c r="F245" s="27" t="s">
        <v>36</v>
      </c>
      <c r="G245" s="27" t="s">
        <v>39</v>
      </c>
      <c r="H245" s="27" t="s">
        <v>29</v>
      </c>
      <c r="I245" s="29">
        <v>0.65</v>
      </c>
      <c r="J245" s="30">
        <v>6000</v>
      </c>
      <c r="K245" s="31">
        <f t="shared" si="0"/>
        <v>3900</v>
      </c>
      <c r="L245" s="31">
        <f t="shared" si="1"/>
        <v>780</v>
      </c>
      <c r="M245" s="32">
        <v>0.2</v>
      </c>
      <c r="O245" s="22"/>
    </row>
    <row r="246" spans="1:15" ht="15.75" customHeight="1" x14ac:dyDescent="0.3">
      <c r="A246" s="22"/>
      <c r="B246" s="27" t="s">
        <v>38</v>
      </c>
      <c r="C246" s="27">
        <v>1189833</v>
      </c>
      <c r="D246" s="28">
        <v>44332</v>
      </c>
      <c r="E246" s="27" t="s">
        <v>35</v>
      </c>
      <c r="F246" s="27" t="s">
        <v>36</v>
      </c>
      <c r="G246" s="27" t="s">
        <v>39</v>
      </c>
      <c r="H246" s="27" t="s">
        <v>24</v>
      </c>
      <c r="I246" s="29">
        <v>0.45</v>
      </c>
      <c r="J246" s="30">
        <v>8000</v>
      </c>
      <c r="K246" s="31">
        <f t="shared" si="0"/>
        <v>3600</v>
      </c>
      <c r="L246" s="31">
        <f t="shared" si="1"/>
        <v>1440</v>
      </c>
      <c r="M246" s="32">
        <v>0.4</v>
      </c>
      <c r="O246" s="22"/>
    </row>
    <row r="247" spans="1:15" ht="15.75" customHeight="1" x14ac:dyDescent="0.3">
      <c r="A247" s="22"/>
      <c r="B247" s="27" t="s">
        <v>38</v>
      </c>
      <c r="C247" s="27">
        <v>1189833</v>
      </c>
      <c r="D247" s="28">
        <v>44332</v>
      </c>
      <c r="E247" s="27" t="s">
        <v>35</v>
      </c>
      <c r="F247" s="27" t="s">
        <v>36</v>
      </c>
      <c r="G247" s="27" t="s">
        <v>39</v>
      </c>
      <c r="H247" s="27" t="s">
        <v>25</v>
      </c>
      <c r="I247" s="29">
        <v>0.5</v>
      </c>
      <c r="J247" s="30">
        <v>6500</v>
      </c>
      <c r="K247" s="31">
        <f t="shared" si="0"/>
        <v>3250</v>
      </c>
      <c r="L247" s="31">
        <f t="shared" si="1"/>
        <v>812.5</v>
      </c>
      <c r="M247" s="32">
        <v>0.25</v>
      </c>
      <c r="O247" s="22"/>
    </row>
    <row r="248" spans="1:15" ht="15.75" customHeight="1" x14ac:dyDescent="0.3">
      <c r="A248" s="22"/>
      <c r="B248" s="27" t="s">
        <v>38</v>
      </c>
      <c r="C248" s="27">
        <v>1189833</v>
      </c>
      <c r="D248" s="28">
        <v>44332</v>
      </c>
      <c r="E248" s="27" t="s">
        <v>35</v>
      </c>
      <c r="F248" s="27" t="s">
        <v>36</v>
      </c>
      <c r="G248" s="27" t="s">
        <v>39</v>
      </c>
      <c r="H248" s="27" t="s">
        <v>26</v>
      </c>
      <c r="I248" s="29">
        <v>0.5</v>
      </c>
      <c r="J248" s="30">
        <v>6500</v>
      </c>
      <c r="K248" s="31">
        <f t="shared" si="0"/>
        <v>3250</v>
      </c>
      <c r="L248" s="31">
        <f t="shared" si="1"/>
        <v>1300</v>
      </c>
      <c r="M248" s="32">
        <v>0.4</v>
      </c>
      <c r="O248" s="22"/>
    </row>
    <row r="249" spans="1:15" ht="15.75" customHeight="1" x14ac:dyDescent="0.3">
      <c r="A249" s="22"/>
      <c r="B249" s="27" t="s">
        <v>38</v>
      </c>
      <c r="C249" s="27">
        <v>1189833</v>
      </c>
      <c r="D249" s="28">
        <v>44332</v>
      </c>
      <c r="E249" s="27" t="s">
        <v>35</v>
      </c>
      <c r="F249" s="27" t="s">
        <v>36</v>
      </c>
      <c r="G249" s="27" t="s">
        <v>39</v>
      </c>
      <c r="H249" s="27" t="s">
        <v>27</v>
      </c>
      <c r="I249" s="29">
        <v>0.45</v>
      </c>
      <c r="J249" s="30">
        <v>5500</v>
      </c>
      <c r="K249" s="31">
        <f t="shared" si="0"/>
        <v>2475</v>
      </c>
      <c r="L249" s="31">
        <f t="shared" si="1"/>
        <v>866.25</v>
      </c>
      <c r="M249" s="32">
        <v>0.35</v>
      </c>
      <c r="O249" s="22"/>
    </row>
    <row r="250" spans="1:15" ht="15.75" customHeight="1" x14ac:dyDescent="0.3">
      <c r="A250" s="22"/>
      <c r="B250" s="27" t="s">
        <v>38</v>
      </c>
      <c r="C250" s="27">
        <v>1189833</v>
      </c>
      <c r="D250" s="28">
        <v>44332</v>
      </c>
      <c r="E250" s="27" t="s">
        <v>35</v>
      </c>
      <c r="F250" s="27" t="s">
        <v>36</v>
      </c>
      <c r="G250" s="27" t="s">
        <v>39</v>
      </c>
      <c r="H250" s="27" t="s">
        <v>28</v>
      </c>
      <c r="I250" s="29">
        <v>0.5</v>
      </c>
      <c r="J250" s="30">
        <v>4500</v>
      </c>
      <c r="K250" s="31">
        <f t="shared" si="0"/>
        <v>2250</v>
      </c>
      <c r="L250" s="31">
        <f t="shared" si="1"/>
        <v>1237.5</v>
      </c>
      <c r="M250" s="32">
        <v>0.55000000000000004</v>
      </c>
      <c r="O250" s="22"/>
    </row>
    <row r="251" spans="1:15" ht="15.75" customHeight="1" x14ac:dyDescent="0.3">
      <c r="A251" s="22"/>
      <c r="B251" s="27" t="s">
        <v>38</v>
      </c>
      <c r="C251" s="27">
        <v>1189833</v>
      </c>
      <c r="D251" s="28">
        <v>44332</v>
      </c>
      <c r="E251" s="27" t="s">
        <v>35</v>
      </c>
      <c r="F251" s="27" t="s">
        <v>36</v>
      </c>
      <c r="G251" s="27" t="s">
        <v>39</v>
      </c>
      <c r="H251" s="27" t="s">
        <v>29</v>
      </c>
      <c r="I251" s="29">
        <v>0.65</v>
      </c>
      <c r="J251" s="30">
        <v>6250</v>
      </c>
      <c r="K251" s="31">
        <f t="shared" si="0"/>
        <v>4062.5</v>
      </c>
      <c r="L251" s="31">
        <f t="shared" si="1"/>
        <v>812.5</v>
      </c>
      <c r="M251" s="32">
        <v>0.2</v>
      </c>
      <c r="O251" s="22"/>
    </row>
    <row r="252" spans="1:15" ht="15.75" customHeight="1" x14ac:dyDescent="0.3">
      <c r="A252" s="22"/>
      <c r="B252" s="27" t="s">
        <v>38</v>
      </c>
      <c r="C252" s="27">
        <v>1189833</v>
      </c>
      <c r="D252" s="28">
        <v>44362</v>
      </c>
      <c r="E252" s="27" t="s">
        <v>35</v>
      </c>
      <c r="F252" s="27" t="s">
        <v>36</v>
      </c>
      <c r="G252" s="27" t="s">
        <v>39</v>
      </c>
      <c r="H252" s="27" t="s">
        <v>24</v>
      </c>
      <c r="I252" s="29">
        <v>0.45</v>
      </c>
      <c r="J252" s="30">
        <v>9000</v>
      </c>
      <c r="K252" s="31">
        <f t="shared" si="0"/>
        <v>4050</v>
      </c>
      <c r="L252" s="31">
        <f t="shared" si="1"/>
        <v>1620</v>
      </c>
      <c r="M252" s="32">
        <v>0.4</v>
      </c>
      <c r="O252" s="22"/>
    </row>
    <row r="253" spans="1:15" ht="15.75" customHeight="1" x14ac:dyDescent="0.3">
      <c r="A253" s="22"/>
      <c r="B253" s="27" t="s">
        <v>38</v>
      </c>
      <c r="C253" s="27">
        <v>1189833</v>
      </c>
      <c r="D253" s="28">
        <v>44362</v>
      </c>
      <c r="E253" s="27" t="s">
        <v>35</v>
      </c>
      <c r="F253" s="27" t="s">
        <v>36</v>
      </c>
      <c r="G253" s="27" t="s">
        <v>39</v>
      </c>
      <c r="H253" s="27" t="s">
        <v>25</v>
      </c>
      <c r="I253" s="29">
        <v>0.5</v>
      </c>
      <c r="J253" s="30">
        <v>7500</v>
      </c>
      <c r="K253" s="31">
        <f t="shared" si="0"/>
        <v>3750</v>
      </c>
      <c r="L253" s="31">
        <f t="shared" si="1"/>
        <v>937.5</v>
      </c>
      <c r="M253" s="32">
        <v>0.25</v>
      </c>
      <c r="O253" s="22"/>
    </row>
    <row r="254" spans="1:15" ht="15.75" customHeight="1" x14ac:dyDescent="0.3">
      <c r="A254" s="22"/>
      <c r="B254" s="27" t="s">
        <v>38</v>
      </c>
      <c r="C254" s="27">
        <v>1189833</v>
      </c>
      <c r="D254" s="28">
        <v>44362</v>
      </c>
      <c r="E254" s="27" t="s">
        <v>35</v>
      </c>
      <c r="F254" s="27" t="s">
        <v>36</v>
      </c>
      <c r="G254" s="27" t="s">
        <v>39</v>
      </c>
      <c r="H254" s="27" t="s">
        <v>26</v>
      </c>
      <c r="I254" s="29">
        <v>0.5</v>
      </c>
      <c r="J254" s="30">
        <v>7500</v>
      </c>
      <c r="K254" s="31">
        <f t="shared" si="0"/>
        <v>3750</v>
      </c>
      <c r="L254" s="31">
        <f t="shared" si="1"/>
        <v>1500</v>
      </c>
      <c r="M254" s="32">
        <v>0.4</v>
      </c>
      <c r="O254" s="22"/>
    </row>
    <row r="255" spans="1:15" ht="15.75" customHeight="1" x14ac:dyDescent="0.3">
      <c r="A255" s="22"/>
      <c r="B255" s="27" t="s">
        <v>38</v>
      </c>
      <c r="C255" s="27">
        <v>1189833</v>
      </c>
      <c r="D255" s="28">
        <v>44362</v>
      </c>
      <c r="E255" s="27" t="s">
        <v>35</v>
      </c>
      <c r="F255" s="27" t="s">
        <v>36</v>
      </c>
      <c r="G255" s="27" t="s">
        <v>39</v>
      </c>
      <c r="H255" s="27" t="s">
        <v>27</v>
      </c>
      <c r="I255" s="29">
        <v>0.45</v>
      </c>
      <c r="J255" s="30">
        <v>6250</v>
      </c>
      <c r="K255" s="31">
        <f t="shared" si="0"/>
        <v>2812.5</v>
      </c>
      <c r="L255" s="31">
        <f t="shared" si="1"/>
        <v>984.37499999999989</v>
      </c>
      <c r="M255" s="32">
        <v>0.35</v>
      </c>
      <c r="O255" s="22"/>
    </row>
    <row r="256" spans="1:15" ht="15.75" customHeight="1" x14ac:dyDescent="0.3">
      <c r="A256" s="22"/>
      <c r="B256" s="27" t="s">
        <v>38</v>
      </c>
      <c r="C256" s="27">
        <v>1189833</v>
      </c>
      <c r="D256" s="28">
        <v>44362</v>
      </c>
      <c r="E256" s="27" t="s">
        <v>35</v>
      </c>
      <c r="F256" s="27" t="s">
        <v>36</v>
      </c>
      <c r="G256" s="27" t="s">
        <v>39</v>
      </c>
      <c r="H256" s="27" t="s">
        <v>28</v>
      </c>
      <c r="I256" s="29">
        <v>0.5</v>
      </c>
      <c r="J256" s="30">
        <v>5000</v>
      </c>
      <c r="K256" s="31">
        <f t="shared" si="0"/>
        <v>2500</v>
      </c>
      <c r="L256" s="31">
        <f t="shared" si="1"/>
        <v>1375</v>
      </c>
      <c r="M256" s="32">
        <v>0.55000000000000004</v>
      </c>
      <c r="O256" s="22"/>
    </row>
    <row r="257" spans="1:15" ht="15.75" customHeight="1" x14ac:dyDescent="0.3">
      <c r="A257" s="22"/>
      <c r="B257" s="27" t="s">
        <v>38</v>
      </c>
      <c r="C257" s="27">
        <v>1189833</v>
      </c>
      <c r="D257" s="28">
        <v>44362</v>
      </c>
      <c r="E257" s="27" t="s">
        <v>35</v>
      </c>
      <c r="F257" s="27" t="s">
        <v>36</v>
      </c>
      <c r="G257" s="27" t="s">
        <v>39</v>
      </c>
      <c r="H257" s="27" t="s">
        <v>29</v>
      </c>
      <c r="I257" s="29">
        <v>0.65</v>
      </c>
      <c r="J257" s="30">
        <v>8000</v>
      </c>
      <c r="K257" s="31">
        <f t="shared" si="0"/>
        <v>5200</v>
      </c>
      <c r="L257" s="31">
        <f t="shared" si="1"/>
        <v>1040</v>
      </c>
      <c r="M257" s="32">
        <v>0.2</v>
      </c>
      <c r="O257" s="22"/>
    </row>
    <row r="258" spans="1:15" ht="15.75" customHeight="1" x14ac:dyDescent="0.3">
      <c r="A258" s="22"/>
      <c r="B258" s="27" t="s">
        <v>38</v>
      </c>
      <c r="C258" s="27">
        <v>1189833</v>
      </c>
      <c r="D258" s="28">
        <v>44391</v>
      </c>
      <c r="E258" s="27" t="s">
        <v>35</v>
      </c>
      <c r="F258" s="27" t="s">
        <v>36</v>
      </c>
      <c r="G258" s="27" t="s">
        <v>39</v>
      </c>
      <c r="H258" s="27" t="s">
        <v>24</v>
      </c>
      <c r="I258" s="29">
        <v>0.45</v>
      </c>
      <c r="J258" s="30">
        <v>9500</v>
      </c>
      <c r="K258" s="31">
        <f t="shared" si="0"/>
        <v>4275</v>
      </c>
      <c r="L258" s="31">
        <f t="shared" si="1"/>
        <v>1710</v>
      </c>
      <c r="M258" s="32">
        <v>0.4</v>
      </c>
      <c r="O258" s="22"/>
    </row>
    <row r="259" spans="1:15" ht="15.75" customHeight="1" x14ac:dyDescent="0.3">
      <c r="A259" s="22"/>
      <c r="B259" s="27" t="s">
        <v>38</v>
      </c>
      <c r="C259" s="27">
        <v>1189833</v>
      </c>
      <c r="D259" s="28">
        <v>44391</v>
      </c>
      <c r="E259" s="27" t="s">
        <v>35</v>
      </c>
      <c r="F259" s="27" t="s">
        <v>36</v>
      </c>
      <c r="G259" s="27" t="s">
        <v>39</v>
      </c>
      <c r="H259" s="27" t="s">
        <v>25</v>
      </c>
      <c r="I259" s="29">
        <v>0.5</v>
      </c>
      <c r="J259" s="30">
        <v>8000</v>
      </c>
      <c r="K259" s="31">
        <f t="shared" si="0"/>
        <v>4000</v>
      </c>
      <c r="L259" s="31">
        <f t="shared" si="1"/>
        <v>1000</v>
      </c>
      <c r="M259" s="32">
        <v>0.25</v>
      </c>
      <c r="O259" s="22"/>
    </row>
    <row r="260" spans="1:15" ht="15.75" customHeight="1" x14ac:dyDescent="0.3">
      <c r="A260" s="22"/>
      <c r="B260" s="27" t="s">
        <v>38</v>
      </c>
      <c r="C260" s="27">
        <v>1189833</v>
      </c>
      <c r="D260" s="28">
        <v>44391</v>
      </c>
      <c r="E260" s="27" t="s">
        <v>35</v>
      </c>
      <c r="F260" s="27" t="s">
        <v>36</v>
      </c>
      <c r="G260" s="27" t="s">
        <v>39</v>
      </c>
      <c r="H260" s="27" t="s">
        <v>26</v>
      </c>
      <c r="I260" s="29">
        <v>0.5</v>
      </c>
      <c r="J260" s="30">
        <v>7500</v>
      </c>
      <c r="K260" s="31">
        <f t="shared" si="0"/>
        <v>3750</v>
      </c>
      <c r="L260" s="31">
        <f t="shared" si="1"/>
        <v>1500</v>
      </c>
      <c r="M260" s="32">
        <v>0.4</v>
      </c>
      <c r="O260" s="22"/>
    </row>
    <row r="261" spans="1:15" ht="15.75" customHeight="1" x14ac:dyDescent="0.3">
      <c r="A261" s="22"/>
      <c r="B261" s="27" t="s">
        <v>38</v>
      </c>
      <c r="C261" s="27">
        <v>1189833</v>
      </c>
      <c r="D261" s="28">
        <v>44391</v>
      </c>
      <c r="E261" s="27" t="s">
        <v>35</v>
      </c>
      <c r="F261" s="27" t="s">
        <v>36</v>
      </c>
      <c r="G261" s="27" t="s">
        <v>39</v>
      </c>
      <c r="H261" s="27" t="s">
        <v>27</v>
      </c>
      <c r="I261" s="29">
        <v>0.45</v>
      </c>
      <c r="J261" s="30">
        <v>6500</v>
      </c>
      <c r="K261" s="31">
        <f t="shared" ref="K261:K515" si="2">I261*J261</f>
        <v>2925</v>
      </c>
      <c r="L261" s="31">
        <f t="shared" ref="L261:L515" si="3">K261*M261</f>
        <v>1023.7499999999999</v>
      </c>
      <c r="M261" s="32">
        <v>0.35</v>
      </c>
      <c r="O261" s="22"/>
    </row>
    <row r="262" spans="1:15" ht="15.75" customHeight="1" x14ac:dyDescent="0.3">
      <c r="A262" s="22"/>
      <c r="B262" s="27" t="s">
        <v>38</v>
      </c>
      <c r="C262" s="27">
        <v>1189833</v>
      </c>
      <c r="D262" s="28">
        <v>44391</v>
      </c>
      <c r="E262" s="27" t="s">
        <v>35</v>
      </c>
      <c r="F262" s="27" t="s">
        <v>36</v>
      </c>
      <c r="G262" s="27" t="s">
        <v>39</v>
      </c>
      <c r="H262" s="27" t="s">
        <v>28</v>
      </c>
      <c r="I262" s="29">
        <v>0.5</v>
      </c>
      <c r="J262" s="30">
        <v>7000</v>
      </c>
      <c r="K262" s="31">
        <f t="shared" si="2"/>
        <v>3500</v>
      </c>
      <c r="L262" s="31">
        <f t="shared" si="3"/>
        <v>1925.0000000000002</v>
      </c>
      <c r="M262" s="32">
        <v>0.55000000000000004</v>
      </c>
      <c r="O262" s="22"/>
    </row>
    <row r="263" spans="1:15" ht="15.75" customHeight="1" x14ac:dyDescent="0.3">
      <c r="A263" s="22"/>
      <c r="B263" s="27" t="s">
        <v>38</v>
      </c>
      <c r="C263" s="27">
        <v>1189833</v>
      </c>
      <c r="D263" s="28">
        <v>44391</v>
      </c>
      <c r="E263" s="27" t="s">
        <v>35</v>
      </c>
      <c r="F263" s="27" t="s">
        <v>36</v>
      </c>
      <c r="G263" s="27" t="s">
        <v>39</v>
      </c>
      <c r="H263" s="27" t="s">
        <v>29</v>
      </c>
      <c r="I263" s="29">
        <v>0.65</v>
      </c>
      <c r="J263" s="30">
        <v>7000</v>
      </c>
      <c r="K263" s="31">
        <f t="shared" si="2"/>
        <v>4550</v>
      </c>
      <c r="L263" s="31">
        <f t="shared" si="3"/>
        <v>910</v>
      </c>
      <c r="M263" s="32">
        <v>0.2</v>
      </c>
      <c r="O263" s="22"/>
    </row>
    <row r="264" spans="1:15" ht="15.75" customHeight="1" x14ac:dyDescent="0.3">
      <c r="A264" s="22"/>
      <c r="B264" s="27" t="s">
        <v>38</v>
      </c>
      <c r="C264" s="27">
        <v>1189833</v>
      </c>
      <c r="D264" s="28">
        <v>44423</v>
      </c>
      <c r="E264" s="27" t="s">
        <v>35</v>
      </c>
      <c r="F264" s="27" t="s">
        <v>36</v>
      </c>
      <c r="G264" s="27" t="s">
        <v>39</v>
      </c>
      <c r="H264" s="27" t="s">
        <v>24</v>
      </c>
      <c r="I264" s="29">
        <v>0.5</v>
      </c>
      <c r="J264" s="30">
        <v>9000</v>
      </c>
      <c r="K264" s="31">
        <f t="shared" si="2"/>
        <v>4500</v>
      </c>
      <c r="L264" s="31">
        <f t="shared" si="3"/>
        <v>1800</v>
      </c>
      <c r="M264" s="32">
        <v>0.4</v>
      </c>
      <c r="O264" s="22"/>
    </row>
    <row r="265" spans="1:15" ht="15.75" customHeight="1" x14ac:dyDescent="0.3">
      <c r="A265" s="22"/>
      <c r="B265" s="27" t="s">
        <v>38</v>
      </c>
      <c r="C265" s="27">
        <v>1189833</v>
      </c>
      <c r="D265" s="28">
        <v>44423</v>
      </c>
      <c r="E265" s="27" t="s">
        <v>35</v>
      </c>
      <c r="F265" s="27" t="s">
        <v>36</v>
      </c>
      <c r="G265" s="27" t="s">
        <v>39</v>
      </c>
      <c r="H265" s="27" t="s">
        <v>25</v>
      </c>
      <c r="I265" s="29">
        <v>0.55000000000000004</v>
      </c>
      <c r="J265" s="30">
        <v>8500</v>
      </c>
      <c r="K265" s="31">
        <f t="shared" si="2"/>
        <v>4675</v>
      </c>
      <c r="L265" s="31">
        <f t="shared" si="3"/>
        <v>1168.75</v>
      </c>
      <c r="M265" s="32">
        <v>0.25</v>
      </c>
      <c r="O265" s="22"/>
    </row>
    <row r="266" spans="1:15" ht="15.75" customHeight="1" x14ac:dyDescent="0.3">
      <c r="A266" s="22"/>
      <c r="B266" s="27" t="s">
        <v>38</v>
      </c>
      <c r="C266" s="27">
        <v>1189833</v>
      </c>
      <c r="D266" s="28">
        <v>44423</v>
      </c>
      <c r="E266" s="27" t="s">
        <v>35</v>
      </c>
      <c r="F266" s="27" t="s">
        <v>36</v>
      </c>
      <c r="G266" s="27" t="s">
        <v>39</v>
      </c>
      <c r="H266" s="27" t="s">
        <v>26</v>
      </c>
      <c r="I266" s="29">
        <v>0.5</v>
      </c>
      <c r="J266" s="30">
        <v>7250</v>
      </c>
      <c r="K266" s="31">
        <f t="shared" si="2"/>
        <v>3625</v>
      </c>
      <c r="L266" s="31">
        <f t="shared" si="3"/>
        <v>1450</v>
      </c>
      <c r="M266" s="32">
        <v>0.4</v>
      </c>
      <c r="O266" s="22"/>
    </row>
    <row r="267" spans="1:15" ht="15.75" customHeight="1" x14ac:dyDescent="0.3">
      <c r="A267" s="22"/>
      <c r="B267" s="27" t="s">
        <v>38</v>
      </c>
      <c r="C267" s="27">
        <v>1189833</v>
      </c>
      <c r="D267" s="28">
        <v>44423</v>
      </c>
      <c r="E267" s="27" t="s">
        <v>35</v>
      </c>
      <c r="F267" s="27" t="s">
        <v>36</v>
      </c>
      <c r="G267" s="27" t="s">
        <v>39</v>
      </c>
      <c r="H267" s="27" t="s">
        <v>27</v>
      </c>
      <c r="I267" s="29">
        <v>0.5</v>
      </c>
      <c r="J267" s="30">
        <v>6750</v>
      </c>
      <c r="K267" s="31">
        <f t="shared" si="2"/>
        <v>3375</v>
      </c>
      <c r="L267" s="31">
        <f t="shared" si="3"/>
        <v>1181.25</v>
      </c>
      <c r="M267" s="32">
        <v>0.35</v>
      </c>
      <c r="O267" s="22"/>
    </row>
    <row r="268" spans="1:15" ht="15.75" customHeight="1" x14ac:dyDescent="0.3">
      <c r="A268" s="22"/>
      <c r="B268" s="27" t="s">
        <v>38</v>
      </c>
      <c r="C268" s="27">
        <v>1189833</v>
      </c>
      <c r="D268" s="28">
        <v>44423</v>
      </c>
      <c r="E268" s="27" t="s">
        <v>35</v>
      </c>
      <c r="F268" s="27" t="s">
        <v>36</v>
      </c>
      <c r="G268" s="27" t="s">
        <v>39</v>
      </c>
      <c r="H268" s="27" t="s">
        <v>28</v>
      </c>
      <c r="I268" s="29">
        <v>0.6</v>
      </c>
      <c r="J268" s="30">
        <v>6750</v>
      </c>
      <c r="K268" s="31">
        <f t="shared" si="2"/>
        <v>4050</v>
      </c>
      <c r="L268" s="31">
        <f t="shared" si="3"/>
        <v>2227.5</v>
      </c>
      <c r="M268" s="32">
        <v>0.55000000000000004</v>
      </c>
      <c r="O268" s="22"/>
    </row>
    <row r="269" spans="1:15" ht="15.75" customHeight="1" x14ac:dyDescent="0.3">
      <c r="A269" s="22"/>
      <c r="B269" s="27" t="s">
        <v>38</v>
      </c>
      <c r="C269" s="27">
        <v>1189833</v>
      </c>
      <c r="D269" s="28">
        <v>44423</v>
      </c>
      <c r="E269" s="27" t="s">
        <v>35</v>
      </c>
      <c r="F269" s="27" t="s">
        <v>36</v>
      </c>
      <c r="G269" s="27" t="s">
        <v>39</v>
      </c>
      <c r="H269" s="27" t="s">
        <v>29</v>
      </c>
      <c r="I269" s="29">
        <v>0.65</v>
      </c>
      <c r="J269" s="30">
        <v>6500</v>
      </c>
      <c r="K269" s="31">
        <f t="shared" si="2"/>
        <v>4225</v>
      </c>
      <c r="L269" s="31">
        <f t="shared" si="3"/>
        <v>845</v>
      </c>
      <c r="M269" s="32">
        <v>0.2</v>
      </c>
      <c r="O269" s="22"/>
    </row>
    <row r="270" spans="1:15" ht="15.75" customHeight="1" x14ac:dyDescent="0.3">
      <c r="A270" s="22"/>
      <c r="B270" s="27" t="s">
        <v>38</v>
      </c>
      <c r="C270" s="27">
        <v>1189833</v>
      </c>
      <c r="D270" s="28">
        <v>44455</v>
      </c>
      <c r="E270" s="27" t="s">
        <v>35</v>
      </c>
      <c r="F270" s="27" t="s">
        <v>36</v>
      </c>
      <c r="G270" s="27" t="s">
        <v>39</v>
      </c>
      <c r="H270" s="27" t="s">
        <v>24</v>
      </c>
      <c r="I270" s="29">
        <v>0.5</v>
      </c>
      <c r="J270" s="30">
        <v>8500</v>
      </c>
      <c r="K270" s="31">
        <f t="shared" si="2"/>
        <v>4250</v>
      </c>
      <c r="L270" s="31">
        <f t="shared" si="3"/>
        <v>1700</v>
      </c>
      <c r="M270" s="32">
        <v>0.4</v>
      </c>
      <c r="O270" s="22"/>
    </row>
    <row r="271" spans="1:15" ht="15.75" customHeight="1" x14ac:dyDescent="0.3">
      <c r="A271" s="22"/>
      <c r="B271" s="27" t="s">
        <v>38</v>
      </c>
      <c r="C271" s="27">
        <v>1189833</v>
      </c>
      <c r="D271" s="28">
        <v>44455</v>
      </c>
      <c r="E271" s="27" t="s">
        <v>35</v>
      </c>
      <c r="F271" s="27" t="s">
        <v>36</v>
      </c>
      <c r="G271" s="27" t="s">
        <v>39</v>
      </c>
      <c r="H271" s="27" t="s">
        <v>25</v>
      </c>
      <c r="I271" s="29">
        <v>0.55000000000000004</v>
      </c>
      <c r="J271" s="30">
        <v>8500</v>
      </c>
      <c r="K271" s="31">
        <f t="shared" si="2"/>
        <v>4675</v>
      </c>
      <c r="L271" s="31">
        <f t="shared" si="3"/>
        <v>1168.75</v>
      </c>
      <c r="M271" s="32">
        <v>0.25</v>
      </c>
      <c r="O271" s="22"/>
    </row>
    <row r="272" spans="1:15" ht="15.75" customHeight="1" x14ac:dyDescent="0.3">
      <c r="A272" s="22"/>
      <c r="B272" s="27" t="s">
        <v>38</v>
      </c>
      <c r="C272" s="27">
        <v>1189833</v>
      </c>
      <c r="D272" s="28">
        <v>44455</v>
      </c>
      <c r="E272" s="27" t="s">
        <v>35</v>
      </c>
      <c r="F272" s="27" t="s">
        <v>36</v>
      </c>
      <c r="G272" s="27" t="s">
        <v>39</v>
      </c>
      <c r="H272" s="27" t="s">
        <v>26</v>
      </c>
      <c r="I272" s="29">
        <v>0.5</v>
      </c>
      <c r="J272" s="30">
        <v>7000</v>
      </c>
      <c r="K272" s="31">
        <f t="shared" si="2"/>
        <v>3500</v>
      </c>
      <c r="L272" s="31">
        <f t="shared" si="3"/>
        <v>1400</v>
      </c>
      <c r="M272" s="32">
        <v>0.4</v>
      </c>
      <c r="O272" s="22"/>
    </row>
    <row r="273" spans="1:15" ht="15.75" customHeight="1" x14ac:dyDescent="0.3">
      <c r="A273" s="22"/>
      <c r="B273" s="27" t="s">
        <v>38</v>
      </c>
      <c r="C273" s="27">
        <v>1189833</v>
      </c>
      <c r="D273" s="28">
        <v>44455</v>
      </c>
      <c r="E273" s="27" t="s">
        <v>35</v>
      </c>
      <c r="F273" s="27" t="s">
        <v>36</v>
      </c>
      <c r="G273" s="27" t="s">
        <v>39</v>
      </c>
      <c r="H273" s="27" t="s">
        <v>27</v>
      </c>
      <c r="I273" s="29">
        <v>0.5</v>
      </c>
      <c r="J273" s="30">
        <v>6500</v>
      </c>
      <c r="K273" s="31">
        <f t="shared" si="2"/>
        <v>3250</v>
      </c>
      <c r="L273" s="31">
        <f t="shared" si="3"/>
        <v>1137.5</v>
      </c>
      <c r="M273" s="32">
        <v>0.35</v>
      </c>
      <c r="O273" s="22"/>
    </row>
    <row r="274" spans="1:15" ht="15.75" customHeight="1" x14ac:dyDescent="0.3">
      <c r="A274" s="22"/>
      <c r="B274" s="27" t="s">
        <v>38</v>
      </c>
      <c r="C274" s="27">
        <v>1189833</v>
      </c>
      <c r="D274" s="28">
        <v>44455</v>
      </c>
      <c r="E274" s="27" t="s">
        <v>35</v>
      </c>
      <c r="F274" s="27" t="s">
        <v>36</v>
      </c>
      <c r="G274" s="27" t="s">
        <v>39</v>
      </c>
      <c r="H274" s="27" t="s">
        <v>28</v>
      </c>
      <c r="I274" s="29">
        <v>0.6</v>
      </c>
      <c r="J274" s="30">
        <v>6500</v>
      </c>
      <c r="K274" s="31">
        <f t="shared" si="2"/>
        <v>3900</v>
      </c>
      <c r="L274" s="31">
        <f t="shared" si="3"/>
        <v>2145</v>
      </c>
      <c r="M274" s="32">
        <v>0.55000000000000004</v>
      </c>
      <c r="O274" s="22"/>
    </row>
    <row r="275" spans="1:15" ht="15.75" customHeight="1" x14ac:dyDescent="0.3">
      <c r="A275" s="22"/>
      <c r="B275" s="27" t="s">
        <v>38</v>
      </c>
      <c r="C275" s="27">
        <v>1189833</v>
      </c>
      <c r="D275" s="28">
        <v>44455</v>
      </c>
      <c r="E275" s="27" t="s">
        <v>35</v>
      </c>
      <c r="F275" s="27" t="s">
        <v>36</v>
      </c>
      <c r="G275" s="27" t="s">
        <v>39</v>
      </c>
      <c r="H275" s="27" t="s">
        <v>29</v>
      </c>
      <c r="I275" s="29">
        <v>0.65</v>
      </c>
      <c r="J275" s="30">
        <v>7000</v>
      </c>
      <c r="K275" s="31">
        <f t="shared" si="2"/>
        <v>4550</v>
      </c>
      <c r="L275" s="31">
        <f t="shared" si="3"/>
        <v>910</v>
      </c>
      <c r="M275" s="32">
        <v>0.2</v>
      </c>
      <c r="O275" s="22"/>
    </row>
    <row r="276" spans="1:15" ht="15.75" customHeight="1" x14ac:dyDescent="0.3">
      <c r="A276" s="22"/>
      <c r="B276" s="27" t="s">
        <v>38</v>
      </c>
      <c r="C276" s="27">
        <v>1189833</v>
      </c>
      <c r="D276" s="28">
        <v>44484</v>
      </c>
      <c r="E276" s="27" t="s">
        <v>35</v>
      </c>
      <c r="F276" s="27" t="s">
        <v>36</v>
      </c>
      <c r="G276" s="27" t="s">
        <v>39</v>
      </c>
      <c r="H276" s="27" t="s">
        <v>24</v>
      </c>
      <c r="I276" s="29">
        <v>0.5</v>
      </c>
      <c r="J276" s="30">
        <v>8000</v>
      </c>
      <c r="K276" s="31">
        <f t="shared" si="2"/>
        <v>4000</v>
      </c>
      <c r="L276" s="31">
        <f t="shared" si="3"/>
        <v>1600</v>
      </c>
      <c r="M276" s="32">
        <v>0.4</v>
      </c>
      <c r="O276" s="22"/>
    </row>
    <row r="277" spans="1:15" ht="15.75" customHeight="1" x14ac:dyDescent="0.3">
      <c r="A277" s="22"/>
      <c r="B277" s="27" t="s">
        <v>38</v>
      </c>
      <c r="C277" s="27">
        <v>1189833</v>
      </c>
      <c r="D277" s="28">
        <v>44484</v>
      </c>
      <c r="E277" s="27" t="s">
        <v>35</v>
      </c>
      <c r="F277" s="27" t="s">
        <v>36</v>
      </c>
      <c r="G277" s="27" t="s">
        <v>39</v>
      </c>
      <c r="H277" s="27" t="s">
        <v>25</v>
      </c>
      <c r="I277" s="29">
        <v>0.55000000000000004</v>
      </c>
      <c r="J277" s="30">
        <v>8000</v>
      </c>
      <c r="K277" s="31">
        <f t="shared" si="2"/>
        <v>4400</v>
      </c>
      <c r="L277" s="31">
        <f t="shared" si="3"/>
        <v>1100</v>
      </c>
      <c r="M277" s="32">
        <v>0.25</v>
      </c>
      <c r="O277" s="22"/>
    </row>
    <row r="278" spans="1:15" ht="15.75" customHeight="1" x14ac:dyDescent="0.3">
      <c r="A278" s="22"/>
      <c r="B278" s="27" t="s">
        <v>38</v>
      </c>
      <c r="C278" s="27">
        <v>1189833</v>
      </c>
      <c r="D278" s="28">
        <v>44484</v>
      </c>
      <c r="E278" s="27" t="s">
        <v>35</v>
      </c>
      <c r="F278" s="27" t="s">
        <v>36</v>
      </c>
      <c r="G278" s="27" t="s">
        <v>39</v>
      </c>
      <c r="H278" s="27" t="s">
        <v>26</v>
      </c>
      <c r="I278" s="29">
        <v>0.5</v>
      </c>
      <c r="J278" s="30">
        <v>6500</v>
      </c>
      <c r="K278" s="31">
        <f t="shared" si="2"/>
        <v>3250</v>
      </c>
      <c r="L278" s="31">
        <f t="shared" si="3"/>
        <v>1300</v>
      </c>
      <c r="M278" s="32">
        <v>0.4</v>
      </c>
      <c r="O278" s="22"/>
    </row>
    <row r="279" spans="1:15" ht="15.75" customHeight="1" x14ac:dyDescent="0.3">
      <c r="A279" s="22"/>
      <c r="B279" s="27" t="s">
        <v>38</v>
      </c>
      <c r="C279" s="27">
        <v>1189833</v>
      </c>
      <c r="D279" s="28">
        <v>44484</v>
      </c>
      <c r="E279" s="27" t="s">
        <v>35</v>
      </c>
      <c r="F279" s="27" t="s">
        <v>36</v>
      </c>
      <c r="G279" s="27" t="s">
        <v>39</v>
      </c>
      <c r="H279" s="27" t="s">
        <v>27</v>
      </c>
      <c r="I279" s="29">
        <v>0.5</v>
      </c>
      <c r="J279" s="30">
        <v>6250</v>
      </c>
      <c r="K279" s="31">
        <f t="shared" si="2"/>
        <v>3125</v>
      </c>
      <c r="L279" s="31">
        <f t="shared" si="3"/>
        <v>1093.75</v>
      </c>
      <c r="M279" s="32">
        <v>0.35</v>
      </c>
      <c r="O279" s="22"/>
    </row>
    <row r="280" spans="1:15" ht="15.75" customHeight="1" x14ac:dyDescent="0.3">
      <c r="A280" s="22"/>
      <c r="B280" s="27" t="s">
        <v>38</v>
      </c>
      <c r="C280" s="27">
        <v>1189833</v>
      </c>
      <c r="D280" s="28">
        <v>44484</v>
      </c>
      <c r="E280" s="27" t="s">
        <v>35</v>
      </c>
      <c r="F280" s="27" t="s">
        <v>36</v>
      </c>
      <c r="G280" s="27" t="s">
        <v>39</v>
      </c>
      <c r="H280" s="27" t="s">
        <v>28</v>
      </c>
      <c r="I280" s="29">
        <v>0.6</v>
      </c>
      <c r="J280" s="30">
        <v>6000</v>
      </c>
      <c r="K280" s="31">
        <f t="shared" si="2"/>
        <v>3600</v>
      </c>
      <c r="L280" s="31">
        <f t="shared" si="3"/>
        <v>1980.0000000000002</v>
      </c>
      <c r="M280" s="32">
        <v>0.55000000000000004</v>
      </c>
      <c r="O280" s="22"/>
    </row>
    <row r="281" spans="1:15" ht="15.75" customHeight="1" x14ac:dyDescent="0.3">
      <c r="A281" s="22"/>
      <c r="B281" s="27" t="s">
        <v>38</v>
      </c>
      <c r="C281" s="27">
        <v>1189833</v>
      </c>
      <c r="D281" s="28">
        <v>44484</v>
      </c>
      <c r="E281" s="27" t="s">
        <v>35</v>
      </c>
      <c r="F281" s="27" t="s">
        <v>36</v>
      </c>
      <c r="G281" s="27" t="s">
        <v>39</v>
      </c>
      <c r="H281" s="27" t="s">
        <v>29</v>
      </c>
      <c r="I281" s="29">
        <v>0.65</v>
      </c>
      <c r="J281" s="30">
        <v>6500</v>
      </c>
      <c r="K281" s="31">
        <f t="shared" si="2"/>
        <v>4225</v>
      </c>
      <c r="L281" s="31">
        <f t="shared" si="3"/>
        <v>845</v>
      </c>
      <c r="M281" s="32">
        <v>0.2</v>
      </c>
      <c r="O281" s="22"/>
    </row>
    <row r="282" spans="1:15" ht="15.75" customHeight="1" x14ac:dyDescent="0.3">
      <c r="A282" s="22"/>
      <c r="B282" s="27" t="s">
        <v>38</v>
      </c>
      <c r="C282" s="27">
        <v>1189833</v>
      </c>
      <c r="D282" s="28">
        <v>44515</v>
      </c>
      <c r="E282" s="27" t="s">
        <v>35</v>
      </c>
      <c r="F282" s="27" t="s">
        <v>36</v>
      </c>
      <c r="G282" s="27" t="s">
        <v>39</v>
      </c>
      <c r="H282" s="27" t="s">
        <v>24</v>
      </c>
      <c r="I282" s="29">
        <v>0.5</v>
      </c>
      <c r="J282" s="30">
        <v>8250</v>
      </c>
      <c r="K282" s="31">
        <f t="shared" si="2"/>
        <v>4125</v>
      </c>
      <c r="L282" s="31">
        <f t="shared" si="3"/>
        <v>1650</v>
      </c>
      <c r="M282" s="32">
        <v>0.4</v>
      </c>
      <c r="O282" s="22"/>
    </row>
    <row r="283" spans="1:15" ht="15.75" customHeight="1" x14ac:dyDescent="0.3">
      <c r="A283" s="22"/>
      <c r="B283" s="27" t="s">
        <v>38</v>
      </c>
      <c r="C283" s="27">
        <v>1189833</v>
      </c>
      <c r="D283" s="28">
        <v>44515</v>
      </c>
      <c r="E283" s="27" t="s">
        <v>35</v>
      </c>
      <c r="F283" s="27" t="s">
        <v>36</v>
      </c>
      <c r="G283" s="27" t="s">
        <v>39</v>
      </c>
      <c r="H283" s="27" t="s">
        <v>25</v>
      </c>
      <c r="I283" s="29">
        <v>0.55000000000000004</v>
      </c>
      <c r="J283" s="30">
        <v>8250</v>
      </c>
      <c r="K283" s="31">
        <f t="shared" si="2"/>
        <v>4537.5</v>
      </c>
      <c r="L283" s="31">
        <f t="shared" si="3"/>
        <v>1134.375</v>
      </c>
      <c r="M283" s="32">
        <v>0.25</v>
      </c>
      <c r="O283" s="22"/>
    </row>
    <row r="284" spans="1:15" ht="15.75" customHeight="1" x14ac:dyDescent="0.3">
      <c r="A284" s="22"/>
      <c r="B284" s="27" t="s">
        <v>38</v>
      </c>
      <c r="C284" s="27">
        <v>1189833</v>
      </c>
      <c r="D284" s="28">
        <v>44515</v>
      </c>
      <c r="E284" s="27" t="s">
        <v>35</v>
      </c>
      <c r="F284" s="27" t="s">
        <v>36</v>
      </c>
      <c r="G284" s="27" t="s">
        <v>39</v>
      </c>
      <c r="H284" s="27" t="s">
        <v>26</v>
      </c>
      <c r="I284" s="29">
        <v>0.5</v>
      </c>
      <c r="J284" s="30">
        <v>6750</v>
      </c>
      <c r="K284" s="31">
        <f t="shared" si="2"/>
        <v>3375</v>
      </c>
      <c r="L284" s="31">
        <f t="shared" si="3"/>
        <v>1350</v>
      </c>
      <c r="M284" s="32">
        <v>0.4</v>
      </c>
      <c r="O284" s="22"/>
    </row>
    <row r="285" spans="1:15" ht="15.75" customHeight="1" x14ac:dyDescent="0.3">
      <c r="A285" s="22"/>
      <c r="B285" s="27" t="s">
        <v>38</v>
      </c>
      <c r="C285" s="27">
        <v>1189833</v>
      </c>
      <c r="D285" s="28">
        <v>44515</v>
      </c>
      <c r="E285" s="27" t="s">
        <v>35</v>
      </c>
      <c r="F285" s="27" t="s">
        <v>36</v>
      </c>
      <c r="G285" s="27" t="s">
        <v>39</v>
      </c>
      <c r="H285" s="27" t="s">
        <v>27</v>
      </c>
      <c r="I285" s="29">
        <v>0.5</v>
      </c>
      <c r="J285" s="30">
        <v>6500</v>
      </c>
      <c r="K285" s="31">
        <f t="shared" si="2"/>
        <v>3250</v>
      </c>
      <c r="L285" s="31">
        <f t="shared" si="3"/>
        <v>1137.5</v>
      </c>
      <c r="M285" s="32">
        <v>0.35</v>
      </c>
      <c r="O285" s="22"/>
    </row>
    <row r="286" spans="1:15" ht="15.75" customHeight="1" x14ac:dyDescent="0.3">
      <c r="A286" s="22"/>
      <c r="B286" s="27" t="s">
        <v>38</v>
      </c>
      <c r="C286" s="27">
        <v>1189833</v>
      </c>
      <c r="D286" s="28">
        <v>44515</v>
      </c>
      <c r="E286" s="27" t="s">
        <v>35</v>
      </c>
      <c r="F286" s="27" t="s">
        <v>36</v>
      </c>
      <c r="G286" s="27" t="s">
        <v>39</v>
      </c>
      <c r="H286" s="27" t="s">
        <v>28</v>
      </c>
      <c r="I286" s="29">
        <v>0.6</v>
      </c>
      <c r="J286" s="30">
        <v>6000</v>
      </c>
      <c r="K286" s="31">
        <f t="shared" si="2"/>
        <v>3600</v>
      </c>
      <c r="L286" s="31">
        <f t="shared" si="3"/>
        <v>1980.0000000000002</v>
      </c>
      <c r="M286" s="32">
        <v>0.55000000000000004</v>
      </c>
      <c r="O286" s="22"/>
    </row>
    <row r="287" spans="1:15" ht="15.75" customHeight="1" x14ac:dyDescent="0.3">
      <c r="A287" s="22"/>
      <c r="B287" s="27" t="s">
        <v>38</v>
      </c>
      <c r="C287" s="27">
        <v>1189833</v>
      </c>
      <c r="D287" s="28">
        <v>44515</v>
      </c>
      <c r="E287" s="27" t="s">
        <v>35</v>
      </c>
      <c r="F287" s="27" t="s">
        <v>36</v>
      </c>
      <c r="G287" s="27" t="s">
        <v>39</v>
      </c>
      <c r="H287" s="27" t="s">
        <v>29</v>
      </c>
      <c r="I287" s="29">
        <v>0.65</v>
      </c>
      <c r="J287" s="30">
        <v>7000</v>
      </c>
      <c r="K287" s="31">
        <f t="shared" si="2"/>
        <v>4550</v>
      </c>
      <c r="L287" s="31">
        <f t="shared" si="3"/>
        <v>910</v>
      </c>
      <c r="M287" s="32">
        <v>0.2</v>
      </c>
      <c r="O287" s="22"/>
    </row>
    <row r="288" spans="1:15" ht="15.75" customHeight="1" x14ac:dyDescent="0.3">
      <c r="A288" s="22"/>
      <c r="B288" s="27" t="s">
        <v>38</v>
      </c>
      <c r="C288" s="27">
        <v>1189833</v>
      </c>
      <c r="D288" s="28">
        <v>44544</v>
      </c>
      <c r="E288" s="27" t="s">
        <v>35</v>
      </c>
      <c r="F288" s="27" t="s">
        <v>36</v>
      </c>
      <c r="G288" s="27" t="s">
        <v>39</v>
      </c>
      <c r="H288" s="27" t="s">
        <v>24</v>
      </c>
      <c r="I288" s="29">
        <v>0.5</v>
      </c>
      <c r="J288" s="30">
        <v>9000</v>
      </c>
      <c r="K288" s="31">
        <f t="shared" si="2"/>
        <v>4500</v>
      </c>
      <c r="L288" s="31">
        <f t="shared" si="3"/>
        <v>1800</v>
      </c>
      <c r="M288" s="32">
        <v>0.4</v>
      </c>
      <c r="O288" s="22"/>
    </row>
    <row r="289" spans="1:16" ht="15.75" customHeight="1" x14ac:dyDescent="0.3">
      <c r="A289" s="22"/>
      <c r="B289" s="27" t="s">
        <v>38</v>
      </c>
      <c r="C289" s="27">
        <v>1189833</v>
      </c>
      <c r="D289" s="28">
        <v>44544</v>
      </c>
      <c r="E289" s="27" t="s">
        <v>35</v>
      </c>
      <c r="F289" s="27" t="s">
        <v>36</v>
      </c>
      <c r="G289" s="27" t="s">
        <v>39</v>
      </c>
      <c r="H289" s="27" t="s">
        <v>25</v>
      </c>
      <c r="I289" s="29">
        <v>0.55000000000000004</v>
      </c>
      <c r="J289" s="30">
        <v>9000</v>
      </c>
      <c r="K289" s="31">
        <f t="shared" si="2"/>
        <v>4950</v>
      </c>
      <c r="L289" s="31">
        <f t="shared" si="3"/>
        <v>1237.5</v>
      </c>
      <c r="M289" s="32">
        <v>0.25</v>
      </c>
      <c r="O289" s="22"/>
    </row>
    <row r="290" spans="1:16" ht="15.75" customHeight="1" x14ac:dyDescent="0.3">
      <c r="A290" s="22"/>
      <c r="B290" s="27" t="s">
        <v>38</v>
      </c>
      <c r="C290" s="27">
        <v>1189833</v>
      </c>
      <c r="D290" s="28">
        <v>44544</v>
      </c>
      <c r="E290" s="27" t="s">
        <v>35</v>
      </c>
      <c r="F290" s="27" t="s">
        <v>36</v>
      </c>
      <c r="G290" s="27" t="s">
        <v>39</v>
      </c>
      <c r="H290" s="27" t="s">
        <v>26</v>
      </c>
      <c r="I290" s="29">
        <v>0.5</v>
      </c>
      <c r="J290" s="30">
        <v>7000</v>
      </c>
      <c r="K290" s="31">
        <f t="shared" si="2"/>
        <v>3500</v>
      </c>
      <c r="L290" s="31">
        <f t="shared" si="3"/>
        <v>1400</v>
      </c>
      <c r="M290" s="32">
        <v>0.4</v>
      </c>
      <c r="O290" s="22"/>
    </row>
    <row r="291" spans="1:16" ht="15.75" customHeight="1" x14ac:dyDescent="0.3">
      <c r="A291" s="22"/>
      <c r="B291" s="27" t="s">
        <v>38</v>
      </c>
      <c r="C291" s="27">
        <v>1189833</v>
      </c>
      <c r="D291" s="28">
        <v>44544</v>
      </c>
      <c r="E291" s="27" t="s">
        <v>35</v>
      </c>
      <c r="F291" s="27" t="s">
        <v>36</v>
      </c>
      <c r="G291" s="27" t="s">
        <v>39</v>
      </c>
      <c r="H291" s="27" t="s">
        <v>27</v>
      </c>
      <c r="I291" s="29">
        <v>0.5</v>
      </c>
      <c r="J291" s="30">
        <v>7000</v>
      </c>
      <c r="K291" s="31">
        <f t="shared" si="2"/>
        <v>3500</v>
      </c>
      <c r="L291" s="31">
        <f t="shared" si="3"/>
        <v>1225</v>
      </c>
      <c r="M291" s="32">
        <v>0.35</v>
      </c>
      <c r="O291" s="22"/>
    </row>
    <row r="292" spans="1:16" ht="15.75" customHeight="1" x14ac:dyDescent="0.3">
      <c r="A292" s="22"/>
      <c r="B292" s="27" t="s">
        <v>38</v>
      </c>
      <c r="C292" s="27">
        <v>1189833</v>
      </c>
      <c r="D292" s="28">
        <v>44544</v>
      </c>
      <c r="E292" s="27" t="s">
        <v>35</v>
      </c>
      <c r="F292" s="27" t="s">
        <v>36</v>
      </c>
      <c r="G292" s="27" t="s">
        <v>39</v>
      </c>
      <c r="H292" s="27" t="s">
        <v>28</v>
      </c>
      <c r="I292" s="29">
        <v>0.6</v>
      </c>
      <c r="J292" s="30">
        <v>6250</v>
      </c>
      <c r="K292" s="31">
        <f t="shared" si="2"/>
        <v>3750</v>
      </c>
      <c r="L292" s="31">
        <f t="shared" si="3"/>
        <v>2062.5</v>
      </c>
      <c r="M292" s="32">
        <v>0.55000000000000004</v>
      </c>
      <c r="O292" s="22"/>
    </row>
    <row r="293" spans="1:16" ht="15.75" customHeight="1" x14ac:dyDescent="0.3">
      <c r="A293" s="22"/>
      <c r="B293" s="27" t="s">
        <v>38</v>
      </c>
      <c r="C293" s="27">
        <v>1189833</v>
      </c>
      <c r="D293" s="28">
        <v>44544</v>
      </c>
      <c r="E293" s="27" t="s">
        <v>35</v>
      </c>
      <c r="F293" s="27" t="s">
        <v>36</v>
      </c>
      <c r="G293" s="27" t="s">
        <v>39</v>
      </c>
      <c r="H293" s="27" t="s">
        <v>29</v>
      </c>
      <c r="I293" s="29">
        <v>0.65</v>
      </c>
      <c r="J293" s="30">
        <v>7250</v>
      </c>
      <c r="K293" s="31">
        <f t="shared" si="2"/>
        <v>4712.5</v>
      </c>
      <c r="L293" s="31">
        <f t="shared" si="3"/>
        <v>942.5</v>
      </c>
      <c r="M293" s="32">
        <v>0.2</v>
      </c>
      <c r="O293" s="22"/>
    </row>
    <row r="294" spans="1:16" ht="15.75" customHeight="1" x14ac:dyDescent="0.3">
      <c r="A294" s="22"/>
      <c r="B294" s="27" t="s">
        <v>21</v>
      </c>
      <c r="C294" s="27">
        <v>1185732</v>
      </c>
      <c r="D294" s="28">
        <v>44211</v>
      </c>
      <c r="E294" s="27" t="s">
        <v>40</v>
      </c>
      <c r="F294" s="27" t="s">
        <v>41</v>
      </c>
      <c r="G294" s="27" t="s">
        <v>42</v>
      </c>
      <c r="H294" s="27" t="s">
        <v>24</v>
      </c>
      <c r="I294" s="29">
        <v>0.45</v>
      </c>
      <c r="J294" s="30">
        <v>4750</v>
      </c>
      <c r="K294" s="31">
        <f t="shared" si="2"/>
        <v>2137.5</v>
      </c>
      <c r="L294" s="31">
        <f t="shared" si="3"/>
        <v>855</v>
      </c>
      <c r="M294" s="32">
        <v>0.4</v>
      </c>
      <c r="O294" s="34"/>
      <c r="P294" s="33"/>
    </row>
    <row r="295" spans="1:16" ht="15.75" customHeight="1" x14ac:dyDescent="0.3">
      <c r="A295" s="22"/>
      <c r="B295" s="27" t="s">
        <v>21</v>
      </c>
      <c r="C295" s="27">
        <v>1185732</v>
      </c>
      <c r="D295" s="28">
        <v>44211</v>
      </c>
      <c r="E295" s="27" t="s">
        <v>40</v>
      </c>
      <c r="F295" s="27" t="s">
        <v>41</v>
      </c>
      <c r="G295" s="27" t="s">
        <v>42</v>
      </c>
      <c r="H295" s="27" t="s">
        <v>25</v>
      </c>
      <c r="I295" s="29">
        <v>0.45</v>
      </c>
      <c r="J295" s="30">
        <v>2750</v>
      </c>
      <c r="K295" s="31">
        <f t="shared" si="2"/>
        <v>1237.5</v>
      </c>
      <c r="L295" s="31">
        <f t="shared" si="3"/>
        <v>433.125</v>
      </c>
      <c r="M295" s="32">
        <v>0.35</v>
      </c>
      <c r="O295" s="34"/>
      <c r="P295" s="33"/>
    </row>
    <row r="296" spans="1:16" ht="15.75" customHeight="1" x14ac:dyDescent="0.3">
      <c r="A296" s="22"/>
      <c r="B296" s="27" t="s">
        <v>21</v>
      </c>
      <c r="C296" s="27">
        <v>1185732</v>
      </c>
      <c r="D296" s="28">
        <v>44211</v>
      </c>
      <c r="E296" s="27" t="s">
        <v>40</v>
      </c>
      <c r="F296" s="27" t="s">
        <v>41</v>
      </c>
      <c r="G296" s="27" t="s">
        <v>42</v>
      </c>
      <c r="H296" s="27" t="s">
        <v>26</v>
      </c>
      <c r="I296" s="29">
        <v>0.35000000000000003</v>
      </c>
      <c r="J296" s="30">
        <v>2750</v>
      </c>
      <c r="K296" s="31">
        <f t="shared" si="2"/>
        <v>962.50000000000011</v>
      </c>
      <c r="L296" s="31">
        <f t="shared" si="3"/>
        <v>336.875</v>
      </c>
      <c r="M296" s="32">
        <v>0.35</v>
      </c>
      <c r="O296" s="34"/>
      <c r="P296" s="33"/>
    </row>
    <row r="297" spans="1:16" ht="15.75" customHeight="1" x14ac:dyDescent="0.3">
      <c r="A297" s="22"/>
      <c r="B297" s="27" t="s">
        <v>21</v>
      </c>
      <c r="C297" s="27">
        <v>1185732</v>
      </c>
      <c r="D297" s="28">
        <v>44211</v>
      </c>
      <c r="E297" s="27" t="s">
        <v>40</v>
      </c>
      <c r="F297" s="27" t="s">
        <v>41</v>
      </c>
      <c r="G297" s="27" t="s">
        <v>42</v>
      </c>
      <c r="H297" s="27" t="s">
        <v>27</v>
      </c>
      <c r="I297" s="29">
        <v>0.4</v>
      </c>
      <c r="J297" s="30">
        <v>1250</v>
      </c>
      <c r="K297" s="31">
        <f t="shared" si="2"/>
        <v>500</v>
      </c>
      <c r="L297" s="31">
        <f t="shared" si="3"/>
        <v>200</v>
      </c>
      <c r="M297" s="32">
        <v>0.4</v>
      </c>
      <c r="O297" s="35"/>
      <c r="P297" s="33"/>
    </row>
    <row r="298" spans="1:16" ht="15.75" customHeight="1" x14ac:dyDescent="0.3">
      <c r="A298" s="22"/>
      <c r="B298" s="27" t="s">
        <v>21</v>
      </c>
      <c r="C298" s="27">
        <v>1185732</v>
      </c>
      <c r="D298" s="28">
        <v>44211</v>
      </c>
      <c r="E298" s="27" t="s">
        <v>40</v>
      </c>
      <c r="F298" s="27" t="s">
        <v>41</v>
      </c>
      <c r="G298" s="27" t="s">
        <v>42</v>
      </c>
      <c r="H298" s="27" t="s">
        <v>28</v>
      </c>
      <c r="I298" s="29">
        <v>0.54999999999999993</v>
      </c>
      <c r="J298" s="30">
        <v>1750</v>
      </c>
      <c r="K298" s="31">
        <f t="shared" si="2"/>
        <v>962.49999999999989</v>
      </c>
      <c r="L298" s="31">
        <f t="shared" si="3"/>
        <v>336.87499999999994</v>
      </c>
      <c r="M298" s="32">
        <v>0.35</v>
      </c>
      <c r="O298" s="35"/>
      <c r="P298" s="33"/>
    </row>
    <row r="299" spans="1:16" ht="15.75" customHeight="1" x14ac:dyDescent="0.3">
      <c r="A299" s="22"/>
      <c r="B299" s="27" t="s">
        <v>21</v>
      </c>
      <c r="C299" s="27">
        <v>1185732</v>
      </c>
      <c r="D299" s="28">
        <v>44211</v>
      </c>
      <c r="E299" s="27" t="s">
        <v>40</v>
      </c>
      <c r="F299" s="27" t="s">
        <v>41</v>
      </c>
      <c r="G299" s="27" t="s">
        <v>42</v>
      </c>
      <c r="H299" s="27" t="s">
        <v>29</v>
      </c>
      <c r="I299" s="29">
        <v>0.45</v>
      </c>
      <c r="J299" s="30">
        <v>2750</v>
      </c>
      <c r="K299" s="31">
        <f t="shared" si="2"/>
        <v>1237.5</v>
      </c>
      <c r="L299" s="31">
        <f t="shared" si="3"/>
        <v>618.75</v>
      </c>
      <c r="M299" s="32">
        <v>0.5</v>
      </c>
      <c r="O299" s="35"/>
      <c r="P299" s="33"/>
    </row>
    <row r="300" spans="1:16" ht="15.75" customHeight="1" x14ac:dyDescent="0.3">
      <c r="A300" s="22"/>
      <c r="B300" s="27" t="s">
        <v>21</v>
      </c>
      <c r="C300" s="27">
        <v>1185732</v>
      </c>
      <c r="D300" s="28">
        <v>44242</v>
      </c>
      <c r="E300" s="27" t="s">
        <v>40</v>
      </c>
      <c r="F300" s="27" t="s">
        <v>41</v>
      </c>
      <c r="G300" s="27" t="s">
        <v>42</v>
      </c>
      <c r="H300" s="27" t="s">
        <v>24</v>
      </c>
      <c r="I300" s="29">
        <v>0.45</v>
      </c>
      <c r="J300" s="30">
        <v>5250</v>
      </c>
      <c r="K300" s="31">
        <f t="shared" si="2"/>
        <v>2362.5</v>
      </c>
      <c r="L300" s="31">
        <f t="shared" si="3"/>
        <v>945</v>
      </c>
      <c r="M300" s="32">
        <v>0.4</v>
      </c>
      <c r="O300" s="35"/>
      <c r="P300" s="33"/>
    </row>
    <row r="301" spans="1:16" ht="15.75" customHeight="1" x14ac:dyDescent="0.3">
      <c r="A301" s="22"/>
      <c r="B301" s="27" t="s">
        <v>21</v>
      </c>
      <c r="C301" s="27">
        <v>1185732</v>
      </c>
      <c r="D301" s="28">
        <v>44242</v>
      </c>
      <c r="E301" s="27" t="s">
        <v>40</v>
      </c>
      <c r="F301" s="27" t="s">
        <v>41</v>
      </c>
      <c r="G301" s="27" t="s">
        <v>42</v>
      </c>
      <c r="H301" s="27" t="s">
        <v>25</v>
      </c>
      <c r="I301" s="29">
        <v>0.45</v>
      </c>
      <c r="J301" s="30">
        <v>1750</v>
      </c>
      <c r="K301" s="31">
        <f t="shared" si="2"/>
        <v>787.5</v>
      </c>
      <c r="L301" s="31">
        <f t="shared" si="3"/>
        <v>275.625</v>
      </c>
      <c r="M301" s="32">
        <v>0.35</v>
      </c>
      <c r="O301" s="35"/>
      <c r="P301" s="33"/>
    </row>
    <row r="302" spans="1:16" ht="15.75" customHeight="1" x14ac:dyDescent="0.3">
      <c r="A302" s="22"/>
      <c r="B302" s="27" t="s">
        <v>21</v>
      </c>
      <c r="C302" s="27">
        <v>1185732</v>
      </c>
      <c r="D302" s="28">
        <v>44242</v>
      </c>
      <c r="E302" s="27" t="s">
        <v>40</v>
      </c>
      <c r="F302" s="27" t="s">
        <v>41</v>
      </c>
      <c r="G302" s="27" t="s">
        <v>42</v>
      </c>
      <c r="H302" s="27" t="s">
        <v>26</v>
      </c>
      <c r="I302" s="29">
        <v>0.35000000000000003</v>
      </c>
      <c r="J302" s="30">
        <v>2250</v>
      </c>
      <c r="K302" s="31">
        <f t="shared" si="2"/>
        <v>787.50000000000011</v>
      </c>
      <c r="L302" s="31">
        <f t="shared" si="3"/>
        <v>275.625</v>
      </c>
      <c r="M302" s="32">
        <v>0.35</v>
      </c>
      <c r="O302" s="35"/>
      <c r="P302" s="33"/>
    </row>
    <row r="303" spans="1:16" ht="15.75" customHeight="1" x14ac:dyDescent="0.3">
      <c r="A303" s="22"/>
      <c r="B303" s="27" t="s">
        <v>21</v>
      </c>
      <c r="C303" s="27">
        <v>1185732</v>
      </c>
      <c r="D303" s="28">
        <v>44242</v>
      </c>
      <c r="E303" s="27" t="s">
        <v>40</v>
      </c>
      <c r="F303" s="27" t="s">
        <v>41</v>
      </c>
      <c r="G303" s="27" t="s">
        <v>42</v>
      </c>
      <c r="H303" s="27" t="s">
        <v>27</v>
      </c>
      <c r="I303" s="29">
        <v>0.4</v>
      </c>
      <c r="J303" s="30">
        <v>1000</v>
      </c>
      <c r="K303" s="31">
        <f t="shared" si="2"/>
        <v>400</v>
      </c>
      <c r="L303" s="31">
        <f t="shared" si="3"/>
        <v>160</v>
      </c>
      <c r="M303" s="32">
        <v>0.4</v>
      </c>
      <c r="O303" s="35"/>
      <c r="P303" s="33"/>
    </row>
    <row r="304" spans="1:16" ht="15.75" customHeight="1" x14ac:dyDescent="0.3">
      <c r="A304" s="22"/>
      <c r="B304" s="27" t="s">
        <v>21</v>
      </c>
      <c r="C304" s="27">
        <v>1185732</v>
      </c>
      <c r="D304" s="28">
        <v>44242</v>
      </c>
      <c r="E304" s="27" t="s">
        <v>40</v>
      </c>
      <c r="F304" s="27" t="s">
        <v>41</v>
      </c>
      <c r="G304" s="27" t="s">
        <v>42</v>
      </c>
      <c r="H304" s="27" t="s">
        <v>28</v>
      </c>
      <c r="I304" s="29">
        <v>0.54999999999999993</v>
      </c>
      <c r="J304" s="30">
        <v>1750</v>
      </c>
      <c r="K304" s="31">
        <f t="shared" si="2"/>
        <v>962.49999999999989</v>
      </c>
      <c r="L304" s="31">
        <f t="shared" si="3"/>
        <v>336.87499999999994</v>
      </c>
      <c r="M304" s="32">
        <v>0.35</v>
      </c>
      <c r="O304" s="35"/>
      <c r="P304" s="33"/>
    </row>
    <row r="305" spans="1:16" ht="15.75" customHeight="1" x14ac:dyDescent="0.3">
      <c r="A305" s="22"/>
      <c r="B305" s="27" t="s">
        <v>21</v>
      </c>
      <c r="C305" s="27">
        <v>1185732</v>
      </c>
      <c r="D305" s="28">
        <v>44242</v>
      </c>
      <c r="E305" s="27" t="s">
        <v>40</v>
      </c>
      <c r="F305" s="27" t="s">
        <v>41</v>
      </c>
      <c r="G305" s="27" t="s">
        <v>42</v>
      </c>
      <c r="H305" s="27" t="s">
        <v>29</v>
      </c>
      <c r="I305" s="29">
        <v>0.45</v>
      </c>
      <c r="J305" s="30">
        <v>2750</v>
      </c>
      <c r="K305" s="31">
        <f t="shared" si="2"/>
        <v>1237.5</v>
      </c>
      <c r="L305" s="31">
        <f t="shared" si="3"/>
        <v>618.75</v>
      </c>
      <c r="M305" s="32">
        <v>0.5</v>
      </c>
      <c r="O305" s="35"/>
      <c r="P305" s="33"/>
    </row>
    <row r="306" spans="1:16" ht="15.75" customHeight="1" x14ac:dyDescent="0.3">
      <c r="A306" s="22"/>
      <c r="B306" s="27" t="s">
        <v>21</v>
      </c>
      <c r="C306" s="27">
        <v>1185732</v>
      </c>
      <c r="D306" s="28">
        <v>44269</v>
      </c>
      <c r="E306" s="27" t="s">
        <v>40</v>
      </c>
      <c r="F306" s="27" t="s">
        <v>41</v>
      </c>
      <c r="G306" s="27" t="s">
        <v>42</v>
      </c>
      <c r="H306" s="27" t="s">
        <v>24</v>
      </c>
      <c r="I306" s="29">
        <v>0.5</v>
      </c>
      <c r="J306" s="30">
        <v>4950</v>
      </c>
      <c r="K306" s="31">
        <f t="shared" si="2"/>
        <v>2475</v>
      </c>
      <c r="L306" s="31">
        <f t="shared" si="3"/>
        <v>990</v>
      </c>
      <c r="M306" s="32">
        <v>0.4</v>
      </c>
      <c r="O306" s="35"/>
      <c r="P306" s="33"/>
    </row>
    <row r="307" spans="1:16" ht="15.75" customHeight="1" x14ac:dyDescent="0.3">
      <c r="A307" s="22"/>
      <c r="B307" s="27" t="s">
        <v>21</v>
      </c>
      <c r="C307" s="27">
        <v>1185732</v>
      </c>
      <c r="D307" s="28">
        <v>44269</v>
      </c>
      <c r="E307" s="27" t="s">
        <v>40</v>
      </c>
      <c r="F307" s="27" t="s">
        <v>41</v>
      </c>
      <c r="G307" s="27" t="s">
        <v>42</v>
      </c>
      <c r="H307" s="27" t="s">
        <v>25</v>
      </c>
      <c r="I307" s="29">
        <v>0.5</v>
      </c>
      <c r="J307" s="30">
        <v>2000</v>
      </c>
      <c r="K307" s="31">
        <f t="shared" si="2"/>
        <v>1000</v>
      </c>
      <c r="L307" s="31">
        <f t="shared" si="3"/>
        <v>350</v>
      </c>
      <c r="M307" s="32">
        <v>0.35</v>
      </c>
      <c r="O307" s="35"/>
      <c r="P307" s="33"/>
    </row>
    <row r="308" spans="1:16" ht="15.75" customHeight="1" x14ac:dyDescent="0.3">
      <c r="A308" s="22"/>
      <c r="B308" s="27" t="s">
        <v>21</v>
      </c>
      <c r="C308" s="27">
        <v>1185732</v>
      </c>
      <c r="D308" s="28">
        <v>44269</v>
      </c>
      <c r="E308" s="27" t="s">
        <v>40</v>
      </c>
      <c r="F308" s="27" t="s">
        <v>41</v>
      </c>
      <c r="G308" s="27" t="s">
        <v>42</v>
      </c>
      <c r="H308" s="27" t="s">
        <v>26</v>
      </c>
      <c r="I308" s="29">
        <v>0.4</v>
      </c>
      <c r="J308" s="30">
        <v>2250</v>
      </c>
      <c r="K308" s="31">
        <f t="shared" si="2"/>
        <v>900</v>
      </c>
      <c r="L308" s="31">
        <f t="shared" si="3"/>
        <v>315</v>
      </c>
      <c r="M308" s="32">
        <v>0.35</v>
      </c>
      <c r="O308" s="35"/>
      <c r="P308" s="33"/>
    </row>
    <row r="309" spans="1:16" ht="15.75" customHeight="1" x14ac:dyDescent="0.3">
      <c r="A309" s="22"/>
      <c r="B309" s="27" t="s">
        <v>21</v>
      </c>
      <c r="C309" s="27">
        <v>1185732</v>
      </c>
      <c r="D309" s="28">
        <v>44269</v>
      </c>
      <c r="E309" s="27" t="s">
        <v>40</v>
      </c>
      <c r="F309" s="27" t="s">
        <v>41</v>
      </c>
      <c r="G309" s="27" t="s">
        <v>42</v>
      </c>
      <c r="H309" s="27" t="s">
        <v>27</v>
      </c>
      <c r="I309" s="29">
        <v>0.45</v>
      </c>
      <c r="J309" s="30">
        <v>750</v>
      </c>
      <c r="K309" s="31">
        <f t="shared" si="2"/>
        <v>337.5</v>
      </c>
      <c r="L309" s="31">
        <f t="shared" si="3"/>
        <v>135</v>
      </c>
      <c r="M309" s="32">
        <v>0.4</v>
      </c>
      <c r="O309" s="35"/>
      <c r="P309" s="33"/>
    </row>
    <row r="310" spans="1:16" ht="15.75" customHeight="1" x14ac:dyDescent="0.3">
      <c r="A310" s="22"/>
      <c r="B310" s="27" t="s">
        <v>21</v>
      </c>
      <c r="C310" s="27">
        <v>1185732</v>
      </c>
      <c r="D310" s="28">
        <v>44269</v>
      </c>
      <c r="E310" s="27" t="s">
        <v>40</v>
      </c>
      <c r="F310" s="27" t="s">
        <v>41</v>
      </c>
      <c r="G310" s="27" t="s">
        <v>42</v>
      </c>
      <c r="H310" s="27" t="s">
        <v>28</v>
      </c>
      <c r="I310" s="29">
        <v>0.6</v>
      </c>
      <c r="J310" s="30">
        <v>1250</v>
      </c>
      <c r="K310" s="31">
        <f t="shared" si="2"/>
        <v>750</v>
      </c>
      <c r="L310" s="31">
        <f t="shared" si="3"/>
        <v>262.5</v>
      </c>
      <c r="M310" s="32">
        <v>0.35</v>
      </c>
      <c r="O310" s="35"/>
      <c r="P310" s="33"/>
    </row>
    <row r="311" spans="1:16" ht="15.75" customHeight="1" x14ac:dyDescent="0.3">
      <c r="A311" s="22"/>
      <c r="B311" s="27" t="s">
        <v>21</v>
      </c>
      <c r="C311" s="27">
        <v>1185732</v>
      </c>
      <c r="D311" s="28">
        <v>44269</v>
      </c>
      <c r="E311" s="27" t="s">
        <v>40</v>
      </c>
      <c r="F311" s="27" t="s">
        <v>41</v>
      </c>
      <c r="G311" s="27" t="s">
        <v>42</v>
      </c>
      <c r="H311" s="27" t="s">
        <v>29</v>
      </c>
      <c r="I311" s="29">
        <v>0.5</v>
      </c>
      <c r="J311" s="30">
        <v>2250</v>
      </c>
      <c r="K311" s="31">
        <f t="shared" si="2"/>
        <v>1125</v>
      </c>
      <c r="L311" s="31">
        <f t="shared" si="3"/>
        <v>562.5</v>
      </c>
      <c r="M311" s="32">
        <v>0.5</v>
      </c>
      <c r="O311" s="35"/>
      <c r="P311" s="33"/>
    </row>
    <row r="312" spans="1:16" ht="15.75" customHeight="1" x14ac:dyDescent="0.3">
      <c r="A312" s="22"/>
      <c r="B312" s="27" t="s">
        <v>21</v>
      </c>
      <c r="C312" s="27">
        <v>1185732</v>
      </c>
      <c r="D312" s="28">
        <v>44301</v>
      </c>
      <c r="E312" s="27" t="s">
        <v>40</v>
      </c>
      <c r="F312" s="27" t="s">
        <v>41</v>
      </c>
      <c r="G312" s="27" t="s">
        <v>42</v>
      </c>
      <c r="H312" s="27" t="s">
        <v>24</v>
      </c>
      <c r="I312" s="29">
        <v>0.5</v>
      </c>
      <c r="J312" s="30">
        <v>4500</v>
      </c>
      <c r="K312" s="31">
        <f t="shared" si="2"/>
        <v>2250</v>
      </c>
      <c r="L312" s="31">
        <f t="shared" si="3"/>
        <v>900</v>
      </c>
      <c r="M312" s="32">
        <v>0.4</v>
      </c>
      <c r="O312" s="35"/>
      <c r="P312" s="33"/>
    </row>
    <row r="313" spans="1:16" ht="15.75" customHeight="1" x14ac:dyDescent="0.3">
      <c r="A313" s="22"/>
      <c r="B313" s="27" t="s">
        <v>21</v>
      </c>
      <c r="C313" s="27">
        <v>1185732</v>
      </c>
      <c r="D313" s="28">
        <v>44301</v>
      </c>
      <c r="E313" s="27" t="s">
        <v>40</v>
      </c>
      <c r="F313" s="27" t="s">
        <v>41</v>
      </c>
      <c r="G313" s="27" t="s">
        <v>42</v>
      </c>
      <c r="H313" s="27" t="s">
        <v>25</v>
      </c>
      <c r="I313" s="29">
        <v>0.5</v>
      </c>
      <c r="J313" s="30">
        <v>1500</v>
      </c>
      <c r="K313" s="31">
        <f t="shared" si="2"/>
        <v>750</v>
      </c>
      <c r="L313" s="31">
        <f t="shared" si="3"/>
        <v>262.5</v>
      </c>
      <c r="M313" s="32">
        <v>0.35</v>
      </c>
      <c r="O313" s="35"/>
      <c r="P313" s="33"/>
    </row>
    <row r="314" spans="1:16" ht="15.75" customHeight="1" x14ac:dyDescent="0.3">
      <c r="A314" s="22"/>
      <c r="B314" s="27" t="s">
        <v>21</v>
      </c>
      <c r="C314" s="27">
        <v>1185732</v>
      </c>
      <c r="D314" s="28">
        <v>44301</v>
      </c>
      <c r="E314" s="27" t="s">
        <v>40</v>
      </c>
      <c r="F314" s="27" t="s">
        <v>41</v>
      </c>
      <c r="G314" s="27" t="s">
        <v>42</v>
      </c>
      <c r="H314" s="27" t="s">
        <v>26</v>
      </c>
      <c r="I314" s="29">
        <v>0.4</v>
      </c>
      <c r="J314" s="30">
        <v>1500</v>
      </c>
      <c r="K314" s="31">
        <f t="shared" si="2"/>
        <v>600</v>
      </c>
      <c r="L314" s="31">
        <f t="shared" si="3"/>
        <v>210</v>
      </c>
      <c r="M314" s="32">
        <v>0.35</v>
      </c>
      <c r="O314" s="35"/>
      <c r="P314" s="33"/>
    </row>
    <row r="315" spans="1:16" ht="15.75" customHeight="1" x14ac:dyDescent="0.3">
      <c r="A315" s="22"/>
      <c r="B315" s="27" t="s">
        <v>21</v>
      </c>
      <c r="C315" s="27">
        <v>1185732</v>
      </c>
      <c r="D315" s="28">
        <v>44301</v>
      </c>
      <c r="E315" s="27" t="s">
        <v>40</v>
      </c>
      <c r="F315" s="27" t="s">
        <v>41</v>
      </c>
      <c r="G315" s="27" t="s">
        <v>42</v>
      </c>
      <c r="H315" s="27" t="s">
        <v>27</v>
      </c>
      <c r="I315" s="29">
        <v>0.45</v>
      </c>
      <c r="J315" s="30">
        <v>750</v>
      </c>
      <c r="K315" s="31">
        <f t="shared" si="2"/>
        <v>337.5</v>
      </c>
      <c r="L315" s="31">
        <f t="shared" si="3"/>
        <v>135</v>
      </c>
      <c r="M315" s="32">
        <v>0.4</v>
      </c>
      <c r="O315" s="35"/>
      <c r="P315" s="33"/>
    </row>
    <row r="316" spans="1:16" ht="15.75" customHeight="1" x14ac:dyDescent="0.3">
      <c r="A316" s="22"/>
      <c r="B316" s="27" t="s">
        <v>21</v>
      </c>
      <c r="C316" s="27">
        <v>1185732</v>
      </c>
      <c r="D316" s="28">
        <v>44301</v>
      </c>
      <c r="E316" s="27" t="s">
        <v>40</v>
      </c>
      <c r="F316" s="27" t="s">
        <v>41</v>
      </c>
      <c r="G316" s="27" t="s">
        <v>42</v>
      </c>
      <c r="H316" s="27" t="s">
        <v>28</v>
      </c>
      <c r="I316" s="29">
        <v>0.6</v>
      </c>
      <c r="J316" s="30">
        <v>1000</v>
      </c>
      <c r="K316" s="31">
        <f t="shared" si="2"/>
        <v>600</v>
      </c>
      <c r="L316" s="31">
        <f t="shared" si="3"/>
        <v>210</v>
      </c>
      <c r="M316" s="32">
        <v>0.35</v>
      </c>
      <c r="O316" s="35"/>
      <c r="P316" s="33"/>
    </row>
    <row r="317" spans="1:16" ht="15.75" customHeight="1" x14ac:dyDescent="0.3">
      <c r="A317" s="22"/>
      <c r="B317" s="27" t="s">
        <v>21</v>
      </c>
      <c r="C317" s="27">
        <v>1185732</v>
      </c>
      <c r="D317" s="28">
        <v>44301</v>
      </c>
      <c r="E317" s="27" t="s">
        <v>40</v>
      </c>
      <c r="F317" s="27" t="s">
        <v>41</v>
      </c>
      <c r="G317" s="27" t="s">
        <v>42</v>
      </c>
      <c r="H317" s="27" t="s">
        <v>29</v>
      </c>
      <c r="I317" s="29">
        <v>0.5</v>
      </c>
      <c r="J317" s="30">
        <v>2250</v>
      </c>
      <c r="K317" s="31">
        <f t="shared" si="2"/>
        <v>1125</v>
      </c>
      <c r="L317" s="31">
        <f t="shared" si="3"/>
        <v>562.5</v>
      </c>
      <c r="M317" s="32">
        <v>0.5</v>
      </c>
      <c r="O317" s="35"/>
      <c r="P317" s="33"/>
    </row>
    <row r="318" spans="1:16" ht="15.75" customHeight="1" x14ac:dyDescent="0.3">
      <c r="A318" s="22"/>
      <c r="B318" s="27" t="s">
        <v>21</v>
      </c>
      <c r="C318" s="27">
        <v>1185732</v>
      </c>
      <c r="D318" s="28">
        <v>44332</v>
      </c>
      <c r="E318" s="27" t="s">
        <v>40</v>
      </c>
      <c r="F318" s="27" t="s">
        <v>41</v>
      </c>
      <c r="G318" s="27" t="s">
        <v>42</v>
      </c>
      <c r="H318" s="27" t="s">
        <v>24</v>
      </c>
      <c r="I318" s="29">
        <v>0.6</v>
      </c>
      <c r="J318" s="30">
        <v>4950</v>
      </c>
      <c r="K318" s="31">
        <f t="shared" si="2"/>
        <v>2970</v>
      </c>
      <c r="L318" s="31">
        <f t="shared" si="3"/>
        <v>1188</v>
      </c>
      <c r="M318" s="32">
        <v>0.4</v>
      </c>
      <c r="O318" s="35"/>
      <c r="P318" s="33"/>
    </row>
    <row r="319" spans="1:16" ht="15.75" customHeight="1" x14ac:dyDescent="0.3">
      <c r="A319" s="22"/>
      <c r="B319" s="27" t="s">
        <v>21</v>
      </c>
      <c r="C319" s="27">
        <v>1185732</v>
      </c>
      <c r="D319" s="28">
        <v>44332</v>
      </c>
      <c r="E319" s="27" t="s">
        <v>40</v>
      </c>
      <c r="F319" s="27" t="s">
        <v>41</v>
      </c>
      <c r="G319" s="27" t="s">
        <v>42</v>
      </c>
      <c r="H319" s="27" t="s">
        <v>25</v>
      </c>
      <c r="I319" s="29">
        <v>0.55000000000000004</v>
      </c>
      <c r="J319" s="30">
        <v>2000</v>
      </c>
      <c r="K319" s="31">
        <f t="shared" si="2"/>
        <v>1100</v>
      </c>
      <c r="L319" s="31">
        <f t="shared" si="3"/>
        <v>385</v>
      </c>
      <c r="M319" s="32">
        <v>0.35</v>
      </c>
      <c r="O319" s="35"/>
      <c r="P319" s="33"/>
    </row>
    <row r="320" spans="1:16" ht="15.75" customHeight="1" x14ac:dyDescent="0.3">
      <c r="A320" s="22"/>
      <c r="B320" s="27" t="s">
        <v>21</v>
      </c>
      <c r="C320" s="27">
        <v>1185732</v>
      </c>
      <c r="D320" s="28">
        <v>44332</v>
      </c>
      <c r="E320" s="27" t="s">
        <v>40</v>
      </c>
      <c r="F320" s="27" t="s">
        <v>41</v>
      </c>
      <c r="G320" s="27" t="s">
        <v>42</v>
      </c>
      <c r="H320" s="27" t="s">
        <v>26</v>
      </c>
      <c r="I320" s="29">
        <v>0.5</v>
      </c>
      <c r="J320" s="30">
        <v>1750</v>
      </c>
      <c r="K320" s="31">
        <f t="shared" si="2"/>
        <v>875</v>
      </c>
      <c r="L320" s="31">
        <f t="shared" si="3"/>
        <v>306.25</v>
      </c>
      <c r="M320" s="32">
        <v>0.35</v>
      </c>
      <c r="O320" s="35"/>
      <c r="P320" s="33"/>
    </row>
    <row r="321" spans="1:16" ht="15.75" customHeight="1" x14ac:dyDescent="0.3">
      <c r="A321" s="22"/>
      <c r="B321" s="27" t="s">
        <v>21</v>
      </c>
      <c r="C321" s="27">
        <v>1185732</v>
      </c>
      <c r="D321" s="28">
        <v>44332</v>
      </c>
      <c r="E321" s="27" t="s">
        <v>40</v>
      </c>
      <c r="F321" s="27" t="s">
        <v>41</v>
      </c>
      <c r="G321" s="27" t="s">
        <v>42</v>
      </c>
      <c r="H321" s="27" t="s">
        <v>27</v>
      </c>
      <c r="I321" s="29">
        <v>0.5</v>
      </c>
      <c r="J321" s="30">
        <v>1000</v>
      </c>
      <c r="K321" s="31">
        <f t="shared" si="2"/>
        <v>500</v>
      </c>
      <c r="L321" s="31">
        <f t="shared" si="3"/>
        <v>200</v>
      </c>
      <c r="M321" s="32">
        <v>0.4</v>
      </c>
      <c r="O321" s="35"/>
      <c r="P321" s="33"/>
    </row>
    <row r="322" spans="1:16" ht="15.75" customHeight="1" x14ac:dyDescent="0.3">
      <c r="A322" s="22"/>
      <c r="B322" s="27" t="s">
        <v>21</v>
      </c>
      <c r="C322" s="27">
        <v>1185732</v>
      </c>
      <c r="D322" s="28">
        <v>44332</v>
      </c>
      <c r="E322" s="27" t="s">
        <v>40</v>
      </c>
      <c r="F322" s="27" t="s">
        <v>41</v>
      </c>
      <c r="G322" s="27" t="s">
        <v>42</v>
      </c>
      <c r="H322" s="27" t="s">
        <v>28</v>
      </c>
      <c r="I322" s="29">
        <v>0.6</v>
      </c>
      <c r="J322" s="30">
        <v>1250</v>
      </c>
      <c r="K322" s="31">
        <f t="shared" si="2"/>
        <v>750</v>
      </c>
      <c r="L322" s="31">
        <f t="shared" si="3"/>
        <v>262.5</v>
      </c>
      <c r="M322" s="32">
        <v>0.35</v>
      </c>
      <c r="O322" s="35"/>
      <c r="P322" s="33"/>
    </row>
    <row r="323" spans="1:16" ht="15.75" customHeight="1" x14ac:dyDescent="0.3">
      <c r="A323" s="22"/>
      <c r="B323" s="27" t="s">
        <v>21</v>
      </c>
      <c r="C323" s="27">
        <v>1185732</v>
      </c>
      <c r="D323" s="28">
        <v>44332</v>
      </c>
      <c r="E323" s="27" t="s">
        <v>40</v>
      </c>
      <c r="F323" s="27" t="s">
        <v>41</v>
      </c>
      <c r="G323" s="27" t="s">
        <v>42</v>
      </c>
      <c r="H323" s="27" t="s">
        <v>29</v>
      </c>
      <c r="I323" s="29">
        <v>0.65</v>
      </c>
      <c r="J323" s="30">
        <v>2500</v>
      </c>
      <c r="K323" s="31">
        <f t="shared" si="2"/>
        <v>1625</v>
      </c>
      <c r="L323" s="31">
        <f t="shared" si="3"/>
        <v>812.5</v>
      </c>
      <c r="M323" s="32">
        <v>0.5</v>
      </c>
      <c r="O323" s="35"/>
      <c r="P323" s="33"/>
    </row>
    <row r="324" spans="1:16" ht="15.75" customHeight="1" x14ac:dyDescent="0.3">
      <c r="A324" s="22"/>
      <c r="B324" s="27" t="s">
        <v>21</v>
      </c>
      <c r="C324" s="27">
        <v>1185732</v>
      </c>
      <c r="D324" s="28">
        <v>44362</v>
      </c>
      <c r="E324" s="27" t="s">
        <v>40</v>
      </c>
      <c r="F324" s="27" t="s">
        <v>41</v>
      </c>
      <c r="G324" s="27" t="s">
        <v>42</v>
      </c>
      <c r="H324" s="27" t="s">
        <v>24</v>
      </c>
      <c r="I324" s="29">
        <v>0.5</v>
      </c>
      <c r="J324" s="30">
        <v>5000</v>
      </c>
      <c r="K324" s="31">
        <f t="shared" si="2"/>
        <v>2500</v>
      </c>
      <c r="L324" s="31">
        <f t="shared" si="3"/>
        <v>1000</v>
      </c>
      <c r="M324" s="32">
        <v>0.4</v>
      </c>
      <c r="O324" s="35"/>
      <c r="P324" s="33"/>
    </row>
    <row r="325" spans="1:16" ht="15.75" customHeight="1" x14ac:dyDescent="0.3">
      <c r="A325" s="22"/>
      <c r="B325" s="27" t="s">
        <v>21</v>
      </c>
      <c r="C325" s="27">
        <v>1185732</v>
      </c>
      <c r="D325" s="28">
        <v>44362</v>
      </c>
      <c r="E325" s="27" t="s">
        <v>40</v>
      </c>
      <c r="F325" s="27" t="s">
        <v>41</v>
      </c>
      <c r="G325" s="27" t="s">
        <v>42</v>
      </c>
      <c r="H325" s="27" t="s">
        <v>25</v>
      </c>
      <c r="I325" s="29">
        <v>0.45000000000000007</v>
      </c>
      <c r="J325" s="30">
        <v>2500</v>
      </c>
      <c r="K325" s="31">
        <f t="shared" si="2"/>
        <v>1125.0000000000002</v>
      </c>
      <c r="L325" s="31">
        <f t="shared" si="3"/>
        <v>393.75000000000006</v>
      </c>
      <c r="M325" s="32">
        <v>0.35</v>
      </c>
      <c r="O325" s="35"/>
      <c r="P325" s="33"/>
    </row>
    <row r="326" spans="1:16" ht="15.75" customHeight="1" x14ac:dyDescent="0.3">
      <c r="A326" s="22"/>
      <c r="B326" s="27" t="s">
        <v>21</v>
      </c>
      <c r="C326" s="27">
        <v>1185732</v>
      </c>
      <c r="D326" s="28">
        <v>44362</v>
      </c>
      <c r="E326" s="27" t="s">
        <v>40</v>
      </c>
      <c r="F326" s="27" t="s">
        <v>41</v>
      </c>
      <c r="G326" s="27" t="s">
        <v>42</v>
      </c>
      <c r="H326" s="27" t="s">
        <v>26</v>
      </c>
      <c r="I326" s="29">
        <v>0.4</v>
      </c>
      <c r="J326" s="30">
        <v>2000</v>
      </c>
      <c r="K326" s="31">
        <f t="shared" si="2"/>
        <v>800</v>
      </c>
      <c r="L326" s="31">
        <f t="shared" si="3"/>
        <v>280</v>
      </c>
      <c r="M326" s="32">
        <v>0.35</v>
      </c>
      <c r="O326" s="35"/>
      <c r="P326" s="33"/>
    </row>
    <row r="327" spans="1:16" ht="15.75" customHeight="1" x14ac:dyDescent="0.3">
      <c r="A327" s="22"/>
      <c r="B327" s="27" t="s">
        <v>21</v>
      </c>
      <c r="C327" s="27">
        <v>1185732</v>
      </c>
      <c r="D327" s="28">
        <v>44362</v>
      </c>
      <c r="E327" s="27" t="s">
        <v>40</v>
      </c>
      <c r="F327" s="27" t="s">
        <v>41</v>
      </c>
      <c r="G327" s="27" t="s">
        <v>42</v>
      </c>
      <c r="H327" s="27" t="s">
        <v>27</v>
      </c>
      <c r="I327" s="29">
        <v>0.4</v>
      </c>
      <c r="J327" s="30">
        <v>1750</v>
      </c>
      <c r="K327" s="31">
        <f t="shared" si="2"/>
        <v>700</v>
      </c>
      <c r="L327" s="31">
        <f t="shared" si="3"/>
        <v>280</v>
      </c>
      <c r="M327" s="32">
        <v>0.4</v>
      </c>
      <c r="O327" s="35"/>
      <c r="P327" s="33"/>
    </row>
    <row r="328" spans="1:16" ht="15.75" customHeight="1" x14ac:dyDescent="0.3">
      <c r="A328" s="22"/>
      <c r="B328" s="27" t="s">
        <v>21</v>
      </c>
      <c r="C328" s="27">
        <v>1185732</v>
      </c>
      <c r="D328" s="28">
        <v>44362</v>
      </c>
      <c r="E328" s="27" t="s">
        <v>40</v>
      </c>
      <c r="F328" s="27" t="s">
        <v>41</v>
      </c>
      <c r="G328" s="27" t="s">
        <v>42</v>
      </c>
      <c r="H328" s="27" t="s">
        <v>28</v>
      </c>
      <c r="I328" s="29">
        <v>0.5</v>
      </c>
      <c r="J328" s="30">
        <v>1750</v>
      </c>
      <c r="K328" s="31">
        <f t="shared" si="2"/>
        <v>875</v>
      </c>
      <c r="L328" s="31">
        <f t="shared" si="3"/>
        <v>306.25</v>
      </c>
      <c r="M328" s="32">
        <v>0.35</v>
      </c>
      <c r="O328" s="35"/>
      <c r="P328" s="33"/>
    </row>
    <row r="329" spans="1:16" ht="15.75" customHeight="1" x14ac:dyDescent="0.3">
      <c r="A329" s="22"/>
      <c r="B329" s="27" t="s">
        <v>21</v>
      </c>
      <c r="C329" s="27">
        <v>1185732</v>
      </c>
      <c r="D329" s="28">
        <v>44362</v>
      </c>
      <c r="E329" s="27" t="s">
        <v>40</v>
      </c>
      <c r="F329" s="27" t="s">
        <v>41</v>
      </c>
      <c r="G329" s="27" t="s">
        <v>42</v>
      </c>
      <c r="H329" s="27" t="s">
        <v>29</v>
      </c>
      <c r="I329" s="29">
        <v>0.55000000000000004</v>
      </c>
      <c r="J329" s="30">
        <v>3500</v>
      </c>
      <c r="K329" s="31">
        <f t="shared" si="2"/>
        <v>1925.0000000000002</v>
      </c>
      <c r="L329" s="31">
        <f t="shared" si="3"/>
        <v>962.50000000000011</v>
      </c>
      <c r="M329" s="32">
        <v>0.5</v>
      </c>
      <c r="O329" s="35"/>
      <c r="P329" s="33"/>
    </row>
    <row r="330" spans="1:16" ht="15.75" customHeight="1" x14ac:dyDescent="0.3">
      <c r="A330" s="22"/>
      <c r="B330" s="27" t="s">
        <v>21</v>
      </c>
      <c r="C330" s="27">
        <v>1185732</v>
      </c>
      <c r="D330" s="28">
        <v>44391</v>
      </c>
      <c r="E330" s="27" t="s">
        <v>40</v>
      </c>
      <c r="F330" s="27" t="s">
        <v>41</v>
      </c>
      <c r="G330" s="27" t="s">
        <v>42</v>
      </c>
      <c r="H330" s="27" t="s">
        <v>24</v>
      </c>
      <c r="I330" s="29">
        <v>0.5</v>
      </c>
      <c r="J330" s="30">
        <v>5750</v>
      </c>
      <c r="K330" s="31">
        <f t="shared" si="2"/>
        <v>2875</v>
      </c>
      <c r="L330" s="31">
        <f t="shared" si="3"/>
        <v>1150</v>
      </c>
      <c r="M330" s="32">
        <v>0.4</v>
      </c>
      <c r="O330" s="35"/>
      <c r="P330" s="33"/>
    </row>
    <row r="331" spans="1:16" ht="15.75" customHeight="1" x14ac:dyDescent="0.3">
      <c r="A331" s="22"/>
      <c r="B331" s="27" t="s">
        <v>21</v>
      </c>
      <c r="C331" s="27">
        <v>1185732</v>
      </c>
      <c r="D331" s="28">
        <v>44391</v>
      </c>
      <c r="E331" s="27" t="s">
        <v>40</v>
      </c>
      <c r="F331" s="27" t="s">
        <v>41</v>
      </c>
      <c r="G331" s="27" t="s">
        <v>42</v>
      </c>
      <c r="H331" s="27" t="s">
        <v>25</v>
      </c>
      <c r="I331" s="29">
        <v>0.45000000000000007</v>
      </c>
      <c r="J331" s="30">
        <v>3250</v>
      </c>
      <c r="K331" s="31">
        <f t="shared" si="2"/>
        <v>1462.5000000000002</v>
      </c>
      <c r="L331" s="31">
        <f t="shared" si="3"/>
        <v>511.87500000000006</v>
      </c>
      <c r="M331" s="32">
        <v>0.35</v>
      </c>
      <c r="O331" s="35"/>
      <c r="P331" s="33"/>
    </row>
    <row r="332" spans="1:16" ht="15.75" customHeight="1" x14ac:dyDescent="0.3">
      <c r="A332" s="22"/>
      <c r="B332" s="27" t="s">
        <v>21</v>
      </c>
      <c r="C332" s="27">
        <v>1185732</v>
      </c>
      <c r="D332" s="28">
        <v>44391</v>
      </c>
      <c r="E332" s="27" t="s">
        <v>40</v>
      </c>
      <c r="F332" s="27" t="s">
        <v>41</v>
      </c>
      <c r="G332" s="27" t="s">
        <v>42</v>
      </c>
      <c r="H332" s="27" t="s">
        <v>26</v>
      </c>
      <c r="I332" s="29">
        <v>0.4</v>
      </c>
      <c r="J332" s="30">
        <v>2500</v>
      </c>
      <c r="K332" s="31">
        <f t="shared" si="2"/>
        <v>1000</v>
      </c>
      <c r="L332" s="31">
        <f t="shared" si="3"/>
        <v>350</v>
      </c>
      <c r="M332" s="32">
        <v>0.35</v>
      </c>
      <c r="O332" s="35"/>
      <c r="P332" s="33"/>
    </row>
    <row r="333" spans="1:16" ht="15.75" customHeight="1" x14ac:dyDescent="0.3">
      <c r="A333" s="22"/>
      <c r="B333" s="27" t="s">
        <v>21</v>
      </c>
      <c r="C333" s="27">
        <v>1185732</v>
      </c>
      <c r="D333" s="28">
        <v>44391</v>
      </c>
      <c r="E333" s="27" t="s">
        <v>40</v>
      </c>
      <c r="F333" s="27" t="s">
        <v>41</v>
      </c>
      <c r="G333" s="27" t="s">
        <v>42</v>
      </c>
      <c r="H333" s="27" t="s">
        <v>27</v>
      </c>
      <c r="I333" s="29">
        <v>0.4</v>
      </c>
      <c r="J333" s="30">
        <v>2000</v>
      </c>
      <c r="K333" s="31">
        <f t="shared" si="2"/>
        <v>800</v>
      </c>
      <c r="L333" s="31">
        <f t="shared" si="3"/>
        <v>320</v>
      </c>
      <c r="M333" s="32">
        <v>0.4</v>
      </c>
      <c r="O333" s="35"/>
      <c r="P333" s="33"/>
    </row>
    <row r="334" spans="1:16" ht="15.75" customHeight="1" x14ac:dyDescent="0.3">
      <c r="A334" s="22"/>
      <c r="B334" s="27" t="s">
        <v>21</v>
      </c>
      <c r="C334" s="27">
        <v>1185732</v>
      </c>
      <c r="D334" s="28">
        <v>44391</v>
      </c>
      <c r="E334" s="27" t="s">
        <v>40</v>
      </c>
      <c r="F334" s="27" t="s">
        <v>41</v>
      </c>
      <c r="G334" s="27" t="s">
        <v>42</v>
      </c>
      <c r="H334" s="27" t="s">
        <v>28</v>
      </c>
      <c r="I334" s="29">
        <v>0.5</v>
      </c>
      <c r="J334" s="30">
        <v>2250</v>
      </c>
      <c r="K334" s="31">
        <f t="shared" si="2"/>
        <v>1125</v>
      </c>
      <c r="L334" s="31">
        <f t="shared" si="3"/>
        <v>393.75</v>
      </c>
      <c r="M334" s="32">
        <v>0.35</v>
      </c>
      <c r="O334" s="35"/>
      <c r="P334" s="33"/>
    </row>
    <row r="335" spans="1:16" ht="15.75" customHeight="1" x14ac:dyDescent="0.3">
      <c r="A335" s="22"/>
      <c r="B335" s="27" t="s">
        <v>21</v>
      </c>
      <c r="C335" s="27">
        <v>1185732</v>
      </c>
      <c r="D335" s="28">
        <v>44391</v>
      </c>
      <c r="E335" s="27" t="s">
        <v>40</v>
      </c>
      <c r="F335" s="27" t="s">
        <v>41</v>
      </c>
      <c r="G335" s="27" t="s">
        <v>42</v>
      </c>
      <c r="H335" s="27" t="s">
        <v>29</v>
      </c>
      <c r="I335" s="29">
        <v>0.55000000000000004</v>
      </c>
      <c r="J335" s="30">
        <v>4000</v>
      </c>
      <c r="K335" s="31">
        <f t="shared" si="2"/>
        <v>2200</v>
      </c>
      <c r="L335" s="31">
        <f t="shared" si="3"/>
        <v>1100</v>
      </c>
      <c r="M335" s="32">
        <v>0.5</v>
      </c>
      <c r="O335" s="35"/>
      <c r="P335" s="33"/>
    </row>
    <row r="336" spans="1:16" ht="15.75" customHeight="1" x14ac:dyDescent="0.3">
      <c r="A336" s="22"/>
      <c r="B336" s="27" t="s">
        <v>21</v>
      </c>
      <c r="C336" s="27">
        <v>1185732</v>
      </c>
      <c r="D336" s="28">
        <v>44423</v>
      </c>
      <c r="E336" s="27" t="s">
        <v>40</v>
      </c>
      <c r="F336" s="27" t="s">
        <v>41</v>
      </c>
      <c r="G336" s="27" t="s">
        <v>42</v>
      </c>
      <c r="H336" s="27" t="s">
        <v>24</v>
      </c>
      <c r="I336" s="29">
        <v>0.5</v>
      </c>
      <c r="J336" s="30">
        <v>5500</v>
      </c>
      <c r="K336" s="31">
        <f t="shared" si="2"/>
        <v>2750</v>
      </c>
      <c r="L336" s="31">
        <f t="shared" si="3"/>
        <v>1100</v>
      </c>
      <c r="M336" s="32">
        <v>0.4</v>
      </c>
      <c r="O336" s="35"/>
      <c r="P336" s="33"/>
    </row>
    <row r="337" spans="1:16" ht="15.75" customHeight="1" x14ac:dyDescent="0.3">
      <c r="A337" s="22"/>
      <c r="B337" s="27" t="s">
        <v>21</v>
      </c>
      <c r="C337" s="27">
        <v>1185732</v>
      </c>
      <c r="D337" s="28">
        <v>44423</v>
      </c>
      <c r="E337" s="27" t="s">
        <v>40</v>
      </c>
      <c r="F337" s="27" t="s">
        <v>41</v>
      </c>
      <c r="G337" s="27" t="s">
        <v>42</v>
      </c>
      <c r="H337" s="27" t="s">
        <v>25</v>
      </c>
      <c r="I337" s="29">
        <v>0.45000000000000007</v>
      </c>
      <c r="J337" s="30">
        <v>3250</v>
      </c>
      <c r="K337" s="31">
        <f t="shared" si="2"/>
        <v>1462.5000000000002</v>
      </c>
      <c r="L337" s="31">
        <f t="shared" si="3"/>
        <v>511.87500000000006</v>
      </c>
      <c r="M337" s="32">
        <v>0.35</v>
      </c>
      <c r="O337" s="35"/>
      <c r="P337" s="33"/>
    </row>
    <row r="338" spans="1:16" ht="15.75" customHeight="1" x14ac:dyDescent="0.3">
      <c r="A338" s="22"/>
      <c r="B338" s="27" t="s">
        <v>21</v>
      </c>
      <c r="C338" s="27">
        <v>1185732</v>
      </c>
      <c r="D338" s="28">
        <v>44423</v>
      </c>
      <c r="E338" s="27" t="s">
        <v>40</v>
      </c>
      <c r="F338" s="27" t="s">
        <v>41</v>
      </c>
      <c r="G338" s="27" t="s">
        <v>42</v>
      </c>
      <c r="H338" s="27" t="s">
        <v>26</v>
      </c>
      <c r="I338" s="29">
        <v>0.4</v>
      </c>
      <c r="J338" s="30">
        <v>2500</v>
      </c>
      <c r="K338" s="31">
        <f t="shared" si="2"/>
        <v>1000</v>
      </c>
      <c r="L338" s="31">
        <f t="shared" si="3"/>
        <v>350</v>
      </c>
      <c r="M338" s="32">
        <v>0.35</v>
      </c>
      <c r="O338" s="35"/>
      <c r="P338" s="33"/>
    </row>
    <row r="339" spans="1:16" ht="15.75" customHeight="1" x14ac:dyDescent="0.3">
      <c r="A339" s="22"/>
      <c r="B339" s="27" t="s">
        <v>21</v>
      </c>
      <c r="C339" s="27">
        <v>1185732</v>
      </c>
      <c r="D339" s="28">
        <v>44423</v>
      </c>
      <c r="E339" s="27" t="s">
        <v>40</v>
      </c>
      <c r="F339" s="27" t="s">
        <v>41</v>
      </c>
      <c r="G339" s="27" t="s">
        <v>42</v>
      </c>
      <c r="H339" s="27" t="s">
        <v>27</v>
      </c>
      <c r="I339" s="29">
        <v>0.4</v>
      </c>
      <c r="J339" s="30">
        <v>2250</v>
      </c>
      <c r="K339" s="31">
        <f t="shared" si="2"/>
        <v>900</v>
      </c>
      <c r="L339" s="31">
        <f t="shared" si="3"/>
        <v>360</v>
      </c>
      <c r="M339" s="32">
        <v>0.4</v>
      </c>
      <c r="O339" s="35"/>
      <c r="P339" s="33"/>
    </row>
    <row r="340" spans="1:16" ht="15.75" customHeight="1" x14ac:dyDescent="0.3">
      <c r="A340" s="22"/>
      <c r="B340" s="27" t="s">
        <v>21</v>
      </c>
      <c r="C340" s="27">
        <v>1185732</v>
      </c>
      <c r="D340" s="28">
        <v>44423</v>
      </c>
      <c r="E340" s="27" t="s">
        <v>40</v>
      </c>
      <c r="F340" s="27" t="s">
        <v>41</v>
      </c>
      <c r="G340" s="27" t="s">
        <v>42</v>
      </c>
      <c r="H340" s="27" t="s">
        <v>28</v>
      </c>
      <c r="I340" s="29">
        <v>0.5</v>
      </c>
      <c r="J340" s="30">
        <v>2000</v>
      </c>
      <c r="K340" s="31">
        <f t="shared" si="2"/>
        <v>1000</v>
      </c>
      <c r="L340" s="31">
        <f t="shared" si="3"/>
        <v>350</v>
      </c>
      <c r="M340" s="32">
        <v>0.35</v>
      </c>
      <c r="O340" s="35"/>
      <c r="P340" s="33"/>
    </row>
    <row r="341" spans="1:16" ht="15.75" customHeight="1" x14ac:dyDescent="0.3">
      <c r="A341" s="22"/>
      <c r="B341" s="27" t="s">
        <v>21</v>
      </c>
      <c r="C341" s="27">
        <v>1185732</v>
      </c>
      <c r="D341" s="28">
        <v>44423</v>
      </c>
      <c r="E341" s="27" t="s">
        <v>40</v>
      </c>
      <c r="F341" s="27" t="s">
        <v>41</v>
      </c>
      <c r="G341" s="27" t="s">
        <v>42</v>
      </c>
      <c r="H341" s="27" t="s">
        <v>29</v>
      </c>
      <c r="I341" s="29">
        <v>0.55000000000000004</v>
      </c>
      <c r="J341" s="30">
        <v>3750</v>
      </c>
      <c r="K341" s="31">
        <f t="shared" si="2"/>
        <v>2062.5</v>
      </c>
      <c r="L341" s="31">
        <f t="shared" si="3"/>
        <v>1031.25</v>
      </c>
      <c r="M341" s="32">
        <v>0.5</v>
      </c>
      <c r="O341" s="35"/>
      <c r="P341" s="33"/>
    </row>
    <row r="342" spans="1:16" ht="15.75" customHeight="1" x14ac:dyDescent="0.3">
      <c r="A342" s="22"/>
      <c r="B342" s="27" t="s">
        <v>21</v>
      </c>
      <c r="C342" s="27">
        <v>1185732</v>
      </c>
      <c r="D342" s="28">
        <v>44455</v>
      </c>
      <c r="E342" s="27" t="s">
        <v>40</v>
      </c>
      <c r="F342" s="27" t="s">
        <v>41</v>
      </c>
      <c r="G342" s="27" t="s">
        <v>42</v>
      </c>
      <c r="H342" s="27" t="s">
        <v>24</v>
      </c>
      <c r="I342" s="29">
        <v>0.5</v>
      </c>
      <c r="J342" s="30">
        <v>5000</v>
      </c>
      <c r="K342" s="31">
        <f t="shared" si="2"/>
        <v>2500</v>
      </c>
      <c r="L342" s="31">
        <f t="shared" si="3"/>
        <v>1000</v>
      </c>
      <c r="M342" s="32">
        <v>0.4</v>
      </c>
      <c r="O342" s="35"/>
      <c r="P342" s="33"/>
    </row>
    <row r="343" spans="1:16" ht="15.75" customHeight="1" x14ac:dyDescent="0.3">
      <c r="A343" s="22"/>
      <c r="B343" s="27" t="s">
        <v>21</v>
      </c>
      <c r="C343" s="27">
        <v>1185732</v>
      </c>
      <c r="D343" s="28">
        <v>44455</v>
      </c>
      <c r="E343" s="27" t="s">
        <v>40</v>
      </c>
      <c r="F343" s="27" t="s">
        <v>41</v>
      </c>
      <c r="G343" s="27" t="s">
        <v>42</v>
      </c>
      <c r="H343" s="27" t="s">
        <v>25</v>
      </c>
      <c r="I343" s="29">
        <v>0.45000000000000007</v>
      </c>
      <c r="J343" s="30">
        <v>3000</v>
      </c>
      <c r="K343" s="31">
        <f t="shared" si="2"/>
        <v>1350.0000000000002</v>
      </c>
      <c r="L343" s="31">
        <f t="shared" si="3"/>
        <v>472.50000000000006</v>
      </c>
      <c r="M343" s="32">
        <v>0.35</v>
      </c>
      <c r="O343" s="35"/>
      <c r="P343" s="33"/>
    </row>
    <row r="344" spans="1:16" ht="15.75" customHeight="1" x14ac:dyDescent="0.3">
      <c r="A344" s="22"/>
      <c r="B344" s="27" t="s">
        <v>21</v>
      </c>
      <c r="C344" s="27">
        <v>1185732</v>
      </c>
      <c r="D344" s="28">
        <v>44455</v>
      </c>
      <c r="E344" s="27" t="s">
        <v>40</v>
      </c>
      <c r="F344" s="27" t="s">
        <v>41</v>
      </c>
      <c r="G344" s="27" t="s">
        <v>42</v>
      </c>
      <c r="H344" s="27" t="s">
        <v>26</v>
      </c>
      <c r="I344" s="29">
        <v>0.4</v>
      </c>
      <c r="J344" s="30">
        <v>2000</v>
      </c>
      <c r="K344" s="31">
        <f t="shared" si="2"/>
        <v>800</v>
      </c>
      <c r="L344" s="31">
        <f t="shared" si="3"/>
        <v>280</v>
      </c>
      <c r="M344" s="32">
        <v>0.35</v>
      </c>
      <c r="O344" s="35"/>
      <c r="P344" s="33"/>
    </row>
    <row r="345" spans="1:16" ht="15.75" customHeight="1" x14ac:dyDescent="0.3">
      <c r="A345" s="22"/>
      <c r="B345" s="27" t="s">
        <v>21</v>
      </c>
      <c r="C345" s="27">
        <v>1185732</v>
      </c>
      <c r="D345" s="28">
        <v>44455</v>
      </c>
      <c r="E345" s="27" t="s">
        <v>40</v>
      </c>
      <c r="F345" s="27" t="s">
        <v>41</v>
      </c>
      <c r="G345" s="27" t="s">
        <v>42</v>
      </c>
      <c r="H345" s="27" t="s">
        <v>27</v>
      </c>
      <c r="I345" s="29">
        <v>0.4</v>
      </c>
      <c r="J345" s="30">
        <v>1750</v>
      </c>
      <c r="K345" s="31">
        <f t="shared" si="2"/>
        <v>700</v>
      </c>
      <c r="L345" s="31">
        <f t="shared" si="3"/>
        <v>280</v>
      </c>
      <c r="M345" s="32">
        <v>0.4</v>
      </c>
      <c r="O345" s="35"/>
      <c r="P345" s="33"/>
    </row>
    <row r="346" spans="1:16" ht="15.75" customHeight="1" x14ac:dyDescent="0.3">
      <c r="A346" s="22"/>
      <c r="B346" s="27" t="s">
        <v>21</v>
      </c>
      <c r="C346" s="27">
        <v>1185732</v>
      </c>
      <c r="D346" s="28">
        <v>44455</v>
      </c>
      <c r="E346" s="27" t="s">
        <v>40</v>
      </c>
      <c r="F346" s="27" t="s">
        <v>41</v>
      </c>
      <c r="G346" s="27" t="s">
        <v>42</v>
      </c>
      <c r="H346" s="27" t="s">
        <v>28</v>
      </c>
      <c r="I346" s="29">
        <v>0.5</v>
      </c>
      <c r="J346" s="30">
        <v>1750</v>
      </c>
      <c r="K346" s="31">
        <f t="shared" si="2"/>
        <v>875</v>
      </c>
      <c r="L346" s="31">
        <f t="shared" si="3"/>
        <v>306.25</v>
      </c>
      <c r="M346" s="32">
        <v>0.35</v>
      </c>
      <c r="O346" s="35"/>
      <c r="P346" s="33"/>
    </row>
    <row r="347" spans="1:16" ht="15.75" customHeight="1" x14ac:dyDescent="0.3">
      <c r="A347" s="22"/>
      <c r="B347" s="27" t="s">
        <v>21</v>
      </c>
      <c r="C347" s="27">
        <v>1185732</v>
      </c>
      <c r="D347" s="28">
        <v>44455</v>
      </c>
      <c r="E347" s="27" t="s">
        <v>40</v>
      </c>
      <c r="F347" s="27" t="s">
        <v>41</v>
      </c>
      <c r="G347" s="27" t="s">
        <v>42</v>
      </c>
      <c r="H347" s="27" t="s">
        <v>29</v>
      </c>
      <c r="I347" s="29">
        <v>0.55000000000000004</v>
      </c>
      <c r="J347" s="30">
        <v>2500</v>
      </c>
      <c r="K347" s="31">
        <f t="shared" si="2"/>
        <v>1375</v>
      </c>
      <c r="L347" s="31">
        <f t="shared" si="3"/>
        <v>687.5</v>
      </c>
      <c r="M347" s="32">
        <v>0.5</v>
      </c>
      <c r="O347" s="35"/>
      <c r="P347" s="33"/>
    </row>
    <row r="348" spans="1:16" ht="15.75" customHeight="1" x14ac:dyDescent="0.3">
      <c r="A348" s="22"/>
      <c r="B348" s="27" t="s">
        <v>21</v>
      </c>
      <c r="C348" s="27">
        <v>1185732</v>
      </c>
      <c r="D348" s="28">
        <v>44484</v>
      </c>
      <c r="E348" s="27" t="s">
        <v>40</v>
      </c>
      <c r="F348" s="27" t="s">
        <v>41</v>
      </c>
      <c r="G348" s="27" t="s">
        <v>42</v>
      </c>
      <c r="H348" s="27" t="s">
        <v>24</v>
      </c>
      <c r="I348" s="29">
        <v>0.6</v>
      </c>
      <c r="J348" s="30">
        <v>4250</v>
      </c>
      <c r="K348" s="31">
        <f t="shared" si="2"/>
        <v>2550</v>
      </c>
      <c r="L348" s="31">
        <f t="shared" si="3"/>
        <v>1020</v>
      </c>
      <c r="M348" s="32">
        <v>0.4</v>
      </c>
      <c r="O348" s="35"/>
      <c r="P348" s="33"/>
    </row>
    <row r="349" spans="1:16" ht="15.75" customHeight="1" x14ac:dyDescent="0.3">
      <c r="A349" s="22"/>
      <c r="B349" s="27" t="s">
        <v>21</v>
      </c>
      <c r="C349" s="27">
        <v>1185732</v>
      </c>
      <c r="D349" s="28">
        <v>44484</v>
      </c>
      <c r="E349" s="27" t="s">
        <v>40</v>
      </c>
      <c r="F349" s="27" t="s">
        <v>41</v>
      </c>
      <c r="G349" s="27" t="s">
        <v>42</v>
      </c>
      <c r="H349" s="27" t="s">
        <v>25</v>
      </c>
      <c r="I349" s="29">
        <v>0.5</v>
      </c>
      <c r="J349" s="30">
        <v>2500</v>
      </c>
      <c r="K349" s="31">
        <f t="shared" si="2"/>
        <v>1250</v>
      </c>
      <c r="L349" s="31">
        <f t="shared" si="3"/>
        <v>437.5</v>
      </c>
      <c r="M349" s="32">
        <v>0.35</v>
      </c>
      <c r="O349" s="35"/>
      <c r="P349" s="33"/>
    </row>
    <row r="350" spans="1:16" ht="15.75" customHeight="1" x14ac:dyDescent="0.3">
      <c r="A350" s="22"/>
      <c r="B350" s="27" t="s">
        <v>21</v>
      </c>
      <c r="C350" s="27">
        <v>1185732</v>
      </c>
      <c r="D350" s="28">
        <v>44484</v>
      </c>
      <c r="E350" s="27" t="s">
        <v>40</v>
      </c>
      <c r="F350" s="27" t="s">
        <v>41</v>
      </c>
      <c r="G350" s="27" t="s">
        <v>42</v>
      </c>
      <c r="H350" s="27" t="s">
        <v>26</v>
      </c>
      <c r="I350" s="29">
        <v>0.5</v>
      </c>
      <c r="J350" s="30">
        <v>1500</v>
      </c>
      <c r="K350" s="31">
        <f t="shared" si="2"/>
        <v>750</v>
      </c>
      <c r="L350" s="31">
        <f t="shared" si="3"/>
        <v>262.5</v>
      </c>
      <c r="M350" s="32">
        <v>0.35</v>
      </c>
      <c r="O350" s="35"/>
      <c r="P350" s="33"/>
    </row>
    <row r="351" spans="1:16" ht="15.75" customHeight="1" x14ac:dyDescent="0.3">
      <c r="A351" s="22"/>
      <c r="B351" s="27" t="s">
        <v>21</v>
      </c>
      <c r="C351" s="27">
        <v>1185732</v>
      </c>
      <c r="D351" s="28">
        <v>44484</v>
      </c>
      <c r="E351" s="27" t="s">
        <v>40</v>
      </c>
      <c r="F351" s="27" t="s">
        <v>41</v>
      </c>
      <c r="G351" s="27" t="s">
        <v>42</v>
      </c>
      <c r="H351" s="27" t="s">
        <v>27</v>
      </c>
      <c r="I351" s="29">
        <v>0.5</v>
      </c>
      <c r="J351" s="30">
        <v>1250</v>
      </c>
      <c r="K351" s="31">
        <f t="shared" si="2"/>
        <v>625</v>
      </c>
      <c r="L351" s="31">
        <f t="shared" si="3"/>
        <v>250</v>
      </c>
      <c r="M351" s="32">
        <v>0.4</v>
      </c>
      <c r="O351" s="35"/>
      <c r="P351" s="33"/>
    </row>
    <row r="352" spans="1:16" ht="15.75" customHeight="1" x14ac:dyDescent="0.3">
      <c r="A352" s="22"/>
      <c r="B352" s="27" t="s">
        <v>21</v>
      </c>
      <c r="C352" s="27">
        <v>1185732</v>
      </c>
      <c r="D352" s="28">
        <v>44484</v>
      </c>
      <c r="E352" s="27" t="s">
        <v>40</v>
      </c>
      <c r="F352" s="27" t="s">
        <v>41</v>
      </c>
      <c r="G352" s="27" t="s">
        <v>42</v>
      </c>
      <c r="H352" s="27" t="s">
        <v>28</v>
      </c>
      <c r="I352" s="29">
        <v>0.6</v>
      </c>
      <c r="J352" s="30">
        <v>1250</v>
      </c>
      <c r="K352" s="31">
        <f t="shared" si="2"/>
        <v>750</v>
      </c>
      <c r="L352" s="31">
        <f t="shared" si="3"/>
        <v>262.5</v>
      </c>
      <c r="M352" s="32">
        <v>0.35</v>
      </c>
      <c r="O352" s="35"/>
      <c r="P352" s="33"/>
    </row>
    <row r="353" spans="1:16" ht="15.75" customHeight="1" x14ac:dyDescent="0.3">
      <c r="A353" s="22"/>
      <c r="B353" s="27" t="s">
        <v>21</v>
      </c>
      <c r="C353" s="27">
        <v>1185732</v>
      </c>
      <c r="D353" s="28">
        <v>44484</v>
      </c>
      <c r="E353" s="27" t="s">
        <v>40</v>
      </c>
      <c r="F353" s="27" t="s">
        <v>41</v>
      </c>
      <c r="G353" s="27" t="s">
        <v>42</v>
      </c>
      <c r="H353" s="27" t="s">
        <v>29</v>
      </c>
      <c r="I353" s="29">
        <v>0.64999999999999991</v>
      </c>
      <c r="J353" s="30">
        <v>2500</v>
      </c>
      <c r="K353" s="31">
        <f t="shared" si="2"/>
        <v>1624.9999999999998</v>
      </c>
      <c r="L353" s="31">
        <f t="shared" si="3"/>
        <v>812.49999999999989</v>
      </c>
      <c r="M353" s="32">
        <v>0.5</v>
      </c>
      <c r="O353" s="35"/>
      <c r="P353" s="33"/>
    </row>
    <row r="354" spans="1:16" ht="15.75" customHeight="1" x14ac:dyDescent="0.3">
      <c r="A354" s="22"/>
      <c r="B354" s="27" t="s">
        <v>21</v>
      </c>
      <c r="C354" s="27">
        <v>1185732</v>
      </c>
      <c r="D354" s="28">
        <v>44515</v>
      </c>
      <c r="E354" s="27" t="s">
        <v>40</v>
      </c>
      <c r="F354" s="27" t="s">
        <v>41</v>
      </c>
      <c r="G354" s="27" t="s">
        <v>42</v>
      </c>
      <c r="H354" s="27" t="s">
        <v>24</v>
      </c>
      <c r="I354" s="29">
        <v>0.6</v>
      </c>
      <c r="J354" s="30">
        <v>4000</v>
      </c>
      <c r="K354" s="31">
        <f t="shared" si="2"/>
        <v>2400</v>
      </c>
      <c r="L354" s="31">
        <f t="shared" si="3"/>
        <v>960</v>
      </c>
      <c r="M354" s="32">
        <v>0.4</v>
      </c>
      <c r="O354" s="35"/>
      <c r="P354" s="33"/>
    </row>
    <row r="355" spans="1:16" ht="15.75" customHeight="1" x14ac:dyDescent="0.3">
      <c r="A355" s="22"/>
      <c r="B355" s="27" t="s">
        <v>21</v>
      </c>
      <c r="C355" s="27">
        <v>1185732</v>
      </c>
      <c r="D355" s="28">
        <v>44515</v>
      </c>
      <c r="E355" s="27" t="s">
        <v>40</v>
      </c>
      <c r="F355" s="27" t="s">
        <v>41</v>
      </c>
      <c r="G355" s="27" t="s">
        <v>42</v>
      </c>
      <c r="H355" s="27" t="s">
        <v>25</v>
      </c>
      <c r="I355" s="29">
        <v>0.5</v>
      </c>
      <c r="J355" s="30">
        <v>2500</v>
      </c>
      <c r="K355" s="31">
        <f t="shared" si="2"/>
        <v>1250</v>
      </c>
      <c r="L355" s="31">
        <f t="shared" si="3"/>
        <v>437.5</v>
      </c>
      <c r="M355" s="32">
        <v>0.35</v>
      </c>
      <c r="O355" s="35"/>
      <c r="P355" s="33"/>
    </row>
    <row r="356" spans="1:16" ht="15.75" customHeight="1" x14ac:dyDescent="0.3">
      <c r="A356" s="22"/>
      <c r="B356" s="27" t="s">
        <v>21</v>
      </c>
      <c r="C356" s="27">
        <v>1185732</v>
      </c>
      <c r="D356" s="28">
        <v>44515</v>
      </c>
      <c r="E356" s="27" t="s">
        <v>40</v>
      </c>
      <c r="F356" s="27" t="s">
        <v>41</v>
      </c>
      <c r="G356" s="27" t="s">
        <v>42</v>
      </c>
      <c r="H356" s="27" t="s">
        <v>26</v>
      </c>
      <c r="I356" s="29">
        <v>0.5</v>
      </c>
      <c r="J356" s="30">
        <v>1950</v>
      </c>
      <c r="K356" s="31">
        <f t="shared" si="2"/>
        <v>975</v>
      </c>
      <c r="L356" s="31">
        <f t="shared" si="3"/>
        <v>341.25</v>
      </c>
      <c r="M356" s="32">
        <v>0.35</v>
      </c>
      <c r="O356" s="35"/>
      <c r="P356" s="33"/>
    </row>
    <row r="357" spans="1:16" ht="15.75" customHeight="1" x14ac:dyDescent="0.3">
      <c r="A357" s="22"/>
      <c r="B357" s="27" t="s">
        <v>21</v>
      </c>
      <c r="C357" s="27">
        <v>1185732</v>
      </c>
      <c r="D357" s="28">
        <v>44515</v>
      </c>
      <c r="E357" s="27" t="s">
        <v>40</v>
      </c>
      <c r="F357" s="27" t="s">
        <v>41</v>
      </c>
      <c r="G357" s="27" t="s">
        <v>42</v>
      </c>
      <c r="H357" s="27" t="s">
        <v>27</v>
      </c>
      <c r="I357" s="29">
        <v>0.5</v>
      </c>
      <c r="J357" s="30">
        <v>1750</v>
      </c>
      <c r="K357" s="31">
        <f t="shared" si="2"/>
        <v>875</v>
      </c>
      <c r="L357" s="31">
        <f t="shared" si="3"/>
        <v>350</v>
      </c>
      <c r="M357" s="32">
        <v>0.4</v>
      </c>
      <c r="O357" s="35"/>
      <c r="P357" s="33"/>
    </row>
    <row r="358" spans="1:16" ht="15.75" customHeight="1" x14ac:dyDescent="0.3">
      <c r="A358" s="22"/>
      <c r="B358" s="27" t="s">
        <v>21</v>
      </c>
      <c r="C358" s="27">
        <v>1185732</v>
      </c>
      <c r="D358" s="28">
        <v>44515</v>
      </c>
      <c r="E358" s="27" t="s">
        <v>40</v>
      </c>
      <c r="F358" s="27" t="s">
        <v>41</v>
      </c>
      <c r="G358" s="27" t="s">
        <v>42</v>
      </c>
      <c r="H358" s="27" t="s">
        <v>28</v>
      </c>
      <c r="I358" s="29">
        <v>0.6</v>
      </c>
      <c r="J358" s="30">
        <v>1500</v>
      </c>
      <c r="K358" s="31">
        <f t="shared" si="2"/>
        <v>900</v>
      </c>
      <c r="L358" s="31">
        <f t="shared" si="3"/>
        <v>315</v>
      </c>
      <c r="M358" s="32">
        <v>0.35</v>
      </c>
      <c r="O358" s="35"/>
      <c r="P358" s="33"/>
    </row>
    <row r="359" spans="1:16" ht="15.75" customHeight="1" x14ac:dyDescent="0.3">
      <c r="A359" s="22"/>
      <c r="B359" s="27" t="s">
        <v>21</v>
      </c>
      <c r="C359" s="27">
        <v>1185732</v>
      </c>
      <c r="D359" s="28">
        <v>44515</v>
      </c>
      <c r="E359" s="27" t="s">
        <v>40</v>
      </c>
      <c r="F359" s="27" t="s">
        <v>41</v>
      </c>
      <c r="G359" s="27" t="s">
        <v>42</v>
      </c>
      <c r="H359" s="27" t="s">
        <v>29</v>
      </c>
      <c r="I359" s="29">
        <v>0.64999999999999991</v>
      </c>
      <c r="J359" s="30">
        <v>2500</v>
      </c>
      <c r="K359" s="31">
        <f t="shared" si="2"/>
        <v>1624.9999999999998</v>
      </c>
      <c r="L359" s="31">
        <f t="shared" si="3"/>
        <v>812.49999999999989</v>
      </c>
      <c r="M359" s="32">
        <v>0.5</v>
      </c>
      <c r="O359" s="35"/>
      <c r="P359" s="33"/>
    </row>
    <row r="360" spans="1:16" ht="15.75" customHeight="1" x14ac:dyDescent="0.3">
      <c r="A360" s="22"/>
      <c r="B360" s="27" t="s">
        <v>21</v>
      </c>
      <c r="C360" s="27">
        <v>1185732</v>
      </c>
      <c r="D360" s="28">
        <v>44544</v>
      </c>
      <c r="E360" s="27" t="s">
        <v>40</v>
      </c>
      <c r="F360" s="27" t="s">
        <v>41</v>
      </c>
      <c r="G360" s="27" t="s">
        <v>42</v>
      </c>
      <c r="H360" s="27" t="s">
        <v>24</v>
      </c>
      <c r="I360" s="29">
        <v>0.6</v>
      </c>
      <c r="J360" s="30">
        <v>5000</v>
      </c>
      <c r="K360" s="31">
        <f t="shared" si="2"/>
        <v>3000</v>
      </c>
      <c r="L360" s="31">
        <f t="shared" si="3"/>
        <v>1200</v>
      </c>
      <c r="M360" s="32">
        <v>0.4</v>
      </c>
      <c r="O360" s="35"/>
      <c r="P360" s="33"/>
    </row>
    <row r="361" spans="1:16" ht="15.75" customHeight="1" x14ac:dyDescent="0.3">
      <c r="A361" s="22"/>
      <c r="B361" s="27" t="s">
        <v>21</v>
      </c>
      <c r="C361" s="27">
        <v>1185732</v>
      </c>
      <c r="D361" s="28">
        <v>44544</v>
      </c>
      <c r="E361" s="27" t="s">
        <v>40</v>
      </c>
      <c r="F361" s="27" t="s">
        <v>41</v>
      </c>
      <c r="G361" s="27" t="s">
        <v>42</v>
      </c>
      <c r="H361" s="27" t="s">
        <v>25</v>
      </c>
      <c r="I361" s="29">
        <v>0.5</v>
      </c>
      <c r="J361" s="30">
        <v>3000</v>
      </c>
      <c r="K361" s="31">
        <f t="shared" si="2"/>
        <v>1500</v>
      </c>
      <c r="L361" s="31">
        <f t="shared" si="3"/>
        <v>525</v>
      </c>
      <c r="M361" s="32">
        <v>0.35</v>
      </c>
      <c r="O361" s="35"/>
      <c r="P361" s="33"/>
    </row>
    <row r="362" spans="1:16" ht="15.75" customHeight="1" x14ac:dyDescent="0.3">
      <c r="A362" s="22"/>
      <c r="B362" s="27" t="s">
        <v>21</v>
      </c>
      <c r="C362" s="27">
        <v>1185732</v>
      </c>
      <c r="D362" s="28">
        <v>44544</v>
      </c>
      <c r="E362" s="27" t="s">
        <v>40</v>
      </c>
      <c r="F362" s="27" t="s">
        <v>41</v>
      </c>
      <c r="G362" s="27" t="s">
        <v>42</v>
      </c>
      <c r="H362" s="27" t="s">
        <v>26</v>
      </c>
      <c r="I362" s="29">
        <v>0.5</v>
      </c>
      <c r="J362" s="30">
        <v>2500</v>
      </c>
      <c r="K362" s="31">
        <f t="shared" si="2"/>
        <v>1250</v>
      </c>
      <c r="L362" s="31">
        <f t="shared" si="3"/>
        <v>437.5</v>
      </c>
      <c r="M362" s="32">
        <v>0.35</v>
      </c>
      <c r="O362" s="35"/>
      <c r="P362" s="33"/>
    </row>
    <row r="363" spans="1:16" ht="15.75" customHeight="1" x14ac:dyDescent="0.3">
      <c r="A363" s="22"/>
      <c r="B363" s="27" t="s">
        <v>21</v>
      </c>
      <c r="C363" s="27">
        <v>1185732</v>
      </c>
      <c r="D363" s="28">
        <v>44544</v>
      </c>
      <c r="E363" s="27" t="s">
        <v>40</v>
      </c>
      <c r="F363" s="27" t="s">
        <v>41</v>
      </c>
      <c r="G363" s="27" t="s">
        <v>42</v>
      </c>
      <c r="H363" s="27" t="s">
        <v>27</v>
      </c>
      <c r="I363" s="29">
        <v>0.5</v>
      </c>
      <c r="J363" s="30">
        <v>2000</v>
      </c>
      <c r="K363" s="31">
        <f t="shared" si="2"/>
        <v>1000</v>
      </c>
      <c r="L363" s="31">
        <f t="shared" si="3"/>
        <v>400</v>
      </c>
      <c r="M363" s="32">
        <v>0.4</v>
      </c>
      <c r="O363" s="35"/>
      <c r="P363" s="33"/>
    </row>
    <row r="364" spans="1:16" ht="15.75" customHeight="1" x14ac:dyDescent="0.3">
      <c r="A364" s="22"/>
      <c r="B364" s="27" t="s">
        <v>21</v>
      </c>
      <c r="C364" s="27">
        <v>1185732</v>
      </c>
      <c r="D364" s="28">
        <v>44544</v>
      </c>
      <c r="E364" s="27" t="s">
        <v>40</v>
      </c>
      <c r="F364" s="27" t="s">
        <v>41</v>
      </c>
      <c r="G364" s="27" t="s">
        <v>42</v>
      </c>
      <c r="H364" s="27" t="s">
        <v>28</v>
      </c>
      <c r="I364" s="29">
        <v>0.6</v>
      </c>
      <c r="J364" s="30">
        <v>2000</v>
      </c>
      <c r="K364" s="31">
        <f t="shared" si="2"/>
        <v>1200</v>
      </c>
      <c r="L364" s="31">
        <f t="shared" si="3"/>
        <v>420</v>
      </c>
      <c r="M364" s="32">
        <v>0.35</v>
      </c>
      <c r="O364" s="35"/>
      <c r="P364" s="33"/>
    </row>
    <row r="365" spans="1:16" ht="15.75" customHeight="1" x14ac:dyDescent="0.3">
      <c r="A365" s="22"/>
      <c r="B365" s="27" t="s">
        <v>21</v>
      </c>
      <c r="C365" s="27">
        <v>1185732</v>
      </c>
      <c r="D365" s="28">
        <v>44544</v>
      </c>
      <c r="E365" s="27" t="s">
        <v>40</v>
      </c>
      <c r="F365" s="27" t="s">
        <v>41</v>
      </c>
      <c r="G365" s="27" t="s">
        <v>42</v>
      </c>
      <c r="H365" s="27" t="s">
        <v>29</v>
      </c>
      <c r="I365" s="29">
        <v>0.64999999999999991</v>
      </c>
      <c r="J365" s="30">
        <v>3000</v>
      </c>
      <c r="K365" s="31">
        <f t="shared" si="2"/>
        <v>1949.9999999999998</v>
      </c>
      <c r="L365" s="31">
        <f t="shared" si="3"/>
        <v>974.99999999999989</v>
      </c>
      <c r="M365" s="32">
        <v>0.5</v>
      </c>
      <c r="O365" s="35"/>
      <c r="P365" s="33"/>
    </row>
    <row r="366" spans="1:16" ht="15.75" customHeight="1" x14ac:dyDescent="0.3">
      <c r="A366" s="22"/>
      <c r="B366" s="27" t="s">
        <v>30</v>
      </c>
      <c r="C366" s="27">
        <v>1197831</v>
      </c>
      <c r="D366" s="28">
        <v>44198</v>
      </c>
      <c r="E366" s="27" t="s">
        <v>31</v>
      </c>
      <c r="F366" s="27" t="s">
        <v>32</v>
      </c>
      <c r="G366" s="27" t="s">
        <v>43</v>
      </c>
      <c r="H366" s="27" t="s">
        <v>24</v>
      </c>
      <c r="I366" s="29">
        <v>0.2</v>
      </c>
      <c r="J366" s="30">
        <v>7250</v>
      </c>
      <c r="K366" s="31">
        <f t="shared" si="2"/>
        <v>1450</v>
      </c>
      <c r="L366" s="31">
        <f t="shared" si="3"/>
        <v>435</v>
      </c>
      <c r="M366" s="32">
        <v>0.3</v>
      </c>
      <c r="O366" s="34"/>
      <c r="P366" s="33"/>
    </row>
    <row r="367" spans="1:16" ht="15.75" customHeight="1" x14ac:dyDescent="0.3">
      <c r="A367" s="22"/>
      <c r="B367" s="27" t="s">
        <v>30</v>
      </c>
      <c r="C367" s="27">
        <v>1197831</v>
      </c>
      <c r="D367" s="28">
        <v>44198</v>
      </c>
      <c r="E367" s="27" t="s">
        <v>31</v>
      </c>
      <c r="F367" s="27" t="s">
        <v>32</v>
      </c>
      <c r="G367" s="27" t="s">
        <v>43</v>
      </c>
      <c r="H367" s="27" t="s">
        <v>25</v>
      </c>
      <c r="I367" s="29">
        <v>0.3</v>
      </c>
      <c r="J367" s="30">
        <v>7250</v>
      </c>
      <c r="K367" s="31">
        <f t="shared" si="2"/>
        <v>2175</v>
      </c>
      <c r="L367" s="31">
        <f t="shared" si="3"/>
        <v>652.5</v>
      </c>
      <c r="M367" s="32">
        <v>0.3</v>
      </c>
      <c r="O367" s="34"/>
      <c r="P367" s="33"/>
    </row>
    <row r="368" spans="1:16" ht="15.75" customHeight="1" x14ac:dyDescent="0.3">
      <c r="A368" s="22"/>
      <c r="B368" s="27" t="s">
        <v>30</v>
      </c>
      <c r="C368" s="27">
        <v>1197831</v>
      </c>
      <c r="D368" s="28">
        <v>44198</v>
      </c>
      <c r="E368" s="27" t="s">
        <v>31</v>
      </c>
      <c r="F368" s="27" t="s">
        <v>32</v>
      </c>
      <c r="G368" s="27" t="s">
        <v>43</v>
      </c>
      <c r="H368" s="27" t="s">
        <v>26</v>
      </c>
      <c r="I368" s="29">
        <v>0.3</v>
      </c>
      <c r="J368" s="30">
        <v>5250</v>
      </c>
      <c r="K368" s="31">
        <f t="shared" si="2"/>
        <v>1575</v>
      </c>
      <c r="L368" s="31">
        <f t="shared" si="3"/>
        <v>472.5</v>
      </c>
      <c r="M368" s="32">
        <v>0.3</v>
      </c>
      <c r="O368" s="34"/>
      <c r="P368" s="33"/>
    </row>
    <row r="369" spans="1:16" ht="15.75" customHeight="1" x14ac:dyDescent="0.3">
      <c r="A369" s="22"/>
      <c r="B369" s="27" t="s">
        <v>30</v>
      </c>
      <c r="C369" s="27">
        <v>1197831</v>
      </c>
      <c r="D369" s="28">
        <v>44198</v>
      </c>
      <c r="E369" s="27" t="s">
        <v>31</v>
      </c>
      <c r="F369" s="27" t="s">
        <v>32</v>
      </c>
      <c r="G369" s="27" t="s">
        <v>43</v>
      </c>
      <c r="H369" s="27" t="s">
        <v>27</v>
      </c>
      <c r="I369" s="29">
        <v>0.35</v>
      </c>
      <c r="J369" s="30">
        <v>5250</v>
      </c>
      <c r="K369" s="31">
        <f t="shared" si="2"/>
        <v>1837.4999999999998</v>
      </c>
      <c r="L369" s="31">
        <f t="shared" si="3"/>
        <v>735</v>
      </c>
      <c r="M369" s="32">
        <v>0.4</v>
      </c>
      <c r="O369" s="34"/>
      <c r="P369" s="33"/>
    </row>
    <row r="370" spans="1:16" ht="15.75" customHeight="1" x14ac:dyDescent="0.3">
      <c r="A370" s="22"/>
      <c r="B370" s="27" t="s">
        <v>30</v>
      </c>
      <c r="C370" s="27">
        <v>1197831</v>
      </c>
      <c r="D370" s="28">
        <v>44198</v>
      </c>
      <c r="E370" s="27" t="s">
        <v>31</v>
      </c>
      <c r="F370" s="27" t="s">
        <v>32</v>
      </c>
      <c r="G370" s="27" t="s">
        <v>43</v>
      </c>
      <c r="H370" s="27" t="s">
        <v>28</v>
      </c>
      <c r="I370" s="29">
        <v>0.4</v>
      </c>
      <c r="J370" s="30">
        <v>3750</v>
      </c>
      <c r="K370" s="31">
        <f t="shared" si="2"/>
        <v>1500</v>
      </c>
      <c r="L370" s="31">
        <f t="shared" si="3"/>
        <v>375</v>
      </c>
      <c r="M370" s="32">
        <v>0.25</v>
      </c>
      <c r="O370" s="34"/>
      <c r="P370" s="33"/>
    </row>
    <row r="371" spans="1:16" ht="15.75" customHeight="1" x14ac:dyDescent="0.3">
      <c r="A371" s="22"/>
      <c r="B371" s="27" t="s">
        <v>30</v>
      </c>
      <c r="C371" s="27">
        <v>1197831</v>
      </c>
      <c r="D371" s="28">
        <v>44198</v>
      </c>
      <c r="E371" s="27" t="s">
        <v>31</v>
      </c>
      <c r="F371" s="27" t="s">
        <v>32</v>
      </c>
      <c r="G371" s="27" t="s">
        <v>43</v>
      </c>
      <c r="H371" s="27" t="s">
        <v>29</v>
      </c>
      <c r="I371" s="29">
        <v>0.35</v>
      </c>
      <c r="J371" s="30">
        <v>5250</v>
      </c>
      <c r="K371" s="31">
        <f t="shared" si="2"/>
        <v>1837.4999999999998</v>
      </c>
      <c r="L371" s="31">
        <f t="shared" si="3"/>
        <v>826.87499999999989</v>
      </c>
      <c r="M371" s="32">
        <v>0.45</v>
      </c>
      <c r="O371" s="34"/>
      <c r="P371" s="33"/>
    </row>
    <row r="372" spans="1:16" ht="15.75" customHeight="1" x14ac:dyDescent="0.3">
      <c r="A372" s="22"/>
      <c r="B372" s="27" t="s">
        <v>30</v>
      </c>
      <c r="C372" s="27">
        <v>1197831</v>
      </c>
      <c r="D372" s="28">
        <v>44228</v>
      </c>
      <c r="E372" s="27" t="s">
        <v>31</v>
      </c>
      <c r="F372" s="27" t="s">
        <v>32</v>
      </c>
      <c r="G372" s="27" t="s">
        <v>43</v>
      </c>
      <c r="H372" s="27" t="s">
        <v>24</v>
      </c>
      <c r="I372" s="29">
        <v>0.25</v>
      </c>
      <c r="J372" s="30">
        <v>6750</v>
      </c>
      <c r="K372" s="31">
        <f t="shared" si="2"/>
        <v>1687.5</v>
      </c>
      <c r="L372" s="31">
        <f t="shared" si="3"/>
        <v>506.25</v>
      </c>
      <c r="M372" s="32">
        <v>0.3</v>
      </c>
      <c r="O372" s="34"/>
      <c r="P372" s="33"/>
    </row>
    <row r="373" spans="1:16" ht="15.75" customHeight="1" x14ac:dyDescent="0.3">
      <c r="A373" s="22"/>
      <c r="B373" s="27" t="s">
        <v>30</v>
      </c>
      <c r="C373" s="27">
        <v>1197831</v>
      </c>
      <c r="D373" s="28">
        <v>44228</v>
      </c>
      <c r="E373" s="27" t="s">
        <v>31</v>
      </c>
      <c r="F373" s="27" t="s">
        <v>32</v>
      </c>
      <c r="G373" s="27" t="s">
        <v>43</v>
      </c>
      <c r="H373" s="27" t="s">
        <v>25</v>
      </c>
      <c r="I373" s="29">
        <v>0.35</v>
      </c>
      <c r="J373" s="30">
        <v>6500</v>
      </c>
      <c r="K373" s="31">
        <f t="shared" si="2"/>
        <v>2275</v>
      </c>
      <c r="L373" s="31">
        <f t="shared" si="3"/>
        <v>682.5</v>
      </c>
      <c r="M373" s="32">
        <v>0.3</v>
      </c>
      <c r="O373" s="34"/>
      <c r="P373" s="33"/>
    </row>
    <row r="374" spans="1:16" ht="15.75" customHeight="1" x14ac:dyDescent="0.3">
      <c r="A374" s="22"/>
      <c r="B374" s="27" t="s">
        <v>30</v>
      </c>
      <c r="C374" s="27">
        <v>1197831</v>
      </c>
      <c r="D374" s="28">
        <v>44228</v>
      </c>
      <c r="E374" s="27" t="s">
        <v>31</v>
      </c>
      <c r="F374" s="27" t="s">
        <v>32</v>
      </c>
      <c r="G374" s="27" t="s">
        <v>43</v>
      </c>
      <c r="H374" s="27" t="s">
        <v>26</v>
      </c>
      <c r="I374" s="29">
        <v>0.35</v>
      </c>
      <c r="J374" s="30">
        <v>4750</v>
      </c>
      <c r="K374" s="31">
        <f t="shared" si="2"/>
        <v>1662.5</v>
      </c>
      <c r="L374" s="31">
        <f t="shared" si="3"/>
        <v>498.75</v>
      </c>
      <c r="M374" s="32">
        <v>0.3</v>
      </c>
      <c r="O374" s="34"/>
      <c r="P374" s="33"/>
    </row>
    <row r="375" spans="1:16" ht="15.75" customHeight="1" x14ac:dyDescent="0.3">
      <c r="A375" s="22"/>
      <c r="B375" s="27" t="s">
        <v>30</v>
      </c>
      <c r="C375" s="27">
        <v>1197831</v>
      </c>
      <c r="D375" s="28">
        <v>44228</v>
      </c>
      <c r="E375" s="27" t="s">
        <v>31</v>
      </c>
      <c r="F375" s="27" t="s">
        <v>32</v>
      </c>
      <c r="G375" s="27" t="s">
        <v>43</v>
      </c>
      <c r="H375" s="27" t="s">
        <v>27</v>
      </c>
      <c r="I375" s="29">
        <v>0.35</v>
      </c>
      <c r="J375" s="30">
        <v>4250</v>
      </c>
      <c r="K375" s="31">
        <f t="shared" si="2"/>
        <v>1487.5</v>
      </c>
      <c r="L375" s="31">
        <f t="shared" si="3"/>
        <v>595</v>
      </c>
      <c r="M375" s="32">
        <v>0.4</v>
      </c>
      <c r="O375" s="34"/>
      <c r="P375" s="33"/>
    </row>
    <row r="376" spans="1:16" ht="15.75" customHeight="1" x14ac:dyDescent="0.3">
      <c r="A376" s="22"/>
      <c r="B376" s="27" t="s">
        <v>30</v>
      </c>
      <c r="C376" s="27">
        <v>1197831</v>
      </c>
      <c r="D376" s="28">
        <v>44228</v>
      </c>
      <c r="E376" s="27" t="s">
        <v>31</v>
      </c>
      <c r="F376" s="27" t="s">
        <v>32</v>
      </c>
      <c r="G376" s="27" t="s">
        <v>43</v>
      </c>
      <c r="H376" s="27" t="s">
        <v>28</v>
      </c>
      <c r="I376" s="29">
        <v>0.4</v>
      </c>
      <c r="J376" s="30">
        <v>3000</v>
      </c>
      <c r="K376" s="31">
        <f t="shared" si="2"/>
        <v>1200</v>
      </c>
      <c r="L376" s="31">
        <f t="shared" si="3"/>
        <v>300</v>
      </c>
      <c r="M376" s="32">
        <v>0.25</v>
      </c>
      <c r="O376" s="34"/>
      <c r="P376" s="33"/>
    </row>
    <row r="377" spans="1:16" ht="15.75" customHeight="1" x14ac:dyDescent="0.3">
      <c r="A377" s="22"/>
      <c r="B377" s="27" t="s">
        <v>30</v>
      </c>
      <c r="C377" s="27">
        <v>1197831</v>
      </c>
      <c r="D377" s="28">
        <v>44228</v>
      </c>
      <c r="E377" s="27" t="s">
        <v>31</v>
      </c>
      <c r="F377" s="27" t="s">
        <v>32</v>
      </c>
      <c r="G377" s="27" t="s">
        <v>43</v>
      </c>
      <c r="H377" s="27" t="s">
        <v>29</v>
      </c>
      <c r="I377" s="29">
        <v>0.35</v>
      </c>
      <c r="J377" s="30">
        <v>5000</v>
      </c>
      <c r="K377" s="31">
        <f t="shared" si="2"/>
        <v>1750</v>
      </c>
      <c r="L377" s="31">
        <f t="shared" si="3"/>
        <v>787.5</v>
      </c>
      <c r="M377" s="32">
        <v>0.45</v>
      </c>
      <c r="O377" s="34"/>
      <c r="P377" s="33"/>
    </row>
    <row r="378" spans="1:16" ht="15.75" customHeight="1" x14ac:dyDescent="0.3">
      <c r="A378" s="22"/>
      <c r="B378" s="27" t="s">
        <v>30</v>
      </c>
      <c r="C378" s="27">
        <v>1197831</v>
      </c>
      <c r="D378" s="28">
        <v>44258</v>
      </c>
      <c r="E378" s="27" t="s">
        <v>31</v>
      </c>
      <c r="F378" s="27" t="s">
        <v>32</v>
      </c>
      <c r="G378" s="27" t="s">
        <v>43</v>
      </c>
      <c r="H378" s="27" t="s">
        <v>24</v>
      </c>
      <c r="I378" s="29">
        <v>0.3</v>
      </c>
      <c r="J378" s="30">
        <v>6750</v>
      </c>
      <c r="K378" s="31">
        <f t="shared" si="2"/>
        <v>2025</v>
      </c>
      <c r="L378" s="31">
        <f t="shared" si="3"/>
        <v>708.75</v>
      </c>
      <c r="M378" s="32">
        <v>0.35</v>
      </c>
      <c r="O378" s="34"/>
      <c r="P378" s="33"/>
    </row>
    <row r="379" spans="1:16" ht="15.75" customHeight="1" x14ac:dyDescent="0.3">
      <c r="A379" s="22"/>
      <c r="B379" s="27" t="s">
        <v>30</v>
      </c>
      <c r="C379" s="27">
        <v>1197831</v>
      </c>
      <c r="D379" s="28">
        <v>44258</v>
      </c>
      <c r="E379" s="27" t="s">
        <v>31</v>
      </c>
      <c r="F379" s="27" t="s">
        <v>32</v>
      </c>
      <c r="G379" s="27" t="s">
        <v>43</v>
      </c>
      <c r="H379" s="27" t="s">
        <v>25</v>
      </c>
      <c r="I379" s="29">
        <v>0.4</v>
      </c>
      <c r="J379" s="30">
        <v>6750</v>
      </c>
      <c r="K379" s="31">
        <f t="shared" si="2"/>
        <v>2700</v>
      </c>
      <c r="L379" s="31">
        <f t="shared" si="3"/>
        <v>944.99999999999989</v>
      </c>
      <c r="M379" s="32">
        <v>0.35</v>
      </c>
      <c r="O379" s="34"/>
      <c r="P379" s="33"/>
    </row>
    <row r="380" spans="1:16" ht="15.75" customHeight="1" x14ac:dyDescent="0.3">
      <c r="A380" s="22"/>
      <c r="B380" s="27" t="s">
        <v>30</v>
      </c>
      <c r="C380" s="27">
        <v>1197831</v>
      </c>
      <c r="D380" s="28">
        <v>44258</v>
      </c>
      <c r="E380" s="27" t="s">
        <v>31</v>
      </c>
      <c r="F380" s="27" t="s">
        <v>32</v>
      </c>
      <c r="G380" s="27" t="s">
        <v>43</v>
      </c>
      <c r="H380" s="27" t="s">
        <v>26</v>
      </c>
      <c r="I380" s="29">
        <v>0.3</v>
      </c>
      <c r="J380" s="30">
        <v>5000</v>
      </c>
      <c r="K380" s="31">
        <f t="shared" si="2"/>
        <v>1500</v>
      </c>
      <c r="L380" s="31">
        <f t="shared" si="3"/>
        <v>525</v>
      </c>
      <c r="M380" s="32">
        <v>0.35</v>
      </c>
      <c r="O380" s="34"/>
      <c r="P380" s="33"/>
    </row>
    <row r="381" spans="1:16" ht="15.75" customHeight="1" x14ac:dyDescent="0.3">
      <c r="A381" s="22"/>
      <c r="B381" s="27" t="s">
        <v>30</v>
      </c>
      <c r="C381" s="27">
        <v>1197831</v>
      </c>
      <c r="D381" s="28">
        <v>44258</v>
      </c>
      <c r="E381" s="27" t="s">
        <v>31</v>
      </c>
      <c r="F381" s="27" t="s">
        <v>32</v>
      </c>
      <c r="G381" s="27" t="s">
        <v>43</v>
      </c>
      <c r="H381" s="27" t="s">
        <v>27</v>
      </c>
      <c r="I381" s="29">
        <v>0.35000000000000003</v>
      </c>
      <c r="J381" s="30">
        <v>4000</v>
      </c>
      <c r="K381" s="31">
        <f t="shared" si="2"/>
        <v>1400.0000000000002</v>
      </c>
      <c r="L381" s="31">
        <f t="shared" si="3"/>
        <v>630.00000000000011</v>
      </c>
      <c r="M381" s="32">
        <v>0.45</v>
      </c>
      <c r="O381" s="34"/>
      <c r="P381" s="33"/>
    </row>
    <row r="382" spans="1:16" ht="15.75" customHeight="1" x14ac:dyDescent="0.3">
      <c r="A382" s="22"/>
      <c r="B382" s="27" t="s">
        <v>30</v>
      </c>
      <c r="C382" s="27">
        <v>1197831</v>
      </c>
      <c r="D382" s="28">
        <v>44258</v>
      </c>
      <c r="E382" s="27" t="s">
        <v>31</v>
      </c>
      <c r="F382" s="27" t="s">
        <v>32</v>
      </c>
      <c r="G382" s="27" t="s">
        <v>43</v>
      </c>
      <c r="H382" s="27" t="s">
        <v>28</v>
      </c>
      <c r="I382" s="29">
        <v>0.4</v>
      </c>
      <c r="J382" s="30">
        <v>3000</v>
      </c>
      <c r="K382" s="31">
        <f t="shared" si="2"/>
        <v>1200</v>
      </c>
      <c r="L382" s="31">
        <f t="shared" si="3"/>
        <v>360</v>
      </c>
      <c r="M382" s="32">
        <v>0.3</v>
      </c>
      <c r="O382" s="34"/>
      <c r="P382" s="33"/>
    </row>
    <row r="383" spans="1:16" ht="15.75" customHeight="1" x14ac:dyDescent="0.3">
      <c r="A383" s="22"/>
      <c r="B383" s="27" t="s">
        <v>30</v>
      </c>
      <c r="C383" s="27">
        <v>1197831</v>
      </c>
      <c r="D383" s="28">
        <v>44258</v>
      </c>
      <c r="E383" s="27" t="s">
        <v>31</v>
      </c>
      <c r="F383" s="27" t="s">
        <v>32</v>
      </c>
      <c r="G383" s="27" t="s">
        <v>43</v>
      </c>
      <c r="H383" s="27" t="s">
        <v>29</v>
      </c>
      <c r="I383" s="29">
        <v>0.35000000000000003</v>
      </c>
      <c r="J383" s="30">
        <v>4500</v>
      </c>
      <c r="K383" s="31">
        <f t="shared" si="2"/>
        <v>1575.0000000000002</v>
      </c>
      <c r="L383" s="31">
        <f t="shared" si="3"/>
        <v>787.50000000000011</v>
      </c>
      <c r="M383" s="32">
        <v>0.5</v>
      </c>
      <c r="O383" s="34"/>
      <c r="P383" s="33"/>
    </row>
    <row r="384" spans="1:16" ht="15.75" customHeight="1" x14ac:dyDescent="0.3">
      <c r="A384" s="22"/>
      <c r="B384" s="27" t="s">
        <v>30</v>
      </c>
      <c r="C384" s="27">
        <v>1197831</v>
      </c>
      <c r="D384" s="28">
        <v>44288</v>
      </c>
      <c r="E384" s="27" t="s">
        <v>31</v>
      </c>
      <c r="F384" s="27" t="s">
        <v>32</v>
      </c>
      <c r="G384" s="27" t="s">
        <v>43</v>
      </c>
      <c r="H384" s="27" t="s">
        <v>24</v>
      </c>
      <c r="I384" s="29">
        <v>0.19999999999999998</v>
      </c>
      <c r="J384" s="30">
        <v>7000</v>
      </c>
      <c r="K384" s="31">
        <f t="shared" si="2"/>
        <v>1399.9999999999998</v>
      </c>
      <c r="L384" s="31">
        <f t="shared" si="3"/>
        <v>489.99999999999989</v>
      </c>
      <c r="M384" s="32">
        <v>0.35</v>
      </c>
      <c r="O384" s="34"/>
      <c r="P384" s="33"/>
    </row>
    <row r="385" spans="1:16" ht="15.75" customHeight="1" x14ac:dyDescent="0.3">
      <c r="A385" s="22"/>
      <c r="B385" s="27" t="s">
        <v>30</v>
      </c>
      <c r="C385" s="27">
        <v>1197831</v>
      </c>
      <c r="D385" s="28">
        <v>44288</v>
      </c>
      <c r="E385" s="27" t="s">
        <v>31</v>
      </c>
      <c r="F385" s="27" t="s">
        <v>32</v>
      </c>
      <c r="G385" s="27" t="s">
        <v>43</v>
      </c>
      <c r="H385" s="27" t="s">
        <v>25</v>
      </c>
      <c r="I385" s="29">
        <v>0.30000000000000004</v>
      </c>
      <c r="J385" s="30">
        <v>7000</v>
      </c>
      <c r="K385" s="31">
        <f t="shared" si="2"/>
        <v>2100.0000000000005</v>
      </c>
      <c r="L385" s="31">
        <f t="shared" si="3"/>
        <v>735.00000000000011</v>
      </c>
      <c r="M385" s="32">
        <v>0.35</v>
      </c>
      <c r="O385" s="34"/>
      <c r="P385" s="33"/>
    </row>
    <row r="386" spans="1:16" ht="15.75" customHeight="1" x14ac:dyDescent="0.3">
      <c r="A386" s="22"/>
      <c r="B386" s="27" t="s">
        <v>30</v>
      </c>
      <c r="C386" s="27">
        <v>1197831</v>
      </c>
      <c r="D386" s="28">
        <v>44288</v>
      </c>
      <c r="E386" s="27" t="s">
        <v>31</v>
      </c>
      <c r="F386" s="27" t="s">
        <v>32</v>
      </c>
      <c r="G386" s="27" t="s">
        <v>43</v>
      </c>
      <c r="H386" s="27" t="s">
        <v>26</v>
      </c>
      <c r="I386" s="29">
        <v>0.24999999999999997</v>
      </c>
      <c r="J386" s="30">
        <v>5250</v>
      </c>
      <c r="K386" s="31">
        <f t="shared" si="2"/>
        <v>1312.4999999999998</v>
      </c>
      <c r="L386" s="31">
        <f t="shared" si="3"/>
        <v>459.37499999999989</v>
      </c>
      <c r="M386" s="32">
        <v>0.35</v>
      </c>
      <c r="O386" s="34"/>
      <c r="P386" s="33"/>
    </row>
    <row r="387" spans="1:16" ht="15.75" customHeight="1" x14ac:dyDescent="0.3">
      <c r="A387" s="22"/>
      <c r="B387" s="27" t="s">
        <v>30</v>
      </c>
      <c r="C387" s="27">
        <v>1197831</v>
      </c>
      <c r="D387" s="28">
        <v>44288</v>
      </c>
      <c r="E387" s="27" t="s">
        <v>31</v>
      </c>
      <c r="F387" s="27" t="s">
        <v>32</v>
      </c>
      <c r="G387" s="27" t="s">
        <v>43</v>
      </c>
      <c r="H387" s="27" t="s">
        <v>27</v>
      </c>
      <c r="I387" s="29">
        <v>0.30000000000000004</v>
      </c>
      <c r="J387" s="30">
        <v>4250</v>
      </c>
      <c r="K387" s="31">
        <f t="shared" si="2"/>
        <v>1275.0000000000002</v>
      </c>
      <c r="L387" s="31">
        <f t="shared" si="3"/>
        <v>573.75000000000011</v>
      </c>
      <c r="M387" s="32">
        <v>0.45</v>
      </c>
      <c r="O387" s="34"/>
      <c r="P387" s="33"/>
    </row>
    <row r="388" spans="1:16" ht="15.75" customHeight="1" x14ac:dyDescent="0.3">
      <c r="A388" s="22"/>
      <c r="B388" s="27" t="s">
        <v>30</v>
      </c>
      <c r="C388" s="27">
        <v>1197831</v>
      </c>
      <c r="D388" s="28">
        <v>44288</v>
      </c>
      <c r="E388" s="27" t="s">
        <v>31</v>
      </c>
      <c r="F388" s="27" t="s">
        <v>32</v>
      </c>
      <c r="G388" s="27" t="s">
        <v>43</v>
      </c>
      <c r="H388" s="27" t="s">
        <v>28</v>
      </c>
      <c r="I388" s="29">
        <v>0.35</v>
      </c>
      <c r="J388" s="30">
        <v>3250</v>
      </c>
      <c r="K388" s="31">
        <f t="shared" si="2"/>
        <v>1137.5</v>
      </c>
      <c r="L388" s="31">
        <f t="shared" si="3"/>
        <v>341.25</v>
      </c>
      <c r="M388" s="32">
        <v>0.3</v>
      </c>
      <c r="O388" s="34"/>
      <c r="P388" s="33"/>
    </row>
    <row r="389" spans="1:16" ht="15.75" customHeight="1" x14ac:dyDescent="0.3">
      <c r="A389" s="22"/>
      <c r="B389" s="27" t="s">
        <v>30</v>
      </c>
      <c r="C389" s="27">
        <v>1197831</v>
      </c>
      <c r="D389" s="28">
        <v>44288</v>
      </c>
      <c r="E389" s="27" t="s">
        <v>31</v>
      </c>
      <c r="F389" s="27" t="s">
        <v>32</v>
      </c>
      <c r="G389" s="27" t="s">
        <v>43</v>
      </c>
      <c r="H389" s="27" t="s">
        <v>29</v>
      </c>
      <c r="I389" s="29">
        <v>0.30000000000000004</v>
      </c>
      <c r="J389" s="30">
        <v>6000</v>
      </c>
      <c r="K389" s="31">
        <f t="shared" si="2"/>
        <v>1800.0000000000002</v>
      </c>
      <c r="L389" s="31">
        <f t="shared" si="3"/>
        <v>900.00000000000011</v>
      </c>
      <c r="M389" s="32">
        <v>0.5</v>
      </c>
      <c r="O389" s="34"/>
      <c r="P389" s="33"/>
    </row>
    <row r="390" spans="1:16" ht="15.75" customHeight="1" x14ac:dyDescent="0.3">
      <c r="A390" s="22"/>
      <c r="B390" s="27" t="s">
        <v>30</v>
      </c>
      <c r="C390" s="27">
        <v>1197831</v>
      </c>
      <c r="D390" s="28">
        <v>44318</v>
      </c>
      <c r="E390" s="27" t="s">
        <v>31</v>
      </c>
      <c r="F390" s="27" t="s">
        <v>32</v>
      </c>
      <c r="G390" s="27" t="s">
        <v>43</v>
      </c>
      <c r="H390" s="27" t="s">
        <v>24</v>
      </c>
      <c r="I390" s="29">
        <v>0.19999999999999998</v>
      </c>
      <c r="J390" s="30">
        <v>7500</v>
      </c>
      <c r="K390" s="31">
        <f t="shared" si="2"/>
        <v>1499.9999999999998</v>
      </c>
      <c r="L390" s="31">
        <f t="shared" si="3"/>
        <v>524.99999999999989</v>
      </c>
      <c r="M390" s="32">
        <v>0.35</v>
      </c>
      <c r="O390" s="34"/>
      <c r="P390" s="33"/>
    </row>
    <row r="391" spans="1:16" ht="15.75" customHeight="1" x14ac:dyDescent="0.3">
      <c r="A391" s="22"/>
      <c r="B391" s="27" t="s">
        <v>30</v>
      </c>
      <c r="C391" s="27">
        <v>1197831</v>
      </c>
      <c r="D391" s="28">
        <v>44318</v>
      </c>
      <c r="E391" s="27" t="s">
        <v>31</v>
      </c>
      <c r="F391" s="27" t="s">
        <v>32</v>
      </c>
      <c r="G391" s="27" t="s">
        <v>43</v>
      </c>
      <c r="H391" s="27" t="s">
        <v>25</v>
      </c>
      <c r="I391" s="29">
        <v>0.30000000000000004</v>
      </c>
      <c r="J391" s="30">
        <v>7750</v>
      </c>
      <c r="K391" s="31">
        <f t="shared" si="2"/>
        <v>2325.0000000000005</v>
      </c>
      <c r="L391" s="31">
        <f t="shared" si="3"/>
        <v>813.75000000000011</v>
      </c>
      <c r="M391" s="32">
        <v>0.35</v>
      </c>
      <c r="O391" s="34"/>
      <c r="P391" s="33"/>
    </row>
    <row r="392" spans="1:16" ht="15.75" customHeight="1" x14ac:dyDescent="0.3">
      <c r="A392" s="22"/>
      <c r="B392" s="27" t="s">
        <v>30</v>
      </c>
      <c r="C392" s="27">
        <v>1197831</v>
      </c>
      <c r="D392" s="28">
        <v>44318</v>
      </c>
      <c r="E392" s="27" t="s">
        <v>31</v>
      </c>
      <c r="F392" s="27" t="s">
        <v>32</v>
      </c>
      <c r="G392" s="27" t="s">
        <v>43</v>
      </c>
      <c r="H392" s="27" t="s">
        <v>26</v>
      </c>
      <c r="I392" s="29">
        <v>0.24999999999999997</v>
      </c>
      <c r="J392" s="30">
        <v>6250</v>
      </c>
      <c r="K392" s="31">
        <f t="shared" si="2"/>
        <v>1562.4999999999998</v>
      </c>
      <c r="L392" s="31">
        <f t="shared" si="3"/>
        <v>546.87499999999989</v>
      </c>
      <c r="M392" s="32">
        <v>0.35</v>
      </c>
      <c r="O392" s="34"/>
      <c r="P392" s="33"/>
    </row>
    <row r="393" spans="1:16" ht="15.75" customHeight="1" x14ac:dyDescent="0.3">
      <c r="A393" s="22"/>
      <c r="B393" s="27" t="s">
        <v>30</v>
      </c>
      <c r="C393" s="27">
        <v>1197831</v>
      </c>
      <c r="D393" s="28">
        <v>44318</v>
      </c>
      <c r="E393" s="27" t="s">
        <v>31</v>
      </c>
      <c r="F393" s="27" t="s">
        <v>32</v>
      </c>
      <c r="G393" s="27" t="s">
        <v>43</v>
      </c>
      <c r="H393" s="27" t="s">
        <v>27</v>
      </c>
      <c r="I393" s="29">
        <v>0.35000000000000003</v>
      </c>
      <c r="J393" s="30">
        <v>5500</v>
      </c>
      <c r="K393" s="31">
        <f t="shared" si="2"/>
        <v>1925.0000000000002</v>
      </c>
      <c r="L393" s="31">
        <f t="shared" si="3"/>
        <v>866.25000000000011</v>
      </c>
      <c r="M393" s="32">
        <v>0.45</v>
      </c>
      <c r="O393" s="34"/>
      <c r="P393" s="33"/>
    </row>
    <row r="394" spans="1:16" ht="15.75" customHeight="1" x14ac:dyDescent="0.3">
      <c r="A394" s="22"/>
      <c r="B394" s="27" t="s">
        <v>30</v>
      </c>
      <c r="C394" s="27">
        <v>1197831</v>
      </c>
      <c r="D394" s="28">
        <v>44318</v>
      </c>
      <c r="E394" s="27" t="s">
        <v>31</v>
      </c>
      <c r="F394" s="27" t="s">
        <v>32</v>
      </c>
      <c r="G394" s="27" t="s">
        <v>43</v>
      </c>
      <c r="H394" s="27" t="s">
        <v>28</v>
      </c>
      <c r="I394" s="29">
        <v>0.5</v>
      </c>
      <c r="J394" s="30">
        <v>4500</v>
      </c>
      <c r="K394" s="31">
        <f t="shared" si="2"/>
        <v>2250</v>
      </c>
      <c r="L394" s="31">
        <f t="shared" si="3"/>
        <v>675</v>
      </c>
      <c r="M394" s="32">
        <v>0.3</v>
      </c>
      <c r="O394" s="34"/>
      <c r="P394" s="33"/>
    </row>
    <row r="395" spans="1:16" ht="15.75" customHeight="1" x14ac:dyDescent="0.3">
      <c r="A395" s="22"/>
      <c r="B395" s="27" t="s">
        <v>30</v>
      </c>
      <c r="C395" s="27">
        <v>1197831</v>
      </c>
      <c r="D395" s="28">
        <v>44318</v>
      </c>
      <c r="E395" s="27" t="s">
        <v>31</v>
      </c>
      <c r="F395" s="27" t="s">
        <v>32</v>
      </c>
      <c r="G395" s="27" t="s">
        <v>43</v>
      </c>
      <c r="H395" s="27" t="s">
        <v>29</v>
      </c>
      <c r="I395" s="29">
        <v>0.45</v>
      </c>
      <c r="J395" s="30">
        <v>8000</v>
      </c>
      <c r="K395" s="31">
        <f t="shared" si="2"/>
        <v>3600</v>
      </c>
      <c r="L395" s="31">
        <f t="shared" si="3"/>
        <v>1800</v>
      </c>
      <c r="M395" s="32">
        <v>0.5</v>
      </c>
      <c r="O395" s="34"/>
      <c r="P395" s="33"/>
    </row>
    <row r="396" spans="1:16" ht="15.75" customHeight="1" x14ac:dyDescent="0.3">
      <c r="A396" s="22"/>
      <c r="B396" s="27" t="s">
        <v>30</v>
      </c>
      <c r="C396" s="27">
        <v>1197831</v>
      </c>
      <c r="D396" s="28">
        <v>44348</v>
      </c>
      <c r="E396" s="27" t="s">
        <v>31</v>
      </c>
      <c r="F396" s="27" t="s">
        <v>32</v>
      </c>
      <c r="G396" s="27" t="s">
        <v>43</v>
      </c>
      <c r="H396" s="27" t="s">
        <v>24</v>
      </c>
      <c r="I396" s="29">
        <v>0.45</v>
      </c>
      <c r="J396" s="30">
        <v>8000</v>
      </c>
      <c r="K396" s="31">
        <f t="shared" si="2"/>
        <v>3600</v>
      </c>
      <c r="L396" s="31">
        <f t="shared" si="3"/>
        <v>1260</v>
      </c>
      <c r="M396" s="32">
        <v>0.35</v>
      </c>
      <c r="O396" s="34"/>
      <c r="P396" s="33"/>
    </row>
    <row r="397" spans="1:16" ht="15.75" customHeight="1" x14ac:dyDescent="0.3">
      <c r="A397" s="22"/>
      <c r="B397" s="27" t="s">
        <v>30</v>
      </c>
      <c r="C397" s="27">
        <v>1197831</v>
      </c>
      <c r="D397" s="28">
        <v>44348</v>
      </c>
      <c r="E397" s="27" t="s">
        <v>31</v>
      </c>
      <c r="F397" s="27" t="s">
        <v>32</v>
      </c>
      <c r="G397" s="27" t="s">
        <v>43</v>
      </c>
      <c r="H397" s="27" t="s">
        <v>25</v>
      </c>
      <c r="I397" s="29">
        <v>0.5</v>
      </c>
      <c r="J397" s="30">
        <v>8000</v>
      </c>
      <c r="K397" s="31">
        <f t="shared" si="2"/>
        <v>4000</v>
      </c>
      <c r="L397" s="31">
        <f t="shared" si="3"/>
        <v>1400</v>
      </c>
      <c r="M397" s="32">
        <v>0.35</v>
      </c>
      <c r="O397" s="34"/>
      <c r="P397" s="33"/>
    </row>
    <row r="398" spans="1:16" ht="15.75" customHeight="1" x14ac:dyDescent="0.3">
      <c r="A398" s="22"/>
      <c r="B398" s="27" t="s">
        <v>30</v>
      </c>
      <c r="C398" s="27">
        <v>1197831</v>
      </c>
      <c r="D398" s="28">
        <v>44348</v>
      </c>
      <c r="E398" s="27" t="s">
        <v>31</v>
      </c>
      <c r="F398" s="27" t="s">
        <v>32</v>
      </c>
      <c r="G398" s="27" t="s">
        <v>43</v>
      </c>
      <c r="H398" s="27" t="s">
        <v>26</v>
      </c>
      <c r="I398" s="29">
        <v>0.45</v>
      </c>
      <c r="J398" s="30">
        <v>6500</v>
      </c>
      <c r="K398" s="31">
        <f t="shared" si="2"/>
        <v>2925</v>
      </c>
      <c r="L398" s="31">
        <f t="shared" si="3"/>
        <v>1023.7499999999999</v>
      </c>
      <c r="M398" s="32">
        <v>0.35</v>
      </c>
      <c r="O398" s="34"/>
      <c r="P398" s="33"/>
    </row>
    <row r="399" spans="1:16" ht="15.75" customHeight="1" x14ac:dyDescent="0.3">
      <c r="A399" s="22"/>
      <c r="B399" s="27" t="s">
        <v>30</v>
      </c>
      <c r="C399" s="27">
        <v>1197831</v>
      </c>
      <c r="D399" s="28">
        <v>44348</v>
      </c>
      <c r="E399" s="27" t="s">
        <v>31</v>
      </c>
      <c r="F399" s="27" t="s">
        <v>32</v>
      </c>
      <c r="G399" s="27" t="s">
        <v>43</v>
      </c>
      <c r="H399" s="27" t="s">
        <v>27</v>
      </c>
      <c r="I399" s="29">
        <v>0.45</v>
      </c>
      <c r="J399" s="30">
        <v>6000</v>
      </c>
      <c r="K399" s="31">
        <f t="shared" si="2"/>
        <v>2700</v>
      </c>
      <c r="L399" s="31">
        <f t="shared" si="3"/>
        <v>1215</v>
      </c>
      <c r="M399" s="32">
        <v>0.45</v>
      </c>
      <c r="O399" s="34"/>
      <c r="P399" s="33"/>
    </row>
    <row r="400" spans="1:16" ht="15.75" customHeight="1" x14ac:dyDescent="0.3">
      <c r="A400" s="22"/>
      <c r="B400" s="27" t="s">
        <v>30</v>
      </c>
      <c r="C400" s="27">
        <v>1197831</v>
      </c>
      <c r="D400" s="28">
        <v>44348</v>
      </c>
      <c r="E400" s="27" t="s">
        <v>31</v>
      </c>
      <c r="F400" s="27" t="s">
        <v>32</v>
      </c>
      <c r="G400" s="27" t="s">
        <v>43</v>
      </c>
      <c r="H400" s="27" t="s">
        <v>28</v>
      </c>
      <c r="I400" s="29">
        <v>0.5</v>
      </c>
      <c r="J400" s="30">
        <v>5000</v>
      </c>
      <c r="K400" s="31">
        <f t="shared" si="2"/>
        <v>2500</v>
      </c>
      <c r="L400" s="31">
        <f t="shared" si="3"/>
        <v>750</v>
      </c>
      <c r="M400" s="32">
        <v>0.3</v>
      </c>
      <c r="O400" s="34"/>
      <c r="P400" s="33"/>
    </row>
    <row r="401" spans="1:16" ht="15.75" customHeight="1" x14ac:dyDescent="0.3">
      <c r="A401" s="22"/>
      <c r="B401" s="27" t="s">
        <v>30</v>
      </c>
      <c r="C401" s="27">
        <v>1197831</v>
      </c>
      <c r="D401" s="28">
        <v>44348</v>
      </c>
      <c r="E401" s="27" t="s">
        <v>31</v>
      </c>
      <c r="F401" s="27" t="s">
        <v>32</v>
      </c>
      <c r="G401" s="27" t="s">
        <v>43</v>
      </c>
      <c r="H401" s="27" t="s">
        <v>29</v>
      </c>
      <c r="I401" s="29">
        <v>0.55000000000000004</v>
      </c>
      <c r="J401" s="30">
        <v>8750</v>
      </c>
      <c r="K401" s="31">
        <f t="shared" si="2"/>
        <v>4812.5</v>
      </c>
      <c r="L401" s="31">
        <f t="shared" si="3"/>
        <v>2406.25</v>
      </c>
      <c r="M401" s="32">
        <v>0.5</v>
      </c>
      <c r="O401" s="34"/>
      <c r="P401" s="33"/>
    </row>
    <row r="402" spans="1:16" ht="15.75" customHeight="1" x14ac:dyDescent="0.3">
      <c r="A402" s="22"/>
      <c r="B402" s="27" t="s">
        <v>30</v>
      </c>
      <c r="C402" s="27">
        <v>1197831</v>
      </c>
      <c r="D402" s="28">
        <v>44380</v>
      </c>
      <c r="E402" s="27" t="s">
        <v>31</v>
      </c>
      <c r="F402" s="27" t="s">
        <v>32</v>
      </c>
      <c r="G402" s="27" t="s">
        <v>43</v>
      </c>
      <c r="H402" s="27" t="s">
        <v>24</v>
      </c>
      <c r="I402" s="29">
        <v>0.45</v>
      </c>
      <c r="J402" s="30">
        <v>8250</v>
      </c>
      <c r="K402" s="31">
        <f t="shared" si="2"/>
        <v>3712.5</v>
      </c>
      <c r="L402" s="31">
        <f t="shared" si="3"/>
        <v>1484.9999999999998</v>
      </c>
      <c r="M402" s="32">
        <v>0.39999999999999997</v>
      </c>
      <c r="O402" s="34"/>
      <c r="P402" s="33"/>
    </row>
    <row r="403" spans="1:16" ht="15.75" customHeight="1" x14ac:dyDescent="0.3">
      <c r="A403" s="22"/>
      <c r="B403" s="27" t="s">
        <v>30</v>
      </c>
      <c r="C403" s="27">
        <v>1197831</v>
      </c>
      <c r="D403" s="28">
        <v>44380</v>
      </c>
      <c r="E403" s="27" t="s">
        <v>31</v>
      </c>
      <c r="F403" s="27" t="s">
        <v>32</v>
      </c>
      <c r="G403" s="27" t="s">
        <v>43</v>
      </c>
      <c r="H403" s="27" t="s">
        <v>25</v>
      </c>
      <c r="I403" s="29">
        <v>0.5</v>
      </c>
      <c r="J403" s="30">
        <v>8250</v>
      </c>
      <c r="K403" s="31">
        <f t="shared" si="2"/>
        <v>4125</v>
      </c>
      <c r="L403" s="31">
        <f t="shared" si="3"/>
        <v>1649.9999999999998</v>
      </c>
      <c r="M403" s="32">
        <v>0.39999999999999997</v>
      </c>
      <c r="O403" s="34"/>
      <c r="P403" s="33"/>
    </row>
    <row r="404" spans="1:16" ht="15.75" customHeight="1" x14ac:dyDescent="0.3">
      <c r="A404" s="22"/>
      <c r="B404" s="27" t="s">
        <v>30</v>
      </c>
      <c r="C404" s="27">
        <v>1197831</v>
      </c>
      <c r="D404" s="28">
        <v>44380</v>
      </c>
      <c r="E404" s="27" t="s">
        <v>31</v>
      </c>
      <c r="F404" s="27" t="s">
        <v>32</v>
      </c>
      <c r="G404" s="27" t="s">
        <v>43</v>
      </c>
      <c r="H404" s="27" t="s">
        <v>26</v>
      </c>
      <c r="I404" s="29">
        <v>0.45</v>
      </c>
      <c r="J404" s="30">
        <v>9750</v>
      </c>
      <c r="K404" s="31">
        <f t="shared" si="2"/>
        <v>4387.5</v>
      </c>
      <c r="L404" s="31">
        <f t="shared" si="3"/>
        <v>1754.9999999999998</v>
      </c>
      <c r="M404" s="32">
        <v>0.39999999999999997</v>
      </c>
      <c r="O404" s="34"/>
      <c r="P404" s="33"/>
    </row>
    <row r="405" spans="1:16" ht="15.75" customHeight="1" x14ac:dyDescent="0.3">
      <c r="A405" s="22"/>
      <c r="B405" s="27" t="s">
        <v>30</v>
      </c>
      <c r="C405" s="27">
        <v>1197831</v>
      </c>
      <c r="D405" s="28">
        <v>44380</v>
      </c>
      <c r="E405" s="27" t="s">
        <v>31</v>
      </c>
      <c r="F405" s="27" t="s">
        <v>32</v>
      </c>
      <c r="G405" s="27" t="s">
        <v>43</v>
      </c>
      <c r="H405" s="27" t="s">
        <v>27</v>
      </c>
      <c r="I405" s="29">
        <v>0.45</v>
      </c>
      <c r="J405" s="30">
        <v>5750</v>
      </c>
      <c r="K405" s="31">
        <f t="shared" si="2"/>
        <v>2587.5</v>
      </c>
      <c r="L405" s="31">
        <f t="shared" si="3"/>
        <v>1293.75</v>
      </c>
      <c r="M405" s="32">
        <v>0.5</v>
      </c>
      <c r="O405" s="34"/>
      <c r="P405" s="33"/>
    </row>
    <row r="406" spans="1:16" ht="15.75" customHeight="1" x14ac:dyDescent="0.3">
      <c r="A406" s="22"/>
      <c r="B406" s="27" t="s">
        <v>30</v>
      </c>
      <c r="C406" s="27">
        <v>1197831</v>
      </c>
      <c r="D406" s="28">
        <v>44380</v>
      </c>
      <c r="E406" s="27" t="s">
        <v>31</v>
      </c>
      <c r="F406" s="27" t="s">
        <v>32</v>
      </c>
      <c r="G406" s="27" t="s">
        <v>43</v>
      </c>
      <c r="H406" s="27" t="s">
        <v>28</v>
      </c>
      <c r="I406" s="29">
        <v>0.5</v>
      </c>
      <c r="J406" s="30">
        <v>5750</v>
      </c>
      <c r="K406" s="31">
        <f t="shared" si="2"/>
        <v>2875</v>
      </c>
      <c r="L406" s="31">
        <f t="shared" si="3"/>
        <v>1006.2499999999999</v>
      </c>
      <c r="M406" s="32">
        <v>0.35</v>
      </c>
      <c r="O406" s="34"/>
      <c r="P406" s="33"/>
    </row>
    <row r="407" spans="1:16" ht="15.75" customHeight="1" x14ac:dyDescent="0.3">
      <c r="A407" s="22"/>
      <c r="B407" s="27" t="s">
        <v>30</v>
      </c>
      <c r="C407" s="27">
        <v>1197831</v>
      </c>
      <c r="D407" s="28">
        <v>44380</v>
      </c>
      <c r="E407" s="27" t="s">
        <v>31</v>
      </c>
      <c r="F407" s="27" t="s">
        <v>32</v>
      </c>
      <c r="G407" s="27" t="s">
        <v>43</v>
      </c>
      <c r="H407" s="27" t="s">
        <v>29</v>
      </c>
      <c r="I407" s="29">
        <v>0.6</v>
      </c>
      <c r="J407" s="30">
        <v>8500</v>
      </c>
      <c r="K407" s="31">
        <f t="shared" si="2"/>
        <v>5100</v>
      </c>
      <c r="L407" s="31">
        <f t="shared" si="3"/>
        <v>2805</v>
      </c>
      <c r="M407" s="32">
        <v>0.55000000000000004</v>
      </c>
      <c r="O407" s="34"/>
      <c r="P407" s="33"/>
    </row>
    <row r="408" spans="1:16" ht="15.75" customHeight="1" x14ac:dyDescent="0.3">
      <c r="A408" s="22"/>
      <c r="B408" s="27" t="s">
        <v>30</v>
      </c>
      <c r="C408" s="27">
        <v>1197831</v>
      </c>
      <c r="D408" s="28">
        <v>44413</v>
      </c>
      <c r="E408" s="27" t="s">
        <v>31</v>
      </c>
      <c r="F408" s="27" t="s">
        <v>32</v>
      </c>
      <c r="G408" s="27" t="s">
        <v>43</v>
      </c>
      <c r="H408" s="27" t="s">
        <v>24</v>
      </c>
      <c r="I408" s="29">
        <v>0.5</v>
      </c>
      <c r="J408" s="30">
        <v>8000</v>
      </c>
      <c r="K408" s="31">
        <f t="shared" si="2"/>
        <v>4000</v>
      </c>
      <c r="L408" s="31">
        <f t="shared" si="3"/>
        <v>1599.9999999999998</v>
      </c>
      <c r="M408" s="32">
        <v>0.39999999999999997</v>
      </c>
      <c r="O408" s="34"/>
      <c r="P408" s="33"/>
    </row>
    <row r="409" spans="1:16" ht="15.75" customHeight="1" x14ac:dyDescent="0.3">
      <c r="A409" s="22"/>
      <c r="B409" s="27" t="s">
        <v>30</v>
      </c>
      <c r="C409" s="27">
        <v>1197831</v>
      </c>
      <c r="D409" s="28">
        <v>44413</v>
      </c>
      <c r="E409" s="27" t="s">
        <v>31</v>
      </c>
      <c r="F409" s="27" t="s">
        <v>32</v>
      </c>
      <c r="G409" s="27" t="s">
        <v>43</v>
      </c>
      <c r="H409" s="27" t="s">
        <v>25</v>
      </c>
      <c r="I409" s="29">
        <v>0.55000000000000004</v>
      </c>
      <c r="J409" s="30">
        <v>8000</v>
      </c>
      <c r="K409" s="31">
        <f t="shared" si="2"/>
        <v>4400</v>
      </c>
      <c r="L409" s="31">
        <f t="shared" si="3"/>
        <v>1759.9999999999998</v>
      </c>
      <c r="M409" s="32">
        <v>0.39999999999999997</v>
      </c>
      <c r="O409" s="34"/>
      <c r="P409" s="33"/>
    </row>
    <row r="410" spans="1:16" ht="15.75" customHeight="1" x14ac:dyDescent="0.3">
      <c r="A410" s="22"/>
      <c r="B410" s="27" t="s">
        <v>30</v>
      </c>
      <c r="C410" s="27">
        <v>1197831</v>
      </c>
      <c r="D410" s="28">
        <v>44413</v>
      </c>
      <c r="E410" s="27" t="s">
        <v>31</v>
      </c>
      <c r="F410" s="27" t="s">
        <v>32</v>
      </c>
      <c r="G410" s="27" t="s">
        <v>43</v>
      </c>
      <c r="H410" s="27" t="s">
        <v>26</v>
      </c>
      <c r="I410" s="29">
        <v>0.5</v>
      </c>
      <c r="J410" s="30">
        <v>9750</v>
      </c>
      <c r="K410" s="31">
        <f t="shared" si="2"/>
        <v>4875</v>
      </c>
      <c r="L410" s="31">
        <f t="shared" si="3"/>
        <v>1949.9999999999998</v>
      </c>
      <c r="M410" s="32">
        <v>0.39999999999999997</v>
      </c>
      <c r="O410" s="34"/>
      <c r="P410" s="33"/>
    </row>
    <row r="411" spans="1:16" ht="15.75" customHeight="1" x14ac:dyDescent="0.3">
      <c r="A411" s="22"/>
      <c r="B411" s="27" t="s">
        <v>30</v>
      </c>
      <c r="C411" s="27">
        <v>1197831</v>
      </c>
      <c r="D411" s="28">
        <v>44413</v>
      </c>
      <c r="E411" s="27" t="s">
        <v>31</v>
      </c>
      <c r="F411" s="27" t="s">
        <v>32</v>
      </c>
      <c r="G411" s="27" t="s">
        <v>43</v>
      </c>
      <c r="H411" s="27" t="s">
        <v>27</v>
      </c>
      <c r="I411" s="29">
        <v>0.5</v>
      </c>
      <c r="J411" s="30">
        <v>5250</v>
      </c>
      <c r="K411" s="31">
        <f t="shared" si="2"/>
        <v>2625</v>
      </c>
      <c r="L411" s="31">
        <f t="shared" si="3"/>
        <v>1312.5</v>
      </c>
      <c r="M411" s="32">
        <v>0.5</v>
      </c>
      <c r="O411" s="34"/>
      <c r="P411" s="33"/>
    </row>
    <row r="412" spans="1:16" ht="15.75" customHeight="1" x14ac:dyDescent="0.3">
      <c r="A412" s="22"/>
      <c r="B412" s="27" t="s">
        <v>30</v>
      </c>
      <c r="C412" s="27">
        <v>1197831</v>
      </c>
      <c r="D412" s="28">
        <v>44413</v>
      </c>
      <c r="E412" s="27" t="s">
        <v>31</v>
      </c>
      <c r="F412" s="27" t="s">
        <v>32</v>
      </c>
      <c r="G412" s="27" t="s">
        <v>43</v>
      </c>
      <c r="H412" s="27" t="s">
        <v>28</v>
      </c>
      <c r="I412" s="29">
        <v>0.55000000000000004</v>
      </c>
      <c r="J412" s="30">
        <v>5250</v>
      </c>
      <c r="K412" s="31">
        <f t="shared" si="2"/>
        <v>2887.5000000000005</v>
      </c>
      <c r="L412" s="31">
        <f t="shared" si="3"/>
        <v>1010.6250000000001</v>
      </c>
      <c r="M412" s="32">
        <v>0.35</v>
      </c>
      <c r="O412" s="34"/>
      <c r="P412" s="33"/>
    </row>
    <row r="413" spans="1:16" ht="15.75" customHeight="1" x14ac:dyDescent="0.3">
      <c r="A413" s="22"/>
      <c r="B413" s="27" t="s">
        <v>30</v>
      </c>
      <c r="C413" s="27">
        <v>1197831</v>
      </c>
      <c r="D413" s="28">
        <v>44413</v>
      </c>
      <c r="E413" s="27" t="s">
        <v>31</v>
      </c>
      <c r="F413" s="27" t="s">
        <v>32</v>
      </c>
      <c r="G413" s="27" t="s">
        <v>43</v>
      </c>
      <c r="H413" s="27" t="s">
        <v>29</v>
      </c>
      <c r="I413" s="29">
        <v>0.6</v>
      </c>
      <c r="J413" s="30">
        <v>7750</v>
      </c>
      <c r="K413" s="31">
        <f t="shared" si="2"/>
        <v>4650</v>
      </c>
      <c r="L413" s="31">
        <f t="shared" si="3"/>
        <v>2557.5</v>
      </c>
      <c r="M413" s="32">
        <v>0.55000000000000004</v>
      </c>
      <c r="O413" s="34"/>
      <c r="P413" s="33"/>
    </row>
    <row r="414" spans="1:16" ht="15.75" customHeight="1" x14ac:dyDescent="0.3">
      <c r="A414" s="22"/>
      <c r="B414" s="27" t="s">
        <v>30</v>
      </c>
      <c r="C414" s="27">
        <v>1197831</v>
      </c>
      <c r="D414" s="28">
        <v>44441</v>
      </c>
      <c r="E414" s="27" t="s">
        <v>31</v>
      </c>
      <c r="F414" s="27" t="s">
        <v>32</v>
      </c>
      <c r="G414" s="27" t="s">
        <v>43</v>
      </c>
      <c r="H414" s="27" t="s">
        <v>24</v>
      </c>
      <c r="I414" s="29">
        <v>0.55000000000000004</v>
      </c>
      <c r="J414" s="30">
        <v>7250</v>
      </c>
      <c r="K414" s="31">
        <f t="shared" si="2"/>
        <v>3987.5000000000005</v>
      </c>
      <c r="L414" s="31">
        <f t="shared" si="3"/>
        <v>1595</v>
      </c>
      <c r="M414" s="32">
        <v>0.39999999999999997</v>
      </c>
      <c r="O414" s="34"/>
      <c r="P414" s="33"/>
    </row>
    <row r="415" spans="1:16" ht="15.75" customHeight="1" x14ac:dyDescent="0.3">
      <c r="A415" s="22"/>
      <c r="B415" s="27" t="s">
        <v>30</v>
      </c>
      <c r="C415" s="27">
        <v>1197831</v>
      </c>
      <c r="D415" s="28">
        <v>44441</v>
      </c>
      <c r="E415" s="27" t="s">
        <v>31</v>
      </c>
      <c r="F415" s="27" t="s">
        <v>32</v>
      </c>
      <c r="G415" s="27" t="s">
        <v>43</v>
      </c>
      <c r="H415" s="27" t="s">
        <v>25</v>
      </c>
      <c r="I415" s="29">
        <v>0.55000000000000004</v>
      </c>
      <c r="J415" s="30">
        <v>6750</v>
      </c>
      <c r="K415" s="31">
        <f t="shared" si="2"/>
        <v>3712.5000000000005</v>
      </c>
      <c r="L415" s="31">
        <f t="shared" si="3"/>
        <v>1485</v>
      </c>
      <c r="M415" s="32">
        <v>0.39999999999999997</v>
      </c>
      <c r="O415" s="34"/>
      <c r="P415" s="33"/>
    </row>
    <row r="416" spans="1:16" ht="15.75" customHeight="1" x14ac:dyDescent="0.3">
      <c r="A416" s="22"/>
      <c r="B416" s="27" t="s">
        <v>30</v>
      </c>
      <c r="C416" s="27">
        <v>1197831</v>
      </c>
      <c r="D416" s="28">
        <v>44441</v>
      </c>
      <c r="E416" s="27" t="s">
        <v>31</v>
      </c>
      <c r="F416" s="27" t="s">
        <v>32</v>
      </c>
      <c r="G416" s="27" t="s">
        <v>43</v>
      </c>
      <c r="H416" s="27" t="s">
        <v>26</v>
      </c>
      <c r="I416" s="29">
        <v>0.6</v>
      </c>
      <c r="J416" s="30">
        <v>7250</v>
      </c>
      <c r="K416" s="31">
        <f t="shared" si="2"/>
        <v>4350</v>
      </c>
      <c r="L416" s="31">
        <f t="shared" si="3"/>
        <v>1739.9999999999998</v>
      </c>
      <c r="M416" s="32">
        <v>0.39999999999999997</v>
      </c>
      <c r="O416" s="34"/>
      <c r="P416" s="33"/>
    </row>
    <row r="417" spans="1:16" ht="15.75" customHeight="1" x14ac:dyDescent="0.3">
      <c r="A417" s="22"/>
      <c r="B417" s="27" t="s">
        <v>30</v>
      </c>
      <c r="C417" s="27">
        <v>1197831</v>
      </c>
      <c r="D417" s="28">
        <v>44441</v>
      </c>
      <c r="E417" s="27" t="s">
        <v>31</v>
      </c>
      <c r="F417" s="27" t="s">
        <v>32</v>
      </c>
      <c r="G417" s="27" t="s">
        <v>43</v>
      </c>
      <c r="H417" s="27" t="s">
        <v>27</v>
      </c>
      <c r="I417" s="29">
        <v>0.6</v>
      </c>
      <c r="J417" s="30">
        <v>4500</v>
      </c>
      <c r="K417" s="31">
        <f t="shared" si="2"/>
        <v>2700</v>
      </c>
      <c r="L417" s="31">
        <f t="shared" si="3"/>
        <v>1350</v>
      </c>
      <c r="M417" s="32">
        <v>0.5</v>
      </c>
      <c r="O417" s="34"/>
      <c r="P417" s="33"/>
    </row>
    <row r="418" spans="1:16" ht="15.75" customHeight="1" x14ac:dyDescent="0.3">
      <c r="A418" s="22"/>
      <c r="B418" s="27" t="s">
        <v>30</v>
      </c>
      <c r="C418" s="27">
        <v>1197831</v>
      </c>
      <c r="D418" s="28">
        <v>44441</v>
      </c>
      <c r="E418" s="27" t="s">
        <v>31</v>
      </c>
      <c r="F418" s="27" t="s">
        <v>32</v>
      </c>
      <c r="G418" s="27" t="s">
        <v>43</v>
      </c>
      <c r="H418" s="27" t="s">
        <v>28</v>
      </c>
      <c r="I418" s="29">
        <v>0.55000000000000004</v>
      </c>
      <c r="J418" s="30">
        <v>4500</v>
      </c>
      <c r="K418" s="31">
        <f t="shared" si="2"/>
        <v>2475</v>
      </c>
      <c r="L418" s="31">
        <f t="shared" si="3"/>
        <v>866.25</v>
      </c>
      <c r="M418" s="32">
        <v>0.35</v>
      </c>
      <c r="O418" s="34"/>
      <c r="P418" s="33"/>
    </row>
    <row r="419" spans="1:16" ht="15.75" customHeight="1" x14ac:dyDescent="0.3">
      <c r="A419" s="22"/>
      <c r="B419" s="27" t="s">
        <v>30</v>
      </c>
      <c r="C419" s="27">
        <v>1197831</v>
      </c>
      <c r="D419" s="28">
        <v>44441</v>
      </c>
      <c r="E419" s="27" t="s">
        <v>31</v>
      </c>
      <c r="F419" s="27" t="s">
        <v>32</v>
      </c>
      <c r="G419" s="27" t="s">
        <v>43</v>
      </c>
      <c r="H419" s="27" t="s">
        <v>29</v>
      </c>
      <c r="I419" s="29">
        <v>0.5</v>
      </c>
      <c r="J419" s="30">
        <v>6750</v>
      </c>
      <c r="K419" s="31">
        <f t="shared" si="2"/>
        <v>3375</v>
      </c>
      <c r="L419" s="31">
        <f t="shared" si="3"/>
        <v>1856.2500000000002</v>
      </c>
      <c r="M419" s="32">
        <v>0.55000000000000004</v>
      </c>
      <c r="O419" s="34"/>
      <c r="P419" s="33"/>
    </row>
    <row r="420" spans="1:16" ht="15.75" customHeight="1" x14ac:dyDescent="0.3">
      <c r="A420" s="22"/>
      <c r="B420" s="27" t="s">
        <v>30</v>
      </c>
      <c r="C420" s="27">
        <v>1197831</v>
      </c>
      <c r="D420" s="28">
        <v>44470</v>
      </c>
      <c r="E420" s="27" t="s">
        <v>31</v>
      </c>
      <c r="F420" s="27" t="s">
        <v>32</v>
      </c>
      <c r="G420" s="27" t="s">
        <v>43</v>
      </c>
      <c r="H420" s="27" t="s">
        <v>24</v>
      </c>
      <c r="I420" s="29">
        <v>0.4</v>
      </c>
      <c r="J420" s="30">
        <v>6250</v>
      </c>
      <c r="K420" s="31">
        <f t="shared" si="2"/>
        <v>2500</v>
      </c>
      <c r="L420" s="31">
        <f t="shared" si="3"/>
        <v>999.99999999999989</v>
      </c>
      <c r="M420" s="32">
        <v>0.39999999999999997</v>
      </c>
      <c r="O420" s="34"/>
      <c r="P420" s="33"/>
    </row>
    <row r="421" spans="1:16" ht="15.75" customHeight="1" x14ac:dyDescent="0.3">
      <c r="A421" s="22"/>
      <c r="B421" s="27" t="s">
        <v>30</v>
      </c>
      <c r="C421" s="27">
        <v>1197831</v>
      </c>
      <c r="D421" s="28">
        <v>44470</v>
      </c>
      <c r="E421" s="27" t="s">
        <v>31</v>
      </c>
      <c r="F421" s="27" t="s">
        <v>32</v>
      </c>
      <c r="G421" s="27" t="s">
        <v>43</v>
      </c>
      <c r="H421" s="27" t="s">
        <v>25</v>
      </c>
      <c r="I421" s="29">
        <v>0.4</v>
      </c>
      <c r="J421" s="30">
        <v>6250</v>
      </c>
      <c r="K421" s="31">
        <f t="shared" si="2"/>
        <v>2500</v>
      </c>
      <c r="L421" s="31">
        <f t="shared" si="3"/>
        <v>999.99999999999989</v>
      </c>
      <c r="M421" s="32">
        <v>0.39999999999999997</v>
      </c>
      <c r="O421" s="34"/>
      <c r="P421" s="33"/>
    </row>
    <row r="422" spans="1:16" ht="15.75" customHeight="1" x14ac:dyDescent="0.3">
      <c r="A422" s="22"/>
      <c r="B422" s="27" t="s">
        <v>30</v>
      </c>
      <c r="C422" s="27">
        <v>1197831</v>
      </c>
      <c r="D422" s="28">
        <v>44470</v>
      </c>
      <c r="E422" s="27" t="s">
        <v>31</v>
      </c>
      <c r="F422" s="27" t="s">
        <v>32</v>
      </c>
      <c r="G422" s="27" t="s">
        <v>43</v>
      </c>
      <c r="H422" s="27" t="s">
        <v>26</v>
      </c>
      <c r="I422" s="29">
        <v>0.45</v>
      </c>
      <c r="J422" s="30">
        <v>5750</v>
      </c>
      <c r="K422" s="31">
        <f t="shared" si="2"/>
        <v>2587.5</v>
      </c>
      <c r="L422" s="31">
        <f t="shared" si="3"/>
        <v>1035</v>
      </c>
      <c r="M422" s="32">
        <v>0.39999999999999997</v>
      </c>
      <c r="O422" s="34"/>
      <c r="P422" s="33"/>
    </row>
    <row r="423" spans="1:16" ht="15.75" customHeight="1" x14ac:dyDescent="0.3">
      <c r="A423" s="22"/>
      <c r="B423" s="27" t="s">
        <v>30</v>
      </c>
      <c r="C423" s="27">
        <v>1197831</v>
      </c>
      <c r="D423" s="28">
        <v>44470</v>
      </c>
      <c r="E423" s="27" t="s">
        <v>31</v>
      </c>
      <c r="F423" s="27" t="s">
        <v>32</v>
      </c>
      <c r="G423" s="27" t="s">
        <v>43</v>
      </c>
      <c r="H423" s="27" t="s">
        <v>27</v>
      </c>
      <c r="I423" s="29">
        <v>0.45</v>
      </c>
      <c r="J423" s="30">
        <v>4250</v>
      </c>
      <c r="K423" s="31">
        <f t="shared" si="2"/>
        <v>1912.5</v>
      </c>
      <c r="L423" s="31">
        <f t="shared" si="3"/>
        <v>956.25</v>
      </c>
      <c r="M423" s="32">
        <v>0.5</v>
      </c>
      <c r="O423" s="34"/>
      <c r="P423" s="33"/>
    </row>
    <row r="424" spans="1:16" ht="15.75" customHeight="1" x14ac:dyDescent="0.3">
      <c r="A424" s="22"/>
      <c r="B424" s="27" t="s">
        <v>30</v>
      </c>
      <c r="C424" s="27">
        <v>1197831</v>
      </c>
      <c r="D424" s="28">
        <v>44470</v>
      </c>
      <c r="E424" s="27" t="s">
        <v>31</v>
      </c>
      <c r="F424" s="27" t="s">
        <v>32</v>
      </c>
      <c r="G424" s="27" t="s">
        <v>43</v>
      </c>
      <c r="H424" s="27" t="s">
        <v>28</v>
      </c>
      <c r="I424" s="29">
        <v>0.4</v>
      </c>
      <c r="J424" s="30">
        <v>4000</v>
      </c>
      <c r="K424" s="31">
        <f t="shared" si="2"/>
        <v>1600</v>
      </c>
      <c r="L424" s="31">
        <f t="shared" si="3"/>
        <v>560</v>
      </c>
      <c r="M424" s="32">
        <v>0.35</v>
      </c>
      <c r="O424" s="34"/>
      <c r="P424" s="33"/>
    </row>
    <row r="425" spans="1:16" ht="15.75" customHeight="1" x14ac:dyDescent="0.3">
      <c r="A425" s="22"/>
      <c r="B425" s="27" t="s">
        <v>30</v>
      </c>
      <c r="C425" s="27">
        <v>1197831</v>
      </c>
      <c r="D425" s="28">
        <v>44470</v>
      </c>
      <c r="E425" s="27" t="s">
        <v>31</v>
      </c>
      <c r="F425" s="27" t="s">
        <v>32</v>
      </c>
      <c r="G425" s="27" t="s">
        <v>43</v>
      </c>
      <c r="H425" s="27" t="s">
        <v>29</v>
      </c>
      <c r="I425" s="29">
        <v>0.5</v>
      </c>
      <c r="J425" s="30">
        <v>5750</v>
      </c>
      <c r="K425" s="31">
        <f t="shared" si="2"/>
        <v>2875</v>
      </c>
      <c r="L425" s="31">
        <f t="shared" si="3"/>
        <v>1581.2500000000002</v>
      </c>
      <c r="M425" s="32">
        <v>0.55000000000000004</v>
      </c>
      <c r="O425" s="34"/>
      <c r="P425" s="33"/>
    </row>
    <row r="426" spans="1:16" ht="15.75" customHeight="1" x14ac:dyDescent="0.3">
      <c r="A426" s="22"/>
      <c r="B426" s="27" t="s">
        <v>30</v>
      </c>
      <c r="C426" s="27">
        <v>1197831</v>
      </c>
      <c r="D426" s="28">
        <v>44502</v>
      </c>
      <c r="E426" s="27" t="s">
        <v>31</v>
      </c>
      <c r="F426" s="27" t="s">
        <v>32</v>
      </c>
      <c r="G426" s="27" t="s">
        <v>43</v>
      </c>
      <c r="H426" s="27" t="s">
        <v>24</v>
      </c>
      <c r="I426" s="29">
        <v>0.4</v>
      </c>
      <c r="J426" s="30">
        <v>7250</v>
      </c>
      <c r="K426" s="31">
        <f t="shared" si="2"/>
        <v>2900</v>
      </c>
      <c r="L426" s="31">
        <f t="shared" si="3"/>
        <v>1160</v>
      </c>
      <c r="M426" s="32">
        <v>0.39999999999999997</v>
      </c>
      <c r="O426" s="34"/>
      <c r="P426" s="33"/>
    </row>
    <row r="427" spans="1:16" ht="15.75" customHeight="1" x14ac:dyDescent="0.3">
      <c r="A427" s="22"/>
      <c r="B427" s="27" t="s">
        <v>30</v>
      </c>
      <c r="C427" s="27">
        <v>1197831</v>
      </c>
      <c r="D427" s="28">
        <v>44502</v>
      </c>
      <c r="E427" s="27" t="s">
        <v>31</v>
      </c>
      <c r="F427" s="27" t="s">
        <v>32</v>
      </c>
      <c r="G427" s="27" t="s">
        <v>43</v>
      </c>
      <c r="H427" s="27" t="s">
        <v>25</v>
      </c>
      <c r="I427" s="29">
        <v>0.4</v>
      </c>
      <c r="J427" s="30">
        <v>7250</v>
      </c>
      <c r="K427" s="31">
        <f t="shared" si="2"/>
        <v>2900</v>
      </c>
      <c r="L427" s="31">
        <f t="shared" si="3"/>
        <v>1160</v>
      </c>
      <c r="M427" s="32">
        <v>0.39999999999999997</v>
      </c>
      <c r="O427" s="34"/>
      <c r="P427" s="33"/>
    </row>
    <row r="428" spans="1:16" ht="15.75" customHeight="1" x14ac:dyDescent="0.3">
      <c r="A428" s="22"/>
      <c r="B428" s="27" t="s">
        <v>30</v>
      </c>
      <c r="C428" s="27">
        <v>1197831</v>
      </c>
      <c r="D428" s="28">
        <v>44502</v>
      </c>
      <c r="E428" s="27" t="s">
        <v>31</v>
      </c>
      <c r="F428" s="27" t="s">
        <v>32</v>
      </c>
      <c r="G428" s="27" t="s">
        <v>43</v>
      </c>
      <c r="H428" s="27" t="s">
        <v>26</v>
      </c>
      <c r="I428" s="29">
        <v>0.65</v>
      </c>
      <c r="J428" s="30">
        <v>6500</v>
      </c>
      <c r="K428" s="31">
        <f t="shared" si="2"/>
        <v>4225</v>
      </c>
      <c r="L428" s="31">
        <f t="shared" si="3"/>
        <v>1689.9999999999998</v>
      </c>
      <c r="M428" s="32">
        <v>0.39999999999999997</v>
      </c>
      <c r="O428" s="34"/>
      <c r="P428" s="33"/>
    </row>
    <row r="429" spans="1:16" ht="15.75" customHeight="1" x14ac:dyDescent="0.3">
      <c r="A429" s="22"/>
      <c r="B429" s="27" t="s">
        <v>30</v>
      </c>
      <c r="C429" s="27">
        <v>1197831</v>
      </c>
      <c r="D429" s="28">
        <v>44502</v>
      </c>
      <c r="E429" s="27" t="s">
        <v>31</v>
      </c>
      <c r="F429" s="27" t="s">
        <v>32</v>
      </c>
      <c r="G429" s="27" t="s">
        <v>43</v>
      </c>
      <c r="H429" s="27" t="s">
        <v>27</v>
      </c>
      <c r="I429" s="29">
        <v>0.65</v>
      </c>
      <c r="J429" s="30">
        <v>5000</v>
      </c>
      <c r="K429" s="31">
        <f t="shared" si="2"/>
        <v>3250</v>
      </c>
      <c r="L429" s="31">
        <f t="shared" si="3"/>
        <v>1625</v>
      </c>
      <c r="M429" s="32">
        <v>0.5</v>
      </c>
      <c r="O429" s="34"/>
      <c r="P429" s="33"/>
    </row>
    <row r="430" spans="1:16" ht="15.75" customHeight="1" x14ac:dyDescent="0.3">
      <c r="A430" s="22"/>
      <c r="B430" s="27" t="s">
        <v>30</v>
      </c>
      <c r="C430" s="27">
        <v>1197831</v>
      </c>
      <c r="D430" s="28">
        <v>44502</v>
      </c>
      <c r="E430" s="27" t="s">
        <v>31</v>
      </c>
      <c r="F430" s="27" t="s">
        <v>32</v>
      </c>
      <c r="G430" s="27" t="s">
        <v>43</v>
      </c>
      <c r="H430" s="27" t="s">
        <v>28</v>
      </c>
      <c r="I430" s="29">
        <v>0.6</v>
      </c>
      <c r="J430" s="30">
        <v>4750</v>
      </c>
      <c r="K430" s="31">
        <f t="shared" si="2"/>
        <v>2850</v>
      </c>
      <c r="L430" s="31">
        <f t="shared" si="3"/>
        <v>997.49999999999989</v>
      </c>
      <c r="M430" s="32">
        <v>0.35</v>
      </c>
      <c r="O430" s="34"/>
      <c r="P430" s="33"/>
    </row>
    <row r="431" spans="1:16" ht="15.75" customHeight="1" x14ac:dyDescent="0.3">
      <c r="A431" s="22"/>
      <c r="B431" s="27" t="s">
        <v>30</v>
      </c>
      <c r="C431" s="27">
        <v>1197831</v>
      </c>
      <c r="D431" s="28">
        <v>44502</v>
      </c>
      <c r="E431" s="27" t="s">
        <v>31</v>
      </c>
      <c r="F431" s="27" t="s">
        <v>32</v>
      </c>
      <c r="G431" s="27" t="s">
        <v>43</v>
      </c>
      <c r="H431" s="27" t="s">
        <v>29</v>
      </c>
      <c r="I431" s="29">
        <v>0.70000000000000007</v>
      </c>
      <c r="J431" s="30">
        <v>6750</v>
      </c>
      <c r="K431" s="31">
        <f t="shared" si="2"/>
        <v>4725</v>
      </c>
      <c r="L431" s="31">
        <f t="shared" si="3"/>
        <v>2598.75</v>
      </c>
      <c r="M431" s="32">
        <v>0.55000000000000004</v>
      </c>
      <c r="O431" s="34"/>
      <c r="P431" s="33"/>
    </row>
    <row r="432" spans="1:16" ht="15.75" customHeight="1" x14ac:dyDescent="0.3">
      <c r="A432" s="22"/>
      <c r="B432" s="27" t="s">
        <v>30</v>
      </c>
      <c r="C432" s="27">
        <v>1197831</v>
      </c>
      <c r="D432" s="28">
        <v>44531</v>
      </c>
      <c r="E432" s="27" t="s">
        <v>31</v>
      </c>
      <c r="F432" s="27" t="s">
        <v>32</v>
      </c>
      <c r="G432" s="27" t="s">
        <v>43</v>
      </c>
      <c r="H432" s="27" t="s">
        <v>24</v>
      </c>
      <c r="I432" s="29">
        <v>0.6</v>
      </c>
      <c r="J432" s="30">
        <v>8250</v>
      </c>
      <c r="K432" s="31">
        <f t="shared" si="2"/>
        <v>4950</v>
      </c>
      <c r="L432" s="31">
        <f t="shared" si="3"/>
        <v>1979.9999999999998</v>
      </c>
      <c r="M432" s="32">
        <v>0.39999999999999997</v>
      </c>
      <c r="O432" s="34"/>
      <c r="P432" s="33"/>
    </row>
    <row r="433" spans="1:17" ht="15.75" customHeight="1" x14ac:dyDescent="0.3">
      <c r="A433" s="22"/>
      <c r="B433" s="27" t="s">
        <v>30</v>
      </c>
      <c r="C433" s="27">
        <v>1197831</v>
      </c>
      <c r="D433" s="28">
        <v>44531</v>
      </c>
      <c r="E433" s="27" t="s">
        <v>31</v>
      </c>
      <c r="F433" s="27" t="s">
        <v>32</v>
      </c>
      <c r="G433" s="27" t="s">
        <v>43</v>
      </c>
      <c r="H433" s="27" t="s">
        <v>25</v>
      </c>
      <c r="I433" s="29">
        <v>0.6</v>
      </c>
      <c r="J433" s="30">
        <v>8250</v>
      </c>
      <c r="K433" s="31">
        <f t="shared" si="2"/>
        <v>4950</v>
      </c>
      <c r="L433" s="31">
        <f t="shared" si="3"/>
        <v>1979.9999999999998</v>
      </c>
      <c r="M433" s="32">
        <v>0.39999999999999997</v>
      </c>
      <c r="O433" s="34"/>
      <c r="P433" s="33"/>
    </row>
    <row r="434" spans="1:17" ht="15.75" customHeight="1" x14ac:dyDescent="0.3">
      <c r="A434" s="22"/>
      <c r="B434" s="27" t="s">
        <v>30</v>
      </c>
      <c r="C434" s="27">
        <v>1197831</v>
      </c>
      <c r="D434" s="28">
        <v>44531</v>
      </c>
      <c r="E434" s="27" t="s">
        <v>31</v>
      </c>
      <c r="F434" s="27" t="s">
        <v>32</v>
      </c>
      <c r="G434" s="27" t="s">
        <v>43</v>
      </c>
      <c r="H434" s="27" t="s">
        <v>26</v>
      </c>
      <c r="I434" s="29">
        <v>0.65</v>
      </c>
      <c r="J434" s="30">
        <v>7250</v>
      </c>
      <c r="K434" s="31">
        <f t="shared" si="2"/>
        <v>4712.5</v>
      </c>
      <c r="L434" s="31">
        <f t="shared" si="3"/>
        <v>1884.9999999999998</v>
      </c>
      <c r="M434" s="32">
        <v>0.39999999999999997</v>
      </c>
      <c r="O434" s="34"/>
      <c r="P434" s="33"/>
    </row>
    <row r="435" spans="1:17" ht="15.75" customHeight="1" x14ac:dyDescent="0.3">
      <c r="A435" s="22"/>
      <c r="B435" s="27" t="s">
        <v>30</v>
      </c>
      <c r="C435" s="27">
        <v>1197831</v>
      </c>
      <c r="D435" s="28">
        <v>44531</v>
      </c>
      <c r="E435" s="27" t="s">
        <v>31</v>
      </c>
      <c r="F435" s="27" t="s">
        <v>32</v>
      </c>
      <c r="G435" s="27" t="s">
        <v>43</v>
      </c>
      <c r="H435" s="27" t="s">
        <v>27</v>
      </c>
      <c r="I435" s="29">
        <v>0.65</v>
      </c>
      <c r="J435" s="30">
        <v>5750</v>
      </c>
      <c r="K435" s="31">
        <f t="shared" si="2"/>
        <v>3737.5</v>
      </c>
      <c r="L435" s="31">
        <f t="shared" si="3"/>
        <v>1868.75</v>
      </c>
      <c r="M435" s="32">
        <v>0.5</v>
      </c>
      <c r="O435" s="34"/>
      <c r="P435" s="33"/>
    </row>
    <row r="436" spans="1:17" ht="15.75" customHeight="1" x14ac:dyDescent="0.3">
      <c r="A436" s="22"/>
      <c r="B436" s="27" t="s">
        <v>30</v>
      </c>
      <c r="C436" s="27">
        <v>1197831</v>
      </c>
      <c r="D436" s="28">
        <v>44531</v>
      </c>
      <c r="E436" s="27" t="s">
        <v>31</v>
      </c>
      <c r="F436" s="27" t="s">
        <v>32</v>
      </c>
      <c r="G436" s="27" t="s">
        <v>43</v>
      </c>
      <c r="H436" s="27" t="s">
        <v>28</v>
      </c>
      <c r="I436" s="29">
        <v>0.6</v>
      </c>
      <c r="J436" s="30">
        <v>5250</v>
      </c>
      <c r="K436" s="31">
        <f t="shared" si="2"/>
        <v>3150</v>
      </c>
      <c r="L436" s="31">
        <f t="shared" si="3"/>
        <v>1102.5</v>
      </c>
      <c r="M436" s="32">
        <v>0.35</v>
      </c>
      <c r="O436" s="34"/>
      <c r="P436" s="33"/>
    </row>
    <row r="437" spans="1:17" ht="15.75" customHeight="1" x14ac:dyDescent="0.3">
      <c r="A437" s="22"/>
      <c r="B437" s="27" t="s">
        <v>30</v>
      </c>
      <c r="C437" s="27">
        <v>1197831</v>
      </c>
      <c r="D437" s="28">
        <v>44531</v>
      </c>
      <c r="E437" s="27" t="s">
        <v>31</v>
      </c>
      <c r="F437" s="27" t="s">
        <v>32</v>
      </c>
      <c r="G437" s="27" t="s">
        <v>43</v>
      </c>
      <c r="H437" s="27" t="s">
        <v>29</v>
      </c>
      <c r="I437" s="29">
        <v>0.70000000000000007</v>
      </c>
      <c r="J437" s="30">
        <v>7750</v>
      </c>
      <c r="K437" s="31">
        <f t="shared" si="2"/>
        <v>5425.0000000000009</v>
      </c>
      <c r="L437" s="31">
        <f t="shared" si="3"/>
        <v>2983.7500000000009</v>
      </c>
      <c r="M437" s="32">
        <v>0.55000000000000004</v>
      </c>
      <c r="O437" s="34"/>
      <c r="P437" s="33"/>
    </row>
    <row r="438" spans="1:17" ht="15.75" customHeight="1" x14ac:dyDescent="0.3">
      <c r="A438" s="22"/>
      <c r="B438" s="27" t="s">
        <v>21</v>
      </c>
      <c r="C438" s="27">
        <v>1185732</v>
      </c>
      <c r="D438" s="28">
        <v>44203</v>
      </c>
      <c r="E438" s="27" t="s">
        <v>22</v>
      </c>
      <c r="F438" s="27" t="s">
        <v>44</v>
      </c>
      <c r="G438" s="27" t="s">
        <v>45</v>
      </c>
      <c r="H438" s="27" t="s">
        <v>24</v>
      </c>
      <c r="I438" s="29">
        <v>0.45</v>
      </c>
      <c r="J438" s="30">
        <v>4250</v>
      </c>
      <c r="K438" s="31">
        <f t="shared" si="2"/>
        <v>1912.5</v>
      </c>
      <c r="L438" s="31">
        <f t="shared" si="3"/>
        <v>1051.875</v>
      </c>
      <c r="M438" s="32">
        <v>0.55000000000000004</v>
      </c>
      <c r="O438" s="35"/>
      <c r="P438" s="33"/>
      <c r="Q438" s="36"/>
    </row>
    <row r="439" spans="1:17" ht="15.75" customHeight="1" x14ac:dyDescent="0.3">
      <c r="A439" s="22"/>
      <c r="B439" s="27" t="s">
        <v>21</v>
      </c>
      <c r="C439" s="27">
        <v>1185732</v>
      </c>
      <c r="D439" s="28">
        <v>44203</v>
      </c>
      <c r="E439" s="27" t="s">
        <v>22</v>
      </c>
      <c r="F439" s="27" t="s">
        <v>44</v>
      </c>
      <c r="G439" s="27" t="s">
        <v>45</v>
      </c>
      <c r="H439" s="27" t="s">
        <v>25</v>
      </c>
      <c r="I439" s="29">
        <v>0.45</v>
      </c>
      <c r="J439" s="30">
        <v>2250</v>
      </c>
      <c r="K439" s="31">
        <f t="shared" si="2"/>
        <v>1012.5</v>
      </c>
      <c r="L439" s="31">
        <f t="shared" si="3"/>
        <v>354.375</v>
      </c>
      <c r="M439" s="32">
        <v>0.35</v>
      </c>
      <c r="O439" s="35"/>
      <c r="P439" s="33"/>
      <c r="Q439" s="36"/>
    </row>
    <row r="440" spans="1:17" ht="15.75" customHeight="1" x14ac:dyDescent="0.3">
      <c r="A440" s="22"/>
      <c r="B440" s="27" t="s">
        <v>21</v>
      </c>
      <c r="C440" s="27">
        <v>1185732</v>
      </c>
      <c r="D440" s="28">
        <v>44203</v>
      </c>
      <c r="E440" s="27" t="s">
        <v>22</v>
      </c>
      <c r="F440" s="27" t="s">
        <v>44</v>
      </c>
      <c r="G440" s="27" t="s">
        <v>45</v>
      </c>
      <c r="H440" s="27" t="s">
        <v>26</v>
      </c>
      <c r="I440" s="29">
        <v>0.35000000000000003</v>
      </c>
      <c r="J440" s="30">
        <v>2250</v>
      </c>
      <c r="K440" s="31">
        <f t="shared" si="2"/>
        <v>787.50000000000011</v>
      </c>
      <c r="L440" s="31">
        <f t="shared" si="3"/>
        <v>315</v>
      </c>
      <c r="M440" s="32">
        <v>0.39999999999999997</v>
      </c>
      <c r="O440" s="35"/>
      <c r="P440" s="33"/>
      <c r="Q440" s="36"/>
    </row>
    <row r="441" spans="1:17" ht="15.75" customHeight="1" x14ac:dyDescent="0.3">
      <c r="A441" s="22"/>
      <c r="B441" s="27" t="s">
        <v>21</v>
      </c>
      <c r="C441" s="27">
        <v>1185732</v>
      </c>
      <c r="D441" s="28">
        <v>44203</v>
      </c>
      <c r="E441" s="27" t="s">
        <v>22</v>
      </c>
      <c r="F441" s="27" t="s">
        <v>44</v>
      </c>
      <c r="G441" s="27" t="s">
        <v>45</v>
      </c>
      <c r="H441" s="27" t="s">
        <v>27</v>
      </c>
      <c r="I441" s="29">
        <v>0.4</v>
      </c>
      <c r="J441" s="30">
        <v>750</v>
      </c>
      <c r="K441" s="31">
        <f t="shared" si="2"/>
        <v>300</v>
      </c>
      <c r="L441" s="31">
        <f t="shared" si="3"/>
        <v>119.99999999999999</v>
      </c>
      <c r="M441" s="32">
        <v>0.39999999999999997</v>
      </c>
      <c r="O441" s="35"/>
      <c r="P441" s="33"/>
      <c r="Q441" s="36"/>
    </row>
    <row r="442" spans="1:17" ht="15.75" customHeight="1" x14ac:dyDescent="0.3">
      <c r="A442" s="22"/>
      <c r="B442" s="27" t="s">
        <v>21</v>
      </c>
      <c r="C442" s="27">
        <v>1185732</v>
      </c>
      <c r="D442" s="28">
        <v>44203</v>
      </c>
      <c r="E442" s="27" t="s">
        <v>22</v>
      </c>
      <c r="F442" s="27" t="s">
        <v>44</v>
      </c>
      <c r="G442" s="27" t="s">
        <v>45</v>
      </c>
      <c r="H442" s="27" t="s">
        <v>28</v>
      </c>
      <c r="I442" s="29">
        <v>0.54999999999999993</v>
      </c>
      <c r="J442" s="30">
        <v>1250</v>
      </c>
      <c r="K442" s="31">
        <f t="shared" si="2"/>
        <v>687.49999999999989</v>
      </c>
      <c r="L442" s="31">
        <f t="shared" si="3"/>
        <v>240.62499999999994</v>
      </c>
      <c r="M442" s="32">
        <v>0.35</v>
      </c>
      <c r="O442" s="35"/>
      <c r="P442" s="33"/>
      <c r="Q442" s="36"/>
    </row>
    <row r="443" spans="1:17" ht="15.75" customHeight="1" x14ac:dyDescent="0.3">
      <c r="A443" s="22"/>
      <c r="B443" s="27" t="s">
        <v>21</v>
      </c>
      <c r="C443" s="27">
        <v>1185732</v>
      </c>
      <c r="D443" s="28">
        <v>44203</v>
      </c>
      <c r="E443" s="27" t="s">
        <v>22</v>
      </c>
      <c r="F443" s="27" t="s">
        <v>44</v>
      </c>
      <c r="G443" s="27" t="s">
        <v>45</v>
      </c>
      <c r="H443" s="27" t="s">
        <v>29</v>
      </c>
      <c r="I443" s="29">
        <v>0.45</v>
      </c>
      <c r="J443" s="30">
        <v>2250</v>
      </c>
      <c r="K443" s="31">
        <f t="shared" si="2"/>
        <v>1012.5</v>
      </c>
      <c r="L443" s="31">
        <f t="shared" si="3"/>
        <v>303.75</v>
      </c>
      <c r="M443" s="32">
        <v>0.3</v>
      </c>
      <c r="O443" s="35"/>
      <c r="P443" s="33"/>
      <c r="Q443" s="36"/>
    </row>
    <row r="444" spans="1:17" ht="15.75" customHeight="1" x14ac:dyDescent="0.3">
      <c r="A444" s="22"/>
      <c r="B444" s="27" t="s">
        <v>21</v>
      </c>
      <c r="C444" s="27">
        <v>1185732</v>
      </c>
      <c r="D444" s="28">
        <v>44232</v>
      </c>
      <c r="E444" s="27" t="s">
        <v>22</v>
      </c>
      <c r="F444" s="27" t="s">
        <v>44</v>
      </c>
      <c r="G444" s="27" t="s">
        <v>45</v>
      </c>
      <c r="H444" s="27" t="s">
        <v>24</v>
      </c>
      <c r="I444" s="29">
        <v>0.45</v>
      </c>
      <c r="J444" s="30">
        <v>4750</v>
      </c>
      <c r="K444" s="31">
        <f t="shared" si="2"/>
        <v>2137.5</v>
      </c>
      <c r="L444" s="31">
        <f t="shared" si="3"/>
        <v>1175.625</v>
      </c>
      <c r="M444" s="32">
        <v>0.55000000000000004</v>
      </c>
      <c r="O444" s="35"/>
      <c r="P444" s="33"/>
      <c r="Q444" s="36"/>
    </row>
    <row r="445" spans="1:17" ht="15.75" customHeight="1" x14ac:dyDescent="0.3">
      <c r="A445" s="22"/>
      <c r="B445" s="27" t="s">
        <v>21</v>
      </c>
      <c r="C445" s="27">
        <v>1185732</v>
      </c>
      <c r="D445" s="28">
        <v>44232</v>
      </c>
      <c r="E445" s="27" t="s">
        <v>22</v>
      </c>
      <c r="F445" s="27" t="s">
        <v>44</v>
      </c>
      <c r="G445" s="27" t="s">
        <v>45</v>
      </c>
      <c r="H445" s="27" t="s">
        <v>25</v>
      </c>
      <c r="I445" s="29">
        <v>0.45</v>
      </c>
      <c r="J445" s="30">
        <v>1250</v>
      </c>
      <c r="K445" s="31">
        <f t="shared" si="2"/>
        <v>562.5</v>
      </c>
      <c r="L445" s="31">
        <f t="shared" si="3"/>
        <v>196.875</v>
      </c>
      <c r="M445" s="32">
        <v>0.35</v>
      </c>
      <c r="O445" s="35"/>
      <c r="P445" s="33"/>
      <c r="Q445" s="36"/>
    </row>
    <row r="446" spans="1:17" ht="15.75" customHeight="1" x14ac:dyDescent="0.3">
      <c r="A446" s="22"/>
      <c r="B446" s="27" t="s">
        <v>21</v>
      </c>
      <c r="C446" s="27">
        <v>1185732</v>
      </c>
      <c r="D446" s="28">
        <v>44232</v>
      </c>
      <c r="E446" s="27" t="s">
        <v>22</v>
      </c>
      <c r="F446" s="27" t="s">
        <v>44</v>
      </c>
      <c r="G446" s="27" t="s">
        <v>45</v>
      </c>
      <c r="H446" s="27" t="s">
        <v>26</v>
      </c>
      <c r="I446" s="29">
        <v>0.35000000000000003</v>
      </c>
      <c r="J446" s="30">
        <v>1750</v>
      </c>
      <c r="K446" s="31">
        <f t="shared" si="2"/>
        <v>612.50000000000011</v>
      </c>
      <c r="L446" s="31">
        <f t="shared" si="3"/>
        <v>245.00000000000003</v>
      </c>
      <c r="M446" s="32">
        <v>0.39999999999999997</v>
      </c>
      <c r="O446" s="35"/>
      <c r="P446" s="33"/>
      <c r="Q446" s="36"/>
    </row>
    <row r="447" spans="1:17" ht="15.75" customHeight="1" x14ac:dyDescent="0.3">
      <c r="A447" s="22"/>
      <c r="B447" s="27" t="s">
        <v>21</v>
      </c>
      <c r="C447" s="27">
        <v>1185732</v>
      </c>
      <c r="D447" s="28">
        <v>44232</v>
      </c>
      <c r="E447" s="27" t="s">
        <v>22</v>
      </c>
      <c r="F447" s="27" t="s">
        <v>44</v>
      </c>
      <c r="G447" s="27" t="s">
        <v>45</v>
      </c>
      <c r="H447" s="27" t="s">
        <v>27</v>
      </c>
      <c r="I447" s="29">
        <v>0.4</v>
      </c>
      <c r="J447" s="30">
        <v>500</v>
      </c>
      <c r="K447" s="31">
        <f t="shared" si="2"/>
        <v>200</v>
      </c>
      <c r="L447" s="31">
        <f t="shared" si="3"/>
        <v>80</v>
      </c>
      <c r="M447" s="32">
        <v>0.39999999999999997</v>
      </c>
      <c r="O447" s="35"/>
      <c r="P447" s="33"/>
      <c r="Q447" s="36"/>
    </row>
    <row r="448" spans="1:17" ht="15.75" customHeight="1" x14ac:dyDescent="0.3">
      <c r="A448" s="22"/>
      <c r="B448" s="27" t="s">
        <v>21</v>
      </c>
      <c r="C448" s="27">
        <v>1185732</v>
      </c>
      <c r="D448" s="28">
        <v>44232</v>
      </c>
      <c r="E448" s="27" t="s">
        <v>22</v>
      </c>
      <c r="F448" s="27" t="s">
        <v>44</v>
      </c>
      <c r="G448" s="27" t="s">
        <v>45</v>
      </c>
      <c r="H448" s="27" t="s">
        <v>28</v>
      </c>
      <c r="I448" s="29">
        <v>0.54999999999999993</v>
      </c>
      <c r="J448" s="30">
        <v>1250</v>
      </c>
      <c r="K448" s="31">
        <f t="shared" si="2"/>
        <v>687.49999999999989</v>
      </c>
      <c r="L448" s="31">
        <f t="shared" si="3"/>
        <v>240.62499999999994</v>
      </c>
      <c r="M448" s="32">
        <v>0.35</v>
      </c>
      <c r="O448" s="35"/>
      <c r="P448" s="33"/>
      <c r="Q448" s="36"/>
    </row>
    <row r="449" spans="1:17" ht="15.75" customHeight="1" x14ac:dyDescent="0.3">
      <c r="A449" s="22"/>
      <c r="B449" s="27" t="s">
        <v>21</v>
      </c>
      <c r="C449" s="27">
        <v>1185732</v>
      </c>
      <c r="D449" s="28">
        <v>44232</v>
      </c>
      <c r="E449" s="27" t="s">
        <v>22</v>
      </c>
      <c r="F449" s="27" t="s">
        <v>44</v>
      </c>
      <c r="G449" s="27" t="s">
        <v>45</v>
      </c>
      <c r="H449" s="27" t="s">
        <v>29</v>
      </c>
      <c r="I449" s="29">
        <v>0.45</v>
      </c>
      <c r="J449" s="30">
        <v>2250</v>
      </c>
      <c r="K449" s="31">
        <f t="shared" si="2"/>
        <v>1012.5</v>
      </c>
      <c r="L449" s="31">
        <f t="shared" si="3"/>
        <v>303.75</v>
      </c>
      <c r="M449" s="32">
        <v>0.3</v>
      </c>
      <c r="O449" s="35"/>
      <c r="P449" s="33"/>
      <c r="Q449" s="36"/>
    </row>
    <row r="450" spans="1:17" ht="15.75" customHeight="1" x14ac:dyDescent="0.3">
      <c r="A450" s="22"/>
      <c r="B450" s="27" t="s">
        <v>21</v>
      </c>
      <c r="C450" s="27">
        <v>1185732</v>
      </c>
      <c r="D450" s="28">
        <v>44258</v>
      </c>
      <c r="E450" s="27" t="s">
        <v>22</v>
      </c>
      <c r="F450" s="27" t="s">
        <v>44</v>
      </c>
      <c r="G450" s="27" t="s">
        <v>45</v>
      </c>
      <c r="H450" s="27" t="s">
        <v>24</v>
      </c>
      <c r="I450" s="29">
        <v>0.5</v>
      </c>
      <c r="J450" s="30">
        <v>4450</v>
      </c>
      <c r="K450" s="31">
        <f t="shared" si="2"/>
        <v>2225</v>
      </c>
      <c r="L450" s="31">
        <f t="shared" si="3"/>
        <v>1223.75</v>
      </c>
      <c r="M450" s="32">
        <v>0.55000000000000004</v>
      </c>
      <c r="O450" s="35"/>
      <c r="P450" s="33"/>
      <c r="Q450" s="36"/>
    </row>
    <row r="451" spans="1:17" ht="15.75" customHeight="1" x14ac:dyDescent="0.3">
      <c r="A451" s="22"/>
      <c r="B451" s="27" t="s">
        <v>21</v>
      </c>
      <c r="C451" s="27">
        <v>1185732</v>
      </c>
      <c r="D451" s="28">
        <v>44258</v>
      </c>
      <c r="E451" s="27" t="s">
        <v>22</v>
      </c>
      <c r="F451" s="27" t="s">
        <v>44</v>
      </c>
      <c r="G451" s="27" t="s">
        <v>45</v>
      </c>
      <c r="H451" s="27" t="s">
        <v>25</v>
      </c>
      <c r="I451" s="29">
        <v>0.5</v>
      </c>
      <c r="J451" s="30">
        <v>1500</v>
      </c>
      <c r="K451" s="31">
        <f t="shared" si="2"/>
        <v>750</v>
      </c>
      <c r="L451" s="31">
        <f t="shared" si="3"/>
        <v>262.5</v>
      </c>
      <c r="M451" s="32">
        <v>0.35</v>
      </c>
      <c r="O451" s="35"/>
      <c r="P451" s="33"/>
      <c r="Q451" s="36"/>
    </row>
    <row r="452" spans="1:17" ht="15.75" customHeight="1" x14ac:dyDescent="0.3">
      <c r="A452" s="22"/>
      <c r="B452" s="27" t="s">
        <v>21</v>
      </c>
      <c r="C452" s="27">
        <v>1185732</v>
      </c>
      <c r="D452" s="28">
        <v>44258</v>
      </c>
      <c r="E452" s="27" t="s">
        <v>22</v>
      </c>
      <c r="F452" s="27" t="s">
        <v>44</v>
      </c>
      <c r="G452" s="27" t="s">
        <v>45</v>
      </c>
      <c r="H452" s="27" t="s">
        <v>26</v>
      </c>
      <c r="I452" s="29">
        <v>0.4</v>
      </c>
      <c r="J452" s="30">
        <v>1750</v>
      </c>
      <c r="K452" s="31">
        <f t="shared" si="2"/>
        <v>700</v>
      </c>
      <c r="L452" s="31">
        <f t="shared" si="3"/>
        <v>280</v>
      </c>
      <c r="M452" s="32">
        <v>0.39999999999999997</v>
      </c>
      <c r="O452" s="35"/>
      <c r="P452" s="33"/>
      <c r="Q452" s="36"/>
    </row>
    <row r="453" spans="1:17" ht="15.75" customHeight="1" x14ac:dyDescent="0.3">
      <c r="A453" s="22"/>
      <c r="B453" s="27" t="s">
        <v>21</v>
      </c>
      <c r="C453" s="27">
        <v>1185732</v>
      </c>
      <c r="D453" s="28">
        <v>44258</v>
      </c>
      <c r="E453" s="27" t="s">
        <v>22</v>
      </c>
      <c r="F453" s="27" t="s">
        <v>44</v>
      </c>
      <c r="G453" s="27" t="s">
        <v>45</v>
      </c>
      <c r="H453" s="27" t="s">
        <v>27</v>
      </c>
      <c r="I453" s="29">
        <v>0.45</v>
      </c>
      <c r="J453" s="30">
        <v>250</v>
      </c>
      <c r="K453" s="31">
        <f t="shared" si="2"/>
        <v>112.5</v>
      </c>
      <c r="L453" s="31">
        <f t="shared" si="3"/>
        <v>44.999999999999993</v>
      </c>
      <c r="M453" s="32">
        <v>0.39999999999999997</v>
      </c>
      <c r="O453" s="35"/>
      <c r="P453" s="33"/>
      <c r="Q453" s="36"/>
    </row>
    <row r="454" spans="1:17" ht="15.75" customHeight="1" x14ac:dyDescent="0.3">
      <c r="A454" s="22"/>
      <c r="B454" s="27" t="s">
        <v>21</v>
      </c>
      <c r="C454" s="27">
        <v>1185732</v>
      </c>
      <c r="D454" s="28">
        <v>44258</v>
      </c>
      <c r="E454" s="27" t="s">
        <v>22</v>
      </c>
      <c r="F454" s="27" t="s">
        <v>44</v>
      </c>
      <c r="G454" s="27" t="s">
        <v>45</v>
      </c>
      <c r="H454" s="27" t="s">
        <v>28</v>
      </c>
      <c r="I454" s="29">
        <v>0.6</v>
      </c>
      <c r="J454" s="30">
        <v>750</v>
      </c>
      <c r="K454" s="31">
        <f t="shared" si="2"/>
        <v>450</v>
      </c>
      <c r="L454" s="31">
        <f t="shared" si="3"/>
        <v>135</v>
      </c>
      <c r="M454" s="32">
        <v>0.3</v>
      </c>
      <c r="O454" s="35"/>
      <c r="P454" s="33"/>
      <c r="Q454" s="36"/>
    </row>
    <row r="455" spans="1:17" ht="15.75" customHeight="1" x14ac:dyDescent="0.3">
      <c r="A455" s="22"/>
      <c r="B455" s="27" t="s">
        <v>21</v>
      </c>
      <c r="C455" s="27">
        <v>1185732</v>
      </c>
      <c r="D455" s="28">
        <v>44258</v>
      </c>
      <c r="E455" s="27" t="s">
        <v>22</v>
      </c>
      <c r="F455" s="27" t="s">
        <v>44</v>
      </c>
      <c r="G455" s="27" t="s">
        <v>45</v>
      </c>
      <c r="H455" s="27" t="s">
        <v>29</v>
      </c>
      <c r="I455" s="29">
        <v>0.5</v>
      </c>
      <c r="J455" s="30">
        <v>1750</v>
      </c>
      <c r="K455" s="31">
        <f t="shared" si="2"/>
        <v>875</v>
      </c>
      <c r="L455" s="31">
        <f t="shared" si="3"/>
        <v>218.75</v>
      </c>
      <c r="M455" s="32">
        <v>0.25</v>
      </c>
      <c r="O455" s="35"/>
      <c r="P455" s="33"/>
      <c r="Q455" s="36"/>
    </row>
    <row r="456" spans="1:17" ht="15.75" customHeight="1" x14ac:dyDescent="0.3">
      <c r="A456" s="22"/>
      <c r="B456" s="27" t="s">
        <v>21</v>
      </c>
      <c r="C456" s="27">
        <v>1185732</v>
      </c>
      <c r="D456" s="28">
        <v>44290</v>
      </c>
      <c r="E456" s="27" t="s">
        <v>22</v>
      </c>
      <c r="F456" s="27" t="s">
        <v>44</v>
      </c>
      <c r="G456" s="27" t="s">
        <v>45</v>
      </c>
      <c r="H456" s="27" t="s">
        <v>24</v>
      </c>
      <c r="I456" s="29">
        <v>0.5</v>
      </c>
      <c r="J456" s="30">
        <v>4500</v>
      </c>
      <c r="K456" s="31">
        <f t="shared" si="2"/>
        <v>2250</v>
      </c>
      <c r="L456" s="31">
        <f t="shared" si="3"/>
        <v>1125</v>
      </c>
      <c r="M456" s="32">
        <v>0.5</v>
      </c>
      <c r="O456" s="35"/>
      <c r="P456" s="33"/>
      <c r="Q456" s="36"/>
    </row>
    <row r="457" spans="1:17" ht="15.75" customHeight="1" x14ac:dyDescent="0.3">
      <c r="A457" s="22"/>
      <c r="B457" s="27" t="s">
        <v>21</v>
      </c>
      <c r="C457" s="27">
        <v>1185732</v>
      </c>
      <c r="D457" s="28">
        <v>44290</v>
      </c>
      <c r="E457" s="27" t="s">
        <v>22</v>
      </c>
      <c r="F457" s="27" t="s">
        <v>44</v>
      </c>
      <c r="G457" s="27" t="s">
        <v>45</v>
      </c>
      <c r="H457" s="27" t="s">
        <v>25</v>
      </c>
      <c r="I457" s="29">
        <v>0.5</v>
      </c>
      <c r="J457" s="30">
        <v>1500</v>
      </c>
      <c r="K457" s="31">
        <f t="shared" si="2"/>
        <v>750</v>
      </c>
      <c r="L457" s="31">
        <f t="shared" si="3"/>
        <v>225</v>
      </c>
      <c r="M457" s="32">
        <v>0.3</v>
      </c>
      <c r="O457" s="35"/>
      <c r="P457" s="33"/>
      <c r="Q457" s="36"/>
    </row>
    <row r="458" spans="1:17" ht="15.75" customHeight="1" x14ac:dyDescent="0.3">
      <c r="A458" s="22"/>
      <c r="B458" s="27" t="s">
        <v>21</v>
      </c>
      <c r="C458" s="27">
        <v>1185732</v>
      </c>
      <c r="D458" s="28">
        <v>44290</v>
      </c>
      <c r="E458" s="27" t="s">
        <v>22</v>
      </c>
      <c r="F458" s="27" t="s">
        <v>44</v>
      </c>
      <c r="G458" s="27" t="s">
        <v>45</v>
      </c>
      <c r="H458" s="27" t="s">
        <v>26</v>
      </c>
      <c r="I458" s="29">
        <v>0.4</v>
      </c>
      <c r="J458" s="30">
        <v>1500</v>
      </c>
      <c r="K458" s="31">
        <f t="shared" si="2"/>
        <v>600</v>
      </c>
      <c r="L458" s="31">
        <f t="shared" si="3"/>
        <v>210</v>
      </c>
      <c r="M458" s="32">
        <v>0.35</v>
      </c>
      <c r="O458" s="35"/>
      <c r="P458" s="33"/>
      <c r="Q458" s="36"/>
    </row>
    <row r="459" spans="1:17" ht="15.75" customHeight="1" x14ac:dyDescent="0.3">
      <c r="A459" s="22"/>
      <c r="B459" s="27" t="s">
        <v>21</v>
      </c>
      <c r="C459" s="27">
        <v>1185732</v>
      </c>
      <c r="D459" s="28">
        <v>44290</v>
      </c>
      <c r="E459" s="27" t="s">
        <v>22</v>
      </c>
      <c r="F459" s="27" t="s">
        <v>44</v>
      </c>
      <c r="G459" s="27" t="s">
        <v>45</v>
      </c>
      <c r="H459" s="27" t="s">
        <v>27</v>
      </c>
      <c r="I459" s="29">
        <v>0.45</v>
      </c>
      <c r="J459" s="30">
        <v>750</v>
      </c>
      <c r="K459" s="31">
        <f t="shared" si="2"/>
        <v>337.5</v>
      </c>
      <c r="L459" s="31">
        <f t="shared" si="3"/>
        <v>118.12499999999999</v>
      </c>
      <c r="M459" s="32">
        <v>0.35</v>
      </c>
      <c r="O459" s="35"/>
      <c r="P459" s="33"/>
      <c r="Q459" s="36"/>
    </row>
    <row r="460" spans="1:17" ht="15.75" customHeight="1" x14ac:dyDescent="0.3">
      <c r="A460" s="22"/>
      <c r="B460" s="27" t="s">
        <v>21</v>
      </c>
      <c r="C460" s="27">
        <v>1185732</v>
      </c>
      <c r="D460" s="28">
        <v>44290</v>
      </c>
      <c r="E460" s="27" t="s">
        <v>22</v>
      </c>
      <c r="F460" s="27" t="s">
        <v>44</v>
      </c>
      <c r="G460" s="27" t="s">
        <v>45</v>
      </c>
      <c r="H460" s="27" t="s">
        <v>28</v>
      </c>
      <c r="I460" s="29">
        <v>0.6</v>
      </c>
      <c r="J460" s="30">
        <v>750</v>
      </c>
      <c r="K460" s="31">
        <f t="shared" si="2"/>
        <v>450</v>
      </c>
      <c r="L460" s="31">
        <f t="shared" si="3"/>
        <v>135</v>
      </c>
      <c r="M460" s="32">
        <v>0.3</v>
      </c>
      <c r="O460" s="35"/>
      <c r="P460" s="33"/>
      <c r="Q460" s="36"/>
    </row>
    <row r="461" spans="1:17" ht="15.75" customHeight="1" x14ac:dyDescent="0.3">
      <c r="A461" s="22"/>
      <c r="B461" s="27" t="s">
        <v>21</v>
      </c>
      <c r="C461" s="27">
        <v>1185732</v>
      </c>
      <c r="D461" s="28">
        <v>44290</v>
      </c>
      <c r="E461" s="27" t="s">
        <v>22</v>
      </c>
      <c r="F461" s="27" t="s">
        <v>44</v>
      </c>
      <c r="G461" s="27" t="s">
        <v>45</v>
      </c>
      <c r="H461" s="27" t="s">
        <v>29</v>
      </c>
      <c r="I461" s="29">
        <v>0.5</v>
      </c>
      <c r="J461" s="30">
        <v>2000</v>
      </c>
      <c r="K461" s="31">
        <f t="shared" si="2"/>
        <v>1000</v>
      </c>
      <c r="L461" s="31">
        <f t="shared" si="3"/>
        <v>250</v>
      </c>
      <c r="M461" s="32">
        <v>0.25</v>
      </c>
      <c r="O461" s="35"/>
      <c r="P461" s="33"/>
      <c r="Q461" s="36"/>
    </row>
    <row r="462" spans="1:17" ht="15.75" customHeight="1" x14ac:dyDescent="0.3">
      <c r="A462" s="22"/>
      <c r="B462" s="27" t="s">
        <v>21</v>
      </c>
      <c r="C462" s="27">
        <v>1185732</v>
      </c>
      <c r="D462" s="28">
        <v>44319</v>
      </c>
      <c r="E462" s="27" t="s">
        <v>22</v>
      </c>
      <c r="F462" s="27" t="s">
        <v>44</v>
      </c>
      <c r="G462" s="27" t="s">
        <v>45</v>
      </c>
      <c r="H462" s="27" t="s">
        <v>24</v>
      </c>
      <c r="I462" s="29">
        <v>0.6</v>
      </c>
      <c r="J462" s="30">
        <v>4700</v>
      </c>
      <c r="K462" s="31">
        <f t="shared" si="2"/>
        <v>2820</v>
      </c>
      <c r="L462" s="31">
        <f t="shared" si="3"/>
        <v>1410</v>
      </c>
      <c r="M462" s="32">
        <v>0.5</v>
      </c>
      <c r="O462" s="35"/>
      <c r="P462" s="33"/>
      <c r="Q462" s="36"/>
    </row>
    <row r="463" spans="1:17" ht="15.75" customHeight="1" x14ac:dyDescent="0.3">
      <c r="A463" s="22"/>
      <c r="B463" s="27" t="s">
        <v>21</v>
      </c>
      <c r="C463" s="27">
        <v>1185732</v>
      </c>
      <c r="D463" s="28">
        <v>44319</v>
      </c>
      <c r="E463" s="27" t="s">
        <v>22</v>
      </c>
      <c r="F463" s="27" t="s">
        <v>44</v>
      </c>
      <c r="G463" s="27" t="s">
        <v>45</v>
      </c>
      <c r="H463" s="27" t="s">
        <v>25</v>
      </c>
      <c r="I463" s="29">
        <v>0.60000000000000009</v>
      </c>
      <c r="J463" s="30">
        <v>1750</v>
      </c>
      <c r="K463" s="31">
        <f t="shared" si="2"/>
        <v>1050.0000000000002</v>
      </c>
      <c r="L463" s="31">
        <f t="shared" si="3"/>
        <v>315.00000000000006</v>
      </c>
      <c r="M463" s="32">
        <v>0.3</v>
      </c>
      <c r="O463" s="35"/>
      <c r="P463" s="33"/>
      <c r="Q463" s="36"/>
    </row>
    <row r="464" spans="1:17" ht="15.75" customHeight="1" x14ac:dyDescent="0.3">
      <c r="A464" s="22"/>
      <c r="B464" s="27" t="s">
        <v>21</v>
      </c>
      <c r="C464" s="27">
        <v>1185732</v>
      </c>
      <c r="D464" s="28">
        <v>44319</v>
      </c>
      <c r="E464" s="27" t="s">
        <v>22</v>
      </c>
      <c r="F464" s="27" t="s">
        <v>44</v>
      </c>
      <c r="G464" s="27" t="s">
        <v>45</v>
      </c>
      <c r="H464" s="27" t="s">
        <v>26</v>
      </c>
      <c r="I464" s="29">
        <v>0.55000000000000004</v>
      </c>
      <c r="J464" s="30">
        <v>1500</v>
      </c>
      <c r="K464" s="31">
        <f t="shared" si="2"/>
        <v>825.00000000000011</v>
      </c>
      <c r="L464" s="31">
        <f t="shared" si="3"/>
        <v>288.75</v>
      </c>
      <c r="M464" s="32">
        <v>0.35</v>
      </c>
      <c r="O464" s="35"/>
      <c r="P464" s="33"/>
      <c r="Q464" s="36"/>
    </row>
    <row r="465" spans="1:17" ht="15.75" customHeight="1" x14ac:dyDescent="0.3">
      <c r="A465" s="22"/>
      <c r="B465" s="27" t="s">
        <v>21</v>
      </c>
      <c r="C465" s="27">
        <v>1185732</v>
      </c>
      <c r="D465" s="28">
        <v>44319</v>
      </c>
      <c r="E465" s="27" t="s">
        <v>22</v>
      </c>
      <c r="F465" s="27" t="s">
        <v>44</v>
      </c>
      <c r="G465" s="27" t="s">
        <v>45</v>
      </c>
      <c r="H465" s="27" t="s">
        <v>27</v>
      </c>
      <c r="I465" s="29">
        <v>0.55000000000000004</v>
      </c>
      <c r="J465" s="30">
        <v>1000</v>
      </c>
      <c r="K465" s="31">
        <f t="shared" si="2"/>
        <v>550</v>
      </c>
      <c r="L465" s="31">
        <f t="shared" si="3"/>
        <v>192.5</v>
      </c>
      <c r="M465" s="32">
        <v>0.35</v>
      </c>
      <c r="O465" s="35"/>
      <c r="P465" s="33"/>
      <c r="Q465" s="36"/>
    </row>
    <row r="466" spans="1:17" ht="15.75" customHeight="1" x14ac:dyDescent="0.3">
      <c r="A466" s="22"/>
      <c r="B466" s="27" t="s">
        <v>21</v>
      </c>
      <c r="C466" s="27">
        <v>1185732</v>
      </c>
      <c r="D466" s="28">
        <v>44319</v>
      </c>
      <c r="E466" s="27" t="s">
        <v>22</v>
      </c>
      <c r="F466" s="27" t="s">
        <v>44</v>
      </c>
      <c r="G466" s="27" t="s">
        <v>45</v>
      </c>
      <c r="H466" s="27" t="s">
        <v>28</v>
      </c>
      <c r="I466" s="29">
        <v>0.65</v>
      </c>
      <c r="J466" s="30">
        <v>1250</v>
      </c>
      <c r="K466" s="31">
        <f t="shared" si="2"/>
        <v>812.5</v>
      </c>
      <c r="L466" s="31">
        <f t="shared" si="3"/>
        <v>243.75</v>
      </c>
      <c r="M466" s="32">
        <v>0.3</v>
      </c>
      <c r="O466" s="35"/>
      <c r="P466" s="33"/>
      <c r="Q466" s="36"/>
    </row>
    <row r="467" spans="1:17" ht="15.75" customHeight="1" x14ac:dyDescent="0.3">
      <c r="A467" s="22"/>
      <c r="B467" s="27" t="s">
        <v>21</v>
      </c>
      <c r="C467" s="27">
        <v>1185732</v>
      </c>
      <c r="D467" s="28">
        <v>44319</v>
      </c>
      <c r="E467" s="27" t="s">
        <v>22</v>
      </c>
      <c r="F467" s="27" t="s">
        <v>44</v>
      </c>
      <c r="G467" s="27" t="s">
        <v>45</v>
      </c>
      <c r="H467" s="27" t="s">
        <v>29</v>
      </c>
      <c r="I467" s="29">
        <v>0.70000000000000007</v>
      </c>
      <c r="J467" s="30">
        <v>2500</v>
      </c>
      <c r="K467" s="31">
        <f t="shared" si="2"/>
        <v>1750.0000000000002</v>
      </c>
      <c r="L467" s="31">
        <f t="shared" si="3"/>
        <v>525</v>
      </c>
      <c r="M467" s="32">
        <v>0.3</v>
      </c>
      <c r="O467" s="35"/>
      <c r="P467" s="33"/>
      <c r="Q467" s="36"/>
    </row>
    <row r="468" spans="1:17" ht="15.75" customHeight="1" x14ac:dyDescent="0.3">
      <c r="A468" s="22"/>
      <c r="B468" s="27" t="s">
        <v>21</v>
      </c>
      <c r="C468" s="27">
        <v>1185732</v>
      </c>
      <c r="D468" s="28">
        <v>44352</v>
      </c>
      <c r="E468" s="27" t="s">
        <v>22</v>
      </c>
      <c r="F468" s="27" t="s">
        <v>44</v>
      </c>
      <c r="G468" s="27" t="s">
        <v>45</v>
      </c>
      <c r="H468" s="27" t="s">
        <v>24</v>
      </c>
      <c r="I468" s="29">
        <v>0.65</v>
      </c>
      <c r="J468" s="30">
        <v>5000</v>
      </c>
      <c r="K468" s="31">
        <f t="shared" si="2"/>
        <v>3250</v>
      </c>
      <c r="L468" s="31">
        <f t="shared" si="3"/>
        <v>1787.5000000000002</v>
      </c>
      <c r="M468" s="32">
        <v>0.55000000000000004</v>
      </c>
      <c r="O468" s="35"/>
      <c r="P468" s="33"/>
      <c r="Q468" s="36"/>
    </row>
    <row r="469" spans="1:17" ht="15.75" customHeight="1" x14ac:dyDescent="0.3">
      <c r="A469" s="22"/>
      <c r="B469" s="27" t="s">
        <v>21</v>
      </c>
      <c r="C469" s="27">
        <v>1185732</v>
      </c>
      <c r="D469" s="28">
        <v>44352</v>
      </c>
      <c r="E469" s="27" t="s">
        <v>22</v>
      </c>
      <c r="F469" s="27" t="s">
        <v>44</v>
      </c>
      <c r="G469" s="27" t="s">
        <v>45</v>
      </c>
      <c r="H469" s="27" t="s">
        <v>25</v>
      </c>
      <c r="I469" s="29">
        <v>0.60000000000000009</v>
      </c>
      <c r="J469" s="30">
        <v>2500</v>
      </c>
      <c r="K469" s="31">
        <f t="shared" si="2"/>
        <v>1500.0000000000002</v>
      </c>
      <c r="L469" s="31">
        <f t="shared" si="3"/>
        <v>525</v>
      </c>
      <c r="M469" s="32">
        <v>0.35</v>
      </c>
      <c r="O469" s="35"/>
      <c r="P469" s="33"/>
      <c r="Q469" s="36"/>
    </row>
    <row r="470" spans="1:17" ht="15.75" customHeight="1" x14ac:dyDescent="0.3">
      <c r="A470" s="22"/>
      <c r="B470" s="27" t="s">
        <v>21</v>
      </c>
      <c r="C470" s="27">
        <v>1185732</v>
      </c>
      <c r="D470" s="28">
        <v>44352</v>
      </c>
      <c r="E470" s="27" t="s">
        <v>22</v>
      </c>
      <c r="F470" s="27" t="s">
        <v>44</v>
      </c>
      <c r="G470" s="27" t="s">
        <v>45</v>
      </c>
      <c r="H470" s="27" t="s">
        <v>26</v>
      </c>
      <c r="I470" s="29">
        <v>0.55000000000000004</v>
      </c>
      <c r="J470" s="30">
        <v>1750</v>
      </c>
      <c r="K470" s="31">
        <f t="shared" si="2"/>
        <v>962.50000000000011</v>
      </c>
      <c r="L470" s="31">
        <f t="shared" si="3"/>
        <v>385</v>
      </c>
      <c r="M470" s="32">
        <v>0.39999999999999997</v>
      </c>
      <c r="O470" s="35"/>
      <c r="P470" s="33"/>
      <c r="Q470" s="36"/>
    </row>
    <row r="471" spans="1:17" ht="15.75" customHeight="1" x14ac:dyDescent="0.3">
      <c r="A471" s="22"/>
      <c r="B471" s="27" t="s">
        <v>21</v>
      </c>
      <c r="C471" s="27">
        <v>1185732</v>
      </c>
      <c r="D471" s="28">
        <v>44352</v>
      </c>
      <c r="E471" s="27" t="s">
        <v>22</v>
      </c>
      <c r="F471" s="27" t="s">
        <v>44</v>
      </c>
      <c r="G471" s="27" t="s">
        <v>45</v>
      </c>
      <c r="H471" s="27" t="s">
        <v>27</v>
      </c>
      <c r="I471" s="29">
        <v>0.55000000000000004</v>
      </c>
      <c r="J471" s="30">
        <v>1500</v>
      </c>
      <c r="K471" s="31">
        <f t="shared" si="2"/>
        <v>825.00000000000011</v>
      </c>
      <c r="L471" s="31">
        <f t="shared" si="3"/>
        <v>330</v>
      </c>
      <c r="M471" s="32">
        <v>0.39999999999999997</v>
      </c>
      <c r="O471" s="35"/>
      <c r="P471" s="33"/>
      <c r="Q471" s="36"/>
    </row>
    <row r="472" spans="1:17" ht="15.75" customHeight="1" x14ac:dyDescent="0.3">
      <c r="A472" s="22"/>
      <c r="B472" s="27" t="s">
        <v>21</v>
      </c>
      <c r="C472" s="27">
        <v>1185732</v>
      </c>
      <c r="D472" s="28">
        <v>44352</v>
      </c>
      <c r="E472" s="27" t="s">
        <v>22</v>
      </c>
      <c r="F472" s="27" t="s">
        <v>44</v>
      </c>
      <c r="G472" s="27" t="s">
        <v>45</v>
      </c>
      <c r="H472" s="27" t="s">
        <v>28</v>
      </c>
      <c r="I472" s="29">
        <v>0.65</v>
      </c>
      <c r="J472" s="30">
        <v>1500</v>
      </c>
      <c r="K472" s="31">
        <f t="shared" si="2"/>
        <v>975</v>
      </c>
      <c r="L472" s="31">
        <f t="shared" si="3"/>
        <v>341.25</v>
      </c>
      <c r="M472" s="32">
        <v>0.35</v>
      </c>
      <c r="O472" s="35"/>
      <c r="P472" s="33"/>
      <c r="Q472" s="36"/>
    </row>
    <row r="473" spans="1:17" ht="15.75" customHeight="1" x14ac:dyDescent="0.3">
      <c r="A473" s="22"/>
      <c r="B473" s="27" t="s">
        <v>21</v>
      </c>
      <c r="C473" s="27">
        <v>1185732</v>
      </c>
      <c r="D473" s="28">
        <v>44352</v>
      </c>
      <c r="E473" s="27" t="s">
        <v>22</v>
      </c>
      <c r="F473" s="27" t="s">
        <v>44</v>
      </c>
      <c r="G473" s="27" t="s">
        <v>45</v>
      </c>
      <c r="H473" s="27" t="s">
        <v>29</v>
      </c>
      <c r="I473" s="29">
        <v>0.70000000000000007</v>
      </c>
      <c r="J473" s="30">
        <v>3000</v>
      </c>
      <c r="K473" s="31">
        <f t="shared" si="2"/>
        <v>2100</v>
      </c>
      <c r="L473" s="31">
        <f t="shared" si="3"/>
        <v>630</v>
      </c>
      <c r="M473" s="32">
        <v>0.3</v>
      </c>
      <c r="O473" s="35"/>
      <c r="P473" s="33"/>
      <c r="Q473" s="36"/>
    </row>
    <row r="474" spans="1:17" ht="15.75" customHeight="1" x14ac:dyDescent="0.3">
      <c r="A474" s="22"/>
      <c r="B474" s="27" t="s">
        <v>21</v>
      </c>
      <c r="C474" s="27">
        <v>1185732</v>
      </c>
      <c r="D474" s="28">
        <v>44380</v>
      </c>
      <c r="E474" s="27" t="s">
        <v>22</v>
      </c>
      <c r="F474" s="27" t="s">
        <v>44</v>
      </c>
      <c r="G474" s="27" t="s">
        <v>45</v>
      </c>
      <c r="H474" s="27" t="s">
        <v>24</v>
      </c>
      <c r="I474" s="29">
        <v>0.65</v>
      </c>
      <c r="J474" s="30">
        <v>5000</v>
      </c>
      <c r="K474" s="31">
        <f t="shared" si="2"/>
        <v>3250</v>
      </c>
      <c r="L474" s="31">
        <f t="shared" si="3"/>
        <v>1787.5000000000002</v>
      </c>
      <c r="M474" s="32">
        <v>0.55000000000000004</v>
      </c>
      <c r="O474" s="35"/>
      <c r="P474" s="33"/>
      <c r="Q474" s="36"/>
    </row>
    <row r="475" spans="1:17" ht="15.75" customHeight="1" x14ac:dyDescent="0.3">
      <c r="A475" s="22"/>
      <c r="B475" s="27" t="s">
        <v>21</v>
      </c>
      <c r="C475" s="27">
        <v>1185732</v>
      </c>
      <c r="D475" s="28">
        <v>44380</v>
      </c>
      <c r="E475" s="27" t="s">
        <v>22</v>
      </c>
      <c r="F475" s="27" t="s">
        <v>44</v>
      </c>
      <c r="G475" s="27" t="s">
        <v>45</v>
      </c>
      <c r="H475" s="27" t="s">
        <v>25</v>
      </c>
      <c r="I475" s="29">
        <v>0.60000000000000009</v>
      </c>
      <c r="J475" s="30">
        <v>3000</v>
      </c>
      <c r="K475" s="31">
        <f t="shared" si="2"/>
        <v>1800.0000000000002</v>
      </c>
      <c r="L475" s="31">
        <f t="shared" si="3"/>
        <v>630</v>
      </c>
      <c r="M475" s="32">
        <v>0.35</v>
      </c>
      <c r="O475" s="35"/>
      <c r="P475" s="33"/>
      <c r="Q475" s="36"/>
    </row>
    <row r="476" spans="1:17" ht="15.75" customHeight="1" x14ac:dyDescent="0.3">
      <c r="A476" s="22"/>
      <c r="B476" s="27" t="s">
        <v>21</v>
      </c>
      <c r="C476" s="27">
        <v>1185732</v>
      </c>
      <c r="D476" s="28">
        <v>44380</v>
      </c>
      <c r="E476" s="27" t="s">
        <v>22</v>
      </c>
      <c r="F476" s="27" t="s">
        <v>44</v>
      </c>
      <c r="G476" s="27" t="s">
        <v>45</v>
      </c>
      <c r="H476" s="27" t="s">
        <v>26</v>
      </c>
      <c r="I476" s="29">
        <v>0.55000000000000004</v>
      </c>
      <c r="J476" s="30">
        <v>2250</v>
      </c>
      <c r="K476" s="31">
        <f t="shared" si="2"/>
        <v>1237.5</v>
      </c>
      <c r="L476" s="31">
        <f t="shared" si="3"/>
        <v>494.99999999999994</v>
      </c>
      <c r="M476" s="32">
        <v>0.39999999999999997</v>
      </c>
      <c r="O476" s="35"/>
      <c r="P476" s="33"/>
      <c r="Q476" s="36"/>
    </row>
    <row r="477" spans="1:17" ht="15.75" customHeight="1" x14ac:dyDescent="0.3">
      <c r="A477" s="22"/>
      <c r="B477" s="27" t="s">
        <v>21</v>
      </c>
      <c r="C477" s="27">
        <v>1185732</v>
      </c>
      <c r="D477" s="28">
        <v>44380</v>
      </c>
      <c r="E477" s="27" t="s">
        <v>22</v>
      </c>
      <c r="F477" s="27" t="s">
        <v>44</v>
      </c>
      <c r="G477" s="27" t="s">
        <v>45</v>
      </c>
      <c r="H477" s="27" t="s">
        <v>27</v>
      </c>
      <c r="I477" s="29">
        <v>0.55000000000000004</v>
      </c>
      <c r="J477" s="30">
        <v>1750</v>
      </c>
      <c r="K477" s="31">
        <f t="shared" si="2"/>
        <v>962.50000000000011</v>
      </c>
      <c r="L477" s="31">
        <f t="shared" si="3"/>
        <v>385</v>
      </c>
      <c r="M477" s="32">
        <v>0.39999999999999997</v>
      </c>
      <c r="O477" s="35"/>
      <c r="P477" s="33"/>
      <c r="Q477" s="36"/>
    </row>
    <row r="478" spans="1:17" ht="15.75" customHeight="1" x14ac:dyDescent="0.3">
      <c r="A478" s="22"/>
      <c r="B478" s="27" t="s">
        <v>21</v>
      </c>
      <c r="C478" s="27">
        <v>1185732</v>
      </c>
      <c r="D478" s="28">
        <v>44380</v>
      </c>
      <c r="E478" s="27" t="s">
        <v>22</v>
      </c>
      <c r="F478" s="27" t="s">
        <v>44</v>
      </c>
      <c r="G478" s="27" t="s">
        <v>45</v>
      </c>
      <c r="H478" s="27" t="s">
        <v>28</v>
      </c>
      <c r="I478" s="29">
        <v>0.65</v>
      </c>
      <c r="J478" s="30">
        <v>2000</v>
      </c>
      <c r="K478" s="31">
        <f t="shared" si="2"/>
        <v>1300</v>
      </c>
      <c r="L478" s="31">
        <f t="shared" si="3"/>
        <v>454.99999999999994</v>
      </c>
      <c r="M478" s="32">
        <v>0.35</v>
      </c>
      <c r="O478" s="35"/>
      <c r="P478" s="33"/>
      <c r="Q478" s="36"/>
    </row>
    <row r="479" spans="1:17" ht="15.75" customHeight="1" x14ac:dyDescent="0.3">
      <c r="A479" s="22"/>
      <c r="B479" s="27" t="s">
        <v>21</v>
      </c>
      <c r="C479" s="27">
        <v>1185732</v>
      </c>
      <c r="D479" s="28">
        <v>44380</v>
      </c>
      <c r="E479" s="27" t="s">
        <v>22</v>
      </c>
      <c r="F479" s="27" t="s">
        <v>44</v>
      </c>
      <c r="G479" s="27" t="s">
        <v>45</v>
      </c>
      <c r="H479" s="27" t="s">
        <v>29</v>
      </c>
      <c r="I479" s="29">
        <v>0.70000000000000007</v>
      </c>
      <c r="J479" s="30">
        <v>3750</v>
      </c>
      <c r="K479" s="31">
        <f t="shared" si="2"/>
        <v>2625.0000000000005</v>
      </c>
      <c r="L479" s="31">
        <f t="shared" si="3"/>
        <v>787.50000000000011</v>
      </c>
      <c r="M479" s="32">
        <v>0.3</v>
      </c>
      <c r="O479" s="35"/>
      <c r="P479" s="33"/>
      <c r="Q479" s="36"/>
    </row>
    <row r="480" spans="1:17" ht="15.75" customHeight="1" x14ac:dyDescent="0.3">
      <c r="A480" s="22"/>
      <c r="B480" s="27" t="s">
        <v>21</v>
      </c>
      <c r="C480" s="27">
        <v>1185732</v>
      </c>
      <c r="D480" s="28">
        <v>44412</v>
      </c>
      <c r="E480" s="27" t="s">
        <v>22</v>
      </c>
      <c r="F480" s="27" t="s">
        <v>44</v>
      </c>
      <c r="G480" s="27" t="s">
        <v>45</v>
      </c>
      <c r="H480" s="27" t="s">
        <v>24</v>
      </c>
      <c r="I480" s="29">
        <v>0.65</v>
      </c>
      <c r="J480" s="30">
        <v>5250</v>
      </c>
      <c r="K480" s="31">
        <f t="shared" si="2"/>
        <v>3412.5</v>
      </c>
      <c r="L480" s="31">
        <f t="shared" si="3"/>
        <v>1876.8750000000002</v>
      </c>
      <c r="M480" s="32">
        <v>0.55000000000000004</v>
      </c>
      <c r="O480" s="35"/>
      <c r="P480" s="33"/>
      <c r="Q480" s="36"/>
    </row>
    <row r="481" spans="1:17" ht="15.75" customHeight="1" x14ac:dyDescent="0.3">
      <c r="A481" s="22"/>
      <c r="B481" s="27" t="s">
        <v>21</v>
      </c>
      <c r="C481" s="27">
        <v>1185732</v>
      </c>
      <c r="D481" s="28">
        <v>44412</v>
      </c>
      <c r="E481" s="27" t="s">
        <v>22</v>
      </c>
      <c r="F481" s="27" t="s">
        <v>44</v>
      </c>
      <c r="G481" s="27" t="s">
        <v>45</v>
      </c>
      <c r="H481" s="27" t="s">
        <v>25</v>
      </c>
      <c r="I481" s="29">
        <v>0.60000000000000009</v>
      </c>
      <c r="J481" s="30">
        <v>3000</v>
      </c>
      <c r="K481" s="31">
        <f t="shared" si="2"/>
        <v>1800.0000000000002</v>
      </c>
      <c r="L481" s="31">
        <f t="shared" si="3"/>
        <v>630</v>
      </c>
      <c r="M481" s="32">
        <v>0.35</v>
      </c>
      <c r="O481" s="35"/>
      <c r="P481" s="33"/>
      <c r="Q481" s="36"/>
    </row>
    <row r="482" spans="1:17" ht="15.75" customHeight="1" x14ac:dyDescent="0.3">
      <c r="A482" s="22"/>
      <c r="B482" s="27" t="s">
        <v>21</v>
      </c>
      <c r="C482" s="27">
        <v>1185732</v>
      </c>
      <c r="D482" s="28">
        <v>44412</v>
      </c>
      <c r="E482" s="27" t="s">
        <v>22</v>
      </c>
      <c r="F482" s="27" t="s">
        <v>44</v>
      </c>
      <c r="G482" s="27" t="s">
        <v>45</v>
      </c>
      <c r="H482" s="27" t="s">
        <v>26</v>
      </c>
      <c r="I482" s="29">
        <v>0.55000000000000004</v>
      </c>
      <c r="J482" s="30">
        <v>2250</v>
      </c>
      <c r="K482" s="31">
        <f t="shared" si="2"/>
        <v>1237.5</v>
      </c>
      <c r="L482" s="31">
        <f t="shared" si="3"/>
        <v>494.99999999999994</v>
      </c>
      <c r="M482" s="32">
        <v>0.39999999999999997</v>
      </c>
      <c r="O482" s="35"/>
      <c r="P482" s="33"/>
      <c r="Q482" s="36"/>
    </row>
    <row r="483" spans="1:17" ht="15.75" customHeight="1" x14ac:dyDescent="0.3">
      <c r="A483" s="22"/>
      <c r="B483" s="27" t="s">
        <v>21</v>
      </c>
      <c r="C483" s="27">
        <v>1185732</v>
      </c>
      <c r="D483" s="28">
        <v>44412</v>
      </c>
      <c r="E483" s="27" t="s">
        <v>22</v>
      </c>
      <c r="F483" s="27" t="s">
        <v>44</v>
      </c>
      <c r="G483" s="27" t="s">
        <v>45</v>
      </c>
      <c r="H483" s="27" t="s">
        <v>27</v>
      </c>
      <c r="I483" s="29">
        <v>0.55000000000000004</v>
      </c>
      <c r="J483" s="30">
        <v>2000</v>
      </c>
      <c r="K483" s="31">
        <f t="shared" si="2"/>
        <v>1100</v>
      </c>
      <c r="L483" s="31">
        <f t="shared" si="3"/>
        <v>439.99999999999994</v>
      </c>
      <c r="M483" s="32">
        <v>0.39999999999999997</v>
      </c>
      <c r="O483" s="35"/>
      <c r="P483" s="33"/>
      <c r="Q483" s="36"/>
    </row>
    <row r="484" spans="1:17" ht="15.75" customHeight="1" x14ac:dyDescent="0.3">
      <c r="A484" s="22"/>
      <c r="B484" s="27" t="s">
        <v>21</v>
      </c>
      <c r="C484" s="27">
        <v>1185732</v>
      </c>
      <c r="D484" s="28">
        <v>44412</v>
      </c>
      <c r="E484" s="27" t="s">
        <v>22</v>
      </c>
      <c r="F484" s="27" t="s">
        <v>44</v>
      </c>
      <c r="G484" s="27" t="s">
        <v>45</v>
      </c>
      <c r="H484" s="27" t="s">
        <v>28</v>
      </c>
      <c r="I484" s="29">
        <v>0.65</v>
      </c>
      <c r="J484" s="30">
        <v>1750</v>
      </c>
      <c r="K484" s="31">
        <f t="shared" si="2"/>
        <v>1137.5</v>
      </c>
      <c r="L484" s="31">
        <f t="shared" si="3"/>
        <v>398.125</v>
      </c>
      <c r="M484" s="32">
        <v>0.35</v>
      </c>
      <c r="O484" s="35"/>
      <c r="P484" s="33"/>
      <c r="Q484" s="36"/>
    </row>
    <row r="485" spans="1:17" ht="15.75" customHeight="1" x14ac:dyDescent="0.3">
      <c r="A485" s="22"/>
      <c r="B485" s="27" t="s">
        <v>21</v>
      </c>
      <c r="C485" s="27">
        <v>1185732</v>
      </c>
      <c r="D485" s="28">
        <v>44412</v>
      </c>
      <c r="E485" s="27" t="s">
        <v>22</v>
      </c>
      <c r="F485" s="27" t="s">
        <v>44</v>
      </c>
      <c r="G485" s="27" t="s">
        <v>45</v>
      </c>
      <c r="H485" s="27" t="s">
        <v>29</v>
      </c>
      <c r="I485" s="29">
        <v>0.70000000000000007</v>
      </c>
      <c r="J485" s="30">
        <v>3500</v>
      </c>
      <c r="K485" s="31">
        <f t="shared" si="2"/>
        <v>2450.0000000000005</v>
      </c>
      <c r="L485" s="31">
        <f t="shared" si="3"/>
        <v>735.00000000000011</v>
      </c>
      <c r="M485" s="32">
        <v>0.3</v>
      </c>
      <c r="O485" s="35"/>
      <c r="P485" s="33"/>
      <c r="Q485" s="36"/>
    </row>
    <row r="486" spans="1:17" ht="15.75" customHeight="1" x14ac:dyDescent="0.3">
      <c r="A486" s="22"/>
      <c r="B486" s="27" t="s">
        <v>21</v>
      </c>
      <c r="C486" s="27">
        <v>1185732</v>
      </c>
      <c r="D486" s="28">
        <v>44442</v>
      </c>
      <c r="E486" s="27" t="s">
        <v>22</v>
      </c>
      <c r="F486" s="27" t="s">
        <v>44</v>
      </c>
      <c r="G486" s="27" t="s">
        <v>45</v>
      </c>
      <c r="H486" s="27" t="s">
        <v>24</v>
      </c>
      <c r="I486" s="29">
        <v>0.65</v>
      </c>
      <c r="J486" s="30">
        <v>4750</v>
      </c>
      <c r="K486" s="31">
        <f t="shared" si="2"/>
        <v>3087.5</v>
      </c>
      <c r="L486" s="31">
        <f t="shared" si="3"/>
        <v>1543.75</v>
      </c>
      <c r="M486" s="32">
        <v>0.5</v>
      </c>
      <c r="O486" s="35"/>
      <c r="P486" s="33"/>
      <c r="Q486" s="36"/>
    </row>
    <row r="487" spans="1:17" ht="15.75" customHeight="1" x14ac:dyDescent="0.3">
      <c r="A487" s="22"/>
      <c r="B487" s="27" t="s">
        <v>21</v>
      </c>
      <c r="C487" s="27">
        <v>1185732</v>
      </c>
      <c r="D487" s="28">
        <v>44442</v>
      </c>
      <c r="E487" s="27" t="s">
        <v>22</v>
      </c>
      <c r="F487" s="27" t="s">
        <v>44</v>
      </c>
      <c r="G487" s="27" t="s">
        <v>45</v>
      </c>
      <c r="H487" s="27" t="s">
        <v>25</v>
      </c>
      <c r="I487" s="29">
        <v>0.5</v>
      </c>
      <c r="J487" s="30">
        <v>2750</v>
      </c>
      <c r="K487" s="31">
        <f t="shared" si="2"/>
        <v>1375</v>
      </c>
      <c r="L487" s="31">
        <f t="shared" si="3"/>
        <v>412.5</v>
      </c>
      <c r="M487" s="32">
        <v>0.3</v>
      </c>
      <c r="O487" s="35"/>
      <c r="P487" s="33"/>
      <c r="Q487" s="36"/>
    </row>
    <row r="488" spans="1:17" ht="15.75" customHeight="1" x14ac:dyDescent="0.3">
      <c r="A488" s="22"/>
      <c r="B488" s="27" t="s">
        <v>21</v>
      </c>
      <c r="C488" s="27">
        <v>1185732</v>
      </c>
      <c r="D488" s="28">
        <v>44442</v>
      </c>
      <c r="E488" s="27" t="s">
        <v>22</v>
      </c>
      <c r="F488" s="27" t="s">
        <v>44</v>
      </c>
      <c r="G488" s="27" t="s">
        <v>45</v>
      </c>
      <c r="H488" s="27" t="s">
        <v>26</v>
      </c>
      <c r="I488" s="29">
        <v>0.45</v>
      </c>
      <c r="J488" s="30">
        <v>2000</v>
      </c>
      <c r="K488" s="31">
        <f t="shared" si="2"/>
        <v>900</v>
      </c>
      <c r="L488" s="31">
        <f t="shared" si="3"/>
        <v>315</v>
      </c>
      <c r="M488" s="32">
        <v>0.35</v>
      </c>
      <c r="O488" s="35"/>
      <c r="P488" s="33"/>
      <c r="Q488" s="36"/>
    </row>
    <row r="489" spans="1:17" ht="15.75" customHeight="1" x14ac:dyDescent="0.3">
      <c r="A489" s="22"/>
      <c r="B489" s="27" t="s">
        <v>21</v>
      </c>
      <c r="C489" s="27">
        <v>1185732</v>
      </c>
      <c r="D489" s="28">
        <v>44442</v>
      </c>
      <c r="E489" s="27" t="s">
        <v>22</v>
      </c>
      <c r="F489" s="27" t="s">
        <v>44</v>
      </c>
      <c r="G489" s="27" t="s">
        <v>45</v>
      </c>
      <c r="H489" s="27" t="s">
        <v>27</v>
      </c>
      <c r="I489" s="29">
        <v>0.45</v>
      </c>
      <c r="J489" s="30">
        <v>1750</v>
      </c>
      <c r="K489" s="31">
        <f t="shared" si="2"/>
        <v>787.5</v>
      </c>
      <c r="L489" s="31">
        <f t="shared" si="3"/>
        <v>275.625</v>
      </c>
      <c r="M489" s="32">
        <v>0.35</v>
      </c>
      <c r="O489" s="35"/>
      <c r="P489" s="33"/>
      <c r="Q489" s="36"/>
    </row>
    <row r="490" spans="1:17" ht="15.75" customHeight="1" x14ac:dyDescent="0.3">
      <c r="A490" s="22"/>
      <c r="B490" s="27" t="s">
        <v>21</v>
      </c>
      <c r="C490" s="27">
        <v>1185732</v>
      </c>
      <c r="D490" s="28">
        <v>44442</v>
      </c>
      <c r="E490" s="27" t="s">
        <v>22</v>
      </c>
      <c r="F490" s="27" t="s">
        <v>44</v>
      </c>
      <c r="G490" s="27" t="s">
        <v>45</v>
      </c>
      <c r="H490" s="27" t="s">
        <v>28</v>
      </c>
      <c r="I490" s="29">
        <v>0.54999999999999993</v>
      </c>
      <c r="J490" s="30">
        <v>1250</v>
      </c>
      <c r="K490" s="31">
        <f t="shared" si="2"/>
        <v>687.49999999999989</v>
      </c>
      <c r="L490" s="31">
        <f t="shared" si="3"/>
        <v>206.24999999999997</v>
      </c>
      <c r="M490" s="32">
        <v>0.3</v>
      </c>
      <c r="O490" s="35"/>
      <c r="P490" s="33"/>
      <c r="Q490" s="36"/>
    </row>
    <row r="491" spans="1:17" ht="15.75" customHeight="1" x14ac:dyDescent="0.3">
      <c r="A491" s="22"/>
      <c r="B491" s="27" t="s">
        <v>21</v>
      </c>
      <c r="C491" s="27">
        <v>1185732</v>
      </c>
      <c r="D491" s="28">
        <v>44442</v>
      </c>
      <c r="E491" s="27" t="s">
        <v>22</v>
      </c>
      <c r="F491" s="27" t="s">
        <v>44</v>
      </c>
      <c r="G491" s="27" t="s">
        <v>45</v>
      </c>
      <c r="H491" s="27" t="s">
        <v>29</v>
      </c>
      <c r="I491" s="29">
        <v>0.6</v>
      </c>
      <c r="J491" s="30">
        <v>2250</v>
      </c>
      <c r="K491" s="31">
        <f t="shared" si="2"/>
        <v>1350</v>
      </c>
      <c r="L491" s="31">
        <f t="shared" si="3"/>
        <v>337.5</v>
      </c>
      <c r="M491" s="32">
        <v>0.25</v>
      </c>
      <c r="O491" s="35"/>
      <c r="P491" s="33"/>
      <c r="Q491" s="36"/>
    </row>
    <row r="492" spans="1:17" ht="15.75" customHeight="1" x14ac:dyDescent="0.3">
      <c r="A492" s="22"/>
      <c r="B492" s="27" t="s">
        <v>21</v>
      </c>
      <c r="C492" s="27">
        <v>1185732</v>
      </c>
      <c r="D492" s="28">
        <v>44474</v>
      </c>
      <c r="E492" s="27" t="s">
        <v>22</v>
      </c>
      <c r="F492" s="27" t="s">
        <v>44</v>
      </c>
      <c r="G492" s="27" t="s">
        <v>45</v>
      </c>
      <c r="H492" s="27" t="s">
        <v>24</v>
      </c>
      <c r="I492" s="29">
        <v>0.6</v>
      </c>
      <c r="J492" s="30">
        <v>4000</v>
      </c>
      <c r="K492" s="31">
        <f t="shared" si="2"/>
        <v>2400</v>
      </c>
      <c r="L492" s="31">
        <f t="shared" si="3"/>
        <v>1200</v>
      </c>
      <c r="M492" s="32">
        <v>0.5</v>
      </c>
      <c r="O492" s="35"/>
      <c r="P492" s="33"/>
      <c r="Q492" s="36"/>
    </row>
    <row r="493" spans="1:17" ht="15.75" customHeight="1" x14ac:dyDescent="0.3">
      <c r="A493" s="22"/>
      <c r="B493" s="27" t="s">
        <v>21</v>
      </c>
      <c r="C493" s="27">
        <v>1185732</v>
      </c>
      <c r="D493" s="28">
        <v>44474</v>
      </c>
      <c r="E493" s="27" t="s">
        <v>22</v>
      </c>
      <c r="F493" s="27" t="s">
        <v>44</v>
      </c>
      <c r="G493" s="27" t="s">
        <v>45</v>
      </c>
      <c r="H493" s="27" t="s">
        <v>25</v>
      </c>
      <c r="I493" s="29">
        <v>0.5</v>
      </c>
      <c r="J493" s="30">
        <v>2250</v>
      </c>
      <c r="K493" s="31">
        <f t="shared" si="2"/>
        <v>1125</v>
      </c>
      <c r="L493" s="31">
        <f t="shared" si="3"/>
        <v>337.5</v>
      </c>
      <c r="M493" s="32">
        <v>0.3</v>
      </c>
      <c r="O493" s="35"/>
      <c r="P493" s="33"/>
      <c r="Q493" s="36"/>
    </row>
    <row r="494" spans="1:17" ht="15.75" customHeight="1" x14ac:dyDescent="0.3">
      <c r="A494" s="22"/>
      <c r="B494" s="27" t="s">
        <v>21</v>
      </c>
      <c r="C494" s="27">
        <v>1185732</v>
      </c>
      <c r="D494" s="28">
        <v>44474</v>
      </c>
      <c r="E494" s="27" t="s">
        <v>22</v>
      </c>
      <c r="F494" s="27" t="s">
        <v>44</v>
      </c>
      <c r="G494" s="27" t="s">
        <v>45</v>
      </c>
      <c r="H494" s="27" t="s">
        <v>26</v>
      </c>
      <c r="I494" s="29">
        <v>0.5</v>
      </c>
      <c r="J494" s="30">
        <v>1250</v>
      </c>
      <c r="K494" s="31">
        <f t="shared" si="2"/>
        <v>625</v>
      </c>
      <c r="L494" s="31">
        <f t="shared" si="3"/>
        <v>218.75</v>
      </c>
      <c r="M494" s="32">
        <v>0.35</v>
      </c>
      <c r="O494" s="35"/>
      <c r="P494" s="33"/>
      <c r="Q494" s="36"/>
    </row>
    <row r="495" spans="1:17" ht="15.75" customHeight="1" x14ac:dyDescent="0.3">
      <c r="A495" s="22"/>
      <c r="B495" s="27" t="s">
        <v>21</v>
      </c>
      <c r="C495" s="27">
        <v>1185732</v>
      </c>
      <c r="D495" s="28">
        <v>44474</v>
      </c>
      <c r="E495" s="27" t="s">
        <v>22</v>
      </c>
      <c r="F495" s="27" t="s">
        <v>44</v>
      </c>
      <c r="G495" s="27" t="s">
        <v>45</v>
      </c>
      <c r="H495" s="27" t="s">
        <v>27</v>
      </c>
      <c r="I495" s="29">
        <v>0.5</v>
      </c>
      <c r="J495" s="30">
        <v>1000</v>
      </c>
      <c r="K495" s="31">
        <f t="shared" si="2"/>
        <v>500</v>
      </c>
      <c r="L495" s="31">
        <f t="shared" si="3"/>
        <v>175</v>
      </c>
      <c r="M495" s="32">
        <v>0.35</v>
      </c>
      <c r="O495" s="35"/>
      <c r="P495" s="33"/>
      <c r="Q495" s="36"/>
    </row>
    <row r="496" spans="1:17" ht="15.75" customHeight="1" x14ac:dyDescent="0.3">
      <c r="A496" s="22"/>
      <c r="B496" s="27" t="s">
        <v>21</v>
      </c>
      <c r="C496" s="27">
        <v>1185732</v>
      </c>
      <c r="D496" s="28">
        <v>44474</v>
      </c>
      <c r="E496" s="27" t="s">
        <v>22</v>
      </c>
      <c r="F496" s="27" t="s">
        <v>44</v>
      </c>
      <c r="G496" s="27" t="s">
        <v>45</v>
      </c>
      <c r="H496" s="27" t="s">
        <v>28</v>
      </c>
      <c r="I496" s="29">
        <v>0.6</v>
      </c>
      <c r="J496" s="30">
        <v>1000</v>
      </c>
      <c r="K496" s="31">
        <f t="shared" si="2"/>
        <v>600</v>
      </c>
      <c r="L496" s="31">
        <f t="shared" si="3"/>
        <v>180</v>
      </c>
      <c r="M496" s="32">
        <v>0.3</v>
      </c>
      <c r="O496" s="35"/>
      <c r="P496" s="33"/>
      <c r="Q496" s="36"/>
    </row>
    <row r="497" spans="1:18" ht="15.75" customHeight="1" x14ac:dyDescent="0.3">
      <c r="A497" s="22"/>
      <c r="B497" s="27" t="s">
        <v>21</v>
      </c>
      <c r="C497" s="27">
        <v>1185732</v>
      </c>
      <c r="D497" s="28">
        <v>44474</v>
      </c>
      <c r="E497" s="27" t="s">
        <v>22</v>
      </c>
      <c r="F497" s="27" t="s">
        <v>44</v>
      </c>
      <c r="G497" s="27" t="s">
        <v>45</v>
      </c>
      <c r="H497" s="27" t="s">
        <v>29</v>
      </c>
      <c r="I497" s="29">
        <v>0.64999999999999991</v>
      </c>
      <c r="J497" s="30">
        <v>2250</v>
      </c>
      <c r="K497" s="31">
        <f t="shared" si="2"/>
        <v>1462.4999999999998</v>
      </c>
      <c r="L497" s="31">
        <f t="shared" si="3"/>
        <v>365.62499999999994</v>
      </c>
      <c r="M497" s="32">
        <v>0.25</v>
      </c>
      <c r="O497" s="35"/>
      <c r="P497" s="33"/>
      <c r="Q497" s="36"/>
    </row>
    <row r="498" spans="1:18" ht="15.75" customHeight="1" x14ac:dyDescent="0.3">
      <c r="A498" s="22"/>
      <c r="B498" s="27" t="s">
        <v>21</v>
      </c>
      <c r="C498" s="27">
        <v>1185732</v>
      </c>
      <c r="D498" s="28">
        <v>44504</v>
      </c>
      <c r="E498" s="27" t="s">
        <v>22</v>
      </c>
      <c r="F498" s="27" t="s">
        <v>44</v>
      </c>
      <c r="G498" s="27" t="s">
        <v>45</v>
      </c>
      <c r="H498" s="27" t="s">
        <v>24</v>
      </c>
      <c r="I498" s="29">
        <v>0.70000000000000007</v>
      </c>
      <c r="J498" s="30">
        <v>3750</v>
      </c>
      <c r="K498" s="31">
        <f t="shared" si="2"/>
        <v>2625.0000000000005</v>
      </c>
      <c r="L498" s="31">
        <f t="shared" si="3"/>
        <v>1443.7500000000005</v>
      </c>
      <c r="M498" s="32">
        <v>0.55000000000000004</v>
      </c>
      <c r="O498" s="35"/>
      <c r="P498" s="33"/>
      <c r="Q498" s="36"/>
    </row>
    <row r="499" spans="1:18" ht="15.75" customHeight="1" x14ac:dyDescent="0.3">
      <c r="A499" s="22"/>
      <c r="B499" s="27" t="s">
        <v>21</v>
      </c>
      <c r="C499" s="27">
        <v>1185732</v>
      </c>
      <c r="D499" s="28">
        <v>44504</v>
      </c>
      <c r="E499" s="27" t="s">
        <v>22</v>
      </c>
      <c r="F499" s="27" t="s">
        <v>44</v>
      </c>
      <c r="G499" s="27" t="s">
        <v>45</v>
      </c>
      <c r="H499" s="27" t="s">
        <v>25</v>
      </c>
      <c r="I499" s="29">
        <v>0.60000000000000009</v>
      </c>
      <c r="J499" s="30">
        <v>2000</v>
      </c>
      <c r="K499" s="31">
        <f t="shared" si="2"/>
        <v>1200.0000000000002</v>
      </c>
      <c r="L499" s="31">
        <f t="shared" si="3"/>
        <v>420.00000000000006</v>
      </c>
      <c r="M499" s="32">
        <v>0.35</v>
      </c>
      <c r="O499" s="35"/>
      <c r="P499" s="33"/>
      <c r="Q499" s="36"/>
    </row>
    <row r="500" spans="1:18" ht="15.75" customHeight="1" x14ac:dyDescent="0.3">
      <c r="A500" s="22"/>
      <c r="B500" s="27" t="s">
        <v>21</v>
      </c>
      <c r="C500" s="27">
        <v>1185732</v>
      </c>
      <c r="D500" s="28">
        <v>44504</v>
      </c>
      <c r="E500" s="27" t="s">
        <v>22</v>
      </c>
      <c r="F500" s="27" t="s">
        <v>44</v>
      </c>
      <c r="G500" s="27" t="s">
        <v>45</v>
      </c>
      <c r="H500" s="27" t="s">
        <v>26</v>
      </c>
      <c r="I500" s="29">
        <v>0.60000000000000009</v>
      </c>
      <c r="J500" s="30">
        <v>1950</v>
      </c>
      <c r="K500" s="31">
        <f t="shared" si="2"/>
        <v>1170.0000000000002</v>
      </c>
      <c r="L500" s="31">
        <f t="shared" si="3"/>
        <v>468.00000000000006</v>
      </c>
      <c r="M500" s="32">
        <v>0.39999999999999997</v>
      </c>
      <c r="O500" s="35"/>
      <c r="P500" s="33"/>
      <c r="Q500" s="36"/>
    </row>
    <row r="501" spans="1:18" ht="15.75" customHeight="1" x14ac:dyDescent="0.3">
      <c r="A501" s="22"/>
      <c r="B501" s="27" t="s">
        <v>21</v>
      </c>
      <c r="C501" s="27">
        <v>1185732</v>
      </c>
      <c r="D501" s="28">
        <v>44504</v>
      </c>
      <c r="E501" s="27" t="s">
        <v>22</v>
      </c>
      <c r="F501" s="27" t="s">
        <v>44</v>
      </c>
      <c r="G501" s="27" t="s">
        <v>45</v>
      </c>
      <c r="H501" s="27" t="s">
        <v>27</v>
      </c>
      <c r="I501" s="29">
        <v>0.60000000000000009</v>
      </c>
      <c r="J501" s="30">
        <v>1750</v>
      </c>
      <c r="K501" s="31">
        <f t="shared" si="2"/>
        <v>1050.0000000000002</v>
      </c>
      <c r="L501" s="31">
        <f t="shared" si="3"/>
        <v>420.00000000000006</v>
      </c>
      <c r="M501" s="32">
        <v>0.39999999999999997</v>
      </c>
      <c r="O501" s="35"/>
      <c r="P501" s="33"/>
      <c r="Q501" s="36"/>
    </row>
    <row r="502" spans="1:18" ht="15.75" customHeight="1" x14ac:dyDescent="0.3">
      <c r="A502" s="22"/>
      <c r="B502" s="27" t="s">
        <v>21</v>
      </c>
      <c r="C502" s="27">
        <v>1185732</v>
      </c>
      <c r="D502" s="28">
        <v>44504</v>
      </c>
      <c r="E502" s="27" t="s">
        <v>22</v>
      </c>
      <c r="F502" s="27" t="s">
        <v>44</v>
      </c>
      <c r="G502" s="27" t="s">
        <v>45</v>
      </c>
      <c r="H502" s="27" t="s">
        <v>28</v>
      </c>
      <c r="I502" s="29">
        <v>0.70000000000000007</v>
      </c>
      <c r="J502" s="30">
        <v>1500</v>
      </c>
      <c r="K502" s="31">
        <f t="shared" si="2"/>
        <v>1050</v>
      </c>
      <c r="L502" s="31">
        <f t="shared" si="3"/>
        <v>367.5</v>
      </c>
      <c r="M502" s="32">
        <v>0.35</v>
      </c>
      <c r="O502" s="35"/>
      <c r="P502" s="33"/>
      <c r="Q502" s="36"/>
    </row>
    <row r="503" spans="1:18" ht="15.75" customHeight="1" x14ac:dyDescent="0.3">
      <c r="A503" s="22"/>
      <c r="B503" s="27" t="s">
        <v>21</v>
      </c>
      <c r="C503" s="27">
        <v>1185732</v>
      </c>
      <c r="D503" s="28">
        <v>44504</v>
      </c>
      <c r="E503" s="27" t="s">
        <v>22</v>
      </c>
      <c r="F503" s="27" t="s">
        <v>44</v>
      </c>
      <c r="G503" s="27" t="s">
        <v>45</v>
      </c>
      <c r="H503" s="27" t="s">
        <v>29</v>
      </c>
      <c r="I503" s="29">
        <v>0.75</v>
      </c>
      <c r="J503" s="30">
        <v>2500</v>
      </c>
      <c r="K503" s="31">
        <f t="shared" si="2"/>
        <v>1875</v>
      </c>
      <c r="L503" s="31">
        <f t="shared" si="3"/>
        <v>562.5</v>
      </c>
      <c r="M503" s="32">
        <v>0.3</v>
      </c>
      <c r="O503" s="35"/>
      <c r="P503" s="33"/>
      <c r="Q503" s="36"/>
    </row>
    <row r="504" spans="1:18" ht="15.75" customHeight="1" x14ac:dyDescent="0.3">
      <c r="A504" s="22"/>
      <c r="B504" s="27" t="s">
        <v>21</v>
      </c>
      <c r="C504" s="27">
        <v>1185732</v>
      </c>
      <c r="D504" s="28">
        <v>44533</v>
      </c>
      <c r="E504" s="27" t="s">
        <v>22</v>
      </c>
      <c r="F504" s="27" t="s">
        <v>44</v>
      </c>
      <c r="G504" s="27" t="s">
        <v>45</v>
      </c>
      <c r="H504" s="27" t="s">
        <v>24</v>
      </c>
      <c r="I504" s="29">
        <v>0.70000000000000007</v>
      </c>
      <c r="J504" s="30">
        <v>4750</v>
      </c>
      <c r="K504" s="31">
        <f t="shared" si="2"/>
        <v>3325.0000000000005</v>
      </c>
      <c r="L504" s="31">
        <f t="shared" si="3"/>
        <v>1828.7500000000005</v>
      </c>
      <c r="M504" s="32">
        <v>0.55000000000000004</v>
      </c>
      <c r="O504" s="35"/>
      <c r="P504" s="33"/>
      <c r="Q504" s="36"/>
    </row>
    <row r="505" spans="1:18" ht="15.75" customHeight="1" x14ac:dyDescent="0.3">
      <c r="A505" s="22"/>
      <c r="B505" s="27" t="s">
        <v>21</v>
      </c>
      <c r="C505" s="27">
        <v>1185732</v>
      </c>
      <c r="D505" s="28">
        <v>44533</v>
      </c>
      <c r="E505" s="27" t="s">
        <v>22</v>
      </c>
      <c r="F505" s="27" t="s">
        <v>44</v>
      </c>
      <c r="G505" s="27" t="s">
        <v>45</v>
      </c>
      <c r="H505" s="27" t="s">
        <v>25</v>
      </c>
      <c r="I505" s="29">
        <v>0.60000000000000009</v>
      </c>
      <c r="J505" s="30">
        <v>2750</v>
      </c>
      <c r="K505" s="31">
        <f t="shared" si="2"/>
        <v>1650.0000000000002</v>
      </c>
      <c r="L505" s="31">
        <f t="shared" si="3"/>
        <v>577.5</v>
      </c>
      <c r="M505" s="32">
        <v>0.35</v>
      </c>
      <c r="O505" s="35"/>
      <c r="P505" s="33"/>
      <c r="Q505" s="36"/>
    </row>
    <row r="506" spans="1:18" ht="15.75" customHeight="1" x14ac:dyDescent="0.3">
      <c r="A506" s="22"/>
      <c r="B506" s="27" t="s">
        <v>21</v>
      </c>
      <c r="C506" s="27">
        <v>1185732</v>
      </c>
      <c r="D506" s="28">
        <v>44533</v>
      </c>
      <c r="E506" s="27" t="s">
        <v>22</v>
      </c>
      <c r="F506" s="27" t="s">
        <v>44</v>
      </c>
      <c r="G506" s="27" t="s">
        <v>45</v>
      </c>
      <c r="H506" s="27" t="s">
        <v>26</v>
      </c>
      <c r="I506" s="29">
        <v>0.60000000000000009</v>
      </c>
      <c r="J506" s="30">
        <v>2250</v>
      </c>
      <c r="K506" s="31">
        <f t="shared" si="2"/>
        <v>1350.0000000000002</v>
      </c>
      <c r="L506" s="31">
        <f t="shared" si="3"/>
        <v>540</v>
      </c>
      <c r="M506" s="32">
        <v>0.39999999999999997</v>
      </c>
      <c r="O506" s="35"/>
      <c r="P506" s="33"/>
      <c r="Q506" s="36"/>
    </row>
    <row r="507" spans="1:18" ht="15.75" customHeight="1" x14ac:dyDescent="0.3">
      <c r="A507" s="22"/>
      <c r="B507" s="27" t="s">
        <v>21</v>
      </c>
      <c r="C507" s="27">
        <v>1185732</v>
      </c>
      <c r="D507" s="28">
        <v>44533</v>
      </c>
      <c r="E507" s="27" t="s">
        <v>22</v>
      </c>
      <c r="F507" s="27" t="s">
        <v>44</v>
      </c>
      <c r="G507" s="27" t="s">
        <v>45</v>
      </c>
      <c r="H507" s="27" t="s">
        <v>27</v>
      </c>
      <c r="I507" s="29">
        <v>0.60000000000000009</v>
      </c>
      <c r="J507" s="30">
        <v>1750</v>
      </c>
      <c r="K507" s="31">
        <f t="shared" si="2"/>
        <v>1050.0000000000002</v>
      </c>
      <c r="L507" s="31">
        <f t="shared" si="3"/>
        <v>420.00000000000006</v>
      </c>
      <c r="M507" s="32">
        <v>0.39999999999999997</v>
      </c>
      <c r="O507" s="35"/>
      <c r="P507" s="33"/>
      <c r="Q507" s="36"/>
    </row>
    <row r="508" spans="1:18" ht="15.75" customHeight="1" x14ac:dyDescent="0.3">
      <c r="A508" s="22"/>
      <c r="B508" s="27" t="s">
        <v>21</v>
      </c>
      <c r="C508" s="27">
        <v>1185732</v>
      </c>
      <c r="D508" s="28">
        <v>44533</v>
      </c>
      <c r="E508" s="27" t="s">
        <v>22</v>
      </c>
      <c r="F508" s="27" t="s">
        <v>44</v>
      </c>
      <c r="G508" s="27" t="s">
        <v>45</v>
      </c>
      <c r="H508" s="27" t="s">
        <v>28</v>
      </c>
      <c r="I508" s="29">
        <v>0.70000000000000007</v>
      </c>
      <c r="J508" s="30">
        <v>1750</v>
      </c>
      <c r="K508" s="31">
        <f t="shared" si="2"/>
        <v>1225.0000000000002</v>
      </c>
      <c r="L508" s="31">
        <f t="shared" si="3"/>
        <v>428.75000000000006</v>
      </c>
      <c r="M508" s="32">
        <v>0.35</v>
      </c>
      <c r="O508" s="35"/>
      <c r="P508" s="33"/>
      <c r="Q508" s="36"/>
    </row>
    <row r="509" spans="1:18" ht="15.75" customHeight="1" x14ac:dyDescent="0.3">
      <c r="A509" s="22"/>
      <c r="B509" s="27" t="s">
        <v>21</v>
      </c>
      <c r="C509" s="27">
        <v>1185732</v>
      </c>
      <c r="D509" s="28">
        <v>44533</v>
      </c>
      <c r="E509" s="27" t="s">
        <v>22</v>
      </c>
      <c r="F509" s="27" t="s">
        <v>44</v>
      </c>
      <c r="G509" s="27" t="s">
        <v>45</v>
      </c>
      <c r="H509" s="27" t="s">
        <v>29</v>
      </c>
      <c r="I509" s="29">
        <v>0.75</v>
      </c>
      <c r="J509" s="30">
        <v>2750</v>
      </c>
      <c r="K509" s="31">
        <f t="shared" si="2"/>
        <v>2062.5</v>
      </c>
      <c r="L509" s="31">
        <f t="shared" si="3"/>
        <v>618.75</v>
      </c>
      <c r="M509" s="32">
        <v>0.3</v>
      </c>
      <c r="O509" s="35"/>
      <c r="P509" s="33"/>
      <c r="Q509" s="36"/>
    </row>
    <row r="510" spans="1:18" ht="15.75" customHeight="1" x14ac:dyDescent="0.3">
      <c r="A510" s="22" t="s">
        <v>46</v>
      </c>
      <c r="B510" s="27" t="s">
        <v>34</v>
      </c>
      <c r="C510" s="27">
        <v>1128299</v>
      </c>
      <c r="D510" s="28">
        <v>44211</v>
      </c>
      <c r="E510" s="27" t="s">
        <v>35</v>
      </c>
      <c r="F510" s="27" t="s">
        <v>47</v>
      </c>
      <c r="G510" s="27" t="s">
        <v>48</v>
      </c>
      <c r="H510" s="27" t="s">
        <v>24</v>
      </c>
      <c r="I510" s="29">
        <v>0.35</v>
      </c>
      <c r="J510" s="30">
        <v>4500</v>
      </c>
      <c r="K510" s="31">
        <f t="shared" si="2"/>
        <v>1575</v>
      </c>
      <c r="L510" s="31">
        <f t="shared" si="3"/>
        <v>630</v>
      </c>
      <c r="M510" s="32">
        <v>0.4</v>
      </c>
      <c r="O510" s="37"/>
      <c r="P510" s="35"/>
      <c r="Q510" s="33"/>
      <c r="R510" s="34"/>
    </row>
    <row r="511" spans="1:18" ht="15.75" customHeight="1" x14ac:dyDescent="0.3">
      <c r="A511" s="22"/>
      <c r="B511" s="27" t="s">
        <v>34</v>
      </c>
      <c r="C511" s="27">
        <v>1128299</v>
      </c>
      <c r="D511" s="28">
        <v>44211</v>
      </c>
      <c r="E511" s="27" t="s">
        <v>35</v>
      </c>
      <c r="F511" s="27" t="s">
        <v>47</v>
      </c>
      <c r="G511" s="27" t="s">
        <v>48</v>
      </c>
      <c r="H511" s="27" t="s">
        <v>25</v>
      </c>
      <c r="I511" s="29">
        <v>0.45</v>
      </c>
      <c r="J511" s="30">
        <v>4500</v>
      </c>
      <c r="K511" s="31">
        <f t="shared" si="2"/>
        <v>2025</v>
      </c>
      <c r="L511" s="31">
        <f t="shared" si="3"/>
        <v>506.25</v>
      </c>
      <c r="M511" s="32">
        <v>0.25</v>
      </c>
      <c r="O511" s="37"/>
      <c r="P511" s="35"/>
      <c r="Q511" s="33"/>
      <c r="R511" s="34"/>
    </row>
    <row r="512" spans="1:18" ht="15.75" customHeight="1" x14ac:dyDescent="0.3">
      <c r="A512" s="22"/>
      <c r="B512" s="27" t="s">
        <v>34</v>
      </c>
      <c r="C512" s="27">
        <v>1128299</v>
      </c>
      <c r="D512" s="28">
        <v>44211</v>
      </c>
      <c r="E512" s="27" t="s">
        <v>35</v>
      </c>
      <c r="F512" s="27" t="s">
        <v>47</v>
      </c>
      <c r="G512" s="27" t="s">
        <v>48</v>
      </c>
      <c r="H512" s="27" t="s">
        <v>26</v>
      </c>
      <c r="I512" s="29">
        <v>0.45</v>
      </c>
      <c r="J512" s="30">
        <v>4500</v>
      </c>
      <c r="K512" s="31">
        <f t="shared" si="2"/>
        <v>2025</v>
      </c>
      <c r="L512" s="31">
        <f t="shared" si="3"/>
        <v>810</v>
      </c>
      <c r="M512" s="32">
        <v>0.4</v>
      </c>
      <c r="O512" s="37"/>
      <c r="P512" s="35"/>
      <c r="Q512" s="33"/>
      <c r="R512" s="34"/>
    </row>
    <row r="513" spans="1:18" ht="15.75" customHeight="1" x14ac:dyDescent="0.3">
      <c r="A513" s="22"/>
      <c r="B513" s="27" t="s">
        <v>34</v>
      </c>
      <c r="C513" s="27">
        <v>1128299</v>
      </c>
      <c r="D513" s="28">
        <v>44211</v>
      </c>
      <c r="E513" s="27" t="s">
        <v>35</v>
      </c>
      <c r="F513" s="27" t="s">
        <v>47</v>
      </c>
      <c r="G513" s="27" t="s">
        <v>48</v>
      </c>
      <c r="H513" s="27" t="s">
        <v>27</v>
      </c>
      <c r="I513" s="29">
        <v>0.45</v>
      </c>
      <c r="J513" s="30">
        <v>3000</v>
      </c>
      <c r="K513" s="31">
        <f t="shared" si="2"/>
        <v>1350</v>
      </c>
      <c r="L513" s="31">
        <f t="shared" si="3"/>
        <v>472.49999999999994</v>
      </c>
      <c r="M513" s="32">
        <v>0.35</v>
      </c>
      <c r="O513" s="37"/>
      <c r="P513" s="35"/>
      <c r="Q513" s="33"/>
      <c r="R513" s="34"/>
    </row>
    <row r="514" spans="1:18" ht="15.75" customHeight="1" x14ac:dyDescent="0.3">
      <c r="A514" s="22"/>
      <c r="B514" s="27" t="s">
        <v>34</v>
      </c>
      <c r="C514" s="27">
        <v>1128299</v>
      </c>
      <c r="D514" s="28">
        <v>44211</v>
      </c>
      <c r="E514" s="27" t="s">
        <v>35</v>
      </c>
      <c r="F514" s="27" t="s">
        <v>47</v>
      </c>
      <c r="G514" s="27" t="s">
        <v>48</v>
      </c>
      <c r="H514" s="27" t="s">
        <v>28</v>
      </c>
      <c r="I514" s="29">
        <v>0.5</v>
      </c>
      <c r="J514" s="30">
        <v>2500</v>
      </c>
      <c r="K514" s="31">
        <f t="shared" si="2"/>
        <v>1250</v>
      </c>
      <c r="L514" s="31">
        <f t="shared" si="3"/>
        <v>687.5</v>
      </c>
      <c r="M514" s="32">
        <v>0.55000000000000004</v>
      </c>
      <c r="O514" s="37"/>
      <c r="P514" s="35"/>
      <c r="Q514" s="33"/>
      <c r="R514" s="34"/>
    </row>
    <row r="515" spans="1:18" ht="15.75" customHeight="1" x14ac:dyDescent="0.3">
      <c r="A515" s="22"/>
      <c r="B515" s="27" t="s">
        <v>34</v>
      </c>
      <c r="C515" s="27">
        <v>1128299</v>
      </c>
      <c r="D515" s="28">
        <v>44211</v>
      </c>
      <c r="E515" s="27" t="s">
        <v>35</v>
      </c>
      <c r="F515" s="27" t="s">
        <v>47</v>
      </c>
      <c r="G515" s="27" t="s">
        <v>48</v>
      </c>
      <c r="H515" s="27" t="s">
        <v>29</v>
      </c>
      <c r="I515" s="29">
        <v>0.45</v>
      </c>
      <c r="J515" s="30">
        <v>4750</v>
      </c>
      <c r="K515" s="31">
        <f t="shared" si="2"/>
        <v>2137.5</v>
      </c>
      <c r="L515" s="31">
        <f t="shared" si="3"/>
        <v>427.5</v>
      </c>
      <c r="M515" s="32">
        <v>0.2</v>
      </c>
      <c r="O515" s="37"/>
      <c r="P515" s="35"/>
      <c r="Q515" s="33"/>
      <c r="R515" s="34"/>
    </row>
    <row r="516" spans="1:18" ht="15.75" customHeight="1" x14ac:dyDescent="0.3">
      <c r="A516" s="22"/>
      <c r="B516" s="27" t="s">
        <v>34</v>
      </c>
      <c r="C516" s="27">
        <v>1128299</v>
      </c>
      <c r="D516" s="28">
        <v>44242</v>
      </c>
      <c r="E516" s="27" t="s">
        <v>35</v>
      </c>
      <c r="F516" s="27" t="s">
        <v>47</v>
      </c>
      <c r="G516" s="27" t="s">
        <v>48</v>
      </c>
      <c r="H516" s="27" t="s">
        <v>24</v>
      </c>
      <c r="I516" s="29">
        <v>0.35</v>
      </c>
      <c r="J516" s="30">
        <v>5250</v>
      </c>
      <c r="K516" s="31">
        <f t="shared" ref="K516:K770" si="4">I516*J516</f>
        <v>1837.4999999999998</v>
      </c>
      <c r="L516" s="31">
        <f t="shared" ref="L516:L770" si="5">K516*M516</f>
        <v>735</v>
      </c>
      <c r="M516" s="32">
        <v>0.4</v>
      </c>
      <c r="O516" s="37"/>
      <c r="P516" s="35"/>
      <c r="Q516" s="33"/>
      <c r="R516" s="34"/>
    </row>
    <row r="517" spans="1:18" ht="15.75" customHeight="1" x14ac:dyDescent="0.3">
      <c r="A517" s="22"/>
      <c r="B517" s="27" t="s">
        <v>34</v>
      </c>
      <c r="C517" s="27">
        <v>1128299</v>
      </c>
      <c r="D517" s="28">
        <v>44242</v>
      </c>
      <c r="E517" s="27" t="s">
        <v>35</v>
      </c>
      <c r="F517" s="27" t="s">
        <v>47</v>
      </c>
      <c r="G517" s="27" t="s">
        <v>48</v>
      </c>
      <c r="H517" s="27" t="s">
        <v>25</v>
      </c>
      <c r="I517" s="29">
        <v>0.45</v>
      </c>
      <c r="J517" s="30">
        <v>4250</v>
      </c>
      <c r="K517" s="31">
        <f t="shared" si="4"/>
        <v>1912.5</v>
      </c>
      <c r="L517" s="31">
        <f t="shared" si="5"/>
        <v>478.125</v>
      </c>
      <c r="M517" s="32">
        <v>0.25</v>
      </c>
      <c r="O517" s="37"/>
      <c r="P517" s="35"/>
      <c r="Q517" s="33"/>
      <c r="R517" s="34"/>
    </row>
    <row r="518" spans="1:18" ht="15.75" customHeight="1" x14ac:dyDescent="0.3">
      <c r="A518" s="22"/>
      <c r="B518" s="27" t="s">
        <v>34</v>
      </c>
      <c r="C518" s="27">
        <v>1128299</v>
      </c>
      <c r="D518" s="28">
        <v>44242</v>
      </c>
      <c r="E518" s="27" t="s">
        <v>35</v>
      </c>
      <c r="F518" s="27" t="s">
        <v>47</v>
      </c>
      <c r="G518" s="27" t="s">
        <v>48</v>
      </c>
      <c r="H518" s="27" t="s">
        <v>26</v>
      </c>
      <c r="I518" s="29">
        <v>0.45</v>
      </c>
      <c r="J518" s="30">
        <v>4250</v>
      </c>
      <c r="K518" s="31">
        <f t="shared" si="4"/>
        <v>1912.5</v>
      </c>
      <c r="L518" s="31">
        <f t="shared" si="5"/>
        <v>765</v>
      </c>
      <c r="M518" s="32">
        <v>0.4</v>
      </c>
      <c r="O518" s="37"/>
      <c r="P518" s="35"/>
      <c r="Q518" s="33"/>
      <c r="R518" s="34"/>
    </row>
    <row r="519" spans="1:18" ht="15.75" customHeight="1" x14ac:dyDescent="0.3">
      <c r="A519" s="22"/>
      <c r="B519" s="27" t="s">
        <v>34</v>
      </c>
      <c r="C519" s="27">
        <v>1128299</v>
      </c>
      <c r="D519" s="28">
        <v>44242</v>
      </c>
      <c r="E519" s="27" t="s">
        <v>35</v>
      </c>
      <c r="F519" s="27" t="s">
        <v>47</v>
      </c>
      <c r="G519" s="27" t="s">
        <v>48</v>
      </c>
      <c r="H519" s="27" t="s">
        <v>27</v>
      </c>
      <c r="I519" s="29">
        <v>0.45</v>
      </c>
      <c r="J519" s="30">
        <v>2750</v>
      </c>
      <c r="K519" s="31">
        <f t="shared" si="4"/>
        <v>1237.5</v>
      </c>
      <c r="L519" s="31">
        <f t="shared" si="5"/>
        <v>433.125</v>
      </c>
      <c r="M519" s="32">
        <v>0.35</v>
      </c>
      <c r="O519" s="37"/>
      <c r="P519" s="35"/>
      <c r="Q519" s="33"/>
      <c r="R519" s="34"/>
    </row>
    <row r="520" spans="1:18" ht="15.75" customHeight="1" x14ac:dyDescent="0.3">
      <c r="A520" s="22"/>
      <c r="B520" s="27" t="s">
        <v>34</v>
      </c>
      <c r="C520" s="27">
        <v>1128299</v>
      </c>
      <c r="D520" s="28">
        <v>44242</v>
      </c>
      <c r="E520" s="27" t="s">
        <v>35</v>
      </c>
      <c r="F520" s="27" t="s">
        <v>47</v>
      </c>
      <c r="G520" s="27" t="s">
        <v>48</v>
      </c>
      <c r="H520" s="27" t="s">
        <v>28</v>
      </c>
      <c r="I520" s="29">
        <v>0.5</v>
      </c>
      <c r="J520" s="30">
        <v>2000</v>
      </c>
      <c r="K520" s="31">
        <f t="shared" si="4"/>
        <v>1000</v>
      </c>
      <c r="L520" s="31">
        <f t="shared" si="5"/>
        <v>550</v>
      </c>
      <c r="M520" s="32">
        <v>0.55000000000000004</v>
      </c>
      <c r="O520" s="37"/>
      <c r="P520" s="35"/>
      <c r="Q520" s="33"/>
      <c r="R520" s="34"/>
    </row>
    <row r="521" spans="1:18" ht="15.75" customHeight="1" x14ac:dyDescent="0.3">
      <c r="A521" s="22"/>
      <c r="B521" s="27" t="s">
        <v>34</v>
      </c>
      <c r="C521" s="27">
        <v>1128299</v>
      </c>
      <c r="D521" s="28">
        <v>44242</v>
      </c>
      <c r="E521" s="27" t="s">
        <v>35</v>
      </c>
      <c r="F521" s="27" t="s">
        <v>47</v>
      </c>
      <c r="G521" s="27" t="s">
        <v>48</v>
      </c>
      <c r="H521" s="27" t="s">
        <v>29</v>
      </c>
      <c r="I521" s="29">
        <v>0.45</v>
      </c>
      <c r="J521" s="30">
        <v>4000</v>
      </c>
      <c r="K521" s="31">
        <f t="shared" si="4"/>
        <v>1800</v>
      </c>
      <c r="L521" s="31">
        <f t="shared" si="5"/>
        <v>360</v>
      </c>
      <c r="M521" s="32">
        <v>0.2</v>
      </c>
      <c r="O521" s="37"/>
      <c r="P521" s="35"/>
      <c r="Q521" s="33"/>
      <c r="R521" s="34"/>
    </row>
    <row r="522" spans="1:18" ht="15.75" customHeight="1" x14ac:dyDescent="0.3">
      <c r="A522" s="22"/>
      <c r="B522" s="27" t="s">
        <v>34</v>
      </c>
      <c r="C522" s="27">
        <v>1128299</v>
      </c>
      <c r="D522" s="28">
        <v>44269</v>
      </c>
      <c r="E522" s="27" t="s">
        <v>35</v>
      </c>
      <c r="F522" s="27" t="s">
        <v>47</v>
      </c>
      <c r="G522" s="27" t="s">
        <v>48</v>
      </c>
      <c r="H522" s="27" t="s">
        <v>24</v>
      </c>
      <c r="I522" s="29">
        <v>0.45</v>
      </c>
      <c r="J522" s="30">
        <v>5500</v>
      </c>
      <c r="K522" s="31">
        <f t="shared" si="4"/>
        <v>2475</v>
      </c>
      <c r="L522" s="31">
        <f t="shared" si="5"/>
        <v>990</v>
      </c>
      <c r="M522" s="32">
        <v>0.4</v>
      </c>
      <c r="O522" s="37"/>
      <c r="P522" s="35"/>
      <c r="Q522" s="33"/>
      <c r="R522" s="34"/>
    </row>
    <row r="523" spans="1:18" ht="15.75" customHeight="1" x14ac:dyDescent="0.3">
      <c r="A523" s="22"/>
      <c r="B523" s="27" t="s">
        <v>34</v>
      </c>
      <c r="C523" s="27">
        <v>1128299</v>
      </c>
      <c r="D523" s="28">
        <v>44269</v>
      </c>
      <c r="E523" s="27" t="s">
        <v>35</v>
      </c>
      <c r="F523" s="27" t="s">
        <v>47</v>
      </c>
      <c r="G523" s="27" t="s">
        <v>48</v>
      </c>
      <c r="H523" s="27" t="s">
        <v>25</v>
      </c>
      <c r="I523" s="29">
        <v>0.54999999999999993</v>
      </c>
      <c r="J523" s="30">
        <v>4000</v>
      </c>
      <c r="K523" s="31">
        <f t="shared" si="4"/>
        <v>2199.9999999999995</v>
      </c>
      <c r="L523" s="31">
        <f t="shared" si="5"/>
        <v>549.99999999999989</v>
      </c>
      <c r="M523" s="32">
        <v>0.25</v>
      </c>
      <c r="O523" s="37"/>
      <c r="P523" s="35"/>
      <c r="Q523" s="33"/>
      <c r="R523" s="34"/>
    </row>
    <row r="524" spans="1:18" ht="15.75" customHeight="1" x14ac:dyDescent="0.3">
      <c r="A524" s="22"/>
      <c r="B524" s="27" t="s">
        <v>34</v>
      </c>
      <c r="C524" s="27">
        <v>1128299</v>
      </c>
      <c r="D524" s="28">
        <v>44269</v>
      </c>
      <c r="E524" s="27" t="s">
        <v>35</v>
      </c>
      <c r="F524" s="27" t="s">
        <v>47</v>
      </c>
      <c r="G524" s="27" t="s">
        <v>48</v>
      </c>
      <c r="H524" s="27" t="s">
        <v>26</v>
      </c>
      <c r="I524" s="29">
        <v>0.54999999999999993</v>
      </c>
      <c r="J524" s="30">
        <v>4000</v>
      </c>
      <c r="K524" s="31">
        <f t="shared" si="4"/>
        <v>2199.9999999999995</v>
      </c>
      <c r="L524" s="31">
        <f t="shared" si="5"/>
        <v>879.99999999999989</v>
      </c>
      <c r="M524" s="32">
        <v>0.4</v>
      </c>
      <c r="O524" s="37"/>
      <c r="P524" s="35"/>
      <c r="Q524" s="33"/>
      <c r="R524" s="34"/>
    </row>
    <row r="525" spans="1:18" ht="15.75" customHeight="1" x14ac:dyDescent="0.3">
      <c r="A525" s="22"/>
      <c r="B525" s="27" t="s">
        <v>34</v>
      </c>
      <c r="C525" s="27">
        <v>1128299</v>
      </c>
      <c r="D525" s="28">
        <v>44269</v>
      </c>
      <c r="E525" s="27" t="s">
        <v>35</v>
      </c>
      <c r="F525" s="27" t="s">
        <v>47</v>
      </c>
      <c r="G525" s="27" t="s">
        <v>48</v>
      </c>
      <c r="H525" s="27" t="s">
        <v>27</v>
      </c>
      <c r="I525" s="29">
        <v>0.54999999999999993</v>
      </c>
      <c r="J525" s="30">
        <v>3000</v>
      </c>
      <c r="K525" s="31">
        <f t="shared" si="4"/>
        <v>1649.9999999999998</v>
      </c>
      <c r="L525" s="31">
        <f t="shared" si="5"/>
        <v>577.49999999999989</v>
      </c>
      <c r="M525" s="32">
        <v>0.35</v>
      </c>
      <c r="O525" s="37"/>
      <c r="P525" s="35"/>
      <c r="Q525" s="33"/>
      <c r="R525" s="34"/>
    </row>
    <row r="526" spans="1:18" ht="15.75" customHeight="1" x14ac:dyDescent="0.3">
      <c r="A526" s="22"/>
      <c r="B526" s="27" t="s">
        <v>34</v>
      </c>
      <c r="C526" s="27">
        <v>1128299</v>
      </c>
      <c r="D526" s="28">
        <v>44269</v>
      </c>
      <c r="E526" s="27" t="s">
        <v>35</v>
      </c>
      <c r="F526" s="27" t="s">
        <v>47</v>
      </c>
      <c r="G526" s="27" t="s">
        <v>48</v>
      </c>
      <c r="H526" s="27" t="s">
        <v>28</v>
      </c>
      <c r="I526" s="29">
        <v>0.6</v>
      </c>
      <c r="J526" s="30">
        <v>1750</v>
      </c>
      <c r="K526" s="31">
        <f t="shared" si="4"/>
        <v>1050</v>
      </c>
      <c r="L526" s="31">
        <f t="shared" si="5"/>
        <v>577.5</v>
      </c>
      <c r="M526" s="32">
        <v>0.55000000000000004</v>
      </c>
      <c r="O526" s="37"/>
      <c r="P526" s="35"/>
      <c r="Q526" s="33"/>
      <c r="R526" s="34"/>
    </row>
    <row r="527" spans="1:18" ht="15.75" customHeight="1" x14ac:dyDescent="0.3">
      <c r="A527" s="22"/>
      <c r="B527" s="27" t="s">
        <v>34</v>
      </c>
      <c r="C527" s="27">
        <v>1128299</v>
      </c>
      <c r="D527" s="28">
        <v>44269</v>
      </c>
      <c r="E527" s="27" t="s">
        <v>35</v>
      </c>
      <c r="F527" s="27" t="s">
        <v>47</v>
      </c>
      <c r="G527" s="27" t="s">
        <v>48</v>
      </c>
      <c r="H527" s="27" t="s">
        <v>29</v>
      </c>
      <c r="I527" s="29">
        <v>0.54999999999999993</v>
      </c>
      <c r="J527" s="30">
        <v>3750</v>
      </c>
      <c r="K527" s="31">
        <f t="shared" si="4"/>
        <v>2062.4999999999995</v>
      </c>
      <c r="L527" s="31">
        <f t="shared" si="5"/>
        <v>412.49999999999994</v>
      </c>
      <c r="M527" s="32">
        <v>0.2</v>
      </c>
      <c r="O527" s="37"/>
      <c r="P527" s="35"/>
      <c r="Q527" s="33"/>
      <c r="R527" s="34"/>
    </row>
    <row r="528" spans="1:18" ht="15.75" customHeight="1" x14ac:dyDescent="0.3">
      <c r="A528" s="22"/>
      <c r="B528" s="27" t="s">
        <v>34</v>
      </c>
      <c r="C528" s="27">
        <v>1128299</v>
      </c>
      <c r="D528" s="28">
        <v>44301</v>
      </c>
      <c r="E528" s="27" t="s">
        <v>35</v>
      </c>
      <c r="F528" s="27" t="s">
        <v>47</v>
      </c>
      <c r="G528" s="27" t="s">
        <v>48</v>
      </c>
      <c r="H528" s="27" t="s">
        <v>24</v>
      </c>
      <c r="I528" s="29">
        <v>0.6</v>
      </c>
      <c r="J528" s="30">
        <v>5500</v>
      </c>
      <c r="K528" s="31">
        <f t="shared" si="4"/>
        <v>3300</v>
      </c>
      <c r="L528" s="31">
        <f t="shared" si="5"/>
        <v>1320</v>
      </c>
      <c r="M528" s="32">
        <v>0.4</v>
      </c>
      <c r="O528" s="37"/>
      <c r="P528" s="35"/>
      <c r="Q528" s="33"/>
      <c r="R528" s="34"/>
    </row>
    <row r="529" spans="1:18" ht="15.75" customHeight="1" x14ac:dyDescent="0.3">
      <c r="A529" s="22"/>
      <c r="B529" s="27" t="s">
        <v>34</v>
      </c>
      <c r="C529" s="27">
        <v>1128299</v>
      </c>
      <c r="D529" s="28">
        <v>44301</v>
      </c>
      <c r="E529" s="27" t="s">
        <v>35</v>
      </c>
      <c r="F529" s="27" t="s">
        <v>47</v>
      </c>
      <c r="G529" s="27" t="s">
        <v>48</v>
      </c>
      <c r="H529" s="27" t="s">
        <v>25</v>
      </c>
      <c r="I529" s="29">
        <v>0.65</v>
      </c>
      <c r="J529" s="30">
        <v>3500</v>
      </c>
      <c r="K529" s="31">
        <f t="shared" si="4"/>
        <v>2275</v>
      </c>
      <c r="L529" s="31">
        <f t="shared" si="5"/>
        <v>568.75</v>
      </c>
      <c r="M529" s="32">
        <v>0.25</v>
      </c>
      <c r="O529" s="37"/>
      <c r="P529" s="35"/>
      <c r="Q529" s="33"/>
      <c r="R529" s="34"/>
    </row>
    <row r="530" spans="1:18" ht="15.75" customHeight="1" x14ac:dyDescent="0.3">
      <c r="A530" s="22"/>
      <c r="B530" s="27" t="s">
        <v>34</v>
      </c>
      <c r="C530" s="27">
        <v>1128299</v>
      </c>
      <c r="D530" s="28">
        <v>44301</v>
      </c>
      <c r="E530" s="27" t="s">
        <v>35</v>
      </c>
      <c r="F530" s="27" t="s">
        <v>47</v>
      </c>
      <c r="G530" s="27" t="s">
        <v>48</v>
      </c>
      <c r="H530" s="27" t="s">
        <v>26</v>
      </c>
      <c r="I530" s="29">
        <v>0.65</v>
      </c>
      <c r="J530" s="30">
        <v>4000</v>
      </c>
      <c r="K530" s="31">
        <f t="shared" si="4"/>
        <v>2600</v>
      </c>
      <c r="L530" s="31">
        <f t="shared" si="5"/>
        <v>1040</v>
      </c>
      <c r="M530" s="32">
        <v>0.4</v>
      </c>
      <c r="O530" s="37"/>
      <c r="P530" s="35"/>
      <c r="Q530" s="33"/>
      <c r="R530" s="34"/>
    </row>
    <row r="531" spans="1:18" ht="15.75" customHeight="1" x14ac:dyDescent="0.3">
      <c r="A531" s="22"/>
      <c r="B531" s="27" t="s">
        <v>34</v>
      </c>
      <c r="C531" s="27">
        <v>1128299</v>
      </c>
      <c r="D531" s="28">
        <v>44301</v>
      </c>
      <c r="E531" s="27" t="s">
        <v>35</v>
      </c>
      <c r="F531" s="27" t="s">
        <v>47</v>
      </c>
      <c r="G531" s="27" t="s">
        <v>48</v>
      </c>
      <c r="H531" s="27" t="s">
        <v>27</v>
      </c>
      <c r="I531" s="29">
        <v>0.6</v>
      </c>
      <c r="J531" s="30">
        <v>3000</v>
      </c>
      <c r="K531" s="31">
        <f t="shared" si="4"/>
        <v>1800</v>
      </c>
      <c r="L531" s="31">
        <f t="shared" si="5"/>
        <v>630</v>
      </c>
      <c r="M531" s="32">
        <v>0.35</v>
      </c>
      <c r="O531" s="37"/>
      <c r="P531" s="35"/>
      <c r="Q531" s="33"/>
      <c r="R531" s="34"/>
    </row>
    <row r="532" spans="1:18" ht="15.75" customHeight="1" x14ac:dyDescent="0.3">
      <c r="A532" s="22"/>
      <c r="B532" s="27" t="s">
        <v>34</v>
      </c>
      <c r="C532" s="27">
        <v>1128299</v>
      </c>
      <c r="D532" s="28">
        <v>44301</v>
      </c>
      <c r="E532" s="27" t="s">
        <v>35</v>
      </c>
      <c r="F532" s="27" t="s">
        <v>47</v>
      </c>
      <c r="G532" s="27" t="s">
        <v>48</v>
      </c>
      <c r="H532" s="27" t="s">
        <v>28</v>
      </c>
      <c r="I532" s="29">
        <v>0.65</v>
      </c>
      <c r="J532" s="30">
        <v>2000</v>
      </c>
      <c r="K532" s="31">
        <f t="shared" si="4"/>
        <v>1300</v>
      </c>
      <c r="L532" s="31">
        <f t="shared" si="5"/>
        <v>715.00000000000011</v>
      </c>
      <c r="M532" s="32">
        <v>0.55000000000000004</v>
      </c>
      <c r="O532" s="37"/>
      <c r="P532" s="35"/>
      <c r="Q532" s="33"/>
      <c r="R532" s="34"/>
    </row>
    <row r="533" spans="1:18" ht="15.75" customHeight="1" x14ac:dyDescent="0.3">
      <c r="A533" s="22"/>
      <c r="B533" s="27" t="s">
        <v>34</v>
      </c>
      <c r="C533" s="27">
        <v>1128299</v>
      </c>
      <c r="D533" s="28">
        <v>44301</v>
      </c>
      <c r="E533" s="27" t="s">
        <v>35</v>
      </c>
      <c r="F533" s="27" t="s">
        <v>47</v>
      </c>
      <c r="G533" s="27" t="s">
        <v>48</v>
      </c>
      <c r="H533" s="27" t="s">
        <v>29</v>
      </c>
      <c r="I533" s="29">
        <v>0.8</v>
      </c>
      <c r="J533" s="30">
        <v>3500</v>
      </c>
      <c r="K533" s="31">
        <f t="shared" si="4"/>
        <v>2800</v>
      </c>
      <c r="L533" s="31">
        <f t="shared" si="5"/>
        <v>560</v>
      </c>
      <c r="M533" s="32">
        <v>0.2</v>
      </c>
      <c r="O533" s="37"/>
      <c r="P533" s="35"/>
      <c r="Q533" s="33"/>
      <c r="R533" s="34"/>
    </row>
    <row r="534" spans="1:18" ht="15.75" customHeight="1" x14ac:dyDescent="0.3">
      <c r="A534" s="22"/>
      <c r="B534" s="27" t="s">
        <v>34</v>
      </c>
      <c r="C534" s="27">
        <v>1128299</v>
      </c>
      <c r="D534" s="28">
        <v>44332</v>
      </c>
      <c r="E534" s="27" t="s">
        <v>35</v>
      </c>
      <c r="F534" s="27" t="s">
        <v>47</v>
      </c>
      <c r="G534" s="27" t="s">
        <v>48</v>
      </c>
      <c r="H534" s="27" t="s">
        <v>24</v>
      </c>
      <c r="I534" s="29">
        <v>0.6</v>
      </c>
      <c r="J534" s="30">
        <v>5500</v>
      </c>
      <c r="K534" s="31">
        <f t="shared" si="4"/>
        <v>3300</v>
      </c>
      <c r="L534" s="31">
        <f t="shared" si="5"/>
        <v>1485</v>
      </c>
      <c r="M534" s="32">
        <v>0.45</v>
      </c>
      <c r="O534" s="37"/>
      <c r="P534" s="35"/>
      <c r="Q534" s="33"/>
      <c r="R534" s="34"/>
    </row>
    <row r="535" spans="1:18" ht="15.75" customHeight="1" x14ac:dyDescent="0.3">
      <c r="A535" s="22"/>
      <c r="B535" s="27" t="s">
        <v>34</v>
      </c>
      <c r="C535" s="27">
        <v>1128299</v>
      </c>
      <c r="D535" s="28">
        <v>44332</v>
      </c>
      <c r="E535" s="27" t="s">
        <v>35</v>
      </c>
      <c r="F535" s="27" t="s">
        <v>47</v>
      </c>
      <c r="G535" s="27" t="s">
        <v>48</v>
      </c>
      <c r="H535" s="27" t="s">
        <v>25</v>
      </c>
      <c r="I535" s="29">
        <v>0.65</v>
      </c>
      <c r="J535" s="30">
        <v>4000</v>
      </c>
      <c r="K535" s="31">
        <f t="shared" si="4"/>
        <v>2600</v>
      </c>
      <c r="L535" s="31">
        <f t="shared" si="5"/>
        <v>780</v>
      </c>
      <c r="M535" s="32">
        <v>0.3</v>
      </c>
      <c r="O535" s="37"/>
      <c r="P535" s="35"/>
      <c r="Q535" s="33"/>
      <c r="R535" s="34"/>
    </row>
    <row r="536" spans="1:18" ht="15.75" customHeight="1" x14ac:dyDescent="0.3">
      <c r="A536" s="22"/>
      <c r="B536" s="27" t="s">
        <v>34</v>
      </c>
      <c r="C536" s="27">
        <v>1128299</v>
      </c>
      <c r="D536" s="28">
        <v>44332</v>
      </c>
      <c r="E536" s="27" t="s">
        <v>35</v>
      </c>
      <c r="F536" s="27" t="s">
        <v>47</v>
      </c>
      <c r="G536" s="27" t="s">
        <v>48</v>
      </c>
      <c r="H536" s="27" t="s">
        <v>26</v>
      </c>
      <c r="I536" s="29">
        <v>0.65</v>
      </c>
      <c r="J536" s="30">
        <v>4000</v>
      </c>
      <c r="K536" s="31">
        <f t="shared" si="4"/>
        <v>2600</v>
      </c>
      <c r="L536" s="31">
        <f t="shared" si="5"/>
        <v>1170</v>
      </c>
      <c r="M536" s="32">
        <v>0.45</v>
      </c>
      <c r="O536" s="37"/>
      <c r="P536" s="35"/>
      <c r="Q536" s="33"/>
      <c r="R536" s="34"/>
    </row>
    <row r="537" spans="1:18" ht="15.75" customHeight="1" x14ac:dyDescent="0.3">
      <c r="A537" s="22"/>
      <c r="B537" s="27" t="s">
        <v>34</v>
      </c>
      <c r="C537" s="27">
        <v>1128299</v>
      </c>
      <c r="D537" s="28">
        <v>44332</v>
      </c>
      <c r="E537" s="27" t="s">
        <v>35</v>
      </c>
      <c r="F537" s="27" t="s">
        <v>47</v>
      </c>
      <c r="G537" s="27" t="s">
        <v>48</v>
      </c>
      <c r="H537" s="27" t="s">
        <v>27</v>
      </c>
      <c r="I537" s="29">
        <v>0.6</v>
      </c>
      <c r="J537" s="30">
        <v>3000</v>
      </c>
      <c r="K537" s="31">
        <f t="shared" si="4"/>
        <v>1800</v>
      </c>
      <c r="L537" s="31">
        <f t="shared" si="5"/>
        <v>719.99999999999989</v>
      </c>
      <c r="M537" s="32">
        <v>0.39999999999999997</v>
      </c>
      <c r="O537" s="37"/>
      <c r="P537" s="35"/>
      <c r="Q537" s="33"/>
      <c r="R537" s="34"/>
    </row>
    <row r="538" spans="1:18" ht="15.75" customHeight="1" x14ac:dyDescent="0.3">
      <c r="A538" s="22"/>
      <c r="B538" s="27" t="s">
        <v>34</v>
      </c>
      <c r="C538" s="27">
        <v>1128299</v>
      </c>
      <c r="D538" s="28">
        <v>44332</v>
      </c>
      <c r="E538" s="27" t="s">
        <v>35</v>
      </c>
      <c r="F538" s="27" t="s">
        <v>47</v>
      </c>
      <c r="G538" s="27" t="s">
        <v>48</v>
      </c>
      <c r="H538" s="27" t="s">
        <v>28</v>
      </c>
      <c r="I538" s="29">
        <v>0.65</v>
      </c>
      <c r="J538" s="30">
        <v>2000</v>
      </c>
      <c r="K538" s="31">
        <f t="shared" si="4"/>
        <v>1300</v>
      </c>
      <c r="L538" s="31">
        <f t="shared" si="5"/>
        <v>780.00000000000011</v>
      </c>
      <c r="M538" s="32">
        <v>0.60000000000000009</v>
      </c>
      <c r="O538" s="37"/>
      <c r="P538" s="35"/>
      <c r="Q538" s="33"/>
      <c r="R538" s="34"/>
    </row>
    <row r="539" spans="1:18" ht="15.75" customHeight="1" x14ac:dyDescent="0.3">
      <c r="A539" s="22"/>
      <c r="B539" s="27" t="s">
        <v>34</v>
      </c>
      <c r="C539" s="27">
        <v>1128299</v>
      </c>
      <c r="D539" s="28">
        <v>44332</v>
      </c>
      <c r="E539" s="27" t="s">
        <v>35</v>
      </c>
      <c r="F539" s="27" t="s">
        <v>47</v>
      </c>
      <c r="G539" s="27" t="s">
        <v>48</v>
      </c>
      <c r="H539" s="27" t="s">
        <v>29</v>
      </c>
      <c r="I539" s="29">
        <v>0.8</v>
      </c>
      <c r="J539" s="30">
        <v>4500</v>
      </c>
      <c r="K539" s="31">
        <f t="shared" si="4"/>
        <v>3600</v>
      </c>
      <c r="L539" s="31">
        <f t="shared" si="5"/>
        <v>900</v>
      </c>
      <c r="M539" s="32">
        <v>0.25</v>
      </c>
      <c r="O539" s="37"/>
      <c r="P539" s="35"/>
      <c r="Q539" s="33"/>
      <c r="R539" s="34"/>
    </row>
    <row r="540" spans="1:18" ht="15.75" customHeight="1" x14ac:dyDescent="0.3">
      <c r="A540" s="22"/>
      <c r="B540" s="27" t="s">
        <v>34</v>
      </c>
      <c r="C540" s="27">
        <v>1128299</v>
      </c>
      <c r="D540" s="28">
        <v>44362</v>
      </c>
      <c r="E540" s="27" t="s">
        <v>35</v>
      </c>
      <c r="F540" s="27" t="s">
        <v>47</v>
      </c>
      <c r="G540" s="27" t="s">
        <v>48</v>
      </c>
      <c r="H540" s="27" t="s">
        <v>24</v>
      </c>
      <c r="I540" s="29">
        <v>0.6</v>
      </c>
      <c r="J540" s="30">
        <v>7000</v>
      </c>
      <c r="K540" s="31">
        <f t="shared" si="4"/>
        <v>4200</v>
      </c>
      <c r="L540" s="31">
        <f t="shared" si="5"/>
        <v>1890</v>
      </c>
      <c r="M540" s="32">
        <v>0.45</v>
      </c>
      <c r="O540" s="37"/>
      <c r="P540" s="35"/>
      <c r="Q540" s="33"/>
      <c r="R540" s="34"/>
    </row>
    <row r="541" spans="1:18" ht="15.75" customHeight="1" x14ac:dyDescent="0.3">
      <c r="A541" s="22"/>
      <c r="B541" s="27" t="s">
        <v>34</v>
      </c>
      <c r="C541" s="27">
        <v>1128299</v>
      </c>
      <c r="D541" s="28">
        <v>44362</v>
      </c>
      <c r="E541" s="27" t="s">
        <v>35</v>
      </c>
      <c r="F541" s="27" t="s">
        <v>47</v>
      </c>
      <c r="G541" s="27" t="s">
        <v>48</v>
      </c>
      <c r="H541" s="27" t="s">
        <v>25</v>
      </c>
      <c r="I541" s="29">
        <v>0.65</v>
      </c>
      <c r="J541" s="30">
        <v>5500</v>
      </c>
      <c r="K541" s="31">
        <f t="shared" si="4"/>
        <v>3575</v>
      </c>
      <c r="L541" s="31">
        <f t="shared" si="5"/>
        <v>1072.5</v>
      </c>
      <c r="M541" s="32">
        <v>0.3</v>
      </c>
      <c r="O541" s="37"/>
      <c r="P541" s="35"/>
      <c r="Q541" s="33"/>
      <c r="R541" s="34"/>
    </row>
    <row r="542" spans="1:18" ht="15.75" customHeight="1" x14ac:dyDescent="0.3">
      <c r="A542" s="22"/>
      <c r="B542" s="27" t="s">
        <v>34</v>
      </c>
      <c r="C542" s="27">
        <v>1128299</v>
      </c>
      <c r="D542" s="28">
        <v>44362</v>
      </c>
      <c r="E542" s="27" t="s">
        <v>35</v>
      </c>
      <c r="F542" s="27" t="s">
        <v>47</v>
      </c>
      <c r="G542" s="27" t="s">
        <v>48</v>
      </c>
      <c r="H542" s="27" t="s">
        <v>26</v>
      </c>
      <c r="I542" s="29">
        <v>0.65</v>
      </c>
      <c r="J542" s="30">
        <v>5500</v>
      </c>
      <c r="K542" s="31">
        <f t="shared" si="4"/>
        <v>3575</v>
      </c>
      <c r="L542" s="31">
        <f t="shared" si="5"/>
        <v>1608.75</v>
      </c>
      <c r="M542" s="32">
        <v>0.45</v>
      </c>
      <c r="O542" s="37"/>
      <c r="P542" s="35"/>
      <c r="Q542" s="33"/>
      <c r="R542" s="34"/>
    </row>
    <row r="543" spans="1:18" ht="15.75" customHeight="1" x14ac:dyDescent="0.3">
      <c r="A543" s="22"/>
      <c r="B543" s="27" t="s">
        <v>34</v>
      </c>
      <c r="C543" s="27">
        <v>1128299</v>
      </c>
      <c r="D543" s="28">
        <v>44362</v>
      </c>
      <c r="E543" s="27" t="s">
        <v>35</v>
      </c>
      <c r="F543" s="27" t="s">
        <v>47</v>
      </c>
      <c r="G543" s="27" t="s">
        <v>48</v>
      </c>
      <c r="H543" s="27" t="s">
        <v>27</v>
      </c>
      <c r="I543" s="29">
        <v>0.6</v>
      </c>
      <c r="J543" s="30">
        <v>4250</v>
      </c>
      <c r="K543" s="31">
        <f t="shared" si="4"/>
        <v>2550</v>
      </c>
      <c r="L543" s="31">
        <f t="shared" si="5"/>
        <v>1019.9999999999999</v>
      </c>
      <c r="M543" s="32">
        <v>0.39999999999999997</v>
      </c>
      <c r="O543" s="37"/>
      <c r="P543" s="35"/>
      <c r="Q543" s="33"/>
      <c r="R543" s="34"/>
    </row>
    <row r="544" spans="1:18" ht="15.75" customHeight="1" x14ac:dyDescent="0.3">
      <c r="A544" s="22"/>
      <c r="B544" s="27" t="s">
        <v>34</v>
      </c>
      <c r="C544" s="27">
        <v>1128299</v>
      </c>
      <c r="D544" s="28">
        <v>44362</v>
      </c>
      <c r="E544" s="27" t="s">
        <v>35</v>
      </c>
      <c r="F544" s="27" t="s">
        <v>47</v>
      </c>
      <c r="G544" s="27" t="s">
        <v>48</v>
      </c>
      <c r="H544" s="27" t="s">
        <v>28</v>
      </c>
      <c r="I544" s="29">
        <v>0.65</v>
      </c>
      <c r="J544" s="30">
        <v>3000</v>
      </c>
      <c r="K544" s="31">
        <f t="shared" si="4"/>
        <v>1950</v>
      </c>
      <c r="L544" s="31">
        <f t="shared" si="5"/>
        <v>1170.0000000000002</v>
      </c>
      <c r="M544" s="32">
        <v>0.60000000000000009</v>
      </c>
      <c r="O544" s="37"/>
      <c r="P544" s="35"/>
      <c r="Q544" s="33"/>
      <c r="R544" s="34"/>
    </row>
    <row r="545" spans="1:18" ht="15.75" customHeight="1" x14ac:dyDescent="0.3">
      <c r="A545" s="22"/>
      <c r="B545" s="27" t="s">
        <v>34</v>
      </c>
      <c r="C545" s="27">
        <v>1128299</v>
      </c>
      <c r="D545" s="28">
        <v>44362</v>
      </c>
      <c r="E545" s="27" t="s">
        <v>35</v>
      </c>
      <c r="F545" s="27" t="s">
        <v>47</v>
      </c>
      <c r="G545" s="27" t="s">
        <v>48</v>
      </c>
      <c r="H545" s="27" t="s">
        <v>29</v>
      </c>
      <c r="I545" s="29">
        <v>0.8</v>
      </c>
      <c r="J545" s="30">
        <v>6000</v>
      </c>
      <c r="K545" s="31">
        <f t="shared" si="4"/>
        <v>4800</v>
      </c>
      <c r="L545" s="31">
        <f t="shared" si="5"/>
        <v>1200</v>
      </c>
      <c r="M545" s="32">
        <v>0.25</v>
      </c>
      <c r="O545" s="37"/>
      <c r="P545" s="35"/>
      <c r="Q545" s="33"/>
      <c r="R545" s="34"/>
    </row>
    <row r="546" spans="1:18" ht="15.75" customHeight="1" x14ac:dyDescent="0.3">
      <c r="A546" s="22"/>
      <c r="B546" s="27" t="s">
        <v>34</v>
      </c>
      <c r="C546" s="27">
        <v>1128299</v>
      </c>
      <c r="D546" s="28">
        <v>44391</v>
      </c>
      <c r="E546" s="27" t="s">
        <v>35</v>
      </c>
      <c r="F546" s="27" t="s">
        <v>47</v>
      </c>
      <c r="G546" s="27" t="s">
        <v>48</v>
      </c>
      <c r="H546" s="27" t="s">
        <v>24</v>
      </c>
      <c r="I546" s="29">
        <v>0.6</v>
      </c>
      <c r="J546" s="30">
        <v>7500</v>
      </c>
      <c r="K546" s="31">
        <f t="shared" si="4"/>
        <v>4500</v>
      </c>
      <c r="L546" s="31">
        <f t="shared" si="5"/>
        <v>1800</v>
      </c>
      <c r="M546" s="32">
        <v>0.4</v>
      </c>
      <c r="O546" s="37"/>
      <c r="P546" s="35"/>
      <c r="Q546" s="33"/>
      <c r="R546" s="34"/>
    </row>
    <row r="547" spans="1:18" ht="15.75" customHeight="1" x14ac:dyDescent="0.3">
      <c r="A547" s="22"/>
      <c r="B547" s="27" t="s">
        <v>34</v>
      </c>
      <c r="C547" s="27">
        <v>1128299</v>
      </c>
      <c r="D547" s="28">
        <v>44391</v>
      </c>
      <c r="E547" s="27" t="s">
        <v>35</v>
      </c>
      <c r="F547" s="27" t="s">
        <v>47</v>
      </c>
      <c r="G547" s="27" t="s">
        <v>48</v>
      </c>
      <c r="H547" s="27" t="s">
        <v>25</v>
      </c>
      <c r="I547" s="29">
        <v>0.65</v>
      </c>
      <c r="J547" s="30">
        <v>6000</v>
      </c>
      <c r="K547" s="31">
        <f t="shared" si="4"/>
        <v>3900</v>
      </c>
      <c r="L547" s="31">
        <f t="shared" si="5"/>
        <v>975</v>
      </c>
      <c r="M547" s="32">
        <v>0.25</v>
      </c>
      <c r="O547" s="37"/>
      <c r="P547" s="35"/>
      <c r="Q547" s="33"/>
      <c r="R547" s="34"/>
    </row>
    <row r="548" spans="1:18" ht="15.75" customHeight="1" x14ac:dyDescent="0.3">
      <c r="A548" s="22"/>
      <c r="B548" s="27" t="s">
        <v>34</v>
      </c>
      <c r="C548" s="27">
        <v>1128299</v>
      </c>
      <c r="D548" s="28">
        <v>44391</v>
      </c>
      <c r="E548" s="27" t="s">
        <v>35</v>
      </c>
      <c r="F548" s="27" t="s">
        <v>47</v>
      </c>
      <c r="G548" s="27" t="s">
        <v>48</v>
      </c>
      <c r="H548" s="27" t="s">
        <v>26</v>
      </c>
      <c r="I548" s="29">
        <v>0.65</v>
      </c>
      <c r="J548" s="30">
        <v>5500</v>
      </c>
      <c r="K548" s="31">
        <f t="shared" si="4"/>
        <v>3575</v>
      </c>
      <c r="L548" s="31">
        <f t="shared" si="5"/>
        <v>1430</v>
      </c>
      <c r="M548" s="32">
        <v>0.4</v>
      </c>
      <c r="O548" s="37"/>
      <c r="P548" s="35"/>
      <c r="Q548" s="33"/>
      <c r="R548" s="34"/>
    </row>
    <row r="549" spans="1:18" ht="15.75" customHeight="1" x14ac:dyDescent="0.3">
      <c r="A549" s="22"/>
      <c r="B549" s="27" t="s">
        <v>34</v>
      </c>
      <c r="C549" s="27">
        <v>1128299</v>
      </c>
      <c r="D549" s="28">
        <v>44391</v>
      </c>
      <c r="E549" s="27" t="s">
        <v>35</v>
      </c>
      <c r="F549" s="27" t="s">
        <v>47</v>
      </c>
      <c r="G549" s="27" t="s">
        <v>48</v>
      </c>
      <c r="H549" s="27" t="s">
        <v>27</v>
      </c>
      <c r="I549" s="29">
        <v>0.6</v>
      </c>
      <c r="J549" s="30">
        <v>4500</v>
      </c>
      <c r="K549" s="31">
        <f t="shared" si="4"/>
        <v>2700</v>
      </c>
      <c r="L549" s="31">
        <f t="shared" si="5"/>
        <v>944.99999999999989</v>
      </c>
      <c r="M549" s="32">
        <v>0.35</v>
      </c>
      <c r="O549" s="37"/>
      <c r="P549" s="35"/>
      <c r="Q549" s="33"/>
      <c r="R549" s="34"/>
    </row>
    <row r="550" spans="1:18" ht="15.75" customHeight="1" x14ac:dyDescent="0.3">
      <c r="A550" s="22"/>
      <c r="B550" s="27" t="s">
        <v>34</v>
      </c>
      <c r="C550" s="27">
        <v>1128299</v>
      </c>
      <c r="D550" s="28">
        <v>44391</v>
      </c>
      <c r="E550" s="27" t="s">
        <v>35</v>
      </c>
      <c r="F550" s="27" t="s">
        <v>47</v>
      </c>
      <c r="G550" s="27" t="s">
        <v>48</v>
      </c>
      <c r="H550" s="27" t="s">
        <v>28</v>
      </c>
      <c r="I550" s="29">
        <v>0.65</v>
      </c>
      <c r="J550" s="30">
        <v>5000</v>
      </c>
      <c r="K550" s="31">
        <f t="shared" si="4"/>
        <v>3250</v>
      </c>
      <c r="L550" s="31">
        <f t="shared" si="5"/>
        <v>1787.5000000000002</v>
      </c>
      <c r="M550" s="32">
        <v>0.55000000000000004</v>
      </c>
      <c r="O550" s="37"/>
      <c r="P550" s="35"/>
      <c r="Q550" s="33"/>
      <c r="R550" s="34"/>
    </row>
    <row r="551" spans="1:18" ht="15.75" customHeight="1" x14ac:dyDescent="0.3">
      <c r="A551" s="22"/>
      <c r="B551" s="27" t="s">
        <v>34</v>
      </c>
      <c r="C551" s="27">
        <v>1128299</v>
      </c>
      <c r="D551" s="28">
        <v>44391</v>
      </c>
      <c r="E551" s="27" t="s">
        <v>35</v>
      </c>
      <c r="F551" s="27" t="s">
        <v>47</v>
      </c>
      <c r="G551" s="27" t="s">
        <v>48</v>
      </c>
      <c r="H551" s="27" t="s">
        <v>29</v>
      </c>
      <c r="I551" s="29">
        <v>0.8</v>
      </c>
      <c r="J551" s="30">
        <v>5000</v>
      </c>
      <c r="K551" s="31">
        <f t="shared" si="4"/>
        <v>4000</v>
      </c>
      <c r="L551" s="31">
        <f t="shared" si="5"/>
        <v>800</v>
      </c>
      <c r="M551" s="32">
        <v>0.2</v>
      </c>
      <c r="O551" s="37"/>
      <c r="P551" s="35"/>
      <c r="Q551" s="33"/>
      <c r="R551" s="34"/>
    </row>
    <row r="552" spans="1:18" ht="15.75" customHeight="1" x14ac:dyDescent="0.3">
      <c r="A552" s="22"/>
      <c r="B552" s="27" t="s">
        <v>34</v>
      </c>
      <c r="C552" s="27">
        <v>1128299</v>
      </c>
      <c r="D552" s="28">
        <v>44423</v>
      </c>
      <c r="E552" s="27" t="s">
        <v>35</v>
      </c>
      <c r="F552" s="27" t="s">
        <v>47</v>
      </c>
      <c r="G552" s="27" t="s">
        <v>48</v>
      </c>
      <c r="H552" s="27" t="s">
        <v>24</v>
      </c>
      <c r="I552" s="29">
        <v>0.65</v>
      </c>
      <c r="J552" s="30">
        <v>7000</v>
      </c>
      <c r="K552" s="31">
        <f t="shared" si="4"/>
        <v>4550</v>
      </c>
      <c r="L552" s="31">
        <f t="shared" si="5"/>
        <v>1820</v>
      </c>
      <c r="M552" s="32">
        <v>0.4</v>
      </c>
      <c r="O552" s="37"/>
      <c r="P552" s="35"/>
      <c r="Q552" s="33"/>
      <c r="R552" s="34"/>
    </row>
    <row r="553" spans="1:18" ht="15.75" customHeight="1" x14ac:dyDescent="0.3">
      <c r="A553" s="22"/>
      <c r="B553" s="27" t="s">
        <v>34</v>
      </c>
      <c r="C553" s="27">
        <v>1128299</v>
      </c>
      <c r="D553" s="28">
        <v>44423</v>
      </c>
      <c r="E553" s="27" t="s">
        <v>35</v>
      </c>
      <c r="F553" s="27" t="s">
        <v>47</v>
      </c>
      <c r="G553" s="27" t="s">
        <v>48</v>
      </c>
      <c r="H553" s="27" t="s">
        <v>25</v>
      </c>
      <c r="I553" s="29">
        <v>0.70000000000000007</v>
      </c>
      <c r="J553" s="30">
        <v>6500</v>
      </c>
      <c r="K553" s="31">
        <f t="shared" si="4"/>
        <v>4550</v>
      </c>
      <c r="L553" s="31">
        <f t="shared" si="5"/>
        <v>1137.5</v>
      </c>
      <c r="M553" s="32">
        <v>0.25</v>
      </c>
      <c r="O553" s="37"/>
      <c r="P553" s="35"/>
      <c r="Q553" s="33"/>
      <c r="R553" s="34"/>
    </row>
    <row r="554" spans="1:18" ht="15.75" customHeight="1" x14ac:dyDescent="0.3">
      <c r="A554" s="22"/>
      <c r="B554" s="27" t="s">
        <v>34</v>
      </c>
      <c r="C554" s="27">
        <v>1128299</v>
      </c>
      <c r="D554" s="28">
        <v>44423</v>
      </c>
      <c r="E554" s="27" t="s">
        <v>35</v>
      </c>
      <c r="F554" s="27" t="s">
        <v>47</v>
      </c>
      <c r="G554" s="27" t="s">
        <v>48</v>
      </c>
      <c r="H554" s="27" t="s">
        <v>26</v>
      </c>
      <c r="I554" s="29">
        <v>0.65</v>
      </c>
      <c r="J554" s="30">
        <v>5250</v>
      </c>
      <c r="K554" s="31">
        <f t="shared" si="4"/>
        <v>3412.5</v>
      </c>
      <c r="L554" s="31">
        <f t="shared" si="5"/>
        <v>1365</v>
      </c>
      <c r="M554" s="32">
        <v>0.4</v>
      </c>
      <c r="O554" s="37"/>
      <c r="P554" s="35"/>
      <c r="Q554" s="33"/>
      <c r="R554" s="34"/>
    </row>
    <row r="555" spans="1:18" ht="15.75" customHeight="1" x14ac:dyDescent="0.3">
      <c r="A555" s="22"/>
      <c r="B555" s="27" t="s">
        <v>34</v>
      </c>
      <c r="C555" s="27">
        <v>1128299</v>
      </c>
      <c r="D555" s="28">
        <v>44423</v>
      </c>
      <c r="E555" s="27" t="s">
        <v>35</v>
      </c>
      <c r="F555" s="27" t="s">
        <v>47</v>
      </c>
      <c r="G555" s="27" t="s">
        <v>48</v>
      </c>
      <c r="H555" s="27" t="s">
        <v>27</v>
      </c>
      <c r="I555" s="29">
        <v>0.65</v>
      </c>
      <c r="J555" s="30">
        <v>4750</v>
      </c>
      <c r="K555" s="31">
        <f t="shared" si="4"/>
        <v>3087.5</v>
      </c>
      <c r="L555" s="31">
        <f t="shared" si="5"/>
        <v>1080.625</v>
      </c>
      <c r="M555" s="32">
        <v>0.35</v>
      </c>
      <c r="O555" s="37"/>
      <c r="P555" s="35"/>
      <c r="Q555" s="33"/>
      <c r="R555" s="34"/>
    </row>
    <row r="556" spans="1:18" ht="15.75" customHeight="1" x14ac:dyDescent="0.3">
      <c r="A556" s="22"/>
      <c r="B556" s="27" t="s">
        <v>34</v>
      </c>
      <c r="C556" s="27">
        <v>1128299</v>
      </c>
      <c r="D556" s="28">
        <v>44423</v>
      </c>
      <c r="E556" s="27" t="s">
        <v>35</v>
      </c>
      <c r="F556" s="27" t="s">
        <v>47</v>
      </c>
      <c r="G556" s="27" t="s">
        <v>48</v>
      </c>
      <c r="H556" s="27" t="s">
        <v>28</v>
      </c>
      <c r="I556" s="29">
        <v>0.75</v>
      </c>
      <c r="J556" s="30">
        <v>4750</v>
      </c>
      <c r="K556" s="31">
        <f t="shared" si="4"/>
        <v>3562.5</v>
      </c>
      <c r="L556" s="31">
        <f t="shared" si="5"/>
        <v>1959.3750000000002</v>
      </c>
      <c r="M556" s="32">
        <v>0.55000000000000004</v>
      </c>
      <c r="O556" s="37"/>
      <c r="P556" s="35"/>
      <c r="Q556" s="33"/>
      <c r="R556" s="34"/>
    </row>
    <row r="557" spans="1:18" ht="15.75" customHeight="1" x14ac:dyDescent="0.3">
      <c r="A557" s="22"/>
      <c r="B557" s="27" t="s">
        <v>34</v>
      </c>
      <c r="C557" s="27">
        <v>1128299</v>
      </c>
      <c r="D557" s="28">
        <v>44423</v>
      </c>
      <c r="E557" s="27" t="s">
        <v>35</v>
      </c>
      <c r="F557" s="27" t="s">
        <v>47</v>
      </c>
      <c r="G557" s="27" t="s">
        <v>48</v>
      </c>
      <c r="H557" s="27" t="s">
        <v>29</v>
      </c>
      <c r="I557" s="29">
        <v>0.8</v>
      </c>
      <c r="J557" s="30">
        <v>4000</v>
      </c>
      <c r="K557" s="31">
        <f t="shared" si="4"/>
        <v>3200</v>
      </c>
      <c r="L557" s="31">
        <f t="shared" si="5"/>
        <v>640</v>
      </c>
      <c r="M557" s="32">
        <v>0.2</v>
      </c>
      <c r="O557" s="37"/>
      <c r="P557" s="35"/>
      <c r="Q557" s="33"/>
      <c r="R557" s="34"/>
    </row>
    <row r="558" spans="1:18" ht="15.75" customHeight="1" x14ac:dyDescent="0.3">
      <c r="A558" s="22"/>
      <c r="B558" s="27" t="s">
        <v>34</v>
      </c>
      <c r="C558" s="27">
        <v>1128299</v>
      </c>
      <c r="D558" s="28">
        <v>44455</v>
      </c>
      <c r="E558" s="27" t="s">
        <v>35</v>
      </c>
      <c r="F558" s="27" t="s">
        <v>47</v>
      </c>
      <c r="G558" s="27" t="s">
        <v>48</v>
      </c>
      <c r="H558" s="27" t="s">
        <v>24</v>
      </c>
      <c r="I558" s="29">
        <v>0.60000000000000009</v>
      </c>
      <c r="J558" s="30">
        <v>6000</v>
      </c>
      <c r="K558" s="31">
        <f t="shared" si="4"/>
        <v>3600.0000000000005</v>
      </c>
      <c r="L558" s="31">
        <f t="shared" si="5"/>
        <v>1260.0000000000002</v>
      </c>
      <c r="M558" s="32">
        <v>0.35000000000000003</v>
      </c>
      <c r="O558" s="37"/>
      <c r="P558" s="35"/>
      <c r="Q558" s="33"/>
      <c r="R558" s="34"/>
    </row>
    <row r="559" spans="1:18" ht="15.75" customHeight="1" x14ac:dyDescent="0.3">
      <c r="A559" s="22"/>
      <c r="B559" s="27" t="s">
        <v>34</v>
      </c>
      <c r="C559" s="27">
        <v>1128299</v>
      </c>
      <c r="D559" s="28">
        <v>44455</v>
      </c>
      <c r="E559" s="27" t="s">
        <v>35</v>
      </c>
      <c r="F559" s="27" t="s">
        <v>47</v>
      </c>
      <c r="G559" s="27" t="s">
        <v>48</v>
      </c>
      <c r="H559" s="27" t="s">
        <v>25</v>
      </c>
      <c r="I559" s="29">
        <v>0.65000000000000013</v>
      </c>
      <c r="J559" s="30">
        <v>6000</v>
      </c>
      <c r="K559" s="31">
        <f t="shared" si="4"/>
        <v>3900.0000000000009</v>
      </c>
      <c r="L559" s="31">
        <f t="shared" si="5"/>
        <v>780.00000000000023</v>
      </c>
      <c r="M559" s="32">
        <v>0.2</v>
      </c>
      <c r="O559" s="37"/>
      <c r="P559" s="35"/>
      <c r="Q559" s="33"/>
      <c r="R559" s="34"/>
    </row>
    <row r="560" spans="1:18" ht="15.75" customHeight="1" x14ac:dyDescent="0.3">
      <c r="A560" s="22"/>
      <c r="B560" s="27" t="s">
        <v>34</v>
      </c>
      <c r="C560" s="27">
        <v>1128299</v>
      </c>
      <c r="D560" s="28">
        <v>44455</v>
      </c>
      <c r="E560" s="27" t="s">
        <v>35</v>
      </c>
      <c r="F560" s="27" t="s">
        <v>47</v>
      </c>
      <c r="G560" s="27" t="s">
        <v>48</v>
      </c>
      <c r="H560" s="27" t="s">
        <v>26</v>
      </c>
      <c r="I560" s="29">
        <v>0.60000000000000009</v>
      </c>
      <c r="J560" s="30">
        <v>4500</v>
      </c>
      <c r="K560" s="31">
        <f t="shared" si="4"/>
        <v>2700.0000000000005</v>
      </c>
      <c r="L560" s="31">
        <f t="shared" si="5"/>
        <v>945.00000000000023</v>
      </c>
      <c r="M560" s="32">
        <v>0.35000000000000003</v>
      </c>
      <c r="O560" s="37"/>
      <c r="P560" s="35"/>
      <c r="Q560" s="33"/>
      <c r="R560" s="34"/>
    </row>
    <row r="561" spans="1:18" ht="15.75" customHeight="1" x14ac:dyDescent="0.3">
      <c r="A561" s="22"/>
      <c r="B561" s="27" t="s">
        <v>34</v>
      </c>
      <c r="C561" s="27">
        <v>1128299</v>
      </c>
      <c r="D561" s="28">
        <v>44455</v>
      </c>
      <c r="E561" s="27" t="s">
        <v>35</v>
      </c>
      <c r="F561" s="27" t="s">
        <v>47</v>
      </c>
      <c r="G561" s="27" t="s">
        <v>48</v>
      </c>
      <c r="H561" s="27" t="s">
        <v>27</v>
      </c>
      <c r="I561" s="29">
        <v>0.60000000000000009</v>
      </c>
      <c r="J561" s="30">
        <v>4000</v>
      </c>
      <c r="K561" s="31">
        <f t="shared" si="4"/>
        <v>2400.0000000000005</v>
      </c>
      <c r="L561" s="31">
        <f t="shared" si="5"/>
        <v>720.00000000000011</v>
      </c>
      <c r="M561" s="32">
        <v>0.3</v>
      </c>
      <c r="O561" s="37"/>
      <c r="P561" s="35"/>
      <c r="Q561" s="33"/>
      <c r="R561" s="34"/>
    </row>
    <row r="562" spans="1:18" ht="15.75" customHeight="1" x14ac:dyDescent="0.3">
      <c r="A562" s="22"/>
      <c r="B562" s="27" t="s">
        <v>34</v>
      </c>
      <c r="C562" s="27">
        <v>1128299</v>
      </c>
      <c r="D562" s="28">
        <v>44455</v>
      </c>
      <c r="E562" s="27" t="s">
        <v>35</v>
      </c>
      <c r="F562" s="27" t="s">
        <v>47</v>
      </c>
      <c r="G562" s="27" t="s">
        <v>48</v>
      </c>
      <c r="H562" s="27" t="s">
        <v>28</v>
      </c>
      <c r="I562" s="29">
        <v>0.70000000000000007</v>
      </c>
      <c r="J562" s="30">
        <v>4000</v>
      </c>
      <c r="K562" s="31">
        <f t="shared" si="4"/>
        <v>2800.0000000000005</v>
      </c>
      <c r="L562" s="31">
        <f t="shared" si="5"/>
        <v>1400.0000000000005</v>
      </c>
      <c r="M562" s="32">
        <v>0.50000000000000011</v>
      </c>
      <c r="O562" s="37"/>
      <c r="P562" s="35"/>
      <c r="Q562" s="33"/>
      <c r="R562" s="34"/>
    </row>
    <row r="563" spans="1:18" ht="15.75" customHeight="1" x14ac:dyDescent="0.3">
      <c r="A563" s="22"/>
      <c r="B563" s="27" t="s">
        <v>34</v>
      </c>
      <c r="C563" s="27">
        <v>1128299</v>
      </c>
      <c r="D563" s="28">
        <v>44455</v>
      </c>
      <c r="E563" s="27" t="s">
        <v>35</v>
      </c>
      <c r="F563" s="27" t="s">
        <v>47</v>
      </c>
      <c r="G563" s="27" t="s">
        <v>48</v>
      </c>
      <c r="H563" s="27" t="s">
        <v>29</v>
      </c>
      <c r="I563" s="29">
        <v>0.75000000000000011</v>
      </c>
      <c r="J563" s="30">
        <v>4500</v>
      </c>
      <c r="K563" s="31">
        <f t="shared" si="4"/>
        <v>3375.0000000000005</v>
      </c>
      <c r="L563" s="31">
        <f t="shared" si="5"/>
        <v>506.25000000000017</v>
      </c>
      <c r="M563" s="32">
        <v>0.15000000000000002</v>
      </c>
      <c r="O563" s="37"/>
      <c r="P563" s="35"/>
      <c r="Q563" s="33"/>
      <c r="R563" s="34"/>
    </row>
    <row r="564" spans="1:18" ht="15.75" customHeight="1" x14ac:dyDescent="0.3">
      <c r="A564" s="22"/>
      <c r="B564" s="27" t="s">
        <v>34</v>
      </c>
      <c r="C564" s="27">
        <v>1128299</v>
      </c>
      <c r="D564" s="28">
        <v>44484</v>
      </c>
      <c r="E564" s="27" t="s">
        <v>35</v>
      </c>
      <c r="F564" s="27" t="s">
        <v>47</v>
      </c>
      <c r="G564" s="27" t="s">
        <v>48</v>
      </c>
      <c r="H564" s="27" t="s">
        <v>24</v>
      </c>
      <c r="I564" s="29">
        <v>0.60000000000000009</v>
      </c>
      <c r="J564" s="30">
        <v>5500</v>
      </c>
      <c r="K564" s="31">
        <f t="shared" si="4"/>
        <v>3300.0000000000005</v>
      </c>
      <c r="L564" s="31">
        <f t="shared" si="5"/>
        <v>1155.0000000000002</v>
      </c>
      <c r="M564" s="32">
        <v>0.35000000000000003</v>
      </c>
      <c r="O564" s="37"/>
      <c r="P564" s="35"/>
      <c r="Q564" s="33"/>
      <c r="R564" s="34"/>
    </row>
    <row r="565" spans="1:18" ht="15.75" customHeight="1" x14ac:dyDescent="0.3">
      <c r="A565" s="22"/>
      <c r="B565" s="27" t="s">
        <v>34</v>
      </c>
      <c r="C565" s="27">
        <v>1128299</v>
      </c>
      <c r="D565" s="28">
        <v>44484</v>
      </c>
      <c r="E565" s="27" t="s">
        <v>35</v>
      </c>
      <c r="F565" s="27" t="s">
        <v>47</v>
      </c>
      <c r="G565" s="27" t="s">
        <v>48</v>
      </c>
      <c r="H565" s="27" t="s">
        <v>25</v>
      </c>
      <c r="I565" s="29">
        <v>0.65000000000000013</v>
      </c>
      <c r="J565" s="30">
        <v>5500</v>
      </c>
      <c r="K565" s="31">
        <f t="shared" si="4"/>
        <v>3575.0000000000009</v>
      </c>
      <c r="L565" s="31">
        <f t="shared" si="5"/>
        <v>715.00000000000023</v>
      </c>
      <c r="M565" s="32">
        <v>0.2</v>
      </c>
      <c r="O565" s="37"/>
      <c r="P565" s="35"/>
      <c r="Q565" s="33"/>
      <c r="R565" s="34"/>
    </row>
    <row r="566" spans="1:18" ht="15.75" customHeight="1" x14ac:dyDescent="0.3">
      <c r="A566" s="22"/>
      <c r="B566" s="27" t="s">
        <v>34</v>
      </c>
      <c r="C566" s="27">
        <v>1128299</v>
      </c>
      <c r="D566" s="28">
        <v>44484</v>
      </c>
      <c r="E566" s="27" t="s">
        <v>35</v>
      </c>
      <c r="F566" s="27" t="s">
        <v>47</v>
      </c>
      <c r="G566" s="27" t="s">
        <v>48</v>
      </c>
      <c r="H566" s="27" t="s">
        <v>26</v>
      </c>
      <c r="I566" s="29">
        <v>0.60000000000000009</v>
      </c>
      <c r="J566" s="30">
        <v>3750</v>
      </c>
      <c r="K566" s="31">
        <f t="shared" si="4"/>
        <v>2250.0000000000005</v>
      </c>
      <c r="L566" s="31">
        <f t="shared" si="5"/>
        <v>787.50000000000023</v>
      </c>
      <c r="M566" s="32">
        <v>0.35000000000000003</v>
      </c>
      <c r="O566" s="37"/>
      <c r="P566" s="35"/>
      <c r="Q566" s="33"/>
      <c r="R566" s="34"/>
    </row>
    <row r="567" spans="1:18" ht="15.75" customHeight="1" x14ac:dyDescent="0.3">
      <c r="A567" s="22"/>
      <c r="B567" s="27" t="s">
        <v>34</v>
      </c>
      <c r="C567" s="27">
        <v>1128299</v>
      </c>
      <c r="D567" s="28">
        <v>44484</v>
      </c>
      <c r="E567" s="27" t="s">
        <v>35</v>
      </c>
      <c r="F567" s="27" t="s">
        <v>47</v>
      </c>
      <c r="G567" s="27" t="s">
        <v>48</v>
      </c>
      <c r="H567" s="27" t="s">
        <v>27</v>
      </c>
      <c r="I567" s="29">
        <v>0.60000000000000009</v>
      </c>
      <c r="J567" s="30">
        <v>3500</v>
      </c>
      <c r="K567" s="31">
        <f t="shared" si="4"/>
        <v>2100.0000000000005</v>
      </c>
      <c r="L567" s="31">
        <f t="shared" si="5"/>
        <v>630.00000000000011</v>
      </c>
      <c r="M567" s="32">
        <v>0.3</v>
      </c>
      <c r="O567" s="37"/>
      <c r="P567" s="35"/>
      <c r="Q567" s="33"/>
      <c r="R567" s="34"/>
    </row>
    <row r="568" spans="1:18" ht="15.75" customHeight="1" x14ac:dyDescent="0.3">
      <c r="A568" s="22"/>
      <c r="B568" s="27" t="s">
        <v>34</v>
      </c>
      <c r="C568" s="27">
        <v>1128299</v>
      </c>
      <c r="D568" s="28">
        <v>44484</v>
      </c>
      <c r="E568" s="27" t="s">
        <v>35</v>
      </c>
      <c r="F568" s="27" t="s">
        <v>47</v>
      </c>
      <c r="G568" s="27" t="s">
        <v>48</v>
      </c>
      <c r="H568" s="27" t="s">
        <v>28</v>
      </c>
      <c r="I568" s="29">
        <v>0.70000000000000007</v>
      </c>
      <c r="J568" s="30">
        <v>3250</v>
      </c>
      <c r="K568" s="31">
        <f t="shared" si="4"/>
        <v>2275</v>
      </c>
      <c r="L568" s="31">
        <f t="shared" si="5"/>
        <v>1137.5000000000002</v>
      </c>
      <c r="M568" s="32">
        <v>0.50000000000000011</v>
      </c>
      <c r="O568" s="37"/>
      <c r="P568" s="35"/>
      <c r="Q568" s="33"/>
      <c r="R568" s="34"/>
    </row>
    <row r="569" spans="1:18" ht="15.75" customHeight="1" x14ac:dyDescent="0.3">
      <c r="A569" s="22"/>
      <c r="B569" s="27" t="s">
        <v>34</v>
      </c>
      <c r="C569" s="27">
        <v>1128299</v>
      </c>
      <c r="D569" s="28">
        <v>44484</v>
      </c>
      <c r="E569" s="27" t="s">
        <v>35</v>
      </c>
      <c r="F569" s="27" t="s">
        <v>47</v>
      </c>
      <c r="G569" s="27" t="s">
        <v>48</v>
      </c>
      <c r="H569" s="27" t="s">
        <v>29</v>
      </c>
      <c r="I569" s="29">
        <v>0.75000000000000011</v>
      </c>
      <c r="J569" s="30">
        <v>3750</v>
      </c>
      <c r="K569" s="31">
        <f t="shared" si="4"/>
        <v>2812.5000000000005</v>
      </c>
      <c r="L569" s="31">
        <f t="shared" si="5"/>
        <v>421.87500000000011</v>
      </c>
      <c r="M569" s="32">
        <v>0.15000000000000002</v>
      </c>
      <c r="O569" s="37"/>
      <c r="P569" s="35"/>
      <c r="Q569" s="33"/>
      <c r="R569" s="34"/>
    </row>
    <row r="570" spans="1:18" ht="15.75" customHeight="1" x14ac:dyDescent="0.3">
      <c r="A570" s="22"/>
      <c r="B570" s="27" t="s">
        <v>34</v>
      </c>
      <c r="C570" s="27">
        <v>1128299</v>
      </c>
      <c r="D570" s="28">
        <v>44515</v>
      </c>
      <c r="E570" s="27" t="s">
        <v>35</v>
      </c>
      <c r="F570" s="27" t="s">
        <v>47</v>
      </c>
      <c r="G570" s="27" t="s">
        <v>48</v>
      </c>
      <c r="H570" s="27" t="s">
        <v>24</v>
      </c>
      <c r="I570" s="29">
        <v>0.60000000000000009</v>
      </c>
      <c r="J570" s="30">
        <v>5750</v>
      </c>
      <c r="K570" s="31">
        <f t="shared" si="4"/>
        <v>3450.0000000000005</v>
      </c>
      <c r="L570" s="31">
        <f t="shared" si="5"/>
        <v>1207.5000000000002</v>
      </c>
      <c r="M570" s="32">
        <v>0.35000000000000003</v>
      </c>
      <c r="O570" s="37"/>
      <c r="P570" s="35"/>
      <c r="Q570" s="33"/>
      <c r="R570" s="34"/>
    </row>
    <row r="571" spans="1:18" ht="15.75" customHeight="1" x14ac:dyDescent="0.3">
      <c r="A571" s="22"/>
      <c r="B571" s="27" t="s">
        <v>34</v>
      </c>
      <c r="C571" s="27">
        <v>1128299</v>
      </c>
      <c r="D571" s="28">
        <v>44515</v>
      </c>
      <c r="E571" s="27" t="s">
        <v>35</v>
      </c>
      <c r="F571" s="27" t="s">
        <v>47</v>
      </c>
      <c r="G571" s="27" t="s">
        <v>48</v>
      </c>
      <c r="H571" s="27" t="s">
        <v>25</v>
      </c>
      <c r="I571" s="29">
        <v>0.65000000000000013</v>
      </c>
      <c r="J571" s="30">
        <v>5750</v>
      </c>
      <c r="K571" s="31">
        <f t="shared" si="4"/>
        <v>3737.5000000000009</v>
      </c>
      <c r="L571" s="31">
        <f t="shared" si="5"/>
        <v>747.50000000000023</v>
      </c>
      <c r="M571" s="32">
        <v>0.2</v>
      </c>
      <c r="O571" s="37"/>
      <c r="P571" s="35"/>
      <c r="Q571" s="33"/>
      <c r="R571" s="34"/>
    </row>
    <row r="572" spans="1:18" ht="15.75" customHeight="1" x14ac:dyDescent="0.3">
      <c r="A572" s="22"/>
      <c r="B572" s="27" t="s">
        <v>34</v>
      </c>
      <c r="C572" s="27">
        <v>1128299</v>
      </c>
      <c r="D572" s="28">
        <v>44515</v>
      </c>
      <c r="E572" s="27" t="s">
        <v>35</v>
      </c>
      <c r="F572" s="27" t="s">
        <v>47</v>
      </c>
      <c r="G572" s="27" t="s">
        <v>48</v>
      </c>
      <c r="H572" s="27" t="s">
        <v>26</v>
      </c>
      <c r="I572" s="29">
        <v>0.60000000000000009</v>
      </c>
      <c r="J572" s="30">
        <v>4250</v>
      </c>
      <c r="K572" s="31">
        <f t="shared" si="4"/>
        <v>2550.0000000000005</v>
      </c>
      <c r="L572" s="31">
        <f t="shared" si="5"/>
        <v>892.50000000000023</v>
      </c>
      <c r="M572" s="32">
        <v>0.35000000000000003</v>
      </c>
      <c r="O572" s="37"/>
      <c r="P572" s="35"/>
      <c r="Q572" s="33"/>
      <c r="R572" s="34"/>
    </row>
    <row r="573" spans="1:18" ht="15.75" customHeight="1" x14ac:dyDescent="0.3">
      <c r="A573" s="22"/>
      <c r="B573" s="27" t="s">
        <v>34</v>
      </c>
      <c r="C573" s="27">
        <v>1128299</v>
      </c>
      <c r="D573" s="28">
        <v>44515</v>
      </c>
      <c r="E573" s="27" t="s">
        <v>35</v>
      </c>
      <c r="F573" s="27" t="s">
        <v>47</v>
      </c>
      <c r="G573" s="27" t="s">
        <v>48</v>
      </c>
      <c r="H573" s="27" t="s">
        <v>27</v>
      </c>
      <c r="I573" s="29">
        <v>0.60000000000000009</v>
      </c>
      <c r="J573" s="30">
        <v>4000</v>
      </c>
      <c r="K573" s="31">
        <f t="shared" si="4"/>
        <v>2400.0000000000005</v>
      </c>
      <c r="L573" s="31">
        <f t="shared" si="5"/>
        <v>720.00000000000011</v>
      </c>
      <c r="M573" s="32">
        <v>0.3</v>
      </c>
      <c r="O573" s="37"/>
      <c r="P573" s="35"/>
      <c r="Q573" s="33"/>
      <c r="R573" s="34"/>
    </row>
    <row r="574" spans="1:18" ht="15.75" customHeight="1" x14ac:dyDescent="0.3">
      <c r="A574" s="22"/>
      <c r="B574" s="27" t="s">
        <v>34</v>
      </c>
      <c r="C574" s="27">
        <v>1128299</v>
      </c>
      <c r="D574" s="28">
        <v>44515</v>
      </c>
      <c r="E574" s="27" t="s">
        <v>35</v>
      </c>
      <c r="F574" s="27" t="s">
        <v>47</v>
      </c>
      <c r="G574" s="27" t="s">
        <v>48</v>
      </c>
      <c r="H574" s="27" t="s">
        <v>28</v>
      </c>
      <c r="I574" s="29">
        <v>0.70000000000000007</v>
      </c>
      <c r="J574" s="30">
        <v>3500</v>
      </c>
      <c r="K574" s="31">
        <f t="shared" si="4"/>
        <v>2450.0000000000005</v>
      </c>
      <c r="L574" s="31">
        <f t="shared" si="5"/>
        <v>1225.0000000000005</v>
      </c>
      <c r="M574" s="32">
        <v>0.50000000000000011</v>
      </c>
      <c r="O574" s="37"/>
      <c r="P574" s="35"/>
      <c r="Q574" s="33"/>
      <c r="R574" s="34"/>
    </row>
    <row r="575" spans="1:18" ht="15.75" customHeight="1" x14ac:dyDescent="0.3">
      <c r="A575" s="22"/>
      <c r="B575" s="27" t="s">
        <v>34</v>
      </c>
      <c r="C575" s="27">
        <v>1128299</v>
      </c>
      <c r="D575" s="28">
        <v>44515</v>
      </c>
      <c r="E575" s="27" t="s">
        <v>35</v>
      </c>
      <c r="F575" s="27" t="s">
        <v>47</v>
      </c>
      <c r="G575" s="27" t="s">
        <v>48</v>
      </c>
      <c r="H575" s="27" t="s">
        <v>29</v>
      </c>
      <c r="I575" s="29">
        <v>0.75000000000000011</v>
      </c>
      <c r="J575" s="30">
        <v>4750</v>
      </c>
      <c r="K575" s="31">
        <f t="shared" si="4"/>
        <v>3562.5000000000005</v>
      </c>
      <c r="L575" s="31">
        <f t="shared" si="5"/>
        <v>534.37500000000011</v>
      </c>
      <c r="M575" s="32">
        <v>0.15000000000000002</v>
      </c>
      <c r="O575" s="37"/>
      <c r="P575" s="35"/>
      <c r="Q575" s="33"/>
      <c r="R575" s="34"/>
    </row>
    <row r="576" spans="1:18" ht="15.75" customHeight="1" x14ac:dyDescent="0.3">
      <c r="A576" s="22"/>
      <c r="B576" s="27" t="s">
        <v>34</v>
      </c>
      <c r="C576" s="27">
        <v>1128299</v>
      </c>
      <c r="D576" s="28">
        <v>44544</v>
      </c>
      <c r="E576" s="27" t="s">
        <v>35</v>
      </c>
      <c r="F576" s="27" t="s">
        <v>47</v>
      </c>
      <c r="G576" s="27" t="s">
        <v>48</v>
      </c>
      <c r="H576" s="27" t="s">
        <v>24</v>
      </c>
      <c r="I576" s="29">
        <v>0.60000000000000009</v>
      </c>
      <c r="J576" s="30">
        <v>6750</v>
      </c>
      <c r="K576" s="31">
        <f t="shared" si="4"/>
        <v>4050.0000000000005</v>
      </c>
      <c r="L576" s="31">
        <f t="shared" si="5"/>
        <v>1417.5000000000002</v>
      </c>
      <c r="M576" s="32">
        <v>0.35000000000000003</v>
      </c>
      <c r="O576" s="37"/>
      <c r="P576" s="35"/>
      <c r="Q576" s="33"/>
      <c r="R576" s="34"/>
    </row>
    <row r="577" spans="1:18" ht="15.75" customHeight="1" x14ac:dyDescent="0.3">
      <c r="A577" s="22"/>
      <c r="B577" s="27" t="s">
        <v>34</v>
      </c>
      <c r="C577" s="27">
        <v>1128299</v>
      </c>
      <c r="D577" s="28">
        <v>44544</v>
      </c>
      <c r="E577" s="27" t="s">
        <v>35</v>
      </c>
      <c r="F577" s="27" t="s">
        <v>47</v>
      </c>
      <c r="G577" s="27" t="s">
        <v>48</v>
      </c>
      <c r="H577" s="27" t="s">
        <v>25</v>
      </c>
      <c r="I577" s="29">
        <v>0.65000000000000013</v>
      </c>
      <c r="J577" s="30">
        <v>6750</v>
      </c>
      <c r="K577" s="31">
        <f t="shared" si="4"/>
        <v>4387.5000000000009</v>
      </c>
      <c r="L577" s="31">
        <f t="shared" si="5"/>
        <v>877.50000000000023</v>
      </c>
      <c r="M577" s="32">
        <v>0.2</v>
      </c>
      <c r="O577" s="37"/>
      <c r="P577" s="35"/>
      <c r="Q577" s="33"/>
      <c r="R577" s="34"/>
    </row>
    <row r="578" spans="1:18" ht="15.75" customHeight="1" x14ac:dyDescent="0.3">
      <c r="A578" s="22"/>
      <c r="B578" s="27" t="s">
        <v>34</v>
      </c>
      <c r="C578" s="27">
        <v>1128299</v>
      </c>
      <c r="D578" s="28">
        <v>44544</v>
      </c>
      <c r="E578" s="27" t="s">
        <v>35</v>
      </c>
      <c r="F578" s="27" t="s">
        <v>47</v>
      </c>
      <c r="G578" s="27" t="s">
        <v>48</v>
      </c>
      <c r="H578" s="27" t="s">
        <v>26</v>
      </c>
      <c r="I578" s="29">
        <v>0.60000000000000009</v>
      </c>
      <c r="J578" s="30">
        <v>4750</v>
      </c>
      <c r="K578" s="31">
        <f t="shared" si="4"/>
        <v>2850.0000000000005</v>
      </c>
      <c r="L578" s="31">
        <f t="shared" si="5"/>
        <v>997.50000000000023</v>
      </c>
      <c r="M578" s="32">
        <v>0.35000000000000003</v>
      </c>
      <c r="O578" s="37"/>
      <c r="P578" s="35"/>
      <c r="Q578" s="33"/>
      <c r="R578" s="34"/>
    </row>
    <row r="579" spans="1:18" ht="15.75" customHeight="1" x14ac:dyDescent="0.3">
      <c r="A579" s="22"/>
      <c r="B579" s="27" t="s">
        <v>34</v>
      </c>
      <c r="C579" s="27">
        <v>1128299</v>
      </c>
      <c r="D579" s="28">
        <v>44544</v>
      </c>
      <c r="E579" s="27" t="s">
        <v>35</v>
      </c>
      <c r="F579" s="27" t="s">
        <v>47</v>
      </c>
      <c r="G579" s="27" t="s">
        <v>48</v>
      </c>
      <c r="H579" s="27" t="s">
        <v>27</v>
      </c>
      <c r="I579" s="29">
        <v>0.60000000000000009</v>
      </c>
      <c r="J579" s="30">
        <v>4750</v>
      </c>
      <c r="K579" s="31">
        <f t="shared" si="4"/>
        <v>2850.0000000000005</v>
      </c>
      <c r="L579" s="31">
        <f t="shared" si="5"/>
        <v>855.00000000000011</v>
      </c>
      <c r="M579" s="32">
        <v>0.3</v>
      </c>
      <c r="O579" s="37"/>
      <c r="P579" s="35"/>
      <c r="Q579" s="33"/>
      <c r="R579" s="34"/>
    </row>
    <row r="580" spans="1:18" ht="15.75" customHeight="1" x14ac:dyDescent="0.3">
      <c r="A580" s="22"/>
      <c r="B580" s="27" t="s">
        <v>34</v>
      </c>
      <c r="C580" s="27">
        <v>1128299</v>
      </c>
      <c r="D580" s="28">
        <v>44544</v>
      </c>
      <c r="E580" s="27" t="s">
        <v>35</v>
      </c>
      <c r="F580" s="27" t="s">
        <v>47</v>
      </c>
      <c r="G580" s="27" t="s">
        <v>48</v>
      </c>
      <c r="H580" s="27" t="s">
        <v>28</v>
      </c>
      <c r="I580" s="29">
        <v>0.70000000000000007</v>
      </c>
      <c r="J580" s="30">
        <v>4000</v>
      </c>
      <c r="K580" s="31">
        <f t="shared" si="4"/>
        <v>2800.0000000000005</v>
      </c>
      <c r="L580" s="31">
        <f t="shared" si="5"/>
        <v>1400.0000000000005</v>
      </c>
      <c r="M580" s="32">
        <v>0.50000000000000011</v>
      </c>
      <c r="O580" s="37"/>
      <c r="P580" s="35"/>
      <c r="Q580" s="33"/>
      <c r="R580" s="34"/>
    </row>
    <row r="581" spans="1:18" ht="15.75" customHeight="1" x14ac:dyDescent="0.3">
      <c r="A581" s="22"/>
      <c r="B581" s="27" t="s">
        <v>34</v>
      </c>
      <c r="C581" s="27">
        <v>1128299</v>
      </c>
      <c r="D581" s="28">
        <v>44544</v>
      </c>
      <c r="E581" s="27" t="s">
        <v>35</v>
      </c>
      <c r="F581" s="27" t="s">
        <v>47</v>
      </c>
      <c r="G581" s="27" t="s">
        <v>48</v>
      </c>
      <c r="H581" s="27" t="s">
        <v>29</v>
      </c>
      <c r="I581" s="29">
        <v>0.75000000000000011</v>
      </c>
      <c r="J581" s="30">
        <v>5000</v>
      </c>
      <c r="K581" s="31">
        <f t="shared" si="4"/>
        <v>3750.0000000000005</v>
      </c>
      <c r="L581" s="31">
        <f t="shared" si="5"/>
        <v>562.50000000000011</v>
      </c>
      <c r="M581" s="32">
        <v>0.15000000000000002</v>
      </c>
      <c r="O581" s="37"/>
      <c r="P581" s="35"/>
      <c r="Q581" s="33"/>
      <c r="R581" s="34"/>
    </row>
    <row r="582" spans="1:18" ht="15.75" customHeight="1" x14ac:dyDescent="0.3">
      <c r="A582" s="22" t="s">
        <v>46</v>
      </c>
      <c r="B582" s="27" t="s">
        <v>34</v>
      </c>
      <c r="C582" s="27">
        <v>1128299</v>
      </c>
      <c r="D582" s="28">
        <v>44201</v>
      </c>
      <c r="E582" s="27" t="s">
        <v>35</v>
      </c>
      <c r="F582" s="27" t="s">
        <v>49</v>
      </c>
      <c r="G582" s="27" t="s">
        <v>50</v>
      </c>
      <c r="H582" s="27" t="s">
        <v>24</v>
      </c>
      <c r="I582" s="29">
        <v>0.3</v>
      </c>
      <c r="J582" s="30">
        <v>4250</v>
      </c>
      <c r="K582" s="31">
        <f t="shared" si="4"/>
        <v>1275</v>
      </c>
      <c r="L582" s="31">
        <f t="shared" si="5"/>
        <v>446.25000000000006</v>
      </c>
      <c r="M582" s="32">
        <v>0.35000000000000003</v>
      </c>
      <c r="O582" s="37"/>
      <c r="P582" s="35"/>
      <c r="Q582" s="33"/>
      <c r="R582" s="34"/>
    </row>
    <row r="583" spans="1:18" ht="15.75" customHeight="1" x14ac:dyDescent="0.3">
      <c r="A583" s="22"/>
      <c r="B583" s="27" t="s">
        <v>34</v>
      </c>
      <c r="C583" s="27">
        <v>1128299</v>
      </c>
      <c r="D583" s="28">
        <v>44201</v>
      </c>
      <c r="E583" s="27" t="s">
        <v>35</v>
      </c>
      <c r="F583" s="27" t="s">
        <v>49</v>
      </c>
      <c r="G583" s="27" t="s">
        <v>50</v>
      </c>
      <c r="H583" s="27" t="s">
        <v>25</v>
      </c>
      <c r="I583" s="29">
        <v>0.4</v>
      </c>
      <c r="J583" s="30">
        <v>4250</v>
      </c>
      <c r="K583" s="31">
        <f t="shared" si="4"/>
        <v>1700</v>
      </c>
      <c r="L583" s="31">
        <f t="shared" si="5"/>
        <v>340</v>
      </c>
      <c r="M583" s="32">
        <v>0.2</v>
      </c>
      <c r="O583" s="37"/>
      <c r="P583" s="35"/>
      <c r="Q583" s="33"/>
      <c r="R583" s="34"/>
    </row>
    <row r="584" spans="1:18" ht="15.75" customHeight="1" x14ac:dyDescent="0.3">
      <c r="A584" s="22"/>
      <c r="B584" s="27" t="s">
        <v>34</v>
      </c>
      <c r="C584" s="27">
        <v>1128299</v>
      </c>
      <c r="D584" s="28">
        <v>44201</v>
      </c>
      <c r="E584" s="27" t="s">
        <v>35</v>
      </c>
      <c r="F584" s="27" t="s">
        <v>49</v>
      </c>
      <c r="G584" s="27" t="s">
        <v>50</v>
      </c>
      <c r="H584" s="27" t="s">
        <v>26</v>
      </c>
      <c r="I584" s="29">
        <v>0.4</v>
      </c>
      <c r="J584" s="30">
        <v>4250</v>
      </c>
      <c r="K584" s="31">
        <f t="shared" si="4"/>
        <v>1700</v>
      </c>
      <c r="L584" s="31">
        <f t="shared" si="5"/>
        <v>595</v>
      </c>
      <c r="M584" s="32">
        <v>0.35000000000000003</v>
      </c>
      <c r="O584" s="37"/>
      <c r="P584" s="35"/>
      <c r="Q584" s="33"/>
      <c r="R584" s="34"/>
    </row>
    <row r="585" spans="1:18" ht="15.75" customHeight="1" x14ac:dyDescent="0.3">
      <c r="A585" s="22"/>
      <c r="B585" s="27" t="s">
        <v>34</v>
      </c>
      <c r="C585" s="27">
        <v>1128299</v>
      </c>
      <c r="D585" s="28">
        <v>44201</v>
      </c>
      <c r="E585" s="27" t="s">
        <v>35</v>
      </c>
      <c r="F585" s="27" t="s">
        <v>49</v>
      </c>
      <c r="G585" s="27" t="s">
        <v>50</v>
      </c>
      <c r="H585" s="27" t="s">
        <v>27</v>
      </c>
      <c r="I585" s="29">
        <v>0.4</v>
      </c>
      <c r="J585" s="30">
        <v>2750</v>
      </c>
      <c r="K585" s="31">
        <f t="shared" si="4"/>
        <v>1100</v>
      </c>
      <c r="L585" s="31">
        <f t="shared" si="5"/>
        <v>330</v>
      </c>
      <c r="M585" s="32">
        <v>0.3</v>
      </c>
      <c r="O585" s="37"/>
      <c r="P585" s="35"/>
      <c r="Q585" s="33"/>
      <c r="R585" s="34"/>
    </row>
    <row r="586" spans="1:18" ht="15.75" customHeight="1" x14ac:dyDescent="0.3">
      <c r="A586" s="22"/>
      <c r="B586" s="27" t="s">
        <v>34</v>
      </c>
      <c r="C586" s="27">
        <v>1128299</v>
      </c>
      <c r="D586" s="28">
        <v>44201</v>
      </c>
      <c r="E586" s="27" t="s">
        <v>35</v>
      </c>
      <c r="F586" s="27" t="s">
        <v>49</v>
      </c>
      <c r="G586" s="27" t="s">
        <v>50</v>
      </c>
      <c r="H586" s="27" t="s">
        <v>28</v>
      </c>
      <c r="I586" s="29">
        <v>0.45</v>
      </c>
      <c r="J586" s="30">
        <v>2250</v>
      </c>
      <c r="K586" s="31">
        <f t="shared" si="4"/>
        <v>1012.5</v>
      </c>
      <c r="L586" s="31">
        <f t="shared" si="5"/>
        <v>506.25</v>
      </c>
      <c r="M586" s="32">
        <v>0.5</v>
      </c>
      <c r="O586" s="37"/>
      <c r="P586" s="35"/>
      <c r="Q586" s="33"/>
      <c r="R586" s="34"/>
    </row>
    <row r="587" spans="1:18" ht="15.75" customHeight="1" x14ac:dyDescent="0.3">
      <c r="A587" s="22"/>
      <c r="B587" s="27" t="s">
        <v>34</v>
      </c>
      <c r="C587" s="27">
        <v>1128299</v>
      </c>
      <c r="D587" s="28">
        <v>44201</v>
      </c>
      <c r="E587" s="27" t="s">
        <v>35</v>
      </c>
      <c r="F587" s="27" t="s">
        <v>49</v>
      </c>
      <c r="G587" s="27" t="s">
        <v>50</v>
      </c>
      <c r="H587" s="27" t="s">
        <v>29</v>
      </c>
      <c r="I587" s="29">
        <v>0.4</v>
      </c>
      <c r="J587" s="30">
        <v>4750</v>
      </c>
      <c r="K587" s="31">
        <f t="shared" si="4"/>
        <v>1900</v>
      </c>
      <c r="L587" s="31">
        <f t="shared" si="5"/>
        <v>285.00000000000006</v>
      </c>
      <c r="M587" s="32">
        <v>0.15000000000000002</v>
      </c>
      <c r="O587" s="37"/>
      <c r="P587" s="35"/>
      <c r="Q587" s="33"/>
      <c r="R587" s="34"/>
    </row>
    <row r="588" spans="1:18" ht="15.75" customHeight="1" x14ac:dyDescent="0.3">
      <c r="A588" s="22"/>
      <c r="B588" s="27" t="s">
        <v>34</v>
      </c>
      <c r="C588" s="27">
        <v>1128299</v>
      </c>
      <c r="D588" s="28">
        <v>44232</v>
      </c>
      <c r="E588" s="27" t="s">
        <v>35</v>
      </c>
      <c r="F588" s="27" t="s">
        <v>49</v>
      </c>
      <c r="G588" s="27" t="s">
        <v>50</v>
      </c>
      <c r="H588" s="27" t="s">
        <v>24</v>
      </c>
      <c r="I588" s="29">
        <v>0.3</v>
      </c>
      <c r="J588" s="30">
        <v>5250</v>
      </c>
      <c r="K588" s="31">
        <f t="shared" si="4"/>
        <v>1575</v>
      </c>
      <c r="L588" s="31">
        <f t="shared" si="5"/>
        <v>551.25</v>
      </c>
      <c r="M588" s="32">
        <v>0.35000000000000003</v>
      </c>
      <c r="O588" s="37"/>
      <c r="P588" s="35"/>
      <c r="Q588" s="33"/>
      <c r="R588" s="34"/>
    </row>
    <row r="589" spans="1:18" ht="15.75" customHeight="1" x14ac:dyDescent="0.3">
      <c r="A589" s="22"/>
      <c r="B589" s="27" t="s">
        <v>34</v>
      </c>
      <c r="C589" s="27">
        <v>1128299</v>
      </c>
      <c r="D589" s="28">
        <v>44232</v>
      </c>
      <c r="E589" s="27" t="s">
        <v>35</v>
      </c>
      <c r="F589" s="27" t="s">
        <v>49</v>
      </c>
      <c r="G589" s="27" t="s">
        <v>50</v>
      </c>
      <c r="H589" s="27" t="s">
        <v>25</v>
      </c>
      <c r="I589" s="29">
        <v>0.4</v>
      </c>
      <c r="J589" s="30">
        <v>4250</v>
      </c>
      <c r="K589" s="31">
        <f t="shared" si="4"/>
        <v>1700</v>
      </c>
      <c r="L589" s="31">
        <f t="shared" si="5"/>
        <v>340</v>
      </c>
      <c r="M589" s="32">
        <v>0.2</v>
      </c>
      <c r="O589" s="37"/>
      <c r="P589" s="35"/>
      <c r="Q589" s="33"/>
      <c r="R589" s="34"/>
    </row>
    <row r="590" spans="1:18" ht="15.75" customHeight="1" x14ac:dyDescent="0.3">
      <c r="A590" s="22"/>
      <c r="B590" s="27" t="s">
        <v>34</v>
      </c>
      <c r="C590" s="27">
        <v>1128299</v>
      </c>
      <c r="D590" s="28">
        <v>44232</v>
      </c>
      <c r="E590" s="27" t="s">
        <v>35</v>
      </c>
      <c r="F590" s="27" t="s">
        <v>49</v>
      </c>
      <c r="G590" s="27" t="s">
        <v>50</v>
      </c>
      <c r="H590" s="27" t="s">
        <v>26</v>
      </c>
      <c r="I590" s="29">
        <v>0.4</v>
      </c>
      <c r="J590" s="30">
        <v>4250</v>
      </c>
      <c r="K590" s="31">
        <f t="shared" si="4"/>
        <v>1700</v>
      </c>
      <c r="L590" s="31">
        <f t="shared" si="5"/>
        <v>595</v>
      </c>
      <c r="M590" s="32">
        <v>0.35000000000000003</v>
      </c>
      <c r="O590" s="37"/>
      <c r="P590" s="35"/>
      <c r="Q590" s="33"/>
      <c r="R590" s="34"/>
    </row>
    <row r="591" spans="1:18" ht="15.75" customHeight="1" x14ac:dyDescent="0.3">
      <c r="A591" s="22"/>
      <c r="B591" s="27" t="s">
        <v>34</v>
      </c>
      <c r="C591" s="27">
        <v>1128299</v>
      </c>
      <c r="D591" s="28">
        <v>44232</v>
      </c>
      <c r="E591" s="27" t="s">
        <v>35</v>
      </c>
      <c r="F591" s="27" t="s">
        <v>49</v>
      </c>
      <c r="G591" s="27" t="s">
        <v>50</v>
      </c>
      <c r="H591" s="27" t="s">
        <v>27</v>
      </c>
      <c r="I591" s="29">
        <v>0.4</v>
      </c>
      <c r="J591" s="30">
        <v>2750</v>
      </c>
      <c r="K591" s="31">
        <f t="shared" si="4"/>
        <v>1100</v>
      </c>
      <c r="L591" s="31">
        <f t="shared" si="5"/>
        <v>330</v>
      </c>
      <c r="M591" s="32">
        <v>0.3</v>
      </c>
      <c r="O591" s="37"/>
      <c r="P591" s="35"/>
      <c r="Q591" s="33"/>
      <c r="R591" s="34"/>
    </row>
    <row r="592" spans="1:18" ht="15.75" customHeight="1" x14ac:dyDescent="0.3">
      <c r="A592" s="22"/>
      <c r="B592" s="27" t="s">
        <v>34</v>
      </c>
      <c r="C592" s="27">
        <v>1128299</v>
      </c>
      <c r="D592" s="28">
        <v>44232</v>
      </c>
      <c r="E592" s="27" t="s">
        <v>35</v>
      </c>
      <c r="F592" s="27" t="s">
        <v>49</v>
      </c>
      <c r="G592" s="27" t="s">
        <v>50</v>
      </c>
      <c r="H592" s="27" t="s">
        <v>28</v>
      </c>
      <c r="I592" s="29">
        <v>0.45</v>
      </c>
      <c r="J592" s="30">
        <v>2000</v>
      </c>
      <c r="K592" s="31">
        <f t="shared" si="4"/>
        <v>900</v>
      </c>
      <c r="L592" s="31">
        <f t="shared" si="5"/>
        <v>450</v>
      </c>
      <c r="M592" s="32">
        <v>0.5</v>
      </c>
      <c r="O592" s="37"/>
      <c r="P592" s="35"/>
      <c r="Q592" s="33"/>
      <c r="R592" s="34"/>
    </row>
    <row r="593" spans="1:18" ht="15.75" customHeight="1" x14ac:dyDescent="0.3">
      <c r="A593" s="22"/>
      <c r="B593" s="27" t="s">
        <v>34</v>
      </c>
      <c r="C593" s="27">
        <v>1128299</v>
      </c>
      <c r="D593" s="28">
        <v>44232</v>
      </c>
      <c r="E593" s="27" t="s">
        <v>35</v>
      </c>
      <c r="F593" s="27" t="s">
        <v>49</v>
      </c>
      <c r="G593" s="27" t="s">
        <v>50</v>
      </c>
      <c r="H593" s="27" t="s">
        <v>29</v>
      </c>
      <c r="I593" s="29">
        <v>0.4</v>
      </c>
      <c r="J593" s="30">
        <v>4000</v>
      </c>
      <c r="K593" s="31">
        <f t="shared" si="4"/>
        <v>1600</v>
      </c>
      <c r="L593" s="31">
        <f t="shared" si="5"/>
        <v>240.00000000000003</v>
      </c>
      <c r="M593" s="32">
        <v>0.15000000000000002</v>
      </c>
      <c r="O593" s="37"/>
      <c r="P593" s="35"/>
      <c r="Q593" s="33"/>
      <c r="R593" s="34"/>
    </row>
    <row r="594" spans="1:18" ht="15.75" customHeight="1" x14ac:dyDescent="0.3">
      <c r="A594" s="22"/>
      <c r="B594" s="27" t="s">
        <v>34</v>
      </c>
      <c r="C594" s="27">
        <v>1128299</v>
      </c>
      <c r="D594" s="28">
        <v>44259</v>
      </c>
      <c r="E594" s="27" t="s">
        <v>35</v>
      </c>
      <c r="F594" s="27" t="s">
        <v>49</v>
      </c>
      <c r="G594" s="27" t="s">
        <v>50</v>
      </c>
      <c r="H594" s="27" t="s">
        <v>24</v>
      </c>
      <c r="I594" s="29">
        <v>0.4</v>
      </c>
      <c r="J594" s="30">
        <v>5500</v>
      </c>
      <c r="K594" s="31">
        <f t="shared" si="4"/>
        <v>2200</v>
      </c>
      <c r="L594" s="31">
        <f t="shared" si="5"/>
        <v>770.00000000000011</v>
      </c>
      <c r="M594" s="32">
        <v>0.35000000000000003</v>
      </c>
      <c r="O594" s="37"/>
      <c r="P594" s="35"/>
      <c r="Q594" s="33"/>
      <c r="R594" s="34"/>
    </row>
    <row r="595" spans="1:18" ht="15.75" customHeight="1" x14ac:dyDescent="0.3">
      <c r="A595" s="22"/>
      <c r="B595" s="27" t="s">
        <v>34</v>
      </c>
      <c r="C595" s="27">
        <v>1128299</v>
      </c>
      <c r="D595" s="28">
        <v>44259</v>
      </c>
      <c r="E595" s="27" t="s">
        <v>35</v>
      </c>
      <c r="F595" s="27" t="s">
        <v>49</v>
      </c>
      <c r="G595" s="27" t="s">
        <v>50</v>
      </c>
      <c r="H595" s="27" t="s">
        <v>25</v>
      </c>
      <c r="I595" s="29">
        <v>0.49999999999999994</v>
      </c>
      <c r="J595" s="30">
        <v>4000</v>
      </c>
      <c r="K595" s="31">
        <f t="shared" si="4"/>
        <v>1999.9999999999998</v>
      </c>
      <c r="L595" s="31">
        <f t="shared" si="5"/>
        <v>400</v>
      </c>
      <c r="M595" s="32">
        <v>0.2</v>
      </c>
      <c r="O595" s="37"/>
      <c r="P595" s="35"/>
      <c r="Q595" s="33"/>
      <c r="R595" s="34"/>
    </row>
    <row r="596" spans="1:18" ht="15.75" customHeight="1" x14ac:dyDescent="0.3">
      <c r="A596" s="22"/>
      <c r="B596" s="27" t="s">
        <v>34</v>
      </c>
      <c r="C596" s="27">
        <v>1128299</v>
      </c>
      <c r="D596" s="28">
        <v>44259</v>
      </c>
      <c r="E596" s="27" t="s">
        <v>35</v>
      </c>
      <c r="F596" s="27" t="s">
        <v>49</v>
      </c>
      <c r="G596" s="27" t="s">
        <v>50</v>
      </c>
      <c r="H596" s="27" t="s">
        <v>26</v>
      </c>
      <c r="I596" s="29">
        <v>0.54999999999999993</v>
      </c>
      <c r="J596" s="30">
        <v>4000</v>
      </c>
      <c r="K596" s="31">
        <f t="shared" si="4"/>
        <v>2199.9999999999995</v>
      </c>
      <c r="L596" s="31">
        <f t="shared" si="5"/>
        <v>769.99999999999989</v>
      </c>
      <c r="M596" s="32">
        <v>0.35000000000000003</v>
      </c>
      <c r="O596" s="37"/>
      <c r="P596" s="35"/>
      <c r="Q596" s="33"/>
      <c r="R596" s="34"/>
    </row>
    <row r="597" spans="1:18" ht="15.75" customHeight="1" x14ac:dyDescent="0.3">
      <c r="A597" s="22"/>
      <c r="B597" s="27" t="s">
        <v>34</v>
      </c>
      <c r="C597" s="27">
        <v>1128299</v>
      </c>
      <c r="D597" s="28">
        <v>44259</v>
      </c>
      <c r="E597" s="27" t="s">
        <v>35</v>
      </c>
      <c r="F597" s="27" t="s">
        <v>49</v>
      </c>
      <c r="G597" s="27" t="s">
        <v>50</v>
      </c>
      <c r="H597" s="27" t="s">
        <v>27</v>
      </c>
      <c r="I597" s="29">
        <v>0.54999999999999993</v>
      </c>
      <c r="J597" s="30">
        <v>3000</v>
      </c>
      <c r="K597" s="31">
        <f t="shared" si="4"/>
        <v>1649.9999999999998</v>
      </c>
      <c r="L597" s="31">
        <f t="shared" si="5"/>
        <v>494.99999999999989</v>
      </c>
      <c r="M597" s="32">
        <v>0.3</v>
      </c>
      <c r="O597" s="37"/>
      <c r="P597" s="35"/>
      <c r="Q597" s="33"/>
      <c r="R597" s="34"/>
    </row>
    <row r="598" spans="1:18" ht="15.75" customHeight="1" x14ac:dyDescent="0.3">
      <c r="A598" s="22"/>
      <c r="B598" s="27" t="s">
        <v>34</v>
      </c>
      <c r="C598" s="27">
        <v>1128299</v>
      </c>
      <c r="D598" s="28">
        <v>44259</v>
      </c>
      <c r="E598" s="27" t="s">
        <v>35</v>
      </c>
      <c r="F598" s="27" t="s">
        <v>49</v>
      </c>
      <c r="G598" s="27" t="s">
        <v>50</v>
      </c>
      <c r="H598" s="27" t="s">
        <v>28</v>
      </c>
      <c r="I598" s="29">
        <v>0.6</v>
      </c>
      <c r="J598" s="30">
        <v>1500</v>
      </c>
      <c r="K598" s="31">
        <f t="shared" si="4"/>
        <v>900</v>
      </c>
      <c r="L598" s="31">
        <f t="shared" si="5"/>
        <v>450</v>
      </c>
      <c r="M598" s="32">
        <v>0.5</v>
      </c>
      <c r="O598" s="37"/>
      <c r="P598" s="35"/>
      <c r="Q598" s="33"/>
      <c r="R598" s="34"/>
    </row>
    <row r="599" spans="1:18" ht="15.75" customHeight="1" x14ac:dyDescent="0.3">
      <c r="A599" s="22"/>
      <c r="B599" s="27" t="s">
        <v>34</v>
      </c>
      <c r="C599" s="27">
        <v>1128299</v>
      </c>
      <c r="D599" s="28">
        <v>44259</v>
      </c>
      <c r="E599" s="27" t="s">
        <v>35</v>
      </c>
      <c r="F599" s="27" t="s">
        <v>49</v>
      </c>
      <c r="G599" s="27" t="s">
        <v>50</v>
      </c>
      <c r="H599" s="27" t="s">
        <v>29</v>
      </c>
      <c r="I599" s="29">
        <v>0.54999999999999993</v>
      </c>
      <c r="J599" s="30">
        <v>3500</v>
      </c>
      <c r="K599" s="31">
        <f t="shared" si="4"/>
        <v>1924.9999999999998</v>
      </c>
      <c r="L599" s="31">
        <f t="shared" si="5"/>
        <v>288.75</v>
      </c>
      <c r="M599" s="32">
        <v>0.15000000000000002</v>
      </c>
      <c r="O599" s="37"/>
      <c r="P599" s="35"/>
      <c r="Q599" s="33"/>
      <c r="R599" s="34"/>
    </row>
    <row r="600" spans="1:18" ht="15.75" customHeight="1" x14ac:dyDescent="0.3">
      <c r="A600" s="22"/>
      <c r="B600" s="27" t="s">
        <v>34</v>
      </c>
      <c r="C600" s="27">
        <v>1128299</v>
      </c>
      <c r="D600" s="28">
        <v>44291</v>
      </c>
      <c r="E600" s="27" t="s">
        <v>35</v>
      </c>
      <c r="F600" s="27" t="s">
        <v>49</v>
      </c>
      <c r="G600" s="27" t="s">
        <v>50</v>
      </c>
      <c r="H600" s="27" t="s">
        <v>24</v>
      </c>
      <c r="I600" s="29">
        <v>0.6</v>
      </c>
      <c r="J600" s="30">
        <v>5250</v>
      </c>
      <c r="K600" s="31">
        <f t="shared" si="4"/>
        <v>3150</v>
      </c>
      <c r="L600" s="31">
        <f t="shared" si="5"/>
        <v>1102.5</v>
      </c>
      <c r="M600" s="32">
        <v>0.35000000000000003</v>
      </c>
      <c r="O600" s="37"/>
      <c r="P600" s="35"/>
      <c r="Q600" s="33"/>
      <c r="R600" s="34"/>
    </row>
    <row r="601" spans="1:18" ht="15.75" customHeight="1" x14ac:dyDescent="0.3">
      <c r="A601" s="22"/>
      <c r="B601" s="27" t="s">
        <v>34</v>
      </c>
      <c r="C601" s="27">
        <v>1128299</v>
      </c>
      <c r="D601" s="28">
        <v>44291</v>
      </c>
      <c r="E601" s="27" t="s">
        <v>35</v>
      </c>
      <c r="F601" s="27" t="s">
        <v>49</v>
      </c>
      <c r="G601" s="27" t="s">
        <v>50</v>
      </c>
      <c r="H601" s="27" t="s">
        <v>25</v>
      </c>
      <c r="I601" s="29">
        <v>0.65</v>
      </c>
      <c r="J601" s="30">
        <v>3250</v>
      </c>
      <c r="K601" s="31">
        <f t="shared" si="4"/>
        <v>2112.5</v>
      </c>
      <c r="L601" s="31">
        <f t="shared" si="5"/>
        <v>422.5</v>
      </c>
      <c r="M601" s="32">
        <v>0.2</v>
      </c>
      <c r="O601" s="37"/>
      <c r="P601" s="35"/>
      <c r="Q601" s="33"/>
      <c r="R601" s="34"/>
    </row>
    <row r="602" spans="1:18" ht="15.75" customHeight="1" x14ac:dyDescent="0.3">
      <c r="A602" s="22"/>
      <c r="B602" s="27" t="s">
        <v>34</v>
      </c>
      <c r="C602" s="27">
        <v>1128299</v>
      </c>
      <c r="D602" s="28">
        <v>44291</v>
      </c>
      <c r="E602" s="27" t="s">
        <v>35</v>
      </c>
      <c r="F602" s="27" t="s">
        <v>49</v>
      </c>
      <c r="G602" s="27" t="s">
        <v>50</v>
      </c>
      <c r="H602" s="27" t="s">
        <v>26</v>
      </c>
      <c r="I602" s="29">
        <v>0.65</v>
      </c>
      <c r="J602" s="30">
        <v>3750</v>
      </c>
      <c r="K602" s="31">
        <f t="shared" si="4"/>
        <v>2437.5</v>
      </c>
      <c r="L602" s="31">
        <f t="shared" si="5"/>
        <v>853.12500000000011</v>
      </c>
      <c r="M602" s="32">
        <v>0.35000000000000003</v>
      </c>
      <c r="O602" s="37"/>
      <c r="P602" s="35"/>
      <c r="Q602" s="33"/>
      <c r="R602" s="34"/>
    </row>
    <row r="603" spans="1:18" ht="15.75" customHeight="1" x14ac:dyDescent="0.3">
      <c r="A603" s="22"/>
      <c r="B603" s="27" t="s">
        <v>34</v>
      </c>
      <c r="C603" s="27">
        <v>1128299</v>
      </c>
      <c r="D603" s="28">
        <v>44291</v>
      </c>
      <c r="E603" s="27" t="s">
        <v>35</v>
      </c>
      <c r="F603" s="27" t="s">
        <v>49</v>
      </c>
      <c r="G603" s="27" t="s">
        <v>50</v>
      </c>
      <c r="H603" s="27" t="s">
        <v>27</v>
      </c>
      <c r="I603" s="29">
        <v>0.6</v>
      </c>
      <c r="J603" s="30">
        <v>2750</v>
      </c>
      <c r="K603" s="31">
        <f t="shared" si="4"/>
        <v>1650</v>
      </c>
      <c r="L603" s="31">
        <f t="shared" si="5"/>
        <v>495</v>
      </c>
      <c r="M603" s="32">
        <v>0.3</v>
      </c>
      <c r="O603" s="37"/>
      <c r="P603" s="35"/>
      <c r="Q603" s="33"/>
      <c r="R603" s="34"/>
    </row>
    <row r="604" spans="1:18" ht="15.75" customHeight="1" x14ac:dyDescent="0.3">
      <c r="A604" s="22"/>
      <c r="B604" s="27" t="s">
        <v>34</v>
      </c>
      <c r="C604" s="27">
        <v>1128299</v>
      </c>
      <c r="D604" s="28">
        <v>44291</v>
      </c>
      <c r="E604" s="27" t="s">
        <v>35</v>
      </c>
      <c r="F604" s="27" t="s">
        <v>49</v>
      </c>
      <c r="G604" s="27" t="s">
        <v>50</v>
      </c>
      <c r="H604" s="27" t="s">
        <v>28</v>
      </c>
      <c r="I604" s="29">
        <v>0.65</v>
      </c>
      <c r="J604" s="30">
        <v>1750</v>
      </c>
      <c r="K604" s="31">
        <f t="shared" si="4"/>
        <v>1137.5</v>
      </c>
      <c r="L604" s="31">
        <f t="shared" si="5"/>
        <v>568.75</v>
      </c>
      <c r="M604" s="32">
        <v>0.5</v>
      </c>
      <c r="O604" s="37"/>
      <c r="P604" s="35"/>
      <c r="Q604" s="33"/>
      <c r="R604" s="34"/>
    </row>
    <row r="605" spans="1:18" ht="15.75" customHeight="1" x14ac:dyDescent="0.3">
      <c r="A605" s="22"/>
      <c r="B605" s="27" t="s">
        <v>34</v>
      </c>
      <c r="C605" s="27">
        <v>1128299</v>
      </c>
      <c r="D605" s="28">
        <v>44291</v>
      </c>
      <c r="E605" s="27" t="s">
        <v>35</v>
      </c>
      <c r="F605" s="27" t="s">
        <v>49</v>
      </c>
      <c r="G605" s="27" t="s">
        <v>50</v>
      </c>
      <c r="H605" s="27" t="s">
        <v>29</v>
      </c>
      <c r="I605" s="29">
        <v>0.8</v>
      </c>
      <c r="J605" s="30">
        <v>3250</v>
      </c>
      <c r="K605" s="31">
        <f t="shared" si="4"/>
        <v>2600</v>
      </c>
      <c r="L605" s="31">
        <f t="shared" si="5"/>
        <v>390.00000000000006</v>
      </c>
      <c r="M605" s="32">
        <v>0.15000000000000002</v>
      </c>
      <c r="O605" s="37"/>
      <c r="P605" s="35"/>
      <c r="Q605" s="33"/>
      <c r="R605" s="34"/>
    </row>
    <row r="606" spans="1:18" ht="15.75" customHeight="1" x14ac:dyDescent="0.3">
      <c r="A606" s="22"/>
      <c r="B606" s="27" t="s">
        <v>34</v>
      </c>
      <c r="C606" s="27">
        <v>1128299</v>
      </c>
      <c r="D606" s="28">
        <v>44322</v>
      </c>
      <c r="E606" s="27" t="s">
        <v>35</v>
      </c>
      <c r="F606" s="27" t="s">
        <v>49</v>
      </c>
      <c r="G606" s="27" t="s">
        <v>50</v>
      </c>
      <c r="H606" s="27" t="s">
        <v>24</v>
      </c>
      <c r="I606" s="29">
        <v>0.6</v>
      </c>
      <c r="J606" s="30">
        <v>5250</v>
      </c>
      <c r="K606" s="31">
        <f t="shared" si="4"/>
        <v>3150</v>
      </c>
      <c r="L606" s="31">
        <f t="shared" si="5"/>
        <v>1575</v>
      </c>
      <c r="M606" s="32">
        <v>0.5</v>
      </c>
      <c r="O606" s="37"/>
      <c r="P606" s="35"/>
      <c r="Q606" s="33"/>
      <c r="R606" s="34"/>
    </row>
    <row r="607" spans="1:18" ht="15.75" customHeight="1" x14ac:dyDescent="0.3">
      <c r="A607" s="22"/>
      <c r="B607" s="27" t="s">
        <v>34</v>
      </c>
      <c r="C607" s="27">
        <v>1128299</v>
      </c>
      <c r="D607" s="28">
        <v>44322</v>
      </c>
      <c r="E607" s="27" t="s">
        <v>35</v>
      </c>
      <c r="F607" s="27" t="s">
        <v>49</v>
      </c>
      <c r="G607" s="27" t="s">
        <v>50</v>
      </c>
      <c r="H607" s="27" t="s">
        <v>25</v>
      </c>
      <c r="I607" s="29">
        <v>0.65</v>
      </c>
      <c r="J607" s="30">
        <v>3750</v>
      </c>
      <c r="K607" s="31">
        <f t="shared" si="4"/>
        <v>2437.5</v>
      </c>
      <c r="L607" s="31">
        <f t="shared" si="5"/>
        <v>853.125</v>
      </c>
      <c r="M607" s="32">
        <v>0.35</v>
      </c>
      <c r="O607" s="37"/>
      <c r="P607" s="35"/>
      <c r="Q607" s="33"/>
      <c r="R607" s="34"/>
    </row>
    <row r="608" spans="1:18" ht="15.75" customHeight="1" x14ac:dyDescent="0.3">
      <c r="A608" s="22"/>
      <c r="B608" s="27" t="s">
        <v>34</v>
      </c>
      <c r="C608" s="27">
        <v>1128299</v>
      </c>
      <c r="D608" s="28">
        <v>44322</v>
      </c>
      <c r="E608" s="27" t="s">
        <v>35</v>
      </c>
      <c r="F608" s="27" t="s">
        <v>49</v>
      </c>
      <c r="G608" s="27" t="s">
        <v>50</v>
      </c>
      <c r="H608" s="27" t="s">
        <v>26</v>
      </c>
      <c r="I608" s="29">
        <v>0.65</v>
      </c>
      <c r="J608" s="30">
        <v>3750</v>
      </c>
      <c r="K608" s="31">
        <f t="shared" si="4"/>
        <v>2437.5</v>
      </c>
      <c r="L608" s="31">
        <f t="shared" si="5"/>
        <v>1218.75</v>
      </c>
      <c r="M608" s="32">
        <v>0.5</v>
      </c>
      <c r="O608" s="37"/>
      <c r="P608" s="35"/>
      <c r="Q608" s="33"/>
      <c r="R608" s="34"/>
    </row>
    <row r="609" spans="1:18" ht="15.75" customHeight="1" x14ac:dyDescent="0.3">
      <c r="A609" s="22"/>
      <c r="B609" s="27" t="s">
        <v>34</v>
      </c>
      <c r="C609" s="27">
        <v>1128299</v>
      </c>
      <c r="D609" s="28">
        <v>44322</v>
      </c>
      <c r="E609" s="27" t="s">
        <v>35</v>
      </c>
      <c r="F609" s="27" t="s">
        <v>49</v>
      </c>
      <c r="G609" s="27" t="s">
        <v>50</v>
      </c>
      <c r="H609" s="27" t="s">
        <v>27</v>
      </c>
      <c r="I609" s="29">
        <v>0.6</v>
      </c>
      <c r="J609" s="30">
        <v>2750</v>
      </c>
      <c r="K609" s="31">
        <f t="shared" si="4"/>
        <v>1650</v>
      </c>
      <c r="L609" s="31">
        <f t="shared" si="5"/>
        <v>742.49999999999989</v>
      </c>
      <c r="M609" s="32">
        <v>0.44999999999999996</v>
      </c>
      <c r="O609" s="37"/>
      <c r="P609" s="35"/>
      <c r="Q609" s="33"/>
      <c r="R609" s="34"/>
    </row>
    <row r="610" spans="1:18" ht="15.75" customHeight="1" x14ac:dyDescent="0.3">
      <c r="A610" s="22"/>
      <c r="B610" s="27" t="s">
        <v>34</v>
      </c>
      <c r="C610" s="27">
        <v>1128299</v>
      </c>
      <c r="D610" s="28">
        <v>44322</v>
      </c>
      <c r="E610" s="27" t="s">
        <v>35</v>
      </c>
      <c r="F610" s="27" t="s">
        <v>49</v>
      </c>
      <c r="G610" s="27" t="s">
        <v>50</v>
      </c>
      <c r="H610" s="27" t="s">
        <v>28</v>
      </c>
      <c r="I610" s="29">
        <v>0.65</v>
      </c>
      <c r="J610" s="30">
        <v>1750</v>
      </c>
      <c r="K610" s="31">
        <f t="shared" si="4"/>
        <v>1137.5</v>
      </c>
      <c r="L610" s="31">
        <f t="shared" si="5"/>
        <v>739.37500000000011</v>
      </c>
      <c r="M610" s="32">
        <v>0.65000000000000013</v>
      </c>
      <c r="O610" s="37"/>
      <c r="P610" s="35"/>
      <c r="Q610" s="33"/>
      <c r="R610" s="34"/>
    </row>
    <row r="611" spans="1:18" ht="15.75" customHeight="1" x14ac:dyDescent="0.3">
      <c r="A611" s="22"/>
      <c r="B611" s="27" t="s">
        <v>34</v>
      </c>
      <c r="C611" s="27">
        <v>1128299</v>
      </c>
      <c r="D611" s="28">
        <v>44322</v>
      </c>
      <c r="E611" s="27" t="s">
        <v>35</v>
      </c>
      <c r="F611" s="27" t="s">
        <v>49</v>
      </c>
      <c r="G611" s="27" t="s">
        <v>50</v>
      </c>
      <c r="H611" s="27" t="s">
        <v>29</v>
      </c>
      <c r="I611" s="29">
        <v>0.8</v>
      </c>
      <c r="J611" s="30">
        <v>4750</v>
      </c>
      <c r="K611" s="31">
        <f t="shared" si="4"/>
        <v>3800</v>
      </c>
      <c r="L611" s="31">
        <f t="shared" si="5"/>
        <v>1140</v>
      </c>
      <c r="M611" s="32">
        <v>0.3</v>
      </c>
      <c r="O611" s="37"/>
      <c r="P611" s="35"/>
      <c r="Q611" s="33"/>
      <c r="R611" s="34"/>
    </row>
    <row r="612" spans="1:18" ht="15.75" customHeight="1" x14ac:dyDescent="0.3">
      <c r="A612" s="22"/>
      <c r="B612" s="27" t="s">
        <v>34</v>
      </c>
      <c r="C612" s="27">
        <v>1128299</v>
      </c>
      <c r="D612" s="28">
        <v>44352</v>
      </c>
      <c r="E612" s="27" t="s">
        <v>35</v>
      </c>
      <c r="F612" s="27" t="s">
        <v>49</v>
      </c>
      <c r="G612" s="27" t="s">
        <v>50</v>
      </c>
      <c r="H612" s="27" t="s">
        <v>24</v>
      </c>
      <c r="I612" s="29">
        <v>0.6</v>
      </c>
      <c r="J612" s="30">
        <v>7250</v>
      </c>
      <c r="K612" s="31">
        <f t="shared" si="4"/>
        <v>4350</v>
      </c>
      <c r="L612" s="31">
        <f t="shared" si="5"/>
        <v>2175</v>
      </c>
      <c r="M612" s="32">
        <v>0.5</v>
      </c>
      <c r="O612" s="37"/>
      <c r="P612" s="35"/>
      <c r="Q612" s="33"/>
      <c r="R612" s="34"/>
    </row>
    <row r="613" spans="1:18" ht="15.75" customHeight="1" x14ac:dyDescent="0.3">
      <c r="A613" s="22"/>
      <c r="B613" s="27" t="s">
        <v>34</v>
      </c>
      <c r="C613" s="27">
        <v>1128299</v>
      </c>
      <c r="D613" s="28">
        <v>44352</v>
      </c>
      <c r="E613" s="27" t="s">
        <v>35</v>
      </c>
      <c r="F613" s="27" t="s">
        <v>49</v>
      </c>
      <c r="G613" s="27" t="s">
        <v>50</v>
      </c>
      <c r="H613" s="27" t="s">
        <v>25</v>
      </c>
      <c r="I613" s="29">
        <v>0.65</v>
      </c>
      <c r="J613" s="30">
        <v>5750</v>
      </c>
      <c r="K613" s="31">
        <f t="shared" si="4"/>
        <v>3737.5</v>
      </c>
      <c r="L613" s="31">
        <f t="shared" si="5"/>
        <v>1308.125</v>
      </c>
      <c r="M613" s="32">
        <v>0.35</v>
      </c>
      <c r="O613" s="37"/>
      <c r="P613" s="35"/>
      <c r="Q613" s="33"/>
      <c r="R613" s="34"/>
    </row>
    <row r="614" spans="1:18" ht="15.75" customHeight="1" x14ac:dyDescent="0.3">
      <c r="A614" s="22"/>
      <c r="B614" s="27" t="s">
        <v>34</v>
      </c>
      <c r="C614" s="27">
        <v>1128299</v>
      </c>
      <c r="D614" s="28">
        <v>44352</v>
      </c>
      <c r="E614" s="27" t="s">
        <v>35</v>
      </c>
      <c r="F614" s="27" t="s">
        <v>49</v>
      </c>
      <c r="G614" s="27" t="s">
        <v>50</v>
      </c>
      <c r="H614" s="27" t="s">
        <v>26</v>
      </c>
      <c r="I614" s="29">
        <v>0.65</v>
      </c>
      <c r="J614" s="30">
        <v>5750</v>
      </c>
      <c r="K614" s="31">
        <f t="shared" si="4"/>
        <v>3737.5</v>
      </c>
      <c r="L614" s="31">
        <f t="shared" si="5"/>
        <v>1868.75</v>
      </c>
      <c r="M614" s="32">
        <v>0.5</v>
      </c>
      <c r="O614" s="37"/>
      <c r="P614" s="35"/>
      <c r="Q614" s="33"/>
      <c r="R614" s="34"/>
    </row>
    <row r="615" spans="1:18" ht="15.75" customHeight="1" x14ac:dyDescent="0.3">
      <c r="A615" s="22"/>
      <c r="B615" s="27" t="s">
        <v>34</v>
      </c>
      <c r="C615" s="27">
        <v>1128299</v>
      </c>
      <c r="D615" s="28">
        <v>44352</v>
      </c>
      <c r="E615" s="27" t="s">
        <v>35</v>
      </c>
      <c r="F615" s="27" t="s">
        <v>49</v>
      </c>
      <c r="G615" s="27" t="s">
        <v>50</v>
      </c>
      <c r="H615" s="27" t="s">
        <v>27</v>
      </c>
      <c r="I615" s="29">
        <v>0.65</v>
      </c>
      <c r="J615" s="30">
        <v>4500</v>
      </c>
      <c r="K615" s="31">
        <f t="shared" si="4"/>
        <v>2925</v>
      </c>
      <c r="L615" s="31">
        <f t="shared" si="5"/>
        <v>1316.2499999999998</v>
      </c>
      <c r="M615" s="32">
        <v>0.44999999999999996</v>
      </c>
      <c r="O615" s="37"/>
      <c r="P615" s="35"/>
      <c r="Q615" s="33"/>
      <c r="R615" s="34"/>
    </row>
    <row r="616" spans="1:18" ht="15.75" customHeight="1" x14ac:dyDescent="0.3">
      <c r="A616" s="22"/>
      <c r="B616" s="27" t="s">
        <v>34</v>
      </c>
      <c r="C616" s="27">
        <v>1128299</v>
      </c>
      <c r="D616" s="28">
        <v>44352</v>
      </c>
      <c r="E616" s="27" t="s">
        <v>35</v>
      </c>
      <c r="F616" s="27" t="s">
        <v>49</v>
      </c>
      <c r="G616" s="27" t="s">
        <v>50</v>
      </c>
      <c r="H616" s="27" t="s">
        <v>28</v>
      </c>
      <c r="I616" s="29">
        <v>0.70000000000000007</v>
      </c>
      <c r="J616" s="30">
        <v>3250</v>
      </c>
      <c r="K616" s="31">
        <f t="shared" si="4"/>
        <v>2275</v>
      </c>
      <c r="L616" s="31">
        <f t="shared" si="5"/>
        <v>1478.7500000000002</v>
      </c>
      <c r="M616" s="32">
        <v>0.65000000000000013</v>
      </c>
      <c r="O616" s="37"/>
      <c r="P616" s="35"/>
      <c r="Q616" s="33"/>
      <c r="R616" s="34"/>
    </row>
    <row r="617" spans="1:18" ht="15.75" customHeight="1" x14ac:dyDescent="0.3">
      <c r="A617" s="22"/>
      <c r="B617" s="27" t="s">
        <v>34</v>
      </c>
      <c r="C617" s="27">
        <v>1128299</v>
      </c>
      <c r="D617" s="28">
        <v>44352</v>
      </c>
      <c r="E617" s="27" t="s">
        <v>35</v>
      </c>
      <c r="F617" s="27" t="s">
        <v>49</v>
      </c>
      <c r="G617" s="27" t="s">
        <v>50</v>
      </c>
      <c r="H617" s="27" t="s">
        <v>29</v>
      </c>
      <c r="I617" s="29">
        <v>0.85000000000000009</v>
      </c>
      <c r="J617" s="30">
        <v>6250</v>
      </c>
      <c r="K617" s="31">
        <f t="shared" si="4"/>
        <v>5312.5000000000009</v>
      </c>
      <c r="L617" s="31">
        <f t="shared" si="5"/>
        <v>1593.7500000000002</v>
      </c>
      <c r="M617" s="32">
        <v>0.3</v>
      </c>
      <c r="O617" s="37"/>
      <c r="P617" s="35"/>
      <c r="Q617" s="33"/>
      <c r="R617" s="34"/>
    </row>
    <row r="618" spans="1:18" ht="15.75" customHeight="1" x14ac:dyDescent="0.3">
      <c r="A618" s="22"/>
      <c r="B618" s="27" t="s">
        <v>34</v>
      </c>
      <c r="C618" s="27">
        <v>1128299</v>
      </c>
      <c r="D618" s="28">
        <v>44381</v>
      </c>
      <c r="E618" s="27" t="s">
        <v>35</v>
      </c>
      <c r="F618" s="27" t="s">
        <v>49</v>
      </c>
      <c r="G618" s="27" t="s">
        <v>50</v>
      </c>
      <c r="H618" s="27" t="s">
        <v>24</v>
      </c>
      <c r="I618" s="29">
        <v>0.65</v>
      </c>
      <c r="J618" s="30">
        <v>7750</v>
      </c>
      <c r="K618" s="31">
        <f t="shared" si="4"/>
        <v>5037.5</v>
      </c>
      <c r="L618" s="31">
        <f t="shared" si="5"/>
        <v>2266.875</v>
      </c>
      <c r="M618" s="32">
        <v>0.45</v>
      </c>
      <c r="O618" s="37"/>
      <c r="P618" s="35"/>
      <c r="Q618" s="33"/>
      <c r="R618" s="34"/>
    </row>
    <row r="619" spans="1:18" ht="15.75" customHeight="1" x14ac:dyDescent="0.3">
      <c r="A619" s="22"/>
      <c r="B619" s="27" t="s">
        <v>34</v>
      </c>
      <c r="C619" s="27">
        <v>1128299</v>
      </c>
      <c r="D619" s="28">
        <v>44381</v>
      </c>
      <c r="E619" s="27" t="s">
        <v>35</v>
      </c>
      <c r="F619" s="27" t="s">
        <v>49</v>
      </c>
      <c r="G619" s="27" t="s">
        <v>50</v>
      </c>
      <c r="H619" s="27" t="s">
        <v>25</v>
      </c>
      <c r="I619" s="29">
        <v>0.70000000000000007</v>
      </c>
      <c r="J619" s="30">
        <v>6250</v>
      </c>
      <c r="K619" s="31">
        <f t="shared" si="4"/>
        <v>4375</v>
      </c>
      <c r="L619" s="31">
        <f t="shared" si="5"/>
        <v>1312.5</v>
      </c>
      <c r="M619" s="32">
        <v>0.3</v>
      </c>
      <c r="O619" s="37"/>
      <c r="P619" s="35"/>
      <c r="Q619" s="33"/>
      <c r="R619" s="34"/>
    </row>
    <row r="620" spans="1:18" ht="15.75" customHeight="1" x14ac:dyDescent="0.3">
      <c r="A620" s="22"/>
      <c r="B620" s="27" t="s">
        <v>34</v>
      </c>
      <c r="C620" s="27">
        <v>1128299</v>
      </c>
      <c r="D620" s="28">
        <v>44381</v>
      </c>
      <c r="E620" s="27" t="s">
        <v>35</v>
      </c>
      <c r="F620" s="27" t="s">
        <v>49</v>
      </c>
      <c r="G620" s="27" t="s">
        <v>50</v>
      </c>
      <c r="H620" s="27" t="s">
        <v>26</v>
      </c>
      <c r="I620" s="29">
        <v>0.70000000000000007</v>
      </c>
      <c r="J620" s="30">
        <v>5750</v>
      </c>
      <c r="K620" s="31">
        <f t="shared" si="4"/>
        <v>4025.0000000000005</v>
      </c>
      <c r="L620" s="31">
        <f t="shared" si="5"/>
        <v>1811.2500000000002</v>
      </c>
      <c r="M620" s="32">
        <v>0.45</v>
      </c>
      <c r="O620" s="37"/>
      <c r="P620" s="35"/>
      <c r="Q620" s="33"/>
      <c r="R620" s="34"/>
    </row>
    <row r="621" spans="1:18" ht="15.75" customHeight="1" x14ac:dyDescent="0.3">
      <c r="A621" s="22"/>
      <c r="B621" s="27" t="s">
        <v>34</v>
      </c>
      <c r="C621" s="27">
        <v>1128299</v>
      </c>
      <c r="D621" s="28">
        <v>44381</v>
      </c>
      <c r="E621" s="27" t="s">
        <v>35</v>
      </c>
      <c r="F621" s="27" t="s">
        <v>49</v>
      </c>
      <c r="G621" s="27" t="s">
        <v>50</v>
      </c>
      <c r="H621" s="27" t="s">
        <v>27</v>
      </c>
      <c r="I621" s="29">
        <v>0.65</v>
      </c>
      <c r="J621" s="30">
        <v>4750</v>
      </c>
      <c r="K621" s="31">
        <f t="shared" si="4"/>
        <v>3087.5</v>
      </c>
      <c r="L621" s="31">
        <f t="shared" si="5"/>
        <v>1235</v>
      </c>
      <c r="M621" s="32">
        <v>0.39999999999999997</v>
      </c>
      <c r="O621" s="37"/>
      <c r="P621" s="35"/>
      <c r="Q621" s="33"/>
      <c r="R621" s="34"/>
    </row>
    <row r="622" spans="1:18" ht="15.75" customHeight="1" x14ac:dyDescent="0.3">
      <c r="A622" s="22"/>
      <c r="B622" s="27" t="s">
        <v>34</v>
      </c>
      <c r="C622" s="27">
        <v>1128299</v>
      </c>
      <c r="D622" s="28">
        <v>44381</v>
      </c>
      <c r="E622" s="27" t="s">
        <v>35</v>
      </c>
      <c r="F622" s="27" t="s">
        <v>49</v>
      </c>
      <c r="G622" s="27" t="s">
        <v>50</v>
      </c>
      <c r="H622" s="27" t="s">
        <v>28</v>
      </c>
      <c r="I622" s="29">
        <v>0.70000000000000007</v>
      </c>
      <c r="J622" s="30">
        <v>5250</v>
      </c>
      <c r="K622" s="31">
        <f t="shared" si="4"/>
        <v>3675.0000000000005</v>
      </c>
      <c r="L622" s="31">
        <f t="shared" si="5"/>
        <v>2205.0000000000005</v>
      </c>
      <c r="M622" s="32">
        <v>0.60000000000000009</v>
      </c>
      <c r="O622" s="37"/>
      <c r="P622" s="35"/>
      <c r="Q622" s="33"/>
      <c r="R622" s="34"/>
    </row>
    <row r="623" spans="1:18" ht="15.75" customHeight="1" x14ac:dyDescent="0.3">
      <c r="A623" s="22"/>
      <c r="B623" s="27" t="s">
        <v>34</v>
      </c>
      <c r="C623" s="27">
        <v>1128299</v>
      </c>
      <c r="D623" s="28">
        <v>44381</v>
      </c>
      <c r="E623" s="27" t="s">
        <v>35</v>
      </c>
      <c r="F623" s="27" t="s">
        <v>49</v>
      </c>
      <c r="G623" s="27" t="s">
        <v>50</v>
      </c>
      <c r="H623" s="27" t="s">
        <v>29</v>
      </c>
      <c r="I623" s="29">
        <v>0.85000000000000009</v>
      </c>
      <c r="J623" s="30">
        <v>5250</v>
      </c>
      <c r="K623" s="31">
        <f t="shared" si="4"/>
        <v>4462.5000000000009</v>
      </c>
      <c r="L623" s="31">
        <f t="shared" si="5"/>
        <v>1115.6250000000002</v>
      </c>
      <c r="M623" s="32">
        <v>0.25</v>
      </c>
      <c r="O623" s="37"/>
      <c r="P623" s="35"/>
      <c r="Q623" s="33"/>
      <c r="R623" s="34"/>
    </row>
    <row r="624" spans="1:18" ht="15.75" customHeight="1" x14ac:dyDescent="0.3">
      <c r="A624" s="22"/>
      <c r="B624" s="27" t="s">
        <v>34</v>
      </c>
      <c r="C624" s="27">
        <v>1128299</v>
      </c>
      <c r="D624" s="28">
        <v>44413</v>
      </c>
      <c r="E624" s="27" t="s">
        <v>35</v>
      </c>
      <c r="F624" s="27" t="s">
        <v>49</v>
      </c>
      <c r="G624" s="27" t="s">
        <v>50</v>
      </c>
      <c r="H624" s="27" t="s">
        <v>24</v>
      </c>
      <c r="I624" s="29">
        <v>0.70000000000000007</v>
      </c>
      <c r="J624" s="30">
        <v>7250</v>
      </c>
      <c r="K624" s="31">
        <f t="shared" si="4"/>
        <v>5075.0000000000009</v>
      </c>
      <c r="L624" s="31">
        <f t="shared" si="5"/>
        <v>2283.7500000000005</v>
      </c>
      <c r="M624" s="32">
        <v>0.45</v>
      </c>
      <c r="O624" s="37"/>
      <c r="P624" s="35"/>
      <c r="Q624" s="33"/>
      <c r="R624" s="34"/>
    </row>
    <row r="625" spans="1:18" ht="15.75" customHeight="1" x14ac:dyDescent="0.3">
      <c r="A625" s="22"/>
      <c r="B625" s="27" t="s">
        <v>34</v>
      </c>
      <c r="C625" s="27">
        <v>1128299</v>
      </c>
      <c r="D625" s="28">
        <v>44413</v>
      </c>
      <c r="E625" s="27" t="s">
        <v>35</v>
      </c>
      <c r="F625" s="27" t="s">
        <v>49</v>
      </c>
      <c r="G625" s="27" t="s">
        <v>50</v>
      </c>
      <c r="H625" s="27" t="s">
        <v>25</v>
      </c>
      <c r="I625" s="29">
        <v>0.75000000000000011</v>
      </c>
      <c r="J625" s="30">
        <v>6750</v>
      </c>
      <c r="K625" s="31">
        <f t="shared" si="4"/>
        <v>5062.5000000000009</v>
      </c>
      <c r="L625" s="31">
        <f t="shared" si="5"/>
        <v>1518.7500000000002</v>
      </c>
      <c r="M625" s="32">
        <v>0.3</v>
      </c>
      <c r="O625" s="37"/>
      <c r="P625" s="35"/>
      <c r="Q625" s="33"/>
      <c r="R625" s="34"/>
    </row>
    <row r="626" spans="1:18" ht="15.75" customHeight="1" x14ac:dyDescent="0.3">
      <c r="A626" s="22"/>
      <c r="B626" s="27" t="s">
        <v>34</v>
      </c>
      <c r="C626" s="27">
        <v>1128299</v>
      </c>
      <c r="D626" s="28">
        <v>44413</v>
      </c>
      <c r="E626" s="27" t="s">
        <v>35</v>
      </c>
      <c r="F626" s="27" t="s">
        <v>49</v>
      </c>
      <c r="G626" s="27" t="s">
        <v>50</v>
      </c>
      <c r="H626" s="27" t="s">
        <v>26</v>
      </c>
      <c r="I626" s="29">
        <v>0.70000000000000007</v>
      </c>
      <c r="J626" s="30">
        <v>5500</v>
      </c>
      <c r="K626" s="31">
        <f t="shared" si="4"/>
        <v>3850.0000000000005</v>
      </c>
      <c r="L626" s="31">
        <f t="shared" si="5"/>
        <v>1732.5000000000002</v>
      </c>
      <c r="M626" s="32">
        <v>0.45</v>
      </c>
      <c r="O626" s="37"/>
      <c r="P626" s="35"/>
      <c r="Q626" s="33"/>
      <c r="R626" s="34"/>
    </row>
    <row r="627" spans="1:18" ht="15.75" customHeight="1" x14ac:dyDescent="0.3">
      <c r="A627" s="22"/>
      <c r="B627" s="27" t="s">
        <v>34</v>
      </c>
      <c r="C627" s="27">
        <v>1128299</v>
      </c>
      <c r="D627" s="28">
        <v>44413</v>
      </c>
      <c r="E627" s="27" t="s">
        <v>35</v>
      </c>
      <c r="F627" s="27" t="s">
        <v>49</v>
      </c>
      <c r="G627" s="27" t="s">
        <v>50</v>
      </c>
      <c r="H627" s="27" t="s">
        <v>27</v>
      </c>
      <c r="I627" s="29">
        <v>0.70000000000000007</v>
      </c>
      <c r="J627" s="30">
        <v>5000</v>
      </c>
      <c r="K627" s="31">
        <f t="shared" si="4"/>
        <v>3500.0000000000005</v>
      </c>
      <c r="L627" s="31">
        <f t="shared" si="5"/>
        <v>1400</v>
      </c>
      <c r="M627" s="32">
        <v>0.39999999999999997</v>
      </c>
      <c r="O627" s="37"/>
      <c r="P627" s="35"/>
      <c r="Q627" s="33"/>
      <c r="R627" s="34"/>
    </row>
    <row r="628" spans="1:18" ht="15.75" customHeight="1" x14ac:dyDescent="0.3">
      <c r="A628" s="22"/>
      <c r="B628" s="27" t="s">
        <v>34</v>
      </c>
      <c r="C628" s="27">
        <v>1128299</v>
      </c>
      <c r="D628" s="28">
        <v>44413</v>
      </c>
      <c r="E628" s="27" t="s">
        <v>35</v>
      </c>
      <c r="F628" s="27" t="s">
        <v>49</v>
      </c>
      <c r="G628" s="27" t="s">
        <v>50</v>
      </c>
      <c r="H628" s="27" t="s">
        <v>28</v>
      </c>
      <c r="I628" s="29">
        <v>0.75</v>
      </c>
      <c r="J628" s="30">
        <v>5000</v>
      </c>
      <c r="K628" s="31">
        <f t="shared" si="4"/>
        <v>3750</v>
      </c>
      <c r="L628" s="31">
        <f t="shared" si="5"/>
        <v>2250.0000000000005</v>
      </c>
      <c r="M628" s="32">
        <v>0.60000000000000009</v>
      </c>
      <c r="O628" s="37"/>
      <c r="P628" s="35"/>
      <c r="Q628" s="33"/>
      <c r="R628" s="34"/>
    </row>
    <row r="629" spans="1:18" ht="15.75" customHeight="1" x14ac:dyDescent="0.3">
      <c r="A629" s="22"/>
      <c r="B629" s="27" t="s">
        <v>34</v>
      </c>
      <c r="C629" s="27">
        <v>1128299</v>
      </c>
      <c r="D629" s="28">
        <v>44413</v>
      </c>
      <c r="E629" s="27" t="s">
        <v>35</v>
      </c>
      <c r="F629" s="27" t="s">
        <v>49</v>
      </c>
      <c r="G629" s="27" t="s">
        <v>50</v>
      </c>
      <c r="H629" s="27" t="s">
        <v>29</v>
      </c>
      <c r="I629" s="29">
        <v>0.8</v>
      </c>
      <c r="J629" s="30">
        <v>4000</v>
      </c>
      <c r="K629" s="31">
        <f t="shared" si="4"/>
        <v>3200</v>
      </c>
      <c r="L629" s="31">
        <f t="shared" si="5"/>
        <v>800</v>
      </c>
      <c r="M629" s="32">
        <v>0.25</v>
      </c>
      <c r="O629" s="37"/>
      <c r="P629" s="35"/>
      <c r="Q629" s="33"/>
      <c r="R629" s="34"/>
    </row>
    <row r="630" spans="1:18" ht="15.75" customHeight="1" x14ac:dyDescent="0.3">
      <c r="A630" s="22"/>
      <c r="B630" s="27" t="s">
        <v>34</v>
      </c>
      <c r="C630" s="27">
        <v>1128299</v>
      </c>
      <c r="D630" s="28">
        <v>44445</v>
      </c>
      <c r="E630" s="27" t="s">
        <v>35</v>
      </c>
      <c r="F630" s="27" t="s">
        <v>49</v>
      </c>
      <c r="G630" s="27" t="s">
        <v>50</v>
      </c>
      <c r="H630" s="27" t="s">
        <v>24</v>
      </c>
      <c r="I630" s="29">
        <v>0.65000000000000013</v>
      </c>
      <c r="J630" s="30">
        <v>6000</v>
      </c>
      <c r="K630" s="31">
        <f t="shared" si="4"/>
        <v>3900.0000000000009</v>
      </c>
      <c r="L630" s="31">
        <f t="shared" si="5"/>
        <v>1560.0000000000005</v>
      </c>
      <c r="M630" s="32">
        <v>0.4</v>
      </c>
      <c r="O630" s="37"/>
      <c r="P630" s="35"/>
      <c r="Q630" s="33"/>
      <c r="R630" s="34"/>
    </row>
    <row r="631" spans="1:18" ht="15.75" customHeight="1" x14ac:dyDescent="0.3">
      <c r="A631" s="22"/>
      <c r="B631" s="27" t="s">
        <v>34</v>
      </c>
      <c r="C631" s="27">
        <v>1128299</v>
      </c>
      <c r="D631" s="28">
        <v>44445</v>
      </c>
      <c r="E631" s="27" t="s">
        <v>35</v>
      </c>
      <c r="F631" s="27" t="s">
        <v>49</v>
      </c>
      <c r="G631" s="27" t="s">
        <v>50</v>
      </c>
      <c r="H631" s="27" t="s">
        <v>25</v>
      </c>
      <c r="I631" s="29">
        <v>0.70000000000000018</v>
      </c>
      <c r="J631" s="30">
        <v>6000</v>
      </c>
      <c r="K631" s="31">
        <f t="shared" si="4"/>
        <v>4200.0000000000009</v>
      </c>
      <c r="L631" s="31">
        <f t="shared" si="5"/>
        <v>1050.0000000000002</v>
      </c>
      <c r="M631" s="32">
        <v>0.25</v>
      </c>
      <c r="O631" s="37"/>
      <c r="P631" s="35"/>
      <c r="Q631" s="33"/>
      <c r="R631" s="34"/>
    </row>
    <row r="632" spans="1:18" ht="15.75" customHeight="1" x14ac:dyDescent="0.3">
      <c r="A632" s="22"/>
      <c r="B632" s="27" t="s">
        <v>34</v>
      </c>
      <c r="C632" s="27">
        <v>1128299</v>
      </c>
      <c r="D632" s="28">
        <v>44445</v>
      </c>
      <c r="E632" s="27" t="s">
        <v>35</v>
      </c>
      <c r="F632" s="27" t="s">
        <v>49</v>
      </c>
      <c r="G632" s="27" t="s">
        <v>50</v>
      </c>
      <c r="H632" s="27" t="s">
        <v>26</v>
      </c>
      <c r="I632" s="29">
        <v>0.65000000000000013</v>
      </c>
      <c r="J632" s="30">
        <v>4500</v>
      </c>
      <c r="K632" s="31">
        <f t="shared" si="4"/>
        <v>2925.0000000000005</v>
      </c>
      <c r="L632" s="31">
        <f t="shared" si="5"/>
        <v>1170.0000000000002</v>
      </c>
      <c r="M632" s="32">
        <v>0.4</v>
      </c>
      <c r="O632" s="37"/>
      <c r="P632" s="35"/>
      <c r="Q632" s="33"/>
      <c r="R632" s="34"/>
    </row>
    <row r="633" spans="1:18" ht="15.75" customHeight="1" x14ac:dyDescent="0.3">
      <c r="A633" s="22"/>
      <c r="B633" s="27" t="s">
        <v>34</v>
      </c>
      <c r="C633" s="27">
        <v>1128299</v>
      </c>
      <c r="D633" s="28">
        <v>44445</v>
      </c>
      <c r="E633" s="27" t="s">
        <v>35</v>
      </c>
      <c r="F633" s="27" t="s">
        <v>49</v>
      </c>
      <c r="G633" s="27" t="s">
        <v>50</v>
      </c>
      <c r="H633" s="27" t="s">
        <v>27</v>
      </c>
      <c r="I633" s="29">
        <v>0.65000000000000013</v>
      </c>
      <c r="J633" s="30">
        <v>4000</v>
      </c>
      <c r="K633" s="31">
        <f t="shared" si="4"/>
        <v>2600.0000000000005</v>
      </c>
      <c r="L633" s="31">
        <f t="shared" si="5"/>
        <v>910.00000000000011</v>
      </c>
      <c r="M633" s="32">
        <v>0.35</v>
      </c>
      <c r="O633" s="37"/>
      <c r="P633" s="35"/>
      <c r="Q633" s="33"/>
      <c r="R633" s="34"/>
    </row>
    <row r="634" spans="1:18" ht="15.75" customHeight="1" x14ac:dyDescent="0.3">
      <c r="A634" s="22"/>
      <c r="B634" s="27" t="s">
        <v>34</v>
      </c>
      <c r="C634" s="27">
        <v>1128299</v>
      </c>
      <c r="D634" s="28">
        <v>44445</v>
      </c>
      <c r="E634" s="27" t="s">
        <v>35</v>
      </c>
      <c r="F634" s="27" t="s">
        <v>49</v>
      </c>
      <c r="G634" s="27" t="s">
        <v>50</v>
      </c>
      <c r="H634" s="27" t="s">
        <v>28</v>
      </c>
      <c r="I634" s="29">
        <v>0.75000000000000011</v>
      </c>
      <c r="J634" s="30">
        <v>4000</v>
      </c>
      <c r="K634" s="31">
        <f t="shared" si="4"/>
        <v>3000.0000000000005</v>
      </c>
      <c r="L634" s="31">
        <f t="shared" si="5"/>
        <v>1650.0000000000007</v>
      </c>
      <c r="M634" s="32">
        <v>0.55000000000000016</v>
      </c>
      <c r="O634" s="37"/>
      <c r="P634" s="35"/>
      <c r="Q634" s="33"/>
      <c r="R634" s="34"/>
    </row>
    <row r="635" spans="1:18" ht="15.75" customHeight="1" x14ac:dyDescent="0.3">
      <c r="A635" s="22"/>
      <c r="B635" s="27" t="s">
        <v>34</v>
      </c>
      <c r="C635" s="27">
        <v>1128299</v>
      </c>
      <c r="D635" s="28">
        <v>44445</v>
      </c>
      <c r="E635" s="27" t="s">
        <v>35</v>
      </c>
      <c r="F635" s="27" t="s">
        <v>49</v>
      </c>
      <c r="G635" s="27" t="s">
        <v>50</v>
      </c>
      <c r="H635" s="27" t="s">
        <v>29</v>
      </c>
      <c r="I635" s="29">
        <v>0.70000000000000007</v>
      </c>
      <c r="J635" s="30">
        <v>4250</v>
      </c>
      <c r="K635" s="31">
        <f t="shared" si="4"/>
        <v>2975.0000000000005</v>
      </c>
      <c r="L635" s="31">
        <f t="shared" si="5"/>
        <v>595.00000000000011</v>
      </c>
      <c r="M635" s="32">
        <v>0.2</v>
      </c>
      <c r="O635" s="37"/>
      <c r="P635" s="35"/>
      <c r="Q635" s="33"/>
      <c r="R635" s="34"/>
    </row>
    <row r="636" spans="1:18" ht="15.75" customHeight="1" x14ac:dyDescent="0.3">
      <c r="A636" s="22"/>
      <c r="B636" s="27" t="s">
        <v>34</v>
      </c>
      <c r="C636" s="27">
        <v>1128299</v>
      </c>
      <c r="D636" s="28">
        <v>44474</v>
      </c>
      <c r="E636" s="27" t="s">
        <v>35</v>
      </c>
      <c r="F636" s="27" t="s">
        <v>49</v>
      </c>
      <c r="G636" s="27" t="s">
        <v>50</v>
      </c>
      <c r="H636" s="27" t="s">
        <v>24</v>
      </c>
      <c r="I636" s="29">
        <v>0.55000000000000004</v>
      </c>
      <c r="J636" s="30">
        <v>5250</v>
      </c>
      <c r="K636" s="31">
        <f t="shared" si="4"/>
        <v>2887.5000000000005</v>
      </c>
      <c r="L636" s="31">
        <f t="shared" si="5"/>
        <v>1155.0000000000002</v>
      </c>
      <c r="M636" s="32">
        <v>0.4</v>
      </c>
      <c r="O636" s="37"/>
      <c r="P636" s="35"/>
      <c r="Q636" s="33"/>
      <c r="R636" s="34"/>
    </row>
    <row r="637" spans="1:18" ht="15.75" customHeight="1" x14ac:dyDescent="0.3">
      <c r="A637" s="22"/>
      <c r="B637" s="27" t="s">
        <v>34</v>
      </c>
      <c r="C637" s="27">
        <v>1128299</v>
      </c>
      <c r="D637" s="28">
        <v>44474</v>
      </c>
      <c r="E637" s="27" t="s">
        <v>35</v>
      </c>
      <c r="F637" s="27" t="s">
        <v>49</v>
      </c>
      <c r="G637" s="27" t="s">
        <v>50</v>
      </c>
      <c r="H637" s="27" t="s">
        <v>25</v>
      </c>
      <c r="I637" s="29">
        <v>0.60000000000000009</v>
      </c>
      <c r="J637" s="30">
        <v>5250</v>
      </c>
      <c r="K637" s="31">
        <f t="shared" si="4"/>
        <v>3150.0000000000005</v>
      </c>
      <c r="L637" s="31">
        <f t="shared" si="5"/>
        <v>787.50000000000011</v>
      </c>
      <c r="M637" s="32">
        <v>0.25</v>
      </c>
      <c r="O637" s="37"/>
      <c r="P637" s="35"/>
      <c r="Q637" s="33"/>
      <c r="R637" s="34"/>
    </row>
    <row r="638" spans="1:18" ht="15.75" customHeight="1" x14ac:dyDescent="0.3">
      <c r="A638" s="22"/>
      <c r="B638" s="27" t="s">
        <v>34</v>
      </c>
      <c r="C638" s="27">
        <v>1128299</v>
      </c>
      <c r="D638" s="28">
        <v>44474</v>
      </c>
      <c r="E638" s="27" t="s">
        <v>35</v>
      </c>
      <c r="F638" s="27" t="s">
        <v>49</v>
      </c>
      <c r="G638" s="27" t="s">
        <v>50</v>
      </c>
      <c r="H638" s="27" t="s">
        <v>26</v>
      </c>
      <c r="I638" s="29">
        <v>0.55000000000000004</v>
      </c>
      <c r="J638" s="30">
        <v>3500</v>
      </c>
      <c r="K638" s="31">
        <f t="shared" si="4"/>
        <v>1925.0000000000002</v>
      </c>
      <c r="L638" s="31">
        <f t="shared" si="5"/>
        <v>770.00000000000011</v>
      </c>
      <c r="M638" s="32">
        <v>0.4</v>
      </c>
      <c r="O638" s="37"/>
      <c r="P638" s="35"/>
      <c r="Q638" s="33"/>
      <c r="R638" s="34"/>
    </row>
    <row r="639" spans="1:18" ht="15.75" customHeight="1" x14ac:dyDescent="0.3">
      <c r="A639" s="22"/>
      <c r="B639" s="27" t="s">
        <v>34</v>
      </c>
      <c r="C639" s="27">
        <v>1128299</v>
      </c>
      <c r="D639" s="28">
        <v>44474</v>
      </c>
      <c r="E639" s="27" t="s">
        <v>35</v>
      </c>
      <c r="F639" s="27" t="s">
        <v>49</v>
      </c>
      <c r="G639" s="27" t="s">
        <v>50</v>
      </c>
      <c r="H639" s="27" t="s">
        <v>27</v>
      </c>
      <c r="I639" s="29">
        <v>0.55000000000000004</v>
      </c>
      <c r="J639" s="30">
        <v>3250</v>
      </c>
      <c r="K639" s="31">
        <f t="shared" si="4"/>
        <v>1787.5000000000002</v>
      </c>
      <c r="L639" s="31">
        <f t="shared" si="5"/>
        <v>625.625</v>
      </c>
      <c r="M639" s="32">
        <v>0.35</v>
      </c>
      <c r="O639" s="37"/>
      <c r="P639" s="35"/>
      <c r="Q639" s="33"/>
      <c r="R639" s="34"/>
    </row>
    <row r="640" spans="1:18" ht="15.75" customHeight="1" x14ac:dyDescent="0.3">
      <c r="A640" s="22"/>
      <c r="B640" s="27" t="s">
        <v>34</v>
      </c>
      <c r="C640" s="27">
        <v>1128299</v>
      </c>
      <c r="D640" s="28">
        <v>44474</v>
      </c>
      <c r="E640" s="27" t="s">
        <v>35</v>
      </c>
      <c r="F640" s="27" t="s">
        <v>49</v>
      </c>
      <c r="G640" s="27" t="s">
        <v>50</v>
      </c>
      <c r="H640" s="27" t="s">
        <v>28</v>
      </c>
      <c r="I640" s="29">
        <v>0.65</v>
      </c>
      <c r="J640" s="30">
        <v>3000</v>
      </c>
      <c r="K640" s="31">
        <f t="shared" si="4"/>
        <v>1950</v>
      </c>
      <c r="L640" s="31">
        <f t="shared" si="5"/>
        <v>1072.5000000000002</v>
      </c>
      <c r="M640" s="32">
        <v>0.55000000000000016</v>
      </c>
      <c r="O640" s="37"/>
      <c r="P640" s="35"/>
      <c r="Q640" s="33"/>
      <c r="R640" s="34"/>
    </row>
    <row r="641" spans="1:18" ht="15.75" customHeight="1" x14ac:dyDescent="0.3">
      <c r="A641" s="22"/>
      <c r="B641" s="27" t="s">
        <v>34</v>
      </c>
      <c r="C641" s="27">
        <v>1128299</v>
      </c>
      <c r="D641" s="28">
        <v>44474</v>
      </c>
      <c r="E641" s="27" t="s">
        <v>35</v>
      </c>
      <c r="F641" s="27" t="s">
        <v>49</v>
      </c>
      <c r="G641" s="27" t="s">
        <v>50</v>
      </c>
      <c r="H641" s="27" t="s">
        <v>29</v>
      </c>
      <c r="I641" s="29">
        <v>0.70000000000000007</v>
      </c>
      <c r="J641" s="30">
        <v>3500</v>
      </c>
      <c r="K641" s="31">
        <f t="shared" si="4"/>
        <v>2450.0000000000005</v>
      </c>
      <c r="L641" s="31">
        <f t="shared" si="5"/>
        <v>490.00000000000011</v>
      </c>
      <c r="M641" s="32">
        <v>0.2</v>
      </c>
      <c r="O641" s="37"/>
      <c r="P641" s="35"/>
      <c r="Q641" s="33"/>
      <c r="R641" s="34"/>
    </row>
    <row r="642" spans="1:18" ht="15.75" customHeight="1" x14ac:dyDescent="0.3">
      <c r="A642" s="22"/>
      <c r="B642" s="27" t="s">
        <v>34</v>
      </c>
      <c r="C642" s="27">
        <v>1128299</v>
      </c>
      <c r="D642" s="28">
        <v>44505</v>
      </c>
      <c r="E642" s="27" t="s">
        <v>35</v>
      </c>
      <c r="F642" s="27" t="s">
        <v>49</v>
      </c>
      <c r="G642" s="27" t="s">
        <v>50</v>
      </c>
      <c r="H642" s="27" t="s">
        <v>24</v>
      </c>
      <c r="I642" s="29">
        <v>0.55000000000000004</v>
      </c>
      <c r="J642" s="30">
        <v>5750</v>
      </c>
      <c r="K642" s="31">
        <f t="shared" si="4"/>
        <v>3162.5000000000005</v>
      </c>
      <c r="L642" s="31">
        <f t="shared" si="5"/>
        <v>1265.0000000000002</v>
      </c>
      <c r="M642" s="32">
        <v>0.4</v>
      </c>
      <c r="O642" s="37"/>
      <c r="P642" s="35"/>
      <c r="Q642" s="33"/>
      <c r="R642" s="34"/>
    </row>
    <row r="643" spans="1:18" ht="15.75" customHeight="1" x14ac:dyDescent="0.3">
      <c r="A643" s="22"/>
      <c r="B643" s="27" t="s">
        <v>34</v>
      </c>
      <c r="C643" s="27">
        <v>1128299</v>
      </c>
      <c r="D643" s="28">
        <v>44505</v>
      </c>
      <c r="E643" s="27" t="s">
        <v>35</v>
      </c>
      <c r="F643" s="27" t="s">
        <v>49</v>
      </c>
      <c r="G643" s="27" t="s">
        <v>50</v>
      </c>
      <c r="H643" s="27" t="s">
        <v>25</v>
      </c>
      <c r="I643" s="29">
        <v>0.60000000000000009</v>
      </c>
      <c r="J643" s="30">
        <v>5750</v>
      </c>
      <c r="K643" s="31">
        <f t="shared" si="4"/>
        <v>3450.0000000000005</v>
      </c>
      <c r="L643" s="31">
        <f t="shared" si="5"/>
        <v>862.50000000000011</v>
      </c>
      <c r="M643" s="32">
        <v>0.25</v>
      </c>
      <c r="O643" s="37"/>
      <c r="P643" s="35"/>
      <c r="Q643" s="33"/>
      <c r="R643" s="34"/>
    </row>
    <row r="644" spans="1:18" ht="15.75" customHeight="1" x14ac:dyDescent="0.3">
      <c r="A644" s="22"/>
      <c r="B644" s="27" t="s">
        <v>34</v>
      </c>
      <c r="C644" s="27">
        <v>1128299</v>
      </c>
      <c r="D644" s="28">
        <v>44505</v>
      </c>
      <c r="E644" s="27" t="s">
        <v>35</v>
      </c>
      <c r="F644" s="27" t="s">
        <v>49</v>
      </c>
      <c r="G644" s="27" t="s">
        <v>50</v>
      </c>
      <c r="H644" s="27" t="s">
        <v>26</v>
      </c>
      <c r="I644" s="29">
        <v>0.55000000000000004</v>
      </c>
      <c r="J644" s="30">
        <v>4250</v>
      </c>
      <c r="K644" s="31">
        <f t="shared" si="4"/>
        <v>2337.5</v>
      </c>
      <c r="L644" s="31">
        <f t="shared" si="5"/>
        <v>935</v>
      </c>
      <c r="M644" s="32">
        <v>0.4</v>
      </c>
      <c r="O644" s="37"/>
      <c r="P644" s="35"/>
      <c r="Q644" s="33"/>
      <c r="R644" s="34"/>
    </row>
    <row r="645" spans="1:18" ht="15.75" customHeight="1" x14ac:dyDescent="0.3">
      <c r="A645" s="22"/>
      <c r="B645" s="27" t="s">
        <v>34</v>
      </c>
      <c r="C645" s="27">
        <v>1128299</v>
      </c>
      <c r="D645" s="28">
        <v>44505</v>
      </c>
      <c r="E645" s="27" t="s">
        <v>35</v>
      </c>
      <c r="F645" s="27" t="s">
        <v>49</v>
      </c>
      <c r="G645" s="27" t="s">
        <v>50</v>
      </c>
      <c r="H645" s="27" t="s">
        <v>27</v>
      </c>
      <c r="I645" s="29">
        <v>0.65000000000000013</v>
      </c>
      <c r="J645" s="30">
        <v>4000</v>
      </c>
      <c r="K645" s="31">
        <f t="shared" si="4"/>
        <v>2600.0000000000005</v>
      </c>
      <c r="L645" s="31">
        <f t="shared" si="5"/>
        <v>910.00000000000011</v>
      </c>
      <c r="M645" s="32">
        <v>0.35</v>
      </c>
      <c r="O645" s="37"/>
      <c r="P645" s="35"/>
      <c r="Q645" s="33"/>
      <c r="R645" s="34"/>
    </row>
    <row r="646" spans="1:18" ht="15.75" customHeight="1" x14ac:dyDescent="0.3">
      <c r="A646" s="22"/>
      <c r="B646" s="27" t="s">
        <v>34</v>
      </c>
      <c r="C646" s="27">
        <v>1128299</v>
      </c>
      <c r="D646" s="28">
        <v>44505</v>
      </c>
      <c r="E646" s="27" t="s">
        <v>35</v>
      </c>
      <c r="F646" s="27" t="s">
        <v>49</v>
      </c>
      <c r="G646" s="27" t="s">
        <v>50</v>
      </c>
      <c r="H646" s="27" t="s">
        <v>28</v>
      </c>
      <c r="I646" s="29">
        <v>0.75000000000000011</v>
      </c>
      <c r="J646" s="30">
        <v>3750</v>
      </c>
      <c r="K646" s="31">
        <f t="shared" si="4"/>
        <v>2812.5000000000005</v>
      </c>
      <c r="L646" s="31">
        <f t="shared" si="5"/>
        <v>1546.8750000000007</v>
      </c>
      <c r="M646" s="32">
        <v>0.55000000000000016</v>
      </c>
      <c r="O646" s="37"/>
      <c r="P646" s="35"/>
      <c r="Q646" s="33"/>
      <c r="R646" s="34"/>
    </row>
    <row r="647" spans="1:18" ht="15.75" customHeight="1" x14ac:dyDescent="0.3">
      <c r="A647" s="22"/>
      <c r="B647" s="27" t="s">
        <v>34</v>
      </c>
      <c r="C647" s="27">
        <v>1128299</v>
      </c>
      <c r="D647" s="28">
        <v>44505</v>
      </c>
      <c r="E647" s="27" t="s">
        <v>35</v>
      </c>
      <c r="F647" s="27" t="s">
        <v>49</v>
      </c>
      <c r="G647" s="27" t="s">
        <v>50</v>
      </c>
      <c r="H647" s="27" t="s">
        <v>29</v>
      </c>
      <c r="I647" s="29">
        <v>0.80000000000000016</v>
      </c>
      <c r="J647" s="30">
        <v>5000</v>
      </c>
      <c r="K647" s="31">
        <f t="shared" si="4"/>
        <v>4000.0000000000009</v>
      </c>
      <c r="L647" s="31">
        <f t="shared" si="5"/>
        <v>800.00000000000023</v>
      </c>
      <c r="M647" s="32">
        <v>0.2</v>
      </c>
      <c r="O647" s="37"/>
      <c r="P647" s="35"/>
      <c r="Q647" s="33"/>
      <c r="R647" s="34"/>
    </row>
    <row r="648" spans="1:18" ht="15.75" customHeight="1" x14ac:dyDescent="0.3">
      <c r="A648" s="22"/>
      <c r="B648" s="27" t="s">
        <v>34</v>
      </c>
      <c r="C648" s="27">
        <v>1128299</v>
      </c>
      <c r="D648" s="28">
        <v>44534</v>
      </c>
      <c r="E648" s="27" t="s">
        <v>35</v>
      </c>
      <c r="F648" s="27" t="s">
        <v>49</v>
      </c>
      <c r="G648" s="27" t="s">
        <v>50</v>
      </c>
      <c r="H648" s="27" t="s">
        <v>24</v>
      </c>
      <c r="I648" s="29">
        <v>0.65000000000000013</v>
      </c>
      <c r="J648" s="30">
        <v>7000</v>
      </c>
      <c r="K648" s="31">
        <f t="shared" si="4"/>
        <v>4550.0000000000009</v>
      </c>
      <c r="L648" s="31">
        <f t="shared" si="5"/>
        <v>1820.0000000000005</v>
      </c>
      <c r="M648" s="32">
        <v>0.4</v>
      </c>
      <c r="O648" s="37"/>
      <c r="P648" s="35"/>
      <c r="Q648" s="33"/>
      <c r="R648" s="34"/>
    </row>
    <row r="649" spans="1:18" ht="15.75" customHeight="1" x14ac:dyDescent="0.3">
      <c r="A649" s="22"/>
      <c r="B649" s="27" t="s">
        <v>34</v>
      </c>
      <c r="C649" s="27">
        <v>1128299</v>
      </c>
      <c r="D649" s="28">
        <v>44534</v>
      </c>
      <c r="E649" s="27" t="s">
        <v>35</v>
      </c>
      <c r="F649" s="27" t="s">
        <v>49</v>
      </c>
      <c r="G649" s="27" t="s">
        <v>50</v>
      </c>
      <c r="H649" s="27" t="s">
        <v>25</v>
      </c>
      <c r="I649" s="29">
        <v>0.70000000000000018</v>
      </c>
      <c r="J649" s="30">
        <v>7000</v>
      </c>
      <c r="K649" s="31">
        <f t="shared" si="4"/>
        <v>4900.0000000000009</v>
      </c>
      <c r="L649" s="31">
        <f t="shared" si="5"/>
        <v>1225.0000000000002</v>
      </c>
      <c r="M649" s="32">
        <v>0.25</v>
      </c>
      <c r="O649" s="37"/>
      <c r="P649" s="35"/>
      <c r="Q649" s="33"/>
      <c r="R649" s="34"/>
    </row>
    <row r="650" spans="1:18" ht="15.75" customHeight="1" x14ac:dyDescent="0.3">
      <c r="A650" s="22"/>
      <c r="B650" s="27" t="s">
        <v>34</v>
      </c>
      <c r="C650" s="27">
        <v>1128299</v>
      </c>
      <c r="D650" s="28">
        <v>44534</v>
      </c>
      <c r="E650" s="27" t="s">
        <v>35</v>
      </c>
      <c r="F650" s="27" t="s">
        <v>49</v>
      </c>
      <c r="G650" s="27" t="s">
        <v>50</v>
      </c>
      <c r="H650" s="27" t="s">
        <v>26</v>
      </c>
      <c r="I650" s="29">
        <v>0.65000000000000013</v>
      </c>
      <c r="J650" s="30">
        <v>5000</v>
      </c>
      <c r="K650" s="31">
        <f t="shared" si="4"/>
        <v>3250.0000000000005</v>
      </c>
      <c r="L650" s="31">
        <f t="shared" si="5"/>
        <v>1300.0000000000002</v>
      </c>
      <c r="M650" s="32">
        <v>0.4</v>
      </c>
      <c r="O650" s="37"/>
      <c r="P650" s="35"/>
      <c r="Q650" s="33"/>
      <c r="R650" s="34"/>
    </row>
    <row r="651" spans="1:18" ht="15.75" customHeight="1" x14ac:dyDescent="0.3">
      <c r="A651" s="22"/>
      <c r="B651" s="27" t="s">
        <v>34</v>
      </c>
      <c r="C651" s="27">
        <v>1128299</v>
      </c>
      <c r="D651" s="28">
        <v>44534</v>
      </c>
      <c r="E651" s="27" t="s">
        <v>35</v>
      </c>
      <c r="F651" s="27" t="s">
        <v>49</v>
      </c>
      <c r="G651" s="27" t="s">
        <v>50</v>
      </c>
      <c r="H651" s="27" t="s">
        <v>27</v>
      </c>
      <c r="I651" s="29">
        <v>0.65000000000000013</v>
      </c>
      <c r="J651" s="30">
        <v>5000</v>
      </c>
      <c r="K651" s="31">
        <f t="shared" si="4"/>
        <v>3250.0000000000005</v>
      </c>
      <c r="L651" s="31">
        <f t="shared" si="5"/>
        <v>1137.5</v>
      </c>
      <c r="M651" s="32">
        <v>0.35</v>
      </c>
      <c r="O651" s="37"/>
      <c r="P651" s="35"/>
      <c r="Q651" s="33"/>
      <c r="R651" s="34"/>
    </row>
    <row r="652" spans="1:18" ht="15.75" customHeight="1" x14ac:dyDescent="0.3">
      <c r="A652" s="22"/>
      <c r="B652" s="27" t="s">
        <v>34</v>
      </c>
      <c r="C652" s="27">
        <v>1128299</v>
      </c>
      <c r="D652" s="28">
        <v>44534</v>
      </c>
      <c r="E652" s="27" t="s">
        <v>35</v>
      </c>
      <c r="F652" s="27" t="s">
        <v>49</v>
      </c>
      <c r="G652" s="27" t="s">
        <v>50</v>
      </c>
      <c r="H652" s="27" t="s">
        <v>28</v>
      </c>
      <c r="I652" s="29">
        <v>0.75000000000000011</v>
      </c>
      <c r="J652" s="30">
        <v>4250</v>
      </c>
      <c r="K652" s="31">
        <f t="shared" si="4"/>
        <v>3187.5000000000005</v>
      </c>
      <c r="L652" s="31">
        <f t="shared" si="5"/>
        <v>1753.1250000000007</v>
      </c>
      <c r="M652" s="32">
        <v>0.55000000000000016</v>
      </c>
      <c r="O652" s="37"/>
      <c r="P652" s="35"/>
      <c r="Q652" s="33"/>
      <c r="R652" s="34"/>
    </row>
    <row r="653" spans="1:18" ht="15.75" customHeight="1" x14ac:dyDescent="0.3">
      <c r="A653" s="22"/>
      <c r="B653" s="27" t="s">
        <v>34</v>
      </c>
      <c r="C653" s="27">
        <v>1128299</v>
      </c>
      <c r="D653" s="28">
        <v>44534</v>
      </c>
      <c r="E653" s="27" t="s">
        <v>35</v>
      </c>
      <c r="F653" s="27" t="s">
        <v>49</v>
      </c>
      <c r="G653" s="27" t="s">
        <v>50</v>
      </c>
      <c r="H653" s="27" t="s">
        <v>29</v>
      </c>
      <c r="I653" s="29">
        <v>0.80000000000000016</v>
      </c>
      <c r="J653" s="30">
        <v>5250</v>
      </c>
      <c r="K653" s="31">
        <f t="shared" si="4"/>
        <v>4200.0000000000009</v>
      </c>
      <c r="L653" s="31">
        <f t="shared" si="5"/>
        <v>840.00000000000023</v>
      </c>
      <c r="M653" s="32">
        <v>0.2</v>
      </c>
      <c r="O653" s="37"/>
      <c r="P653" s="35"/>
      <c r="Q653" s="33"/>
      <c r="R653" s="34"/>
    </row>
    <row r="654" spans="1:18" ht="15.75" customHeight="1" x14ac:dyDescent="0.3">
      <c r="A654" s="22" t="s">
        <v>46</v>
      </c>
      <c r="B654" s="27" t="s">
        <v>34</v>
      </c>
      <c r="C654" s="27">
        <v>1128299</v>
      </c>
      <c r="D654" s="28">
        <v>44199</v>
      </c>
      <c r="E654" s="27" t="s">
        <v>35</v>
      </c>
      <c r="F654" s="27" t="s">
        <v>51</v>
      </c>
      <c r="G654" s="27" t="s">
        <v>52</v>
      </c>
      <c r="H654" s="27" t="s">
        <v>24</v>
      </c>
      <c r="I654" s="29">
        <v>0.4</v>
      </c>
      <c r="J654" s="30">
        <v>4500</v>
      </c>
      <c r="K654" s="31">
        <f t="shared" si="4"/>
        <v>1800</v>
      </c>
      <c r="L654" s="31">
        <f t="shared" si="5"/>
        <v>540</v>
      </c>
      <c r="M654" s="32">
        <v>0.3</v>
      </c>
      <c r="O654" s="37"/>
      <c r="P654" s="35"/>
      <c r="Q654" s="33"/>
      <c r="R654" s="34"/>
    </row>
    <row r="655" spans="1:18" ht="15.75" customHeight="1" x14ac:dyDescent="0.3">
      <c r="A655" s="22"/>
      <c r="B655" s="27" t="s">
        <v>34</v>
      </c>
      <c r="C655" s="27">
        <v>1128299</v>
      </c>
      <c r="D655" s="28">
        <v>44199</v>
      </c>
      <c r="E655" s="27" t="s">
        <v>35</v>
      </c>
      <c r="F655" s="27" t="s">
        <v>51</v>
      </c>
      <c r="G655" s="27" t="s">
        <v>52</v>
      </c>
      <c r="H655" s="27" t="s">
        <v>25</v>
      </c>
      <c r="I655" s="29">
        <v>0.5</v>
      </c>
      <c r="J655" s="30">
        <v>4500</v>
      </c>
      <c r="K655" s="31">
        <f t="shared" si="4"/>
        <v>2250</v>
      </c>
      <c r="L655" s="31">
        <f t="shared" si="5"/>
        <v>562.5</v>
      </c>
      <c r="M655" s="32">
        <v>0.25</v>
      </c>
      <c r="O655" s="37"/>
      <c r="P655" s="35"/>
      <c r="Q655" s="33"/>
      <c r="R655" s="34"/>
    </row>
    <row r="656" spans="1:18" ht="15.75" customHeight="1" x14ac:dyDescent="0.3">
      <c r="A656" s="22"/>
      <c r="B656" s="27" t="s">
        <v>34</v>
      </c>
      <c r="C656" s="27">
        <v>1128299</v>
      </c>
      <c r="D656" s="28">
        <v>44199</v>
      </c>
      <c r="E656" s="27" t="s">
        <v>35</v>
      </c>
      <c r="F656" s="27" t="s">
        <v>51</v>
      </c>
      <c r="G656" s="27" t="s">
        <v>52</v>
      </c>
      <c r="H656" s="27" t="s">
        <v>26</v>
      </c>
      <c r="I656" s="29">
        <v>0.5</v>
      </c>
      <c r="J656" s="30">
        <v>4500</v>
      </c>
      <c r="K656" s="31">
        <f t="shared" si="4"/>
        <v>2250</v>
      </c>
      <c r="L656" s="31">
        <f t="shared" si="5"/>
        <v>562.5</v>
      </c>
      <c r="M656" s="32">
        <v>0.25</v>
      </c>
      <c r="O656" s="37"/>
      <c r="P656" s="35"/>
      <c r="Q656" s="33"/>
      <c r="R656" s="34"/>
    </row>
    <row r="657" spans="1:18" ht="15.75" customHeight="1" x14ac:dyDescent="0.3">
      <c r="A657" s="22"/>
      <c r="B657" s="27" t="s">
        <v>34</v>
      </c>
      <c r="C657" s="27">
        <v>1128299</v>
      </c>
      <c r="D657" s="28">
        <v>44199</v>
      </c>
      <c r="E657" s="27" t="s">
        <v>35</v>
      </c>
      <c r="F657" s="27" t="s">
        <v>51</v>
      </c>
      <c r="G657" s="27" t="s">
        <v>52</v>
      </c>
      <c r="H657" s="27" t="s">
        <v>27</v>
      </c>
      <c r="I657" s="29">
        <v>0.5</v>
      </c>
      <c r="J657" s="30">
        <v>3000</v>
      </c>
      <c r="K657" s="31">
        <f t="shared" si="4"/>
        <v>1500</v>
      </c>
      <c r="L657" s="31">
        <f t="shared" si="5"/>
        <v>450</v>
      </c>
      <c r="M657" s="32">
        <v>0.3</v>
      </c>
      <c r="O657" s="37"/>
      <c r="P657" s="35"/>
      <c r="Q657" s="33"/>
      <c r="R657" s="34"/>
    </row>
    <row r="658" spans="1:18" ht="15.75" customHeight="1" x14ac:dyDescent="0.3">
      <c r="A658" s="22"/>
      <c r="B658" s="27" t="s">
        <v>34</v>
      </c>
      <c r="C658" s="27">
        <v>1128299</v>
      </c>
      <c r="D658" s="28">
        <v>44199</v>
      </c>
      <c r="E658" s="27" t="s">
        <v>35</v>
      </c>
      <c r="F658" s="27" t="s">
        <v>51</v>
      </c>
      <c r="G658" s="27" t="s">
        <v>52</v>
      </c>
      <c r="H658" s="27" t="s">
        <v>28</v>
      </c>
      <c r="I658" s="29">
        <v>0.55000000000000004</v>
      </c>
      <c r="J658" s="30">
        <v>2500</v>
      </c>
      <c r="K658" s="31">
        <f t="shared" si="4"/>
        <v>1375</v>
      </c>
      <c r="L658" s="31">
        <f t="shared" si="5"/>
        <v>343.75</v>
      </c>
      <c r="M658" s="32">
        <v>0.25</v>
      </c>
      <c r="O658" s="37"/>
      <c r="P658" s="35"/>
      <c r="Q658" s="33"/>
      <c r="R658" s="34"/>
    </row>
    <row r="659" spans="1:18" ht="15.75" customHeight="1" x14ac:dyDescent="0.3">
      <c r="A659" s="22"/>
      <c r="B659" s="27" t="s">
        <v>34</v>
      </c>
      <c r="C659" s="27">
        <v>1128299</v>
      </c>
      <c r="D659" s="28">
        <v>44199</v>
      </c>
      <c r="E659" s="27" t="s">
        <v>35</v>
      </c>
      <c r="F659" s="27" t="s">
        <v>51</v>
      </c>
      <c r="G659" s="27" t="s">
        <v>52</v>
      </c>
      <c r="H659" s="27" t="s">
        <v>29</v>
      </c>
      <c r="I659" s="29">
        <v>0.5</v>
      </c>
      <c r="J659" s="30">
        <v>5000</v>
      </c>
      <c r="K659" s="31">
        <f t="shared" si="4"/>
        <v>2500</v>
      </c>
      <c r="L659" s="31">
        <f t="shared" si="5"/>
        <v>500</v>
      </c>
      <c r="M659" s="32">
        <v>0.2</v>
      </c>
      <c r="O659" s="37"/>
      <c r="P659" s="35"/>
      <c r="Q659" s="33"/>
      <c r="R659" s="34"/>
    </row>
    <row r="660" spans="1:18" ht="15.75" customHeight="1" x14ac:dyDescent="0.3">
      <c r="A660" s="22"/>
      <c r="B660" s="27" t="s">
        <v>34</v>
      </c>
      <c r="C660" s="27">
        <v>1128299</v>
      </c>
      <c r="D660" s="28">
        <v>44230</v>
      </c>
      <c r="E660" s="27" t="s">
        <v>35</v>
      </c>
      <c r="F660" s="27" t="s">
        <v>51</v>
      </c>
      <c r="G660" s="27" t="s">
        <v>52</v>
      </c>
      <c r="H660" s="27" t="s">
        <v>24</v>
      </c>
      <c r="I660" s="29">
        <v>0.4</v>
      </c>
      <c r="J660" s="30">
        <v>5500</v>
      </c>
      <c r="K660" s="31">
        <f t="shared" si="4"/>
        <v>2200</v>
      </c>
      <c r="L660" s="31">
        <f t="shared" si="5"/>
        <v>660</v>
      </c>
      <c r="M660" s="32">
        <v>0.3</v>
      </c>
      <c r="O660" s="37"/>
      <c r="P660" s="35"/>
      <c r="Q660" s="33"/>
      <c r="R660" s="34"/>
    </row>
    <row r="661" spans="1:18" ht="15.75" customHeight="1" x14ac:dyDescent="0.3">
      <c r="A661" s="22"/>
      <c r="B661" s="27" t="s">
        <v>34</v>
      </c>
      <c r="C661" s="27">
        <v>1128299</v>
      </c>
      <c r="D661" s="28">
        <v>44230</v>
      </c>
      <c r="E661" s="27" t="s">
        <v>35</v>
      </c>
      <c r="F661" s="27" t="s">
        <v>51</v>
      </c>
      <c r="G661" s="27" t="s">
        <v>52</v>
      </c>
      <c r="H661" s="27" t="s">
        <v>25</v>
      </c>
      <c r="I661" s="29">
        <v>0.5</v>
      </c>
      <c r="J661" s="30">
        <v>4500</v>
      </c>
      <c r="K661" s="31">
        <f t="shared" si="4"/>
        <v>2250</v>
      </c>
      <c r="L661" s="31">
        <f t="shared" si="5"/>
        <v>562.5</v>
      </c>
      <c r="M661" s="32">
        <v>0.25</v>
      </c>
      <c r="O661" s="37"/>
      <c r="P661" s="35"/>
      <c r="Q661" s="33"/>
      <c r="R661" s="34"/>
    </row>
    <row r="662" spans="1:18" ht="15.75" customHeight="1" x14ac:dyDescent="0.3">
      <c r="A662" s="22"/>
      <c r="B662" s="27" t="s">
        <v>34</v>
      </c>
      <c r="C662" s="27">
        <v>1128299</v>
      </c>
      <c r="D662" s="28">
        <v>44230</v>
      </c>
      <c r="E662" s="27" t="s">
        <v>35</v>
      </c>
      <c r="F662" s="27" t="s">
        <v>51</v>
      </c>
      <c r="G662" s="27" t="s">
        <v>52</v>
      </c>
      <c r="H662" s="27" t="s">
        <v>26</v>
      </c>
      <c r="I662" s="29">
        <v>0.5</v>
      </c>
      <c r="J662" s="30">
        <v>4500</v>
      </c>
      <c r="K662" s="31">
        <f t="shared" si="4"/>
        <v>2250</v>
      </c>
      <c r="L662" s="31">
        <f t="shared" si="5"/>
        <v>562.5</v>
      </c>
      <c r="M662" s="32">
        <v>0.25</v>
      </c>
      <c r="O662" s="37"/>
      <c r="P662" s="35"/>
      <c r="Q662" s="33"/>
      <c r="R662" s="34"/>
    </row>
    <row r="663" spans="1:18" ht="15.75" customHeight="1" x14ac:dyDescent="0.3">
      <c r="A663" s="22"/>
      <c r="B663" s="27" t="s">
        <v>34</v>
      </c>
      <c r="C663" s="27">
        <v>1128299</v>
      </c>
      <c r="D663" s="28">
        <v>44230</v>
      </c>
      <c r="E663" s="27" t="s">
        <v>35</v>
      </c>
      <c r="F663" s="27" t="s">
        <v>51</v>
      </c>
      <c r="G663" s="27" t="s">
        <v>52</v>
      </c>
      <c r="H663" s="27" t="s">
        <v>27</v>
      </c>
      <c r="I663" s="29">
        <v>0.5</v>
      </c>
      <c r="J663" s="30">
        <v>3000</v>
      </c>
      <c r="K663" s="31">
        <f t="shared" si="4"/>
        <v>1500</v>
      </c>
      <c r="L663" s="31">
        <f t="shared" si="5"/>
        <v>450</v>
      </c>
      <c r="M663" s="32">
        <v>0.3</v>
      </c>
      <c r="O663" s="37"/>
      <c r="P663" s="35"/>
      <c r="Q663" s="33"/>
      <c r="R663" s="34"/>
    </row>
    <row r="664" spans="1:18" ht="15.75" customHeight="1" x14ac:dyDescent="0.3">
      <c r="A664" s="22"/>
      <c r="B664" s="27" t="s">
        <v>34</v>
      </c>
      <c r="C664" s="27">
        <v>1128299</v>
      </c>
      <c r="D664" s="28">
        <v>44230</v>
      </c>
      <c r="E664" s="27" t="s">
        <v>35</v>
      </c>
      <c r="F664" s="27" t="s">
        <v>51</v>
      </c>
      <c r="G664" s="27" t="s">
        <v>52</v>
      </c>
      <c r="H664" s="27" t="s">
        <v>28</v>
      </c>
      <c r="I664" s="29">
        <v>0.55000000000000004</v>
      </c>
      <c r="J664" s="30">
        <v>2250</v>
      </c>
      <c r="K664" s="31">
        <f t="shared" si="4"/>
        <v>1237.5</v>
      </c>
      <c r="L664" s="31">
        <f t="shared" si="5"/>
        <v>309.375</v>
      </c>
      <c r="M664" s="32">
        <v>0.25</v>
      </c>
      <c r="O664" s="37"/>
      <c r="P664" s="35"/>
      <c r="Q664" s="33"/>
      <c r="R664" s="34"/>
    </row>
    <row r="665" spans="1:18" ht="15.75" customHeight="1" x14ac:dyDescent="0.3">
      <c r="A665" s="22"/>
      <c r="B665" s="27" t="s">
        <v>34</v>
      </c>
      <c r="C665" s="27">
        <v>1128299</v>
      </c>
      <c r="D665" s="28">
        <v>44230</v>
      </c>
      <c r="E665" s="27" t="s">
        <v>35</v>
      </c>
      <c r="F665" s="27" t="s">
        <v>51</v>
      </c>
      <c r="G665" s="27" t="s">
        <v>52</v>
      </c>
      <c r="H665" s="27" t="s">
        <v>29</v>
      </c>
      <c r="I665" s="29">
        <v>0.5</v>
      </c>
      <c r="J665" s="30">
        <v>4250</v>
      </c>
      <c r="K665" s="31">
        <f t="shared" si="4"/>
        <v>2125</v>
      </c>
      <c r="L665" s="31">
        <f t="shared" si="5"/>
        <v>425</v>
      </c>
      <c r="M665" s="32">
        <v>0.2</v>
      </c>
      <c r="O665" s="37"/>
      <c r="P665" s="35"/>
      <c r="Q665" s="33"/>
      <c r="R665" s="34"/>
    </row>
    <row r="666" spans="1:18" ht="15.75" customHeight="1" x14ac:dyDescent="0.3">
      <c r="A666" s="22"/>
      <c r="B666" s="27" t="s">
        <v>34</v>
      </c>
      <c r="C666" s="27">
        <v>1128299</v>
      </c>
      <c r="D666" s="28">
        <v>44257</v>
      </c>
      <c r="E666" s="27" t="s">
        <v>35</v>
      </c>
      <c r="F666" s="27" t="s">
        <v>51</v>
      </c>
      <c r="G666" s="27" t="s">
        <v>52</v>
      </c>
      <c r="H666" s="27" t="s">
        <v>24</v>
      </c>
      <c r="I666" s="29">
        <v>0.5</v>
      </c>
      <c r="J666" s="30">
        <v>5750</v>
      </c>
      <c r="K666" s="31">
        <f t="shared" si="4"/>
        <v>2875</v>
      </c>
      <c r="L666" s="31">
        <f t="shared" si="5"/>
        <v>862.5</v>
      </c>
      <c r="M666" s="32">
        <v>0.3</v>
      </c>
      <c r="O666" s="37"/>
      <c r="P666" s="35"/>
      <c r="Q666" s="33"/>
      <c r="R666" s="34"/>
    </row>
    <row r="667" spans="1:18" ht="15.75" customHeight="1" x14ac:dyDescent="0.3">
      <c r="A667" s="22"/>
      <c r="B667" s="27" t="s">
        <v>34</v>
      </c>
      <c r="C667" s="27">
        <v>1128299</v>
      </c>
      <c r="D667" s="28">
        <v>44257</v>
      </c>
      <c r="E667" s="27" t="s">
        <v>35</v>
      </c>
      <c r="F667" s="27" t="s">
        <v>51</v>
      </c>
      <c r="G667" s="27" t="s">
        <v>52</v>
      </c>
      <c r="H667" s="27" t="s">
        <v>25</v>
      </c>
      <c r="I667" s="29">
        <v>0.6</v>
      </c>
      <c r="J667" s="30">
        <v>4250</v>
      </c>
      <c r="K667" s="31">
        <f t="shared" si="4"/>
        <v>2550</v>
      </c>
      <c r="L667" s="31">
        <f t="shared" si="5"/>
        <v>637.5</v>
      </c>
      <c r="M667" s="32">
        <v>0.25</v>
      </c>
      <c r="O667" s="37"/>
      <c r="P667" s="35"/>
      <c r="Q667" s="33"/>
      <c r="R667" s="34"/>
    </row>
    <row r="668" spans="1:18" ht="15.75" customHeight="1" x14ac:dyDescent="0.3">
      <c r="A668" s="22"/>
      <c r="B668" s="27" t="s">
        <v>34</v>
      </c>
      <c r="C668" s="27">
        <v>1128299</v>
      </c>
      <c r="D668" s="28">
        <v>44257</v>
      </c>
      <c r="E668" s="27" t="s">
        <v>35</v>
      </c>
      <c r="F668" s="27" t="s">
        <v>51</v>
      </c>
      <c r="G668" s="27" t="s">
        <v>52</v>
      </c>
      <c r="H668" s="27" t="s">
        <v>26</v>
      </c>
      <c r="I668" s="29">
        <v>0.64999999999999991</v>
      </c>
      <c r="J668" s="30">
        <v>4250</v>
      </c>
      <c r="K668" s="31">
        <f t="shared" si="4"/>
        <v>2762.4999999999995</v>
      </c>
      <c r="L668" s="31">
        <f t="shared" si="5"/>
        <v>690.62499999999989</v>
      </c>
      <c r="M668" s="32">
        <v>0.25</v>
      </c>
      <c r="O668" s="37"/>
      <c r="P668" s="35"/>
      <c r="Q668" s="33"/>
      <c r="R668" s="34"/>
    </row>
    <row r="669" spans="1:18" ht="15.75" customHeight="1" x14ac:dyDescent="0.3">
      <c r="A669" s="22"/>
      <c r="B669" s="27" t="s">
        <v>34</v>
      </c>
      <c r="C669" s="27">
        <v>1128299</v>
      </c>
      <c r="D669" s="28">
        <v>44257</v>
      </c>
      <c r="E669" s="27" t="s">
        <v>35</v>
      </c>
      <c r="F669" s="27" t="s">
        <v>51</v>
      </c>
      <c r="G669" s="27" t="s">
        <v>52</v>
      </c>
      <c r="H669" s="27" t="s">
        <v>27</v>
      </c>
      <c r="I669" s="29">
        <v>0.64999999999999991</v>
      </c>
      <c r="J669" s="30">
        <v>3250</v>
      </c>
      <c r="K669" s="31">
        <f t="shared" si="4"/>
        <v>2112.4999999999995</v>
      </c>
      <c r="L669" s="31">
        <f t="shared" si="5"/>
        <v>633.74999999999989</v>
      </c>
      <c r="M669" s="32">
        <v>0.3</v>
      </c>
      <c r="O669" s="37"/>
      <c r="P669" s="35"/>
      <c r="Q669" s="33"/>
      <c r="R669" s="34"/>
    </row>
    <row r="670" spans="1:18" ht="15.75" customHeight="1" x14ac:dyDescent="0.3">
      <c r="A670" s="22"/>
      <c r="B670" s="27" t="s">
        <v>34</v>
      </c>
      <c r="C670" s="27">
        <v>1128299</v>
      </c>
      <c r="D670" s="28">
        <v>44257</v>
      </c>
      <c r="E670" s="27" t="s">
        <v>35</v>
      </c>
      <c r="F670" s="27" t="s">
        <v>51</v>
      </c>
      <c r="G670" s="27" t="s">
        <v>52</v>
      </c>
      <c r="H670" s="27" t="s">
        <v>28</v>
      </c>
      <c r="I670" s="29">
        <v>0.7</v>
      </c>
      <c r="J670" s="30">
        <v>1750</v>
      </c>
      <c r="K670" s="31">
        <f t="shared" si="4"/>
        <v>1225</v>
      </c>
      <c r="L670" s="31">
        <f t="shared" si="5"/>
        <v>306.25</v>
      </c>
      <c r="M670" s="32">
        <v>0.25</v>
      </c>
      <c r="O670" s="37"/>
      <c r="P670" s="35"/>
      <c r="Q670" s="33"/>
      <c r="R670" s="34"/>
    </row>
    <row r="671" spans="1:18" ht="15.75" customHeight="1" x14ac:dyDescent="0.3">
      <c r="A671" s="22"/>
      <c r="B671" s="27" t="s">
        <v>34</v>
      </c>
      <c r="C671" s="27">
        <v>1128299</v>
      </c>
      <c r="D671" s="28">
        <v>44257</v>
      </c>
      <c r="E671" s="27" t="s">
        <v>35</v>
      </c>
      <c r="F671" s="27" t="s">
        <v>51</v>
      </c>
      <c r="G671" s="27" t="s">
        <v>52</v>
      </c>
      <c r="H671" s="27" t="s">
        <v>29</v>
      </c>
      <c r="I671" s="29">
        <v>0.64999999999999991</v>
      </c>
      <c r="J671" s="30">
        <v>3750</v>
      </c>
      <c r="K671" s="31">
        <f t="shared" si="4"/>
        <v>2437.4999999999995</v>
      </c>
      <c r="L671" s="31">
        <f t="shared" si="5"/>
        <v>487.49999999999994</v>
      </c>
      <c r="M671" s="32">
        <v>0.2</v>
      </c>
      <c r="O671" s="37"/>
      <c r="P671" s="35"/>
      <c r="Q671" s="33"/>
      <c r="R671" s="34"/>
    </row>
    <row r="672" spans="1:18" ht="15.75" customHeight="1" x14ac:dyDescent="0.3">
      <c r="A672" s="22"/>
      <c r="B672" s="27" t="s">
        <v>34</v>
      </c>
      <c r="C672" s="27">
        <v>1128299</v>
      </c>
      <c r="D672" s="28">
        <v>44289</v>
      </c>
      <c r="E672" s="27" t="s">
        <v>35</v>
      </c>
      <c r="F672" s="27" t="s">
        <v>51</v>
      </c>
      <c r="G672" s="27" t="s">
        <v>52</v>
      </c>
      <c r="H672" s="27" t="s">
        <v>24</v>
      </c>
      <c r="I672" s="29">
        <v>0.7</v>
      </c>
      <c r="J672" s="30">
        <v>5500</v>
      </c>
      <c r="K672" s="31">
        <f t="shared" si="4"/>
        <v>3849.9999999999995</v>
      </c>
      <c r="L672" s="31">
        <f t="shared" si="5"/>
        <v>1154.9999999999998</v>
      </c>
      <c r="M672" s="32">
        <v>0.3</v>
      </c>
      <c r="O672" s="37"/>
      <c r="P672" s="35"/>
      <c r="Q672" s="33"/>
      <c r="R672" s="34"/>
    </row>
    <row r="673" spans="1:18" ht="15.75" customHeight="1" x14ac:dyDescent="0.3">
      <c r="A673" s="22"/>
      <c r="B673" s="27" t="s">
        <v>34</v>
      </c>
      <c r="C673" s="27">
        <v>1128299</v>
      </c>
      <c r="D673" s="28">
        <v>44289</v>
      </c>
      <c r="E673" s="27" t="s">
        <v>35</v>
      </c>
      <c r="F673" s="27" t="s">
        <v>51</v>
      </c>
      <c r="G673" s="27" t="s">
        <v>52</v>
      </c>
      <c r="H673" s="27" t="s">
        <v>25</v>
      </c>
      <c r="I673" s="29">
        <v>0.75</v>
      </c>
      <c r="J673" s="30">
        <v>3500</v>
      </c>
      <c r="K673" s="31">
        <f t="shared" si="4"/>
        <v>2625</v>
      </c>
      <c r="L673" s="31">
        <f t="shared" si="5"/>
        <v>656.25</v>
      </c>
      <c r="M673" s="32">
        <v>0.25</v>
      </c>
      <c r="O673" s="37"/>
      <c r="P673" s="35"/>
      <c r="Q673" s="33"/>
      <c r="R673" s="34"/>
    </row>
    <row r="674" spans="1:18" ht="15.75" customHeight="1" x14ac:dyDescent="0.3">
      <c r="A674" s="22"/>
      <c r="B674" s="27" t="s">
        <v>34</v>
      </c>
      <c r="C674" s="27">
        <v>1128299</v>
      </c>
      <c r="D674" s="28">
        <v>44289</v>
      </c>
      <c r="E674" s="27" t="s">
        <v>35</v>
      </c>
      <c r="F674" s="27" t="s">
        <v>51</v>
      </c>
      <c r="G674" s="27" t="s">
        <v>52</v>
      </c>
      <c r="H674" s="27" t="s">
        <v>26</v>
      </c>
      <c r="I674" s="29">
        <v>0.75</v>
      </c>
      <c r="J674" s="30">
        <v>4000</v>
      </c>
      <c r="K674" s="31">
        <f t="shared" si="4"/>
        <v>3000</v>
      </c>
      <c r="L674" s="31">
        <f t="shared" si="5"/>
        <v>750</v>
      </c>
      <c r="M674" s="32">
        <v>0.25</v>
      </c>
      <c r="O674" s="37"/>
      <c r="P674" s="35"/>
      <c r="Q674" s="33"/>
      <c r="R674" s="34"/>
    </row>
    <row r="675" spans="1:18" ht="15.75" customHeight="1" x14ac:dyDescent="0.3">
      <c r="A675" s="22"/>
      <c r="B675" s="27" t="s">
        <v>34</v>
      </c>
      <c r="C675" s="27">
        <v>1128299</v>
      </c>
      <c r="D675" s="28">
        <v>44289</v>
      </c>
      <c r="E675" s="27" t="s">
        <v>35</v>
      </c>
      <c r="F675" s="27" t="s">
        <v>51</v>
      </c>
      <c r="G675" s="27" t="s">
        <v>52</v>
      </c>
      <c r="H675" s="27" t="s">
        <v>27</v>
      </c>
      <c r="I675" s="29">
        <v>0.6</v>
      </c>
      <c r="J675" s="30">
        <v>3000</v>
      </c>
      <c r="K675" s="31">
        <f t="shared" si="4"/>
        <v>1800</v>
      </c>
      <c r="L675" s="31">
        <f t="shared" si="5"/>
        <v>540</v>
      </c>
      <c r="M675" s="32">
        <v>0.3</v>
      </c>
      <c r="O675" s="37"/>
      <c r="P675" s="35"/>
      <c r="Q675" s="33"/>
      <c r="R675" s="34"/>
    </row>
    <row r="676" spans="1:18" ht="15.75" customHeight="1" x14ac:dyDescent="0.3">
      <c r="A676" s="22"/>
      <c r="B676" s="27" t="s">
        <v>34</v>
      </c>
      <c r="C676" s="27">
        <v>1128299</v>
      </c>
      <c r="D676" s="28">
        <v>44289</v>
      </c>
      <c r="E676" s="27" t="s">
        <v>35</v>
      </c>
      <c r="F676" s="27" t="s">
        <v>51</v>
      </c>
      <c r="G676" s="27" t="s">
        <v>52</v>
      </c>
      <c r="H676" s="27" t="s">
        <v>28</v>
      </c>
      <c r="I676" s="29">
        <v>0.65</v>
      </c>
      <c r="J676" s="30">
        <v>2000</v>
      </c>
      <c r="K676" s="31">
        <f t="shared" si="4"/>
        <v>1300</v>
      </c>
      <c r="L676" s="31">
        <f t="shared" si="5"/>
        <v>325</v>
      </c>
      <c r="M676" s="32">
        <v>0.25</v>
      </c>
      <c r="O676" s="37"/>
      <c r="P676" s="35"/>
      <c r="Q676" s="33"/>
      <c r="R676" s="34"/>
    </row>
    <row r="677" spans="1:18" ht="15.75" customHeight="1" x14ac:dyDescent="0.3">
      <c r="A677" s="22"/>
      <c r="B677" s="27" t="s">
        <v>34</v>
      </c>
      <c r="C677" s="27">
        <v>1128299</v>
      </c>
      <c r="D677" s="28">
        <v>44289</v>
      </c>
      <c r="E677" s="27" t="s">
        <v>35</v>
      </c>
      <c r="F677" s="27" t="s">
        <v>51</v>
      </c>
      <c r="G677" s="27" t="s">
        <v>52</v>
      </c>
      <c r="H677" s="27" t="s">
        <v>29</v>
      </c>
      <c r="I677" s="29">
        <v>0.8</v>
      </c>
      <c r="J677" s="30">
        <v>3500</v>
      </c>
      <c r="K677" s="31">
        <f t="shared" si="4"/>
        <v>2800</v>
      </c>
      <c r="L677" s="31">
        <f t="shared" si="5"/>
        <v>560</v>
      </c>
      <c r="M677" s="32">
        <v>0.2</v>
      </c>
      <c r="O677" s="37"/>
      <c r="P677" s="35"/>
      <c r="Q677" s="33"/>
      <c r="R677" s="34"/>
    </row>
    <row r="678" spans="1:18" ht="15.75" customHeight="1" x14ac:dyDescent="0.3">
      <c r="A678" s="22"/>
      <c r="B678" s="27" t="s">
        <v>34</v>
      </c>
      <c r="C678" s="27">
        <v>1128299</v>
      </c>
      <c r="D678" s="28">
        <v>44320</v>
      </c>
      <c r="E678" s="27" t="s">
        <v>35</v>
      </c>
      <c r="F678" s="27" t="s">
        <v>51</v>
      </c>
      <c r="G678" s="27" t="s">
        <v>52</v>
      </c>
      <c r="H678" s="27" t="s">
        <v>24</v>
      </c>
      <c r="I678" s="29">
        <v>0.6</v>
      </c>
      <c r="J678" s="30">
        <v>5500</v>
      </c>
      <c r="K678" s="31">
        <f t="shared" si="4"/>
        <v>3300</v>
      </c>
      <c r="L678" s="31">
        <f t="shared" si="5"/>
        <v>990</v>
      </c>
      <c r="M678" s="32">
        <v>0.3</v>
      </c>
      <c r="O678" s="37"/>
      <c r="P678" s="35"/>
      <c r="Q678" s="33"/>
      <c r="R678" s="34"/>
    </row>
    <row r="679" spans="1:18" ht="15.75" customHeight="1" x14ac:dyDescent="0.3">
      <c r="A679" s="22"/>
      <c r="B679" s="27" t="s">
        <v>34</v>
      </c>
      <c r="C679" s="27">
        <v>1128299</v>
      </c>
      <c r="D679" s="28">
        <v>44320</v>
      </c>
      <c r="E679" s="27" t="s">
        <v>35</v>
      </c>
      <c r="F679" s="27" t="s">
        <v>51</v>
      </c>
      <c r="G679" s="27" t="s">
        <v>52</v>
      </c>
      <c r="H679" s="27" t="s">
        <v>25</v>
      </c>
      <c r="I679" s="29">
        <v>0.65</v>
      </c>
      <c r="J679" s="30">
        <v>4000</v>
      </c>
      <c r="K679" s="31">
        <f t="shared" si="4"/>
        <v>2600</v>
      </c>
      <c r="L679" s="31">
        <f t="shared" si="5"/>
        <v>650</v>
      </c>
      <c r="M679" s="32">
        <v>0.25</v>
      </c>
      <c r="O679" s="37"/>
      <c r="P679" s="35"/>
      <c r="Q679" s="33"/>
      <c r="R679" s="34"/>
    </row>
    <row r="680" spans="1:18" ht="15.75" customHeight="1" x14ac:dyDescent="0.3">
      <c r="A680" s="22"/>
      <c r="B680" s="27" t="s">
        <v>34</v>
      </c>
      <c r="C680" s="27">
        <v>1128299</v>
      </c>
      <c r="D680" s="28">
        <v>44320</v>
      </c>
      <c r="E680" s="27" t="s">
        <v>35</v>
      </c>
      <c r="F680" s="27" t="s">
        <v>51</v>
      </c>
      <c r="G680" s="27" t="s">
        <v>52</v>
      </c>
      <c r="H680" s="27" t="s">
        <v>26</v>
      </c>
      <c r="I680" s="29">
        <v>0.65</v>
      </c>
      <c r="J680" s="30">
        <v>4000</v>
      </c>
      <c r="K680" s="31">
        <f t="shared" si="4"/>
        <v>2600</v>
      </c>
      <c r="L680" s="31">
        <f t="shared" si="5"/>
        <v>650</v>
      </c>
      <c r="M680" s="32">
        <v>0.25</v>
      </c>
      <c r="O680" s="37"/>
      <c r="P680" s="35"/>
      <c r="Q680" s="33"/>
      <c r="R680" s="34"/>
    </row>
    <row r="681" spans="1:18" ht="15.75" customHeight="1" x14ac:dyDescent="0.3">
      <c r="A681" s="22"/>
      <c r="B681" s="27" t="s">
        <v>34</v>
      </c>
      <c r="C681" s="27">
        <v>1128299</v>
      </c>
      <c r="D681" s="28">
        <v>44320</v>
      </c>
      <c r="E681" s="27" t="s">
        <v>35</v>
      </c>
      <c r="F681" s="27" t="s">
        <v>51</v>
      </c>
      <c r="G681" s="27" t="s">
        <v>52</v>
      </c>
      <c r="H681" s="27" t="s">
        <v>27</v>
      </c>
      <c r="I681" s="29">
        <v>0.6</v>
      </c>
      <c r="J681" s="30">
        <v>3000</v>
      </c>
      <c r="K681" s="31">
        <f t="shared" si="4"/>
        <v>1800</v>
      </c>
      <c r="L681" s="31">
        <f t="shared" si="5"/>
        <v>540</v>
      </c>
      <c r="M681" s="32">
        <v>0.3</v>
      </c>
      <c r="O681" s="37"/>
      <c r="P681" s="35"/>
      <c r="Q681" s="33"/>
      <c r="R681" s="34"/>
    </row>
    <row r="682" spans="1:18" ht="15.75" customHeight="1" x14ac:dyDescent="0.3">
      <c r="A682" s="22"/>
      <c r="B682" s="27" t="s">
        <v>34</v>
      </c>
      <c r="C682" s="27">
        <v>1128299</v>
      </c>
      <c r="D682" s="28">
        <v>44320</v>
      </c>
      <c r="E682" s="27" t="s">
        <v>35</v>
      </c>
      <c r="F682" s="27" t="s">
        <v>51</v>
      </c>
      <c r="G682" s="27" t="s">
        <v>52</v>
      </c>
      <c r="H682" s="27" t="s">
        <v>28</v>
      </c>
      <c r="I682" s="29">
        <v>0.65</v>
      </c>
      <c r="J682" s="30">
        <v>2000</v>
      </c>
      <c r="K682" s="31">
        <f t="shared" si="4"/>
        <v>1300</v>
      </c>
      <c r="L682" s="31">
        <f t="shared" si="5"/>
        <v>325</v>
      </c>
      <c r="M682" s="32">
        <v>0.25</v>
      </c>
      <c r="O682" s="37"/>
      <c r="P682" s="35"/>
      <c r="Q682" s="33"/>
      <c r="R682" s="34"/>
    </row>
    <row r="683" spans="1:18" ht="15.75" customHeight="1" x14ac:dyDescent="0.3">
      <c r="A683" s="22"/>
      <c r="B683" s="27" t="s">
        <v>34</v>
      </c>
      <c r="C683" s="27">
        <v>1128299</v>
      </c>
      <c r="D683" s="28">
        <v>44320</v>
      </c>
      <c r="E683" s="27" t="s">
        <v>35</v>
      </c>
      <c r="F683" s="27" t="s">
        <v>51</v>
      </c>
      <c r="G683" s="27" t="s">
        <v>52</v>
      </c>
      <c r="H683" s="27" t="s">
        <v>29</v>
      </c>
      <c r="I683" s="29">
        <v>0.8</v>
      </c>
      <c r="J683" s="30">
        <v>5000</v>
      </c>
      <c r="K683" s="31">
        <f t="shared" si="4"/>
        <v>4000</v>
      </c>
      <c r="L683" s="31">
        <f t="shared" si="5"/>
        <v>800</v>
      </c>
      <c r="M683" s="32">
        <v>0.2</v>
      </c>
      <c r="O683" s="37"/>
      <c r="P683" s="35"/>
      <c r="Q683" s="33"/>
      <c r="R683" s="34"/>
    </row>
    <row r="684" spans="1:18" ht="15.75" customHeight="1" x14ac:dyDescent="0.3">
      <c r="A684" s="22"/>
      <c r="B684" s="27" t="s">
        <v>34</v>
      </c>
      <c r="C684" s="27">
        <v>1128299</v>
      </c>
      <c r="D684" s="28">
        <v>44350</v>
      </c>
      <c r="E684" s="27" t="s">
        <v>35</v>
      </c>
      <c r="F684" s="27" t="s">
        <v>51</v>
      </c>
      <c r="G684" s="27" t="s">
        <v>52</v>
      </c>
      <c r="H684" s="27" t="s">
        <v>24</v>
      </c>
      <c r="I684" s="29">
        <v>0.75</v>
      </c>
      <c r="J684" s="30">
        <v>7500</v>
      </c>
      <c r="K684" s="31">
        <f t="shared" si="4"/>
        <v>5625</v>
      </c>
      <c r="L684" s="31">
        <f t="shared" si="5"/>
        <v>1687.5</v>
      </c>
      <c r="M684" s="32">
        <v>0.3</v>
      </c>
      <c r="O684" s="37"/>
      <c r="P684" s="35"/>
      <c r="Q684" s="33"/>
      <c r="R684" s="34"/>
    </row>
    <row r="685" spans="1:18" ht="15.75" customHeight="1" x14ac:dyDescent="0.3">
      <c r="A685" s="22"/>
      <c r="B685" s="27" t="s">
        <v>34</v>
      </c>
      <c r="C685" s="27">
        <v>1128299</v>
      </c>
      <c r="D685" s="28">
        <v>44350</v>
      </c>
      <c r="E685" s="27" t="s">
        <v>35</v>
      </c>
      <c r="F685" s="27" t="s">
        <v>51</v>
      </c>
      <c r="G685" s="27" t="s">
        <v>52</v>
      </c>
      <c r="H685" s="27" t="s">
        <v>25</v>
      </c>
      <c r="I685" s="29">
        <v>0.8</v>
      </c>
      <c r="J685" s="30">
        <v>6250</v>
      </c>
      <c r="K685" s="31">
        <f t="shared" si="4"/>
        <v>5000</v>
      </c>
      <c r="L685" s="31">
        <f t="shared" si="5"/>
        <v>1250</v>
      </c>
      <c r="M685" s="32">
        <v>0.25</v>
      </c>
      <c r="O685" s="37"/>
      <c r="P685" s="35"/>
      <c r="Q685" s="33"/>
      <c r="R685" s="34"/>
    </row>
    <row r="686" spans="1:18" ht="15.75" customHeight="1" x14ac:dyDescent="0.3">
      <c r="A686" s="22"/>
      <c r="B686" s="27" t="s">
        <v>34</v>
      </c>
      <c r="C686" s="27">
        <v>1128299</v>
      </c>
      <c r="D686" s="28">
        <v>44350</v>
      </c>
      <c r="E686" s="27" t="s">
        <v>35</v>
      </c>
      <c r="F686" s="27" t="s">
        <v>51</v>
      </c>
      <c r="G686" s="27" t="s">
        <v>52</v>
      </c>
      <c r="H686" s="27" t="s">
        <v>26</v>
      </c>
      <c r="I686" s="29">
        <v>0.8</v>
      </c>
      <c r="J686" s="30">
        <v>6250</v>
      </c>
      <c r="K686" s="31">
        <f t="shared" si="4"/>
        <v>5000</v>
      </c>
      <c r="L686" s="31">
        <f t="shared" si="5"/>
        <v>1250</v>
      </c>
      <c r="M686" s="32">
        <v>0.25</v>
      </c>
      <c r="O686" s="37"/>
      <c r="P686" s="35"/>
      <c r="Q686" s="33"/>
      <c r="R686" s="34"/>
    </row>
    <row r="687" spans="1:18" ht="15.75" customHeight="1" x14ac:dyDescent="0.3">
      <c r="A687" s="22"/>
      <c r="B687" s="27" t="s">
        <v>34</v>
      </c>
      <c r="C687" s="27">
        <v>1128299</v>
      </c>
      <c r="D687" s="28">
        <v>44350</v>
      </c>
      <c r="E687" s="27" t="s">
        <v>35</v>
      </c>
      <c r="F687" s="27" t="s">
        <v>51</v>
      </c>
      <c r="G687" s="27" t="s">
        <v>52</v>
      </c>
      <c r="H687" s="27" t="s">
        <v>27</v>
      </c>
      <c r="I687" s="29">
        <v>0.8</v>
      </c>
      <c r="J687" s="30">
        <v>5000</v>
      </c>
      <c r="K687" s="31">
        <f t="shared" si="4"/>
        <v>4000</v>
      </c>
      <c r="L687" s="31">
        <f t="shared" si="5"/>
        <v>1200</v>
      </c>
      <c r="M687" s="32">
        <v>0.3</v>
      </c>
      <c r="O687" s="37"/>
      <c r="P687" s="35"/>
      <c r="Q687" s="33"/>
      <c r="R687" s="34"/>
    </row>
    <row r="688" spans="1:18" ht="15.75" customHeight="1" x14ac:dyDescent="0.3">
      <c r="A688" s="22"/>
      <c r="B688" s="27" t="s">
        <v>34</v>
      </c>
      <c r="C688" s="27">
        <v>1128299</v>
      </c>
      <c r="D688" s="28">
        <v>44350</v>
      </c>
      <c r="E688" s="27" t="s">
        <v>35</v>
      </c>
      <c r="F688" s="27" t="s">
        <v>51</v>
      </c>
      <c r="G688" s="27" t="s">
        <v>52</v>
      </c>
      <c r="H688" s="27" t="s">
        <v>28</v>
      </c>
      <c r="I688" s="29">
        <v>0.85000000000000009</v>
      </c>
      <c r="J688" s="30">
        <v>3750</v>
      </c>
      <c r="K688" s="31">
        <f t="shared" si="4"/>
        <v>3187.5000000000005</v>
      </c>
      <c r="L688" s="31">
        <f t="shared" si="5"/>
        <v>796.87500000000011</v>
      </c>
      <c r="M688" s="32">
        <v>0.25</v>
      </c>
      <c r="O688" s="37"/>
      <c r="P688" s="35"/>
      <c r="Q688" s="33"/>
      <c r="R688" s="34"/>
    </row>
    <row r="689" spans="1:18" ht="15.75" customHeight="1" x14ac:dyDescent="0.3">
      <c r="A689" s="22"/>
      <c r="B689" s="27" t="s">
        <v>34</v>
      </c>
      <c r="C689" s="27">
        <v>1128299</v>
      </c>
      <c r="D689" s="28">
        <v>44350</v>
      </c>
      <c r="E689" s="27" t="s">
        <v>35</v>
      </c>
      <c r="F689" s="27" t="s">
        <v>51</v>
      </c>
      <c r="G689" s="27" t="s">
        <v>52</v>
      </c>
      <c r="H689" s="27" t="s">
        <v>29</v>
      </c>
      <c r="I689" s="29">
        <v>1</v>
      </c>
      <c r="J689" s="30">
        <v>6750</v>
      </c>
      <c r="K689" s="31">
        <f t="shared" si="4"/>
        <v>6750</v>
      </c>
      <c r="L689" s="31">
        <f t="shared" si="5"/>
        <v>1350</v>
      </c>
      <c r="M689" s="32">
        <v>0.2</v>
      </c>
      <c r="O689" s="37"/>
      <c r="P689" s="35"/>
      <c r="Q689" s="33"/>
      <c r="R689" s="34"/>
    </row>
    <row r="690" spans="1:18" ht="15.75" customHeight="1" x14ac:dyDescent="0.3">
      <c r="A690" s="22"/>
      <c r="B690" s="27" t="s">
        <v>34</v>
      </c>
      <c r="C690" s="27">
        <v>1128299</v>
      </c>
      <c r="D690" s="28">
        <v>44379</v>
      </c>
      <c r="E690" s="27" t="s">
        <v>35</v>
      </c>
      <c r="F690" s="27" t="s">
        <v>51</v>
      </c>
      <c r="G690" s="27" t="s">
        <v>52</v>
      </c>
      <c r="H690" s="27" t="s">
        <v>24</v>
      </c>
      <c r="I690" s="29">
        <v>0.8</v>
      </c>
      <c r="J690" s="30">
        <v>8250</v>
      </c>
      <c r="K690" s="31">
        <f t="shared" si="4"/>
        <v>6600</v>
      </c>
      <c r="L690" s="31">
        <f t="shared" si="5"/>
        <v>1980</v>
      </c>
      <c r="M690" s="32">
        <v>0.3</v>
      </c>
      <c r="O690" s="37"/>
      <c r="P690" s="35"/>
      <c r="Q690" s="33"/>
      <c r="R690" s="34"/>
    </row>
    <row r="691" spans="1:18" ht="15.75" customHeight="1" x14ac:dyDescent="0.3">
      <c r="A691" s="22"/>
      <c r="B691" s="27" t="s">
        <v>34</v>
      </c>
      <c r="C691" s="27">
        <v>1128299</v>
      </c>
      <c r="D691" s="28">
        <v>44379</v>
      </c>
      <c r="E691" s="27" t="s">
        <v>35</v>
      </c>
      <c r="F691" s="27" t="s">
        <v>51</v>
      </c>
      <c r="G691" s="27" t="s">
        <v>52</v>
      </c>
      <c r="H691" s="27" t="s">
        <v>25</v>
      </c>
      <c r="I691" s="29">
        <v>0.85000000000000009</v>
      </c>
      <c r="J691" s="30">
        <v>6750</v>
      </c>
      <c r="K691" s="31">
        <f t="shared" si="4"/>
        <v>5737.5000000000009</v>
      </c>
      <c r="L691" s="31">
        <f t="shared" si="5"/>
        <v>1434.3750000000002</v>
      </c>
      <c r="M691" s="32">
        <v>0.25</v>
      </c>
      <c r="O691" s="37"/>
      <c r="P691" s="35"/>
      <c r="Q691" s="33"/>
      <c r="R691" s="34"/>
    </row>
    <row r="692" spans="1:18" ht="15.75" customHeight="1" x14ac:dyDescent="0.3">
      <c r="A692" s="22"/>
      <c r="B692" s="27" t="s">
        <v>34</v>
      </c>
      <c r="C692" s="27">
        <v>1128299</v>
      </c>
      <c r="D692" s="28">
        <v>44379</v>
      </c>
      <c r="E692" s="27" t="s">
        <v>35</v>
      </c>
      <c r="F692" s="27" t="s">
        <v>51</v>
      </c>
      <c r="G692" s="27" t="s">
        <v>52</v>
      </c>
      <c r="H692" s="27" t="s">
        <v>26</v>
      </c>
      <c r="I692" s="29">
        <v>0.85000000000000009</v>
      </c>
      <c r="J692" s="30">
        <v>6250</v>
      </c>
      <c r="K692" s="31">
        <f t="shared" si="4"/>
        <v>5312.5000000000009</v>
      </c>
      <c r="L692" s="31">
        <f t="shared" si="5"/>
        <v>1328.1250000000002</v>
      </c>
      <c r="M692" s="32">
        <v>0.25</v>
      </c>
      <c r="O692" s="37"/>
      <c r="P692" s="35"/>
      <c r="Q692" s="33"/>
      <c r="R692" s="34"/>
    </row>
    <row r="693" spans="1:18" ht="15.75" customHeight="1" x14ac:dyDescent="0.3">
      <c r="A693" s="22"/>
      <c r="B693" s="27" t="s">
        <v>34</v>
      </c>
      <c r="C693" s="27">
        <v>1128299</v>
      </c>
      <c r="D693" s="28">
        <v>44379</v>
      </c>
      <c r="E693" s="27" t="s">
        <v>35</v>
      </c>
      <c r="F693" s="27" t="s">
        <v>51</v>
      </c>
      <c r="G693" s="27" t="s">
        <v>52</v>
      </c>
      <c r="H693" s="27" t="s">
        <v>27</v>
      </c>
      <c r="I693" s="29">
        <v>0.8</v>
      </c>
      <c r="J693" s="30">
        <v>5250</v>
      </c>
      <c r="K693" s="31">
        <f t="shared" si="4"/>
        <v>4200</v>
      </c>
      <c r="L693" s="31">
        <f t="shared" si="5"/>
        <v>1260</v>
      </c>
      <c r="M693" s="32">
        <v>0.3</v>
      </c>
      <c r="O693" s="37"/>
      <c r="P693" s="35"/>
      <c r="Q693" s="33"/>
      <c r="R693" s="34"/>
    </row>
    <row r="694" spans="1:18" ht="15.75" customHeight="1" x14ac:dyDescent="0.3">
      <c r="A694" s="22"/>
      <c r="B694" s="27" t="s">
        <v>34</v>
      </c>
      <c r="C694" s="27">
        <v>1128299</v>
      </c>
      <c r="D694" s="28">
        <v>44379</v>
      </c>
      <c r="E694" s="27" t="s">
        <v>35</v>
      </c>
      <c r="F694" s="27" t="s">
        <v>51</v>
      </c>
      <c r="G694" s="27" t="s">
        <v>52</v>
      </c>
      <c r="H694" s="27" t="s">
        <v>28</v>
      </c>
      <c r="I694" s="29">
        <v>0.85000000000000009</v>
      </c>
      <c r="J694" s="30">
        <v>5750</v>
      </c>
      <c r="K694" s="31">
        <f t="shared" si="4"/>
        <v>4887.5000000000009</v>
      </c>
      <c r="L694" s="31">
        <f t="shared" si="5"/>
        <v>1221.8750000000002</v>
      </c>
      <c r="M694" s="32">
        <v>0.25</v>
      </c>
      <c r="O694" s="37"/>
      <c r="P694" s="35"/>
      <c r="Q694" s="33"/>
      <c r="R694" s="34"/>
    </row>
    <row r="695" spans="1:18" ht="15.75" customHeight="1" x14ac:dyDescent="0.3">
      <c r="A695" s="22"/>
      <c r="B695" s="27" t="s">
        <v>34</v>
      </c>
      <c r="C695" s="27">
        <v>1128299</v>
      </c>
      <c r="D695" s="28">
        <v>44379</v>
      </c>
      <c r="E695" s="27" t="s">
        <v>35</v>
      </c>
      <c r="F695" s="27" t="s">
        <v>51</v>
      </c>
      <c r="G695" s="27" t="s">
        <v>52</v>
      </c>
      <c r="H695" s="27" t="s">
        <v>29</v>
      </c>
      <c r="I695" s="29">
        <v>1</v>
      </c>
      <c r="J695" s="30">
        <v>5750</v>
      </c>
      <c r="K695" s="31">
        <f t="shared" si="4"/>
        <v>5750</v>
      </c>
      <c r="L695" s="31">
        <f t="shared" si="5"/>
        <v>1150</v>
      </c>
      <c r="M695" s="32">
        <v>0.2</v>
      </c>
      <c r="O695" s="37"/>
      <c r="P695" s="35"/>
      <c r="Q695" s="33"/>
      <c r="R695" s="34"/>
    </row>
    <row r="696" spans="1:18" ht="15.75" customHeight="1" x14ac:dyDescent="0.3">
      <c r="A696" s="22"/>
      <c r="B696" s="27" t="s">
        <v>34</v>
      </c>
      <c r="C696" s="27">
        <v>1128299</v>
      </c>
      <c r="D696" s="28">
        <v>44411</v>
      </c>
      <c r="E696" s="27" t="s">
        <v>35</v>
      </c>
      <c r="F696" s="27" t="s">
        <v>51</v>
      </c>
      <c r="G696" s="27" t="s">
        <v>52</v>
      </c>
      <c r="H696" s="27" t="s">
        <v>24</v>
      </c>
      <c r="I696" s="29">
        <v>0.85000000000000009</v>
      </c>
      <c r="J696" s="30">
        <v>7750</v>
      </c>
      <c r="K696" s="31">
        <f t="shared" si="4"/>
        <v>6587.5000000000009</v>
      </c>
      <c r="L696" s="31">
        <f t="shared" si="5"/>
        <v>1976.2500000000002</v>
      </c>
      <c r="M696" s="32">
        <v>0.3</v>
      </c>
      <c r="O696" s="37"/>
      <c r="P696" s="35"/>
      <c r="Q696" s="33"/>
      <c r="R696" s="34"/>
    </row>
    <row r="697" spans="1:18" ht="15.75" customHeight="1" x14ac:dyDescent="0.3">
      <c r="A697" s="22"/>
      <c r="B697" s="27" t="s">
        <v>34</v>
      </c>
      <c r="C697" s="27">
        <v>1128299</v>
      </c>
      <c r="D697" s="28">
        <v>44411</v>
      </c>
      <c r="E697" s="27" t="s">
        <v>35</v>
      </c>
      <c r="F697" s="27" t="s">
        <v>51</v>
      </c>
      <c r="G697" s="27" t="s">
        <v>52</v>
      </c>
      <c r="H697" s="27" t="s">
        <v>25</v>
      </c>
      <c r="I697" s="29">
        <v>0.80000000000000016</v>
      </c>
      <c r="J697" s="30">
        <v>7500</v>
      </c>
      <c r="K697" s="31">
        <f t="shared" si="4"/>
        <v>6000.0000000000009</v>
      </c>
      <c r="L697" s="31">
        <f t="shared" si="5"/>
        <v>1500.0000000000002</v>
      </c>
      <c r="M697" s="32">
        <v>0.25</v>
      </c>
      <c r="O697" s="37"/>
      <c r="P697" s="35"/>
      <c r="Q697" s="33"/>
      <c r="R697" s="34"/>
    </row>
    <row r="698" spans="1:18" ht="15.75" customHeight="1" x14ac:dyDescent="0.3">
      <c r="A698" s="22"/>
      <c r="B698" s="27" t="s">
        <v>34</v>
      </c>
      <c r="C698" s="27">
        <v>1128299</v>
      </c>
      <c r="D698" s="28">
        <v>44411</v>
      </c>
      <c r="E698" s="27" t="s">
        <v>35</v>
      </c>
      <c r="F698" s="27" t="s">
        <v>51</v>
      </c>
      <c r="G698" s="27" t="s">
        <v>52</v>
      </c>
      <c r="H698" s="27" t="s">
        <v>26</v>
      </c>
      <c r="I698" s="29">
        <v>0.75000000000000011</v>
      </c>
      <c r="J698" s="30">
        <v>6250</v>
      </c>
      <c r="K698" s="31">
        <f t="shared" si="4"/>
        <v>4687.5000000000009</v>
      </c>
      <c r="L698" s="31">
        <f t="shared" si="5"/>
        <v>1171.8750000000002</v>
      </c>
      <c r="M698" s="32">
        <v>0.25</v>
      </c>
      <c r="O698" s="37"/>
      <c r="P698" s="35"/>
      <c r="Q698" s="33"/>
      <c r="R698" s="34"/>
    </row>
    <row r="699" spans="1:18" ht="15.75" customHeight="1" x14ac:dyDescent="0.3">
      <c r="A699" s="22"/>
      <c r="B699" s="27" t="s">
        <v>34</v>
      </c>
      <c r="C699" s="27">
        <v>1128299</v>
      </c>
      <c r="D699" s="28">
        <v>44411</v>
      </c>
      <c r="E699" s="27" t="s">
        <v>35</v>
      </c>
      <c r="F699" s="27" t="s">
        <v>51</v>
      </c>
      <c r="G699" s="27" t="s">
        <v>52</v>
      </c>
      <c r="H699" s="27" t="s">
        <v>27</v>
      </c>
      <c r="I699" s="29">
        <v>0.75000000000000011</v>
      </c>
      <c r="J699" s="30">
        <v>5750</v>
      </c>
      <c r="K699" s="31">
        <f t="shared" si="4"/>
        <v>4312.5000000000009</v>
      </c>
      <c r="L699" s="31">
        <f t="shared" si="5"/>
        <v>1293.7500000000002</v>
      </c>
      <c r="M699" s="32">
        <v>0.3</v>
      </c>
      <c r="O699" s="37"/>
      <c r="P699" s="35"/>
      <c r="Q699" s="33"/>
      <c r="R699" s="34"/>
    </row>
    <row r="700" spans="1:18" ht="15.75" customHeight="1" x14ac:dyDescent="0.3">
      <c r="A700" s="22"/>
      <c r="B700" s="27" t="s">
        <v>34</v>
      </c>
      <c r="C700" s="27">
        <v>1128299</v>
      </c>
      <c r="D700" s="28">
        <v>44411</v>
      </c>
      <c r="E700" s="27" t="s">
        <v>35</v>
      </c>
      <c r="F700" s="27" t="s">
        <v>51</v>
      </c>
      <c r="G700" s="27" t="s">
        <v>52</v>
      </c>
      <c r="H700" s="27" t="s">
        <v>28</v>
      </c>
      <c r="I700" s="29">
        <v>0.75</v>
      </c>
      <c r="J700" s="30">
        <v>5750</v>
      </c>
      <c r="K700" s="31">
        <f t="shared" si="4"/>
        <v>4312.5</v>
      </c>
      <c r="L700" s="31">
        <f t="shared" si="5"/>
        <v>1078.125</v>
      </c>
      <c r="M700" s="32">
        <v>0.25</v>
      </c>
      <c r="O700" s="37"/>
      <c r="P700" s="35"/>
      <c r="Q700" s="33"/>
      <c r="R700" s="34"/>
    </row>
    <row r="701" spans="1:18" ht="15.75" customHeight="1" x14ac:dyDescent="0.3">
      <c r="A701" s="22"/>
      <c r="B701" s="27" t="s">
        <v>34</v>
      </c>
      <c r="C701" s="27">
        <v>1128299</v>
      </c>
      <c r="D701" s="28">
        <v>44411</v>
      </c>
      <c r="E701" s="27" t="s">
        <v>35</v>
      </c>
      <c r="F701" s="27" t="s">
        <v>51</v>
      </c>
      <c r="G701" s="27" t="s">
        <v>52</v>
      </c>
      <c r="H701" s="27" t="s">
        <v>29</v>
      </c>
      <c r="I701" s="29">
        <v>0.8</v>
      </c>
      <c r="J701" s="30">
        <v>4000</v>
      </c>
      <c r="K701" s="31">
        <f t="shared" si="4"/>
        <v>3200</v>
      </c>
      <c r="L701" s="31">
        <f t="shared" si="5"/>
        <v>640</v>
      </c>
      <c r="M701" s="32">
        <v>0.2</v>
      </c>
      <c r="O701" s="37"/>
      <c r="P701" s="35"/>
      <c r="Q701" s="33"/>
      <c r="R701" s="34"/>
    </row>
    <row r="702" spans="1:18" ht="15.75" customHeight="1" x14ac:dyDescent="0.3">
      <c r="A702" s="22"/>
      <c r="B702" s="27" t="s">
        <v>34</v>
      </c>
      <c r="C702" s="27">
        <v>1128299</v>
      </c>
      <c r="D702" s="28">
        <v>44443</v>
      </c>
      <c r="E702" s="27" t="s">
        <v>35</v>
      </c>
      <c r="F702" s="27" t="s">
        <v>51</v>
      </c>
      <c r="G702" s="27" t="s">
        <v>52</v>
      </c>
      <c r="H702" s="27" t="s">
        <v>24</v>
      </c>
      <c r="I702" s="29">
        <v>0.70000000000000018</v>
      </c>
      <c r="J702" s="30">
        <v>6000</v>
      </c>
      <c r="K702" s="31">
        <f t="shared" si="4"/>
        <v>4200.0000000000009</v>
      </c>
      <c r="L702" s="31">
        <f t="shared" si="5"/>
        <v>1260.0000000000002</v>
      </c>
      <c r="M702" s="32">
        <v>0.3</v>
      </c>
      <c r="O702" s="37"/>
      <c r="P702" s="35"/>
      <c r="Q702" s="33"/>
      <c r="R702" s="34"/>
    </row>
    <row r="703" spans="1:18" ht="15.75" customHeight="1" x14ac:dyDescent="0.3">
      <c r="A703" s="22"/>
      <c r="B703" s="27" t="s">
        <v>34</v>
      </c>
      <c r="C703" s="27">
        <v>1128299</v>
      </c>
      <c r="D703" s="28">
        <v>44443</v>
      </c>
      <c r="E703" s="27" t="s">
        <v>35</v>
      </c>
      <c r="F703" s="27" t="s">
        <v>51</v>
      </c>
      <c r="G703" s="27" t="s">
        <v>52</v>
      </c>
      <c r="H703" s="27" t="s">
        <v>25</v>
      </c>
      <c r="I703" s="29">
        <v>0.75000000000000022</v>
      </c>
      <c r="J703" s="30">
        <v>6000</v>
      </c>
      <c r="K703" s="31">
        <f t="shared" si="4"/>
        <v>4500.0000000000009</v>
      </c>
      <c r="L703" s="31">
        <f t="shared" si="5"/>
        <v>1125.0000000000002</v>
      </c>
      <c r="M703" s="32">
        <v>0.25</v>
      </c>
      <c r="O703" s="37"/>
      <c r="P703" s="35"/>
      <c r="Q703" s="33"/>
      <c r="R703" s="34"/>
    </row>
    <row r="704" spans="1:18" ht="15.75" customHeight="1" x14ac:dyDescent="0.3">
      <c r="A704" s="22"/>
      <c r="B704" s="27" t="s">
        <v>34</v>
      </c>
      <c r="C704" s="27">
        <v>1128299</v>
      </c>
      <c r="D704" s="28">
        <v>44443</v>
      </c>
      <c r="E704" s="27" t="s">
        <v>35</v>
      </c>
      <c r="F704" s="27" t="s">
        <v>51</v>
      </c>
      <c r="G704" s="27" t="s">
        <v>52</v>
      </c>
      <c r="H704" s="27" t="s">
        <v>26</v>
      </c>
      <c r="I704" s="29">
        <v>0.70000000000000018</v>
      </c>
      <c r="J704" s="30">
        <v>4500</v>
      </c>
      <c r="K704" s="31">
        <f t="shared" si="4"/>
        <v>3150.0000000000009</v>
      </c>
      <c r="L704" s="31">
        <f t="shared" si="5"/>
        <v>787.50000000000023</v>
      </c>
      <c r="M704" s="32">
        <v>0.25</v>
      </c>
      <c r="O704" s="37"/>
      <c r="P704" s="35"/>
      <c r="Q704" s="33"/>
      <c r="R704" s="34"/>
    </row>
    <row r="705" spans="1:18" ht="15.75" customHeight="1" x14ac:dyDescent="0.3">
      <c r="A705" s="22"/>
      <c r="B705" s="27" t="s">
        <v>34</v>
      </c>
      <c r="C705" s="27">
        <v>1128299</v>
      </c>
      <c r="D705" s="28">
        <v>44443</v>
      </c>
      <c r="E705" s="27" t="s">
        <v>35</v>
      </c>
      <c r="F705" s="27" t="s">
        <v>51</v>
      </c>
      <c r="G705" s="27" t="s">
        <v>52</v>
      </c>
      <c r="H705" s="27" t="s">
        <v>27</v>
      </c>
      <c r="I705" s="29">
        <v>0.70000000000000018</v>
      </c>
      <c r="J705" s="30">
        <v>4000</v>
      </c>
      <c r="K705" s="31">
        <f t="shared" si="4"/>
        <v>2800.0000000000009</v>
      </c>
      <c r="L705" s="31">
        <f t="shared" si="5"/>
        <v>840.00000000000023</v>
      </c>
      <c r="M705" s="32">
        <v>0.3</v>
      </c>
      <c r="O705" s="37"/>
      <c r="P705" s="35"/>
      <c r="Q705" s="33"/>
      <c r="R705" s="34"/>
    </row>
    <row r="706" spans="1:18" ht="15.75" customHeight="1" x14ac:dyDescent="0.3">
      <c r="A706" s="22"/>
      <c r="B706" s="27" t="s">
        <v>34</v>
      </c>
      <c r="C706" s="27">
        <v>1128299</v>
      </c>
      <c r="D706" s="28">
        <v>44443</v>
      </c>
      <c r="E706" s="27" t="s">
        <v>35</v>
      </c>
      <c r="F706" s="27" t="s">
        <v>51</v>
      </c>
      <c r="G706" s="27" t="s">
        <v>52</v>
      </c>
      <c r="H706" s="27" t="s">
        <v>28</v>
      </c>
      <c r="I706" s="29">
        <v>0.80000000000000016</v>
      </c>
      <c r="J706" s="30">
        <v>4250</v>
      </c>
      <c r="K706" s="31">
        <f t="shared" si="4"/>
        <v>3400.0000000000005</v>
      </c>
      <c r="L706" s="31">
        <f t="shared" si="5"/>
        <v>850.00000000000011</v>
      </c>
      <c r="M706" s="32">
        <v>0.25</v>
      </c>
      <c r="O706" s="37"/>
      <c r="P706" s="35"/>
      <c r="Q706" s="33"/>
      <c r="R706" s="34"/>
    </row>
    <row r="707" spans="1:18" ht="15.75" customHeight="1" x14ac:dyDescent="0.3">
      <c r="A707" s="22"/>
      <c r="B707" s="27" t="s">
        <v>34</v>
      </c>
      <c r="C707" s="27">
        <v>1128299</v>
      </c>
      <c r="D707" s="28">
        <v>44443</v>
      </c>
      <c r="E707" s="27" t="s">
        <v>35</v>
      </c>
      <c r="F707" s="27" t="s">
        <v>51</v>
      </c>
      <c r="G707" s="27" t="s">
        <v>52</v>
      </c>
      <c r="H707" s="27" t="s">
        <v>29</v>
      </c>
      <c r="I707" s="29">
        <v>0.65</v>
      </c>
      <c r="J707" s="30">
        <v>4500</v>
      </c>
      <c r="K707" s="31">
        <f t="shared" si="4"/>
        <v>2925</v>
      </c>
      <c r="L707" s="31">
        <f t="shared" si="5"/>
        <v>585</v>
      </c>
      <c r="M707" s="32">
        <v>0.2</v>
      </c>
      <c r="O707" s="37"/>
      <c r="P707" s="35"/>
      <c r="Q707" s="33"/>
      <c r="R707" s="34"/>
    </row>
    <row r="708" spans="1:18" ht="15.75" customHeight="1" x14ac:dyDescent="0.3">
      <c r="A708" s="22"/>
      <c r="B708" s="27" t="s">
        <v>34</v>
      </c>
      <c r="C708" s="27">
        <v>1128299</v>
      </c>
      <c r="D708" s="28">
        <v>44472</v>
      </c>
      <c r="E708" s="27" t="s">
        <v>35</v>
      </c>
      <c r="F708" s="27" t="s">
        <v>51</v>
      </c>
      <c r="G708" s="27" t="s">
        <v>52</v>
      </c>
      <c r="H708" s="27" t="s">
        <v>24</v>
      </c>
      <c r="I708" s="29">
        <v>0.60000000000000009</v>
      </c>
      <c r="J708" s="30">
        <v>5500</v>
      </c>
      <c r="K708" s="31">
        <f t="shared" si="4"/>
        <v>3300.0000000000005</v>
      </c>
      <c r="L708" s="31">
        <f t="shared" si="5"/>
        <v>990.00000000000011</v>
      </c>
      <c r="M708" s="32">
        <v>0.3</v>
      </c>
      <c r="O708" s="37"/>
      <c r="P708" s="35"/>
      <c r="Q708" s="33"/>
      <c r="R708" s="34"/>
    </row>
    <row r="709" spans="1:18" ht="15.75" customHeight="1" x14ac:dyDescent="0.3">
      <c r="A709" s="22"/>
      <c r="B709" s="27" t="s">
        <v>34</v>
      </c>
      <c r="C709" s="27">
        <v>1128299</v>
      </c>
      <c r="D709" s="28">
        <v>44472</v>
      </c>
      <c r="E709" s="27" t="s">
        <v>35</v>
      </c>
      <c r="F709" s="27" t="s">
        <v>51</v>
      </c>
      <c r="G709" s="27" t="s">
        <v>52</v>
      </c>
      <c r="H709" s="27" t="s">
        <v>25</v>
      </c>
      <c r="I709" s="29">
        <v>0.65000000000000013</v>
      </c>
      <c r="J709" s="30">
        <v>5500</v>
      </c>
      <c r="K709" s="31">
        <f t="shared" si="4"/>
        <v>3575.0000000000009</v>
      </c>
      <c r="L709" s="31">
        <f t="shared" si="5"/>
        <v>893.75000000000023</v>
      </c>
      <c r="M709" s="32">
        <v>0.25</v>
      </c>
      <c r="O709" s="37"/>
      <c r="P709" s="35"/>
      <c r="Q709" s="33"/>
      <c r="R709" s="34"/>
    </row>
    <row r="710" spans="1:18" ht="15.75" customHeight="1" x14ac:dyDescent="0.3">
      <c r="A710" s="22"/>
      <c r="B710" s="27" t="s">
        <v>34</v>
      </c>
      <c r="C710" s="27">
        <v>1128299</v>
      </c>
      <c r="D710" s="28">
        <v>44472</v>
      </c>
      <c r="E710" s="27" t="s">
        <v>35</v>
      </c>
      <c r="F710" s="27" t="s">
        <v>51</v>
      </c>
      <c r="G710" s="27" t="s">
        <v>52</v>
      </c>
      <c r="H710" s="27" t="s">
        <v>26</v>
      </c>
      <c r="I710" s="29">
        <v>0.60000000000000009</v>
      </c>
      <c r="J710" s="30">
        <v>3750</v>
      </c>
      <c r="K710" s="31">
        <f t="shared" si="4"/>
        <v>2250.0000000000005</v>
      </c>
      <c r="L710" s="31">
        <f t="shared" si="5"/>
        <v>562.50000000000011</v>
      </c>
      <c r="M710" s="32">
        <v>0.25</v>
      </c>
      <c r="O710" s="37"/>
      <c r="P710" s="35"/>
      <c r="Q710" s="33"/>
      <c r="R710" s="34"/>
    </row>
    <row r="711" spans="1:18" ht="15.75" customHeight="1" x14ac:dyDescent="0.3">
      <c r="A711" s="22"/>
      <c r="B711" s="27" t="s">
        <v>34</v>
      </c>
      <c r="C711" s="27">
        <v>1128299</v>
      </c>
      <c r="D711" s="28">
        <v>44472</v>
      </c>
      <c r="E711" s="27" t="s">
        <v>35</v>
      </c>
      <c r="F711" s="27" t="s">
        <v>51</v>
      </c>
      <c r="G711" s="27" t="s">
        <v>52</v>
      </c>
      <c r="H711" s="27" t="s">
        <v>27</v>
      </c>
      <c r="I711" s="29">
        <v>0.60000000000000009</v>
      </c>
      <c r="J711" s="30">
        <v>3500</v>
      </c>
      <c r="K711" s="31">
        <f t="shared" si="4"/>
        <v>2100.0000000000005</v>
      </c>
      <c r="L711" s="31">
        <f t="shared" si="5"/>
        <v>630.00000000000011</v>
      </c>
      <c r="M711" s="32">
        <v>0.3</v>
      </c>
      <c r="O711" s="37"/>
      <c r="P711" s="35"/>
      <c r="Q711" s="33"/>
      <c r="R711" s="34"/>
    </row>
    <row r="712" spans="1:18" ht="15.75" customHeight="1" x14ac:dyDescent="0.3">
      <c r="A712" s="22"/>
      <c r="B712" s="27" t="s">
        <v>34</v>
      </c>
      <c r="C712" s="27">
        <v>1128299</v>
      </c>
      <c r="D712" s="28">
        <v>44472</v>
      </c>
      <c r="E712" s="27" t="s">
        <v>35</v>
      </c>
      <c r="F712" s="27" t="s">
        <v>51</v>
      </c>
      <c r="G712" s="27" t="s">
        <v>52</v>
      </c>
      <c r="H712" s="27" t="s">
        <v>28</v>
      </c>
      <c r="I712" s="29">
        <v>0.70000000000000007</v>
      </c>
      <c r="J712" s="30">
        <v>3250</v>
      </c>
      <c r="K712" s="31">
        <f t="shared" si="4"/>
        <v>2275</v>
      </c>
      <c r="L712" s="31">
        <f t="shared" si="5"/>
        <v>568.75</v>
      </c>
      <c r="M712" s="32">
        <v>0.25</v>
      </c>
      <c r="O712" s="37"/>
      <c r="P712" s="35"/>
      <c r="Q712" s="33"/>
      <c r="R712" s="34"/>
    </row>
    <row r="713" spans="1:18" ht="15.75" customHeight="1" x14ac:dyDescent="0.3">
      <c r="A713" s="22"/>
      <c r="B713" s="27" t="s">
        <v>34</v>
      </c>
      <c r="C713" s="27">
        <v>1128299</v>
      </c>
      <c r="D713" s="28">
        <v>44472</v>
      </c>
      <c r="E713" s="27" t="s">
        <v>35</v>
      </c>
      <c r="F713" s="27" t="s">
        <v>51</v>
      </c>
      <c r="G713" s="27" t="s">
        <v>52</v>
      </c>
      <c r="H713" s="27" t="s">
        <v>29</v>
      </c>
      <c r="I713" s="29">
        <v>0.75000000000000011</v>
      </c>
      <c r="J713" s="30">
        <v>3750</v>
      </c>
      <c r="K713" s="31">
        <f t="shared" si="4"/>
        <v>2812.5000000000005</v>
      </c>
      <c r="L713" s="31">
        <f t="shared" si="5"/>
        <v>562.50000000000011</v>
      </c>
      <c r="M713" s="32">
        <v>0.2</v>
      </c>
      <c r="O713" s="37"/>
      <c r="P713" s="35"/>
      <c r="Q713" s="33"/>
      <c r="R713" s="34"/>
    </row>
    <row r="714" spans="1:18" ht="15.75" customHeight="1" x14ac:dyDescent="0.3">
      <c r="A714" s="22"/>
      <c r="B714" s="27" t="s">
        <v>34</v>
      </c>
      <c r="C714" s="27">
        <v>1128299</v>
      </c>
      <c r="D714" s="28">
        <v>44503</v>
      </c>
      <c r="E714" s="27" t="s">
        <v>35</v>
      </c>
      <c r="F714" s="27" t="s">
        <v>51</v>
      </c>
      <c r="G714" s="27" t="s">
        <v>52</v>
      </c>
      <c r="H714" s="27" t="s">
        <v>24</v>
      </c>
      <c r="I714" s="29">
        <v>0.60000000000000009</v>
      </c>
      <c r="J714" s="30">
        <v>6000</v>
      </c>
      <c r="K714" s="31">
        <f t="shared" si="4"/>
        <v>3600.0000000000005</v>
      </c>
      <c r="L714" s="31">
        <f t="shared" si="5"/>
        <v>1080</v>
      </c>
      <c r="M714" s="32">
        <v>0.3</v>
      </c>
      <c r="O714" s="37"/>
      <c r="P714" s="35"/>
      <c r="Q714" s="33"/>
      <c r="R714" s="34"/>
    </row>
    <row r="715" spans="1:18" ht="15.75" customHeight="1" x14ac:dyDescent="0.3">
      <c r="A715" s="22"/>
      <c r="B715" s="27" t="s">
        <v>34</v>
      </c>
      <c r="C715" s="27">
        <v>1128299</v>
      </c>
      <c r="D715" s="28">
        <v>44503</v>
      </c>
      <c r="E715" s="27" t="s">
        <v>35</v>
      </c>
      <c r="F715" s="27" t="s">
        <v>51</v>
      </c>
      <c r="G715" s="27" t="s">
        <v>52</v>
      </c>
      <c r="H715" s="27" t="s">
        <v>25</v>
      </c>
      <c r="I715" s="29">
        <v>0.65000000000000013</v>
      </c>
      <c r="J715" s="30">
        <v>6250</v>
      </c>
      <c r="K715" s="31">
        <f t="shared" si="4"/>
        <v>4062.5000000000009</v>
      </c>
      <c r="L715" s="31">
        <f t="shared" si="5"/>
        <v>1015.6250000000002</v>
      </c>
      <c r="M715" s="32">
        <v>0.25</v>
      </c>
      <c r="O715" s="37"/>
      <c r="P715" s="35"/>
      <c r="Q715" s="33"/>
      <c r="R715" s="34"/>
    </row>
    <row r="716" spans="1:18" ht="15.75" customHeight="1" x14ac:dyDescent="0.3">
      <c r="A716" s="22"/>
      <c r="B716" s="27" t="s">
        <v>34</v>
      </c>
      <c r="C716" s="27">
        <v>1128299</v>
      </c>
      <c r="D716" s="28">
        <v>44503</v>
      </c>
      <c r="E716" s="27" t="s">
        <v>35</v>
      </c>
      <c r="F716" s="27" t="s">
        <v>51</v>
      </c>
      <c r="G716" s="27" t="s">
        <v>52</v>
      </c>
      <c r="H716" s="27" t="s">
        <v>26</v>
      </c>
      <c r="I716" s="29">
        <v>0.60000000000000009</v>
      </c>
      <c r="J716" s="30">
        <v>4750</v>
      </c>
      <c r="K716" s="31">
        <f t="shared" si="4"/>
        <v>2850.0000000000005</v>
      </c>
      <c r="L716" s="31">
        <f t="shared" si="5"/>
        <v>712.50000000000011</v>
      </c>
      <c r="M716" s="32">
        <v>0.25</v>
      </c>
      <c r="O716" s="37"/>
      <c r="P716" s="35"/>
      <c r="Q716" s="33"/>
      <c r="R716" s="34"/>
    </row>
    <row r="717" spans="1:18" ht="15.75" customHeight="1" x14ac:dyDescent="0.3">
      <c r="A717" s="22"/>
      <c r="B717" s="27" t="s">
        <v>34</v>
      </c>
      <c r="C717" s="27">
        <v>1128299</v>
      </c>
      <c r="D717" s="28">
        <v>44503</v>
      </c>
      <c r="E717" s="27" t="s">
        <v>35</v>
      </c>
      <c r="F717" s="27" t="s">
        <v>51</v>
      </c>
      <c r="G717" s="27" t="s">
        <v>52</v>
      </c>
      <c r="H717" s="27" t="s">
        <v>27</v>
      </c>
      <c r="I717" s="29">
        <v>0.70000000000000018</v>
      </c>
      <c r="J717" s="30">
        <v>4500</v>
      </c>
      <c r="K717" s="31">
        <f t="shared" si="4"/>
        <v>3150.0000000000009</v>
      </c>
      <c r="L717" s="31">
        <f t="shared" si="5"/>
        <v>945.00000000000023</v>
      </c>
      <c r="M717" s="32">
        <v>0.3</v>
      </c>
      <c r="O717" s="37"/>
      <c r="P717" s="35"/>
      <c r="Q717" s="33"/>
      <c r="R717" s="34"/>
    </row>
    <row r="718" spans="1:18" ht="15.75" customHeight="1" x14ac:dyDescent="0.3">
      <c r="A718" s="22"/>
      <c r="B718" s="27" t="s">
        <v>34</v>
      </c>
      <c r="C718" s="27">
        <v>1128299</v>
      </c>
      <c r="D718" s="28">
        <v>44503</v>
      </c>
      <c r="E718" s="27" t="s">
        <v>35</v>
      </c>
      <c r="F718" s="27" t="s">
        <v>51</v>
      </c>
      <c r="G718" s="27" t="s">
        <v>52</v>
      </c>
      <c r="H718" s="27" t="s">
        <v>28</v>
      </c>
      <c r="I718" s="29">
        <v>0.90000000000000013</v>
      </c>
      <c r="J718" s="30">
        <v>4250</v>
      </c>
      <c r="K718" s="31">
        <f t="shared" si="4"/>
        <v>3825.0000000000005</v>
      </c>
      <c r="L718" s="31">
        <f t="shared" si="5"/>
        <v>956.25000000000011</v>
      </c>
      <c r="M718" s="32">
        <v>0.25</v>
      </c>
      <c r="O718" s="37"/>
      <c r="P718" s="35"/>
      <c r="Q718" s="33"/>
      <c r="R718" s="34"/>
    </row>
    <row r="719" spans="1:18" ht="15.75" customHeight="1" x14ac:dyDescent="0.3">
      <c r="A719" s="22"/>
      <c r="B719" s="27" t="s">
        <v>34</v>
      </c>
      <c r="C719" s="27">
        <v>1128299</v>
      </c>
      <c r="D719" s="28">
        <v>44503</v>
      </c>
      <c r="E719" s="27" t="s">
        <v>35</v>
      </c>
      <c r="F719" s="27" t="s">
        <v>51</v>
      </c>
      <c r="G719" s="27" t="s">
        <v>52</v>
      </c>
      <c r="H719" s="27" t="s">
        <v>29</v>
      </c>
      <c r="I719" s="29">
        <v>0.95000000000000018</v>
      </c>
      <c r="J719" s="30">
        <v>5500</v>
      </c>
      <c r="K719" s="31">
        <f t="shared" si="4"/>
        <v>5225.0000000000009</v>
      </c>
      <c r="L719" s="31">
        <f t="shared" si="5"/>
        <v>1045.0000000000002</v>
      </c>
      <c r="M719" s="32">
        <v>0.2</v>
      </c>
      <c r="O719" s="37"/>
      <c r="P719" s="35"/>
      <c r="Q719" s="33"/>
      <c r="R719" s="34"/>
    </row>
    <row r="720" spans="1:18" ht="15.75" customHeight="1" x14ac:dyDescent="0.3">
      <c r="A720" s="22"/>
      <c r="B720" s="27" t="s">
        <v>34</v>
      </c>
      <c r="C720" s="27">
        <v>1128299</v>
      </c>
      <c r="D720" s="28">
        <v>44532</v>
      </c>
      <c r="E720" s="27" t="s">
        <v>35</v>
      </c>
      <c r="F720" s="27" t="s">
        <v>51</v>
      </c>
      <c r="G720" s="27" t="s">
        <v>52</v>
      </c>
      <c r="H720" s="27" t="s">
        <v>24</v>
      </c>
      <c r="I720" s="29">
        <v>0.80000000000000016</v>
      </c>
      <c r="J720" s="30">
        <v>7500</v>
      </c>
      <c r="K720" s="31">
        <f t="shared" si="4"/>
        <v>6000.0000000000009</v>
      </c>
      <c r="L720" s="31">
        <f t="shared" si="5"/>
        <v>1800.0000000000002</v>
      </c>
      <c r="M720" s="32">
        <v>0.3</v>
      </c>
      <c r="O720" s="37"/>
      <c r="P720" s="35"/>
      <c r="Q720" s="33"/>
      <c r="R720" s="34"/>
    </row>
    <row r="721" spans="1:18" ht="15.75" customHeight="1" x14ac:dyDescent="0.3">
      <c r="A721" s="22"/>
      <c r="B721" s="27" t="s">
        <v>34</v>
      </c>
      <c r="C721" s="27">
        <v>1128299</v>
      </c>
      <c r="D721" s="28">
        <v>44532</v>
      </c>
      <c r="E721" s="27" t="s">
        <v>35</v>
      </c>
      <c r="F721" s="27" t="s">
        <v>51</v>
      </c>
      <c r="G721" s="27" t="s">
        <v>52</v>
      </c>
      <c r="H721" s="27" t="s">
        <v>25</v>
      </c>
      <c r="I721" s="29">
        <v>0.8500000000000002</v>
      </c>
      <c r="J721" s="30">
        <v>7500</v>
      </c>
      <c r="K721" s="31">
        <f t="shared" si="4"/>
        <v>6375.0000000000018</v>
      </c>
      <c r="L721" s="31">
        <f t="shared" si="5"/>
        <v>1593.7500000000005</v>
      </c>
      <c r="M721" s="32">
        <v>0.25</v>
      </c>
      <c r="O721" s="37"/>
      <c r="P721" s="35"/>
      <c r="Q721" s="33"/>
      <c r="R721" s="34"/>
    </row>
    <row r="722" spans="1:18" ht="15.75" customHeight="1" x14ac:dyDescent="0.3">
      <c r="A722" s="22"/>
      <c r="B722" s="27" t="s">
        <v>34</v>
      </c>
      <c r="C722" s="27">
        <v>1128299</v>
      </c>
      <c r="D722" s="28">
        <v>44532</v>
      </c>
      <c r="E722" s="27" t="s">
        <v>35</v>
      </c>
      <c r="F722" s="27" t="s">
        <v>51</v>
      </c>
      <c r="G722" s="27" t="s">
        <v>52</v>
      </c>
      <c r="H722" s="27" t="s">
        <v>26</v>
      </c>
      <c r="I722" s="29">
        <v>0.80000000000000016</v>
      </c>
      <c r="J722" s="30">
        <v>5500</v>
      </c>
      <c r="K722" s="31">
        <f t="shared" si="4"/>
        <v>4400.0000000000009</v>
      </c>
      <c r="L722" s="31">
        <f t="shared" si="5"/>
        <v>1100.0000000000002</v>
      </c>
      <c r="M722" s="32">
        <v>0.25</v>
      </c>
      <c r="O722" s="37"/>
      <c r="P722" s="35"/>
      <c r="Q722" s="33"/>
      <c r="R722" s="34"/>
    </row>
    <row r="723" spans="1:18" ht="15.75" customHeight="1" x14ac:dyDescent="0.3">
      <c r="A723" s="22"/>
      <c r="B723" s="27" t="s">
        <v>34</v>
      </c>
      <c r="C723" s="27">
        <v>1128299</v>
      </c>
      <c r="D723" s="28">
        <v>44532</v>
      </c>
      <c r="E723" s="27" t="s">
        <v>35</v>
      </c>
      <c r="F723" s="27" t="s">
        <v>51</v>
      </c>
      <c r="G723" s="27" t="s">
        <v>52</v>
      </c>
      <c r="H723" s="27" t="s">
        <v>27</v>
      </c>
      <c r="I723" s="29">
        <v>0.80000000000000016</v>
      </c>
      <c r="J723" s="30">
        <v>5500</v>
      </c>
      <c r="K723" s="31">
        <f t="shared" si="4"/>
        <v>4400.0000000000009</v>
      </c>
      <c r="L723" s="31">
        <f t="shared" si="5"/>
        <v>1320.0000000000002</v>
      </c>
      <c r="M723" s="32">
        <v>0.3</v>
      </c>
      <c r="O723" s="37"/>
      <c r="P723" s="35"/>
      <c r="Q723" s="33"/>
      <c r="R723" s="34"/>
    </row>
    <row r="724" spans="1:18" ht="15.75" customHeight="1" x14ac:dyDescent="0.3">
      <c r="A724" s="22"/>
      <c r="B724" s="27" t="s">
        <v>34</v>
      </c>
      <c r="C724" s="27">
        <v>1128299</v>
      </c>
      <c r="D724" s="28">
        <v>44532</v>
      </c>
      <c r="E724" s="27" t="s">
        <v>35</v>
      </c>
      <c r="F724" s="27" t="s">
        <v>51</v>
      </c>
      <c r="G724" s="27" t="s">
        <v>52</v>
      </c>
      <c r="H724" s="27" t="s">
        <v>28</v>
      </c>
      <c r="I724" s="29">
        <v>0.90000000000000013</v>
      </c>
      <c r="J724" s="30">
        <v>4750</v>
      </c>
      <c r="K724" s="31">
        <f t="shared" si="4"/>
        <v>4275.0000000000009</v>
      </c>
      <c r="L724" s="31">
        <f t="shared" si="5"/>
        <v>1068.7500000000002</v>
      </c>
      <c r="M724" s="32">
        <v>0.25</v>
      </c>
      <c r="O724" s="37"/>
      <c r="P724" s="35"/>
      <c r="Q724" s="33"/>
      <c r="R724" s="34"/>
    </row>
    <row r="725" spans="1:18" ht="15.75" customHeight="1" x14ac:dyDescent="0.3">
      <c r="A725" s="22"/>
      <c r="B725" s="27" t="s">
        <v>34</v>
      </c>
      <c r="C725" s="27">
        <v>1128299</v>
      </c>
      <c r="D725" s="28">
        <v>44532</v>
      </c>
      <c r="E725" s="27" t="s">
        <v>35</v>
      </c>
      <c r="F725" s="27" t="s">
        <v>51</v>
      </c>
      <c r="G725" s="27" t="s">
        <v>52</v>
      </c>
      <c r="H725" s="27" t="s">
        <v>29</v>
      </c>
      <c r="I725" s="29">
        <v>0.95000000000000018</v>
      </c>
      <c r="J725" s="30">
        <v>5750</v>
      </c>
      <c r="K725" s="31">
        <f t="shared" si="4"/>
        <v>5462.5000000000009</v>
      </c>
      <c r="L725" s="31">
        <f t="shared" si="5"/>
        <v>1092.5000000000002</v>
      </c>
      <c r="M725" s="32">
        <v>0.2</v>
      </c>
      <c r="O725" s="37"/>
      <c r="P725" s="35"/>
      <c r="Q725" s="33"/>
      <c r="R725" s="34"/>
    </row>
    <row r="726" spans="1:18" ht="15.75" customHeight="1" x14ac:dyDescent="0.3">
      <c r="A726" s="22" t="s">
        <v>46</v>
      </c>
      <c r="B726" s="27" t="s">
        <v>21</v>
      </c>
      <c r="C726" s="27">
        <v>1185732</v>
      </c>
      <c r="D726" s="28">
        <v>44208</v>
      </c>
      <c r="E726" s="27" t="s">
        <v>53</v>
      </c>
      <c r="F726" s="27" t="s">
        <v>54</v>
      </c>
      <c r="G726" s="27" t="s">
        <v>55</v>
      </c>
      <c r="H726" s="27" t="s">
        <v>24</v>
      </c>
      <c r="I726" s="29">
        <v>0.45</v>
      </c>
      <c r="J726" s="30">
        <v>10500</v>
      </c>
      <c r="K726" s="31">
        <f t="shared" si="4"/>
        <v>4725</v>
      </c>
      <c r="L726" s="31">
        <f t="shared" si="5"/>
        <v>2126.25</v>
      </c>
      <c r="M726" s="32">
        <v>0.45</v>
      </c>
      <c r="O726" s="33"/>
      <c r="P726" s="38">
        <f>Data!$I726+0.05</f>
        <v>0.5</v>
      </c>
      <c r="Q726" s="33"/>
      <c r="R726" s="34"/>
    </row>
    <row r="727" spans="1:18" ht="15.75" customHeight="1" x14ac:dyDescent="0.3">
      <c r="A727" s="22"/>
      <c r="B727" s="27" t="s">
        <v>21</v>
      </c>
      <c r="C727" s="27">
        <v>1185732</v>
      </c>
      <c r="D727" s="28">
        <v>44208</v>
      </c>
      <c r="E727" s="27" t="s">
        <v>53</v>
      </c>
      <c r="F727" s="27" t="s">
        <v>54</v>
      </c>
      <c r="G727" s="27" t="s">
        <v>55</v>
      </c>
      <c r="H727" s="27" t="s">
        <v>25</v>
      </c>
      <c r="I727" s="29">
        <v>0.45</v>
      </c>
      <c r="J727" s="30">
        <v>8500</v>
      </c>
      <c r="K727" s="31">
        <f t="shared" si="4"/>
        <v>3825</v>
      </c>
      <c r="L727" s="31">
        <f t="shared" si="5"/>
        <v>1338.75</v>
      </c>
      <c r="M727" s="32">
        <v>0.35</v>
      </c>
      <c r="O727" s="33"/>
      <c r="P727" s="38">
        <f>Data!$I727+0.05</f>
        <v>0.5</v>
      </c>
      <c r="Q727" s="33"/>
      <c r="R727" s="34"/>
    </row>
    <row r="728" spans="1:18" ht="15.75" customHeight="1" x14ac:dyDescent="0.3">
      <c r="A728" s="22"/>
      <c r="B728" s="27" t="s">
        <v>21</v>
      </c>
      <c r="C728" s="27">
        <v>1185732</v>
      </c>
      <c r="D728" s="28">
        <v>44208</v>
      </c>
      <c r="E728" s="27" t="s">
        <v>53</v>
      </c>
      <c r="F728" s="27" t="s">
        <v>54</v>
      </c>
      <c r="G728" s="27" t="s">
        <v>55</v>
      </c>
      <c r="H728" s="27" t="s">
        <v>26</v>
      </c>
      <c r="I728" s="29">
        <v>0.35000000000000003</v>
      </c>
      <c r="J728" s="30">
        <v>8500</v>
      </c>
      <c r="K728" s="31">
        <f t="shared" si="4"/>
        <v>2975.0000000000005</v>
      </c>
      <c r="L728" s="31">
        <f t="shared" si="5"/>
        <v>743.75000000000011</v>
      </c>
      <c r="M728" s="32">
        <v>0.25</v>
      </c>
      <c r="O728" s="33"/>
      <c r="P728" s="38">
        <f>Data!$I728+0.05</f>
        <v>0.4</v>
      </c>
      <c r="Q728" s="33"/>
      <c r="R728" s="34"/>
    </row>
    <row r="729" spans="1:18" ht="15.75" customHeight="1" x14ac:dyDescent="0.3">
      <c r="A729" s="22"/>
      <c r="B729" s="27" t="s">
        <v>21</v>
      </c>
      <c r="C729" s="27">
        <v>1185732</v>
      </c>
      <c r="D729" s="28">
        <v>44208</v>
      </c>
      <c r="E729" s="27" t="s">
        <v>53</v>
      </c>
      <c r="F729" s="27" t="s">
        <v>54</v>
      </c>
      <c r="G729" s="27" t="s">
        <v>55</v>
      </c>
      <c r="H729" s="27" t="s">
        <v>27</v>
      </c>
      <c r="I729" s="29">
        <v>0.39999999999999997</v>
      </c>
      <c r="J729" s="30">
        <v>7000</v>
      </c>
      <c r="K729" s="31">
        <f t="shared" si="4"/>
        <v>2799.9999999999995</v>
      </c>
      <c r="L729" s="31">
        <f t="shared" si="5"/>
        <v>839.99999999999989</v>
      </c>
      <c r="M729" s="32">
        <v>0.3</v>
      </c>
      <c r="O729" s="33"/>
      <c r="P729" s="38">
        <f>Data!$I729+0.05</f>
        <v>0.44999999999999996</v>
      </c>
      <c r="Q729" s="33"/>
      <c r="R729" s="34"/>
    </row>
    <row r="730" spans="1:18" ht="15.75" customHeight="1" x14ac:dyDescent="0.3">
      <c r="A730" s="22"/>
      <c r="B730" s="27" t="s">
        <v>21</v>
      </c>
      <c r="C730" s="27">
        <v>1185732</v>
      </c>
      <c r="D730" s="28">
        <v>44208</v>
      </c>
      <c r="E730" s="27" t="s">
        <v>53</v>
      </c>
      <c r="F730" s="27" t="s">
        <v>54</v>
      </c>
      <c r="G730" s="27" t="s">
        <v>55</v>
      </c>
      <c r="H730" s="27" t="s">
        <v>28</v>
      </c>
      <c r="I730" s="29">
        <v>0.55000000000000004</v>
      </c>
      <c r="J730" s="30">
        <v>7500</v>
      </c>
      <c r="K730" s="31">
        <f t="shared" si="4"/>
        <v>4125</v>
      </c>
      <c r="L730" s="31">
        <f t="shared" si="5"/>
        <v>1443.75</v>
      </c>
      <c r="M730" s="32">
        <v>0.35</v>
      </c>
      <c r="O730" s="33"/>
      <c r="P730" s="38">
        <f>Data!$I730+0.05</f>
        <v>0.60000000000000009</v>
      </c>
      <c r="Q730" s="33"/>
      <c r="R730" s="34"/>
    </row>
    <row r="731" spans="1:18" ht="15.75" customHeight="1" x14ac:dyDescent="0.3">
      <c r="A731" s="22"/>
      <c r="B731" s="27" t="s">
        <v>21</v>
      </c>
      <c r="C731" s="27">
        <v>1185732</v>
      </c>
      <c r="D731" s="28">
        <v>44208</v>
      </c>
      <c r="E731" s="27" t="s">
        <v>53</v>
      </c>
      <c r="F731" s="27" t="s">
        <v>54</v>
      </c>
      <c r="G731" s="27" t="s">
        <v>55</v>
      </c>
      <c r="H731" s="27" t="s">
        <v>29</v>
      </c>
      <c r="I731" s="29">
        <v>0.45</v>
      </c>
      <c r="J731" s="30">
        <v>8500</v>
      </c>
      <c r="K731" s="31">
        <f t="shared" si="4"/>
        <v>3825</v>
      </c>
      <c r="L731" s="31">
        <f t="shared" si="5"/>
        <v>1912.5</v>
      </c>
      <c r="M731" s="32">
        <v>0.5</v>
      </c>
      <c r="O731" s="33"/>
      <c r="P731" s="38">
        <f>Data!$I731+0.05</f>
        <v>0.5</v>
      </c>
      <c r="Q731" s="33"/>
      <c r="R731" s="34"/>
    </row>
    <row r="732" spans="1:18" ht="15.75" customHeight="1" x14ac:dyDescent="0.3">
      <c r="A732" s="22"/>
      <c r="B732" s="27" t="s">
        <v>21</v>
      </c>
      <c r="C732" s="27">
        <v>1185732</v>
      </c>
      <c r="D732" s="28">
        <v>44237</v>
      </c>
      <c r="E732" s="27" t="s">
        <v>53</v>
      </c>
      <c r="F732" s="27" t="s">
        <v>54</v>
      </c>
      <c r="G732" s="27" t="s">
        <v>55</v>
      </c>
      <c r="H732" s="27" t="s">
        <v>24</v>
      </c>
      <c r="I732" s="29">
        <v>0.45</v>
      </c>
      <c r="J732" s="30">
        <v>11000</v>
      </c>
      <c r="K732" s="31">
        <f t="shared" si="4"/>
        <v>4950</v>
      </c>
      <c r="L732" s="31">
        <f t="shared" si="5"/>
        <v>2227.5</v>
      </c>
      <c r="M732" s="32">
        <v>0.45</v>
      </c>
      <c r="O732" s="33"/>
      <c r="P732" s="38">
        <f>Data!$I732+0.05</f>
        <v>0.5</v>
      </c>
      <c r="Q732" s="33"/>
      <c r="R732" s="34"/>
    </row>
    <row r="733" spans="1:18" ht="15.75" customHeight="1" x14ac:dyDescent="0.3">
      <c r="A733" s="22"/>
      <c r="B733" s="27" t="s">
        <v>21</v>
      </c>
      <c r="C733" s="27">
        <v>1185732</v>
      </c>
      <c r="D733" s="28">
        <v>44237</v>
      </c>
      <c r="E733" s="27" t="s">
        <v>53</v>
      </c>
      <c r="F733" s="27" t="s">
        <v>54</v>
      </c>
      <c r="G733" s="27" t="s">
        <v>55</v>
      </c>
      <c r="H733" s="27" t="s">
        <v>25</v>
      </c>
      <c r="I733" s="29">
        <v>0.45</v>
      </c>
      <c r="J733" s="30">
        <v>7500</v>
      </c>
      <c r="K733" s="31">
        <f t="shared" si="4"/>
        <v>3375</v>
      </c>
      <c r="L733" s="31">
        <f t="shared" si="5"/>
        <v>1181.25</v>
      </c>
      <c r="M733" s="32">
        <v>0.35</v>
      </c>
      <c r="O733" s="33"/>
      <c r="P733" s="38">
        <f>Data!$I733+0.05</f>
        <v>0.5</v>
      </c>
      <c r="Q733" s="33"/>
      <c r="R733" s="34"/>
    </row>
    <row r="734" spans="1:18" ht="15.75" customHeight="1" x14ac:dyDescent="0.3">
      <c r="A734" s="22"/>
      <c r="B734" s="27" t="s">
        <v>21</v>
      </c>
      <c r="C734" s="27">
        <v>1185732</v>
      </c>
      <c r="D734" s="28">
        <v>44237</v>
      </c>
      <c r="E734" s="27" t="s">
        <v>53</v>
      </c>
      <c r="F734" s="27" t="s">
        <v>54</v>
      </c>
      <c r="G734" s="27" t="s">
        <v>55</v>
      </c>
      <c r="H734" s="27" t="s">
        <v>26</v>
      </c>
      <c r="I734" s="29">
        <v>0.35000000000000003</v>
      </c>
      <c r="J734" s="30">
        <v>8000</v>
      </c>
      <c r="K734" s="31">
        <f t="shared" si="4"/>
        <v>2800.0000000000005</v>
      </c>
      <c r="L734" s="31">
        <f t="shared" si="5"/>
        <v>700.00000000000011</v>
      </c>
      <c r="M734" s="32">
        <v>0.25</v>
      </c>
      <c r="O734" s="33"/>
      <c r="P734" s="38">
        <f>Data!$I734+0.05</f>
        <v>0.4</v>
      </c>
      <c r="Q734" s="33"/>
      <c r="R734" s="34"/>
    </row>
    <row r="735" spans="1:18" ht="15.75" customHeight="1" x14ac:dyDescent="0.3">
      <c r="A735" s="22"/>
      <c r="B735" s="27" t="s">
        <v>21</v>
      </c>
      <c r="C735" s="27">
        <v>1185732</v>
      </c>
      <c r="D735" s="28">
        <v>44237</v>
      </c>
      <c r="E735" s="27" t="s">
        <v>53</v>
      </c>
      <c r="F735" s="27" t="s">
        <v>54</v>
      </c>
      <c r="G735" s="27" t="s">
        <v>55</v>
      </c>
      <c r="H735" s="27" t="s">
        <v>27</v>
      </c>
      <c r="I735" s="29">
        <v>0.39999999999999997</v>
      </c>
      <c r="J735" s="30">
        <v>6750</v>
      </c>
      <c r="K735" s="31">
        <f t="shared" si="4"/>
        <v>2700</v>
      </c>
      <c r="L735" s="31">
        <f t="shared" si="5"/>
        <v>810</v>
      </c>
      <c r="M735" s="32">
        <v>0.3</v>
      </c>
      <c r="O735" s="33"/>
      <c r="P735" s="38">
        <f>Data!$I735+0.05</f>
        <v>0.44999999999999996</v>
      </c>
      <c r="Q735" s="33"/>
      <c r="R735" s="34"/>
    </row>
    <row r="736" spans="1:18" ht="15.75" customHeight="1" x14ac:dyDescent="0.3">
      <c r="A736" s="22"/>
      <c r="B736" s="27" t="s">
        <v>21</v>
      </c>
      <c r="C736" s="27">
        <v>1185732</v>
      </c>
      <c r="D736" s="28">
        <v>44237</v>
      </c>
      <c r="E736" s="27" t="s">
        <v>53</v>
      </c>
      <c r="F736" s="27" t="s">
        <v>54</v>
      </c>
      <c r="G736" s="27" t="s">
        <v>55</v>
      </c>
      <c r="H736" s="27" t="s">
        <v>28</v>
      </c>
      <c r="I736" s="29">
        <v>0.55000000000000004</v>
      </c>
      <c r="J736" s="30">
        <v>7500</v>
      </c>
      <c r="K736" s="31">
        <f t="shared" si="4"/>
        <v>4125</v>
      </c>
      <c r="L736" s="31">
        <f t="shared" si="5"/>
        <v>1443.75</v>
      </c>
      <c r="M736" s="32">
        <v>0.35</v>
      </c>
      <c r="O736" s="33"/>
      <c r="P736" s="38">
        <f>Data!$I736+0.05</f>
        <v>0.60000000000000009</v>
      </c>
      <c r="Q736" s="33"/>
      <c r="R736" s="34"/>
    </row>
    <row r="737" spans="1:18" ht="15.75" customHeight="1" x14ac:dyDescent="0.3">
      <c r="A737" s="22"/>
      <c r="B737" s="27" t="s">
        <v>21</v>
      </c>
      <c r="C737" s="27">
        <v>1185732</v>
      </c>
      <c r="D737" s="28">
        <v>44237</v>
      </c>
      <c r="E737" s="27" t="s">
        <v>53</v>
      </c>
      <c r="F737" s="27" t="s">
        <v>54</v>
      </c>
      <c r="G737" s="27" t="s">
        <v>55</v>
      </c>
      <c r="H737" s="27" t="s">
        <v>29</v>
      </c>
      <c r="I737" s="29">
        <v>0.45</v>
      </c>
      <c r="J737" s="30">
        <v>8500</v>
      </c>
      <c r="K737" s="31">
        <f t="shared" si="4"/>
        <v>3825</v>
      </c>
      <c r="L737" s="31">
        <f t="shared" si="5"/>
        <v>1912.5</v>
      </c>
      <c r="M737" s="32">
        <v>0.5</v>
      </c>
      <c r="O737" s="33"/>
      <c r="P737" s="38">
        <f>Data!$I737+0.05</f>
        <v>0.5</v>
      </c>
      <c r="Q737" s="33"/>
      <c r="R737" s="34"/>
    </row>
    <row r="738" spans="1:18" ht="15.75" customHeight="1" x14ac:dyDescent="0.3">
      <c r="A738" s="22"/>
      <c r="B738" s="27" t="s">
        <v>21</v>
      </c>
      <c r="C738" s="27">
        <v>1185732</v>
      </c>
      <c r="D738" s="28">
        <v>44263</v>
      </c>
      <c r="E738" s="27" t="s">
        <v>53</v>
      </c>
      <c r="F738" s="27" t="s">
        <v>54</v>
      </c>
      <c r="G738" s="27" t="s">
        <v>55</v>
      </c>
      <c r="H738" s="27" t="s">
        <v>24</v>
      </c>
      <c r="I738" s="29">
        <v>0.45</v>
      </c>
      <c r="J738" s="30">
        <v>10700</v>
      </c>
      <c r="K738" s="31">
        <f t="shared" si="4"/>
        <v>4815</v>
      </c>
      <c r="L738" s="31">
        <f t="shared" si="5"/>
        <v>2166.75</v>
      </c>
      <c r="M738" s="32">
        <v>0.45</v>
      </c>
      <c r="O738" s="33"/>
      <c r="P738" s="38">
        <f>Data!$I738+0.05</f>
        <v>0.5</v>
      </c>
      <c r="Q738" s="33"/>
      <c r="R738" s="34"/>
    </row>
    <row r="739" spans="1:18" ht="15.75" customHeight="1" x14ac:dyDescent="0.3">
      <c r="A739" s="22"/>
      <c r="B739" s="27" t="s">
        <v>21</v>
      </c>
      <c r="C739" s="27">
        <v>1185732</v>
      </c>
      <c r="D739" s="28">
        <v>44263</v>
      </c>
      <c r="E739" s="27" t="s">
        <v>53</v>
      </c>
      <c r="F739" s="27" t="s">
        <v>54</v>
      </c>
      <c r="G739" s="27" t="s">
        <v>55</v>
      </c>
      <c r="H739" s="27" t="s">
        <v>25</v>
      </c>
      <c r="I739" s="29">
        <v>0.45</v>
      </c>
      <c r="J739" s="30">
        <v>7500</v>
      </c>
      <c r="K739" s="31">
        <f t="shared" si="4"/>
        <v>3375</v>
      </c>
      <c r="L739" s="31">
        <f t="shared" si="5"/>
        <v>1181.25</v>
      </c>
      <c r="M739" s="32">
        <v>0.35</v>
      </c>
      <c r="O739" s="33"/>
      <c r="P739" s="38">
        <f>Data!$I739+0.05</f>
        <v>0.5</v>
      </c>
      <c r="Q739" s="33"/>
      <c r="R739" s="34"/>
    </row>
    <row r="740" spans="1:18" ht="15.75" customHeight="1" x14ac:dyDescent="0.3">
      <c r="A740" s="22"/>
      <c r="B740" s="27" t="s">
        <v>21</v>
      </c>
      <c r="C740" s="27">
        <v>1185732</v>
      </c>
      <c r="D740" s="28">
        <v>44263</v>
      </c>
      <c r="E740" s="27" t="s">
        <v>53</v>
      </c>
      <c r="F740" s="27" t="s">
        <v>54</v>
      </c>
      <c r="G740" s="27" t="s">
        <v>55</v>
      </c>
      <c r="H740" s="27" t="s">
        <v>26</v>
      </c>
      <c r="I740" s="29">
        <v>0.35000000000000003</v>
      </c>
      <c r="J740" s="30">
        <v>7750</v>
      </c>
      <c r="K740" s="31">
        <f t="shared" si="4"/>
        <v>2712.5000000000005</v>
      </c>
      <c r="L740" s="31">
        <f t="shared" si="5"/>
        <v>678.12500000000011</v>
      </c>
      <c r="M740" s="32">
        <v>0.25</v>
      </c>
      <c r="O740" s="33"/>
      <c r="P740" s="38">
        <f>Data!$I740+0.05</f>
        <v>0.4</v>
      </c>
      <c r="Q740" s="33"/>
      <c r="R740" s="34"/>
    </row>
    <row r="741" spans="1:18" ht="15.75" customHeight="1" x14ac:dyDescent="0.3">
      <c r="A741" s="22"/>
      <c r="B741" s="27" t="s">
        <v>21</v>
      </c>
      <c r="C741" s="27">
        <v>1185732</v>
      </c>
      <c r="D741" s="28">
        <v>44263</v>
      </c>
      <c r="E741" s="27" t="s">
        <v>53</v>
      </c>
      <c r="F741" s="27" t="s">
        <v>54</v>
      </c>
      <c r="G741" s="27" t="s">
        <v>55</v>
      </c>
      <c r="H741" s="27" t="s">
        <v>27</v>
      </c>
      <c r="I741" s="29">
        <v>0.39999999999999997</v>
      </c>
      <c r="J741" s="30">
        <v>6250</v>
      </c>
      <c r="K741" s="31">
        <f t="shared" si="4"/>
        <v>2500</v>
      </c>
      <c r="L741" s="31">
        <f t="shared" si="5"/>
        <v>750</v>
      </c>
      <c r="M741" s="32">
        <v>0.3</v>
      </c>
      <c r="O741" s="33"/>
      <c r="P741" s="38">
        <f>Data!$I741+0.05</f>
        <v>0.44999999999999996</v>
      </c>
      <c r="Q741" s="33"/>
      <c r="R741" s="34"/>
    </row>
    <row r="742" spans="1:18" ht="15.75" customHeight="1" x14ac:dyDescent="0.3">
      <c r="A742" s="22"/>
      <c r="B742" s="27" t="s">
        <v>21</v>
      </c>
      <c r="C742" s="27">
        <v>1185732</v>
      </c>
      <c r="D742" s="28">
        <v>44263</v>
      </c>
      <c r="E742" s="27" t="s">
        <v>53</v>
      </c>
      <c r="F742" s="27" t="s">
        <v>54</v>
      </c>
      <c r="G742" s="27" t="s">
        <v>55</v>
      </c>
      <c r="H742" s="27" t="s">
        <v>28</v>
      </c>
      <c r="I742" s="29">
        <v>0.55000000000000004</v>
      </c>
      <c r="J742" s="30">
        <v>6750</v>
      </c>
      <c r="K742" s="31">
        <f t="shared" si="4"/>
        <v>3712.5000000000005</v>
      </c>
      <c r="L742" s="31">
        <f t="shared" si="5"/>
        <v>1299.375</v>
      </c>
      <c r="M742" s="32">
        <v>0.35</v>
      </c>
      <c r="O742" s="33"/>
      <c r="P742" s="38">
        <f>Data!$I742+0.05</f>
        <v>0.60000000000000009</v>
      </c>
      <c r="Q742" s="33"/>
      <c r="R742" s="34"/>
    </row>
    <row r="743" spans="1:18" ht="15.75" customHeight="1" x14ac:dyDescent="0.3">
      <c r="A743" s="22"/>
      <c r="B743" s="27" t="s">
        <v>21</v>
      </c>
      <c r="C743" s="27">
        <v>1185732</v>
      </c>
      <c r="D743" s="28">
        <v>44263</v>
      </c>
      <c r="E743" s="27" t="s">
        <v>53</v>
      </c>
      <c r="F743" s="27" t="s">
        <v>54</v>
      </c>
      <c r="G743" s="27" t="s">
        <v>55</v>
      </c>
      <c r="H743" s="27" t="s">
        <v>29</v>
      </c>
      <c r="I743" s="29">
        <v>0.45</v>
      </c>
      <c r="J743" s="30">
        <v>7750</v>
      </c>
      <c r="K743" s="31">
        <f t="shared" si="4"/>
        <v>3487.5</v>
      </c>
      <c r="L743" s="31">
        <f t="shared" si="5"/>
        <v>1743.75</v>
      </c>
      <c r="M743" s="32">
        <v>0.5</v>
      </c>
      <c r="O743" s="33"/>
      <c r="P743" s="38">
        <f>Data!$I743+0.05</f>
        <v>0.5</v>
      </c>
      <c r="Q743" s="33"/>
      <c r="R743" s="34"/>
    </row>
    <row r="744" spans="1:18" ht="15.75" customHeight="1" x14ac:dyDescent="0.3">
      <c r="A744" s="22"/>
      <c r="B744" s="27" t="s">
        <v>21</v>
      </c>
      <c r="C744" s="27">
        <v>1185732</v>
      </c>
      <c r="D744" s="28">
        <v>44295</v>
      </c>
      <c r="E744" s="27" t="s">
        <v>53</v>
      </c>
      <c r="F744" s="27" t="s">
        <v>54</v>
      </c>
      <c r="G744" s="27" t="s">
        <v>55</v>
      </c>
      <c r="H744" s="27" t="s">
        <v>24</v>
      </c>
      <c r="I744" s="29">
        <v>0.45</v>
      </c>
      <c r="J744" s="30">
        <v>10250</v>
      </c>
      <c r="K744" s="31">
        <f t="shared" si="4"/>
        <v>4612.5</v>
      </c>
      <c r="L744" s="31">
        <f t="shared" si="5"/>
        <v>2075.625</v>
      </c>
      <c r="M744" s="32">
        <v>0.45</v>
      </c>
      <c r="O744" s="33"/>
      <c r="P744" s="38">
        <f>Data!$I744+0.05</f>
        <v>0.5</v>
      </c>
      <c r="Q744" s="33"/>
      <c r="R744" s="34"/>
    </row>
    <row r="745" spans="1:18" ht="15.75" customHeight="1" x14ac:dyDescent="0.3">
      <c r="A745" s="22"/>
      <c r="B745" s="27" t="s">
        <v>21</v>
      </c>
      <c r="C745" s="27">
        <v>1185732</v>
      </c>
      <c r="D745" s="28">
        <v>44295</v>
      </c>
      <c r="E745" s="27" t="s">
        <v>53</v>
      </c>
      <c r="F745" s="27" t="s">
        <v>54</v>
      </c>
      <c r="G745" s="27" t="s">
        <v>55</v>
      </c>
      <c r="H745" s="27" t="s">
        <v>25</v>
      </c>
      <c r="I745" s="29">
        <v>0.45</v>
      </c>
      <c r="J745" s="30">
        <v>7250</v>
      </c>
      <c r="K745" s="31">
        <f t="shared" si="4"/>
        <v>3262.5</v>
      </c>
      <c r="L745" s="31">
        <f t="shared" si="5"/>
        <v>1141.875</v>
      </c>
      <c r="M745" s="32">
        <v>0.35</v>
      </c>
      <c r="O745" s="33"/>
      <c r="P745" s="38">
        <f>Data!$I745+0.05</f>
        <v>0.5</v>
      </c>
      <c r="Q745" s="33"/>
      <c r="R745" s="34"/>
    </row>
    <row r="746" spans="1:18" ht="15.75" customHeight="1" x14ac:dyDescent="0.3">
      <c r="A746" s="22"/>
      <c r="B746" s="27" t="s">
        <v>21</v>
      </c>
      <c r="C746" s="27">
        <v>1185732</v>
      </c>
      <c r="D746" s="28">
        <v>44295</v>
      </c>
      <c r="E746" s="27" t="s">
        <v>53</v>
      </c>
      <c r="F746" s="27" t="s">
        <v>54</v>
      </c>
      <c r="G746" s="27" t="s">
        <v>55</v>
      </c>
      <c r="H746" s="27" t="s">
        <v>26</v>
      </c>
      <c r="I746" s="29">
        <v>0.35000000000000003</v>
      </c>
      <c r="J746" s="30">
        <v>7250</v>
      </c>
      <c r="K746" s="31">
        <f t="shared" si="4"/>
        <v>2537.5000000000005</v>
      </c>
      <c r="L746" s="31">
        <f t="shared" si="5"/>
        <v>634.37500000000011</v>
      </c>
      <c r="M746" s="32">
        <v>0.25</v>
      </c>
      <c r="O746" s="33"/>
      <c r="P746" s="38">
        <f>Data!$I746+0.05</f>
        <v>0.4</v>
      </c>
      <c r="Q746" s="33"/>
      <c r="R746" s="34"/>
    </row>
    <row r="747" spans="1:18" ht="15.75" customHeight="1" x14ac:dyDescent="0.3">
      <c r="A747" s="22"/>
      <c r="B747" s="27" t="s">
        <v>21</v>
      </c>
      <c r="C747" s="27">
        <v>1185732</v>
      </c>
      <c r="D747" s="28">
        <v>44295</v>
      </c>
      <c r="E747" s="27" t="s">
        <v>53</v>
      </c>
      <c r="F747" s="27" t="s">
        <v>54</v>
      </c>
      <c r="G747" s="27" t="s">
        <v>55</v>
      </c>
      <c r="H747" s="27" t="s">
        <v>27</v>
      </c>
      <c r="I747" s="29">
        <v>0.39999999999999997</v>
      </c>
      <c r="J747" s="30">
        <v>6500</v>
      </c>
      <c r="K747" s="31">
        <f t="shared" si="4"/>
        <v>2600</v>
      </c>
      <c r="L747" s="31">
        <f t="shared" si="5"/>
        <v>780</v>
      </c>
      <c r="M747" s="32">
        <v>0.3</v>
      </c>
      <c r="O747" s="33"/>
      <c r="P747" s="38">
        <f>Data!$I747+0.05</f>
        <v>0.44999999999999996</v>
      </c>
      <c r="Q747" s="33"/>
      <c r="R747" s="34"/>
    </row>
    <row r="748" spans="1:18" ht="15.75" customHeight="1" x14ac:dyDescent="0.3">
      <c r="A748" s="22"/>
      <c r="B748" s="27" t="s">
        <v>21</v>
      </c>
      <c r="C748" s="27">
        <v>1185732</v>
      </c>
      <c r="D748" s="28">
        <v>44295</v>
      </c>
      <c r="E748" s="27" t="s">
        <v>53</v>
      </c>
      <c r="F748" s="27" t="s">
        <v>54</v>
      </c>
      <c r="G748" s="27" t="s">
        <v>55</v>
      </c>
      <c r="H748" s="27" t="s">
        <v>28</v>
      </c>
      <c r="I748" s="29">
        <v>0.55000000000000004</v>
      </c>
      <c r="J748" s="30">
        <v>6750</v>
      </c>
      <c r="K748" s="31">
        <f t="shared" si="4"/>
        <v>3712.5000000000005</v>
      </c>
      <c r="L748" s="31">
        <f t="shared" si="5"/>
        <v>1299.375</v>
      </c>
      <c r="M748" s="32">
        <v>0.35</v>
      </c>
      <c r="O748" s="33"/>
      <c r="P748" s="38">
        <f>Data!$I748+0.05</f>
        <v>0.60000000000000009</v>
      </c>
      <c r="Q748" s="33"/>
      <c r="R748" s="34"/>
    </row>
    <row r="749" spans="1:18" ht="15.75" customHeight="1" x14ac:dyDescent="0.3">
      <c r="A749" s="22"/>
      <c r="B749" s="27" t="s">
        <v>21</v>
      </c>
      <c r="C749" s="27">
        <v>1185732</v>
      </c>
      <c r="D749" s="28">
        <v>44295</v>
      </c>
      <c r="E749" s="27" t="s">
        <v>53</v>
      </c>
      <c r="F749" s="27" t="s">
        <v>54</v>
      </c>
      <c r="G749" s="27" t="s">
        <v>55</v>
      </c>
      <c r="H749" s="27" t="s">
        <v>29</v>
      </c>
      <c r="I749" s="29">
        <v>0.45</v>
      </c>
      <c r="J749" s="30">
        <v>8000</v>
      </c>
      <c r="K749" s="31">
        <f t="shared" si="4"/>
        <v>3600</v>
      </c>
      <c r="L749" s="31">
        <f t="shared" si="5"/>
        <v>1800</v>
      </c>
      <c r="M749" s="32">
        <v>0.5</v>
      </c>
      <c r="O749" s="33"/>
      <c r="P749" s="38">
        <f>Data!$I749+0.05</f>
        <v>0.5</v>
      </c>
      <c r="Q749" s="33"/>
      <c r="R749" s="34"/>
    </row>
    <row r="750" spans="1:18" ht="15.75" customHeight="1" x14ac:dyDescent="0.3">
      <c r="A750" s="22"/>
      <c r="B750" s="27" t="s">
        <v>21</v>
      </c>
      <c r="C750" s="27">
        <v>1185732</v>
      </c>
      <c r="D750" s="28">
        <v>44324</v>
      </c>
      <c r="E750" s="27" t="s">
        <v>53</v>
      </c>
      <c r="F750" s="27" t="s">
        <v>54</v>
      </c>
      <c r="G750" s="27" t="s">
        <v>55</v>
      </c>
      <c r="H750" s="27" t="s">
        <v>24</v>
      </c>
      <c r="I750" s="29">
        <v>0.55000000000000004</v>
      </c>
      <c r="J750" s="30">
        <v>10700</v>
      </c>
      <c r="K750" s="31">
        <f t="shared" si="4"/>
        <v>5885.0000000000009</v>
      </c>
      <c r="L750" s="31">
        <f t="shared" si="5"/>
        <v>2648.2500000000005</v>
      </c>
      <c r="M750" s="32">
        <v>0.45</v>
      </c>
      <c r="O750" s="33"/>
      <c r="P750" s="38">
        <f>Data!$I750+0.05</f>
        <v>0.60000000000000009</v>
      </c>
      <c r="Q750" s="33"/>
      <c r="R750" s="34"/>
    </row>
    <row r="751" spans="1:18" ht="15.75" customHeight="1" x14ac:dyDescent="0.3">
      <c r="A751" s="22"/>
      <c r="B751" s="27" t="s">
        <v>21</v>
      </c>
      <c r="C751" s="27">
        <v>1185732</v>
      </c>
      <c r="D751" s="28">
        <v>44324</v>
      </c>
      <c r="E751" s="27" t="s">
        <v>53</v>
      </c>
      <c r="F751" s="27" t="s">
        <v>54</v>
      </c>
      <c r="G751" s="27" t="s">
        <v>55</v>
      </c>
      <c r="H751" s="27" t="s">
        <v>25</v>
      </c>
      <c r="I751" s="29">
        <v>0.55000000000000004</v>
      </c>
      <c r="J751" s="30">
        <v>7750</v>
      </c>
      <c r="K751" s="31">
        <f t="shared" si="4"/>
        <v>4262.5</v>
      </c>
      <c r="L751" s="31">
        <f t="shared" si="5"/>
        <v>1491.875</v>
      </c>
      <c r="M751" s="32">
        <v>0.35</v>
      </c>
      <c r="O751" s="33"/>
      <c r="P751" s="38">
        <f>Data!$I751+0.05</f>
        <v>0.60000000000000009</v>
      </c>
      <c r="Q751" s="33"/>
      <c r="R751" s="34"/>
    </row>
    <row r="752" spans="1:18" ht="15.75" customHeight="1" x14ac:dyDescent="0.3">
      <c r="A752" s="22"/>
      <c r="B752" s="27" t="s">
        <v>21</v>
      </c>
      <c r="C752" s="27">
        <v>1185732</v>
      </c>
      <c r="D752" s="28">
        <v>44324</v>
      </c>
      <c r="E752" s="27" t="s">
        <v>53</v>
      </c>
      <c r="F752" s="27" t="s">
        <v>54</v>
      </c>
      <c r="G752" s="27" t="s">
        <v>55</v>
      </c>
      <c r="H752" s="27" t="s">
        <v>26</v>
      </c>
      <c r="I752" s="29">
        <v>0.5</v>
      </c>
      <c r="J752" s="30">
        <v>7500</v>
      </c>
      <c r="K752" s="31">
        <f t="shared" si="4"/>
        <v>3750</v>
      </c>
      <c r="L752" s="31">
        <f t="shared" si="5"/>
        <v>937.5</v>
      </c>
      <c r="M752" s="32">
        <v>0.25</v>
      </c>
      <c r="O752" s="33"/>
      <c r="P752" s="38">
        <f>Data!$I752+0.05</f>
        <v>0.55000000000000004</v>
      </c>
      <c r="Q752" s="33"/>
      <c r="R752" s="34"/>
    </row>
    <row r="753" spans="1:18" ht="15.75" customHeight="1" x14ac:dyDescent="0.3">
      <c r="A753" s="22"/>
      <c r="B753" s="27" t="s">
        <v>21</v>
      </c>
      <c r="C753" s="27">
        <v>1185732</v>
      </c>
      <c r="D753" s="28">
        <v>44324</v>
      </c>
      <c r="E753" s="27" t="s">
        <v>53</v>
      </c>
      <c r="F753" s="27" t="s">
        <v>54</v>
      </c>
      <c r="G753" s="27" t="s">
        <v>55</v>
      </c>
      <c r="H753" s="27" t="s">
        <v>27</v>
      </c>
      <c r="I753" s="29">
        <v>0.5</v>
      </c>
      <c r="J753" s="30">
        <v>7000</v>
      </c>
      <c r="K753" s="31">
        <f t="shared" si="4"/>
        <v>3500</v>
      </c>
      <c r="L753" s="31">
        <f t="shared" si="5"/>
        <v>1050</v>
      </c>
      <c r="M753" s="32">
        <v>0.3</v>
      </c>
      <c r="O753" s="33"/>
      <c r="P753" s="38">
        <f>Data!$I753+0.05</f>
        <v>0.55000000000000004</v>
      </c>
      <c r="Q753" s="33"/>
      <c r="R753" s="34"/>
    </row>
    <row r="754" spans="1:18" ht="15.75" customHeight="1" x14ac:dyDescent="0.3">
      <c r="A754" s="22"/>
      <c r="B754" s="27" t="s">
        <v>21</v>
      </c>
      <c r="C754" s="27">
        <v>1185732</v>
      </c>
      <c r="D754" s="28">
        <v>44324</v>
      </c>
      <c r="E754" s="27" t="s">
        <v>53</v>
      </c>
      <c r="F754" s="27" t="s">
        <v>54</v>
      </c>
      <c r="G754" s="27" t="s">
        <v>55</v>
      </c>
      <c r="H754" s="27" t="s">
        <v>28</v>
      </c>
      <c r="I754" s="29">
        <v>0.6</v>
      </c>
      <c r="J754" s="30">
        <v>7250</v>
      </c>
      <c r="K754" s="31">
        <f t="shared" si="4"/>
        <v>4350</v>
      </c>
      <c r="L754" s="31">
        <f t="shared" si="5"/>
        <v>1522.5</v>
      </c>
      <c r="M754" s="32">
        <v>0.35</v>
      </c>
      <c r="O754" s="33"/>
      <c r="P754" s="38">
        <f>Data!$I754+0.05</f>
        <v>0.65</v>
      </c>
      <c r="Q754" s="33"/>
      <c r="R754" s="34"/>
    </row>
    <row r="755" spans="1:18" ht="15.75" customHeight="1" x14ac:dyDescent="0.3">
      <c r="A755" s="22"/>
      <c r="B755" s="27" t="s">
        <v>21</v>
      </c>
      <c r="C755" s="27">
        <v>1185732</v>
      </c>
      <c r="D755" s="28">
        <v>44324</v>
      </c>
      <c r="E755" s="27" t="s">
        <v>53</v>
      </c>
      <c r="F755" s="27" t="s">
        <v>54</v>
      </c>
      <c r="G755" s="27" t="s">
        <v>55</v>
      </c>
      <c r="H755" s="27" t="s">
        <v>29</v>
      </c>
      <c r="I755" s="29">
        <v>0.65</v>
      </c>
      <c r="J755" s="30">
        <v>8250</v>
      </c>
      <c r="K755" s="31">
        <f t="shared" si="4"/>
        <v>5362.5</v>
      </c>
      <c r="L755" s="31">
        <f t="shared" si="5"/>
        <v>2681.25</v>
      </c>
      <c r="M755" s="32">
        <v>0.5</v>
      </c>
      <c r="O755" s="33"/>
      <c r="P755" s="38">
        <f>Data!$I755+0.05</f>
        <v>0.70000000000000007</v>
      </c>
      <c r="Q755" s="33"/>
      <c r="R755" s="34"/>
    </row>
    <row r="756" spans="1:18" ht="15.75" customHeight="1" x14ac:dyDescent="0.3">
      <c r="A756" s="22"/>
      <c r="B756" s="27" t="s">
        <v>21</v>
      </c>
      <c r="C756" s="27">
        <v>1185732</v>
      </c>
      <c r="D756" s="28">
        <v>44357</v>
      </c>
      <c r="E756" s="27" t="s">
        <v>53</v>
      </c>
      <c r="F756" s="27" t="s">
        <v>54</v>
      </c>
      <c r="G756" s="27" t="s">
        <v>55</v>
      </c>
      <c r="H756" s="27" t="s">
        <v>24</v>
      </c>
      <c r="I756" s="29">
        <v>0.6</v>
      </c>
      <c r="J756" s="30">
        <v>10750</v>
      </c>
      <c r="K756" s="31">
        <f t="shared" si="4"/>
        <v>6450</v>
      </c>
      <c r="L756" s="31">
        <f t="shared" si="5"/>
        <v>2902.5</v>
      </c>
      <c r="M756" s="32">
        <v>0.45</v>
      </c>
      <c r="O756" s="33"/>
      <c r="P756" s="38">
        <f>Data!$I756+0.05</f>
        <v>0.65</v>
      </c>
      <c r="Q756" s="33"/>
      <c r="R756" s="34"/>
    </row>
    <row r="757" spans="1:18" ht="15.75" customHeight="1" x14ac:dyDescent="0.3">
      <c r="A757" s="22"/>
      <c r="B757" s="27" t="s">
        <v>21</v>
      </c>
      <c r="C757" s="27">
        <v>1185732</v>
      </c>
      <c r="D757" s="28">
        <v>44357</v>
      </c>
      <c r="E757" s="27" t="s">
        <v>53</v>
      </c>
      <c r="F757" s="27" t="s">
        <v>54</v>
      </c>
      <c r="G757" s="27" t="s">
        <v>55</v>
      </c>
      <c r="H757" s="27" t="s">
        <v>25</v>
      </c>
      <c r="I757" s="29">
        <v>0.55000000000000004</v>
      </c>
      <c r="J757" s="30">
        <v>8250</v>
      </c>
      <c r="K757" s="31">
        <f t="shared" si="4"/>
        <v>4537.5</v>
      </c>
      <c r="L757" s="31">
        <f t="shared" si="5"/>
        <v>1588.125</v>
      </c>
      <c r="M757" s="32">
        <v>0.35</v>
      </c>
      <c r="O757" s="33"/>
      <c r="P757" s="38">
        <f>Data!$I757+0.05</f>
        <v>0.60000000000000009</v>
      </c>
      <c r="Q757" s="33"/>
      <c r="R757" s="34"/>
    </row>
    <row r="758" spans="1:18" ht="15.75" customHeight="1" x14ac:dyDescent="0.3">
      <c r="A758" s="22"/>
      <c r="B758" s="27" t="s">
        <v>21</v>
      </c>
      <c r="C758" s="27">
        <v>1185732</v>
      </c>
      <c r="D758" s="28">
        <v>44357</v>
      </c>
      <c r="E758" s="27" t="s">
        <v>53</v>
      </c>
      <c r="F758" s="27" t="s">
        <v>54</v>
      </c>
      <c r="G758" s="27" t="s">
        <v>55</v>
      </c>
      <c r="H758" s="27" t="s">
        <v>26</v>
      </c>
      <c r="I758" s="29">
        <v>0.5</v>
      </c>
      <c r="J758" s="30">
        <v>8000</v>
      </c>
      <c r="K758" s="31">
        <f t="shared" si="4"/>
        <v>4000</v>
      </c>
      <c r="L758" s="31">
        <f t="shared" si="5"/>
        <v>1000</v>
      </c>
      <c r="M758" s="32">
        <v>0.25</v>
      </c>
      <c r="O758" s="33"/>
      <c r="P758" s="38">
        <f>Data!$I758+0.05</f>
        <v>0.55000000000000004</v>
      </c>
      <c r="Q758" s="33"/>
      <c r="R758" s="34"/>
    </row>
    <row r="759" spans="1:18" ht="15.75" customHeight="1" x14ac:dyDescent="0.3">
      <c r="A759" s="22"/>
      <c r="B759" s="27" t="s">
        <v>21</v>
      </c>
      <c r="C759" s="27">
        <v>1185732</v>
      </c>
      <c r="D759" s="28">
        <v>44357</v>
      </c>
      <c r="E759" s="27" t="s">
        <v>53</v>
      </c>
      <c r="F759" s="27" t="s">
        <v>54</v>
      </c>
      <c r="G759" s="27" t="s">
        <v>55</v>
      </c>
      <c r="H759" s="27" t="s">
        <v>27</v>
      </c>
      <c r="I759" s="29">
        <v>0.5</v>
      </c>
      <c r="J759" s="30">
        <v>7750</v>
      </c>
      <c r="K759" s="31">
        <f t="shared" si="4"/>
        <v>3875</v>
      </c>
      <c r="L759" s="31">
        <f t="shared" si="5"/>
        <v>1162.5</v>
      </c>
      <c r="M759" s="32">
        <v>0.3</v>
      </c>
      <c r="O759" s="33"/>
      <c r="P759" s="38">
        <f>Data!$I759+0.05</f>
        <v>0.55000000000000004</v>
      </c>
      <c r="Q759" s="33"/>
      <c r="R759" s="34"/>
    </row>
    <row r="760" spans="1:18" ht="15.75" customHeight="1" x14ac:dyDescent="0.3">
      <c r="A760" s="22"/>
      <c r="B760" s="27" t="s">
        <v>21</v>
      </c>
      <c r="C760" s="27">
        <v>1185732</v>
      </c>
      <c r="D760" s="28">
        <v>44357</v>
      </c>
      <c r="E760" s="27" t="s">
        <v>53</v>
      </c>
      <c r="F760" s="27" t="s">
        <v>54</v>
      </c>
      <c r="G760" s="27" t="s">
        <v>55</v>
      </c>
      <c r="H760" s="27" t="s">
        <v>28</v>
      </c>
      <c r="I760" s="29">
        <v>0.65</v>
      </c>
      <c r="J760" s="30">
        <v>7750</v>
      </c>
      <c r="K760" s="31">
        <f t="shared" si="4"/>
        <v>5037.5</v>
      </c>
      <c r="L760" s="31">
        <f t="shared" si="5"/>
        <v>1763.125</v>
      </c>
      <c r="M760" s="32">
        <v>0.35</v>
      </c>
      <c r="O760" s="33"/>
      <c r="P760" s="38">
        <f>Data!$I760+0.05</f>
        <v>0.70000000000000007</v>
      </c>
      <c r="Q760" s="33"/>
      <c r="R760" s="34"/>
    </row>
    <row r="761" spans="1:18" ht="15.75" customHeight="1" x14ac:dyDescent="0.3">
      <c r="A761" s="22"/>
      <c r="B761" s="27" t="s">
        <v>21</v>
      </c>
      <c r="C761" s="27">
        <v>1185732</v>
      </c>
      <c r="D761" s="28">
        <v>44357</v>
      </c>
      <c r="E761" s="27" t="s">
        <v>53</v>
      </c>
      <c r="F761" s="27" t="s">
        <v>54</v>
      </c>
      <c r="G761" s="27" t="s">
        <v>55</v>
      </c>
      <c r="H761" s="27" t="s">
        <v>29</v>
      </c>
      <c r="I761" s="29">
        <v>0.70000000000000007</v>
      </c>
      <c r="J761" s="30">
        <v>9250</v>
      </c>
      <c r="K761" s="31">
        <f t="shared" si="4"/>
        <v>6475.0000000000009</v>
      </c>
      <c r="L761" s="31">
        <f t="shared" si="5"/>
        <v>3237.5000000000005</v>
      </c>
      <c r="M761" s="32">
        <v>0.5</v>
      </c>
      <c r="O761" s="33"/>
      <c r="P761" s="38">
        <f>Data!$I761+0.05</f>
        <v>0.75000000000000011</v>
      </c>
      <c r="Q761" s="33"/>
      <c r="R761" s="34"/>
    </row>
    <row r="762" spans="1:18" ht="15.75" customHeight="1" x14ac:dyDescent="0.3">
      <c r="A762" s="22"/>
      <c r="B762" s="27" t="s">
        <v>21</v>
      </c>
      <c r="C762" s="27">
        <v>1185732</v>
      </c>
      <c r="D762" s="28">
        <v>44385</v>
      </c>
      <c r="E762" s="27" t="s">
        <v>53</v>
      </c>
      <c r="F762" s="27" t="s">
        <v>54</v>
      </c>
      <c r="G762" s="27" t="s">
        <v>55</v>
      </c>
      <c r="H762" s="27" t="s">
        <v>24</v>
      </c>
      <c r="I762" s="29">
        <v>0.65</v>
      </c>
      <c r="J762" s="30">
        <v>11500</v>
      </c>
      <c r="K762" s="31">
        <f t="shared" si="4"/>
        <v>7475</v>
      </c>
      <c r="L762" s="31">
        <f t="shared" si="5"/>
        <v>3363.75</v>
      </c>
      <c r="M762" s="32">
        <v>0.45</v>
      </c>
      <c r="O762" s="33"/>
      <c r="P762" s="38">
        <f>Data!$I762+0.05</f>
        <v>0.70000000000000007</v>
      </c>
      <c r="Q762" s="33"/>
      <c r="R762" s="34"/>
    </row>
    <row r="763" spans="1:18" ht="15.75" customHeight="1" x14ac:dyDescent="0.3">
      <c r="A763" s="22"/>
      <c r="B763" s="27" t="s">
        <v>21</v>
      </c>
      <c r="C763" s="27">
        <v>1185732</v>
      </c>
      <c r="D763" s="28">
        <v>44385</v>
      </c>
      <c r="E763" s="27" t="s">
        <v>53</v>
      </c>
      <c r="F763" s="27" t="s">
        <v>54</v>
      </c>
      <c r="G763" s="27" t="s">
        <v>55</v>
      </c>
      <c r="H763" s="27" t="s">
        <v>25</v>
      </c>
      <c r="I763" s="29">
        <v>0.60000000000000009</v>
      </c>
      <c r="J763" s="30">
        <v>9000</v>
      </c>
      <c r="K763" s="31">
        <f t="shared" si="4"/>
        <v>5400.0000000000009</v>
      </c>
      <c r="L763" s="31">
        <f t="shared" si="5"/>
        <v>1890.0000000000002</v>
      </c>
      <c r="M763" s="32">
        <v>0.35</v>
      </c>
      <c r="O763" s="33"/>
      <c r="P763" s="38">
        <f>Data!$I763+0.05</f>
        <v>0.65000000000000013</v>
      </c>
      <c r="Q763" s="33"/>
      <c r="R763" s="34"/>
    </row>
    <row r="764" spans="1:18" ht="15.75" customHeight="1" x14ac:dyDescent="0.3">
      <c r="A764" s="22"/>
      <c r="B764" s="27" t="s">
        <v>21</v>
      </c>
      <c r="C764" s="27">
        <v>1185732</v>
      </c>
      <c r="D764" s="28">
        <v>44385</v>
      </c>
      <c r="E764" s="27" t="s">
        <v>53</v>
      </c>
      <c r="F764" s="27" t="s">
        <v>54</v>
      </c>
      <c r="G764" s="27" t="s">
        <v>55</v>
      </c>
      <c r="H764" s="27" t="s">
        <v>26</v>
      </c>
      <c r="I764" s="29">
        <v>0.55000000000000004</v>
      </c>
      <c r="J764" s="30">
        <v>8250</v>
      </c>
      <c r="K764" s="31">
        <f t="shared" si="4"/>
        <v>4537.5</v>
      </c>
      <c r="L764" s="31">
        <f t="shared" si="5"/>
        <v>1134.375</v>
      </c>
      <c r="M764" s="32">
        <v>0.25</v>
      </c>
      <c r="O764" s="33"/>
      <c r="P764" s="38">
        <f>Data!$I764+0.05</f>
        <v>0.60000000000000009</v>
      </c>
      <c r="Q764" s="33"/>
      <c r="R764" s="34"/>
    </row>
    <row r="765" spans="1:18" ht="15.75" customHeight="1" x14ac:dyDescent="0.3">
      <c r="A765" s="22"/>
      <c r="B765" s="27" t="s">
        <v>21</v>
      </c>
      <c r="C765" s="27">
        <v>1185732</v>
      </c>
      <c r="D765" s="28">
        <v>44385</v>
      </c>
      <c r="E765" s="27" t="s">
        <v>53</v>
      </c>
      <c r="F765" s="27" t="s">
        <v>54</v>
      </c>
      <c r="G765" s="27" t="s">
        <v>55</v>
      </c>
      <c r="H765" s="27" t="s">
        <v>27</v>
      </c>
      <c r="I765" s="29">
        <v>0.55000000000000004</v>
      </c>
      <c r="J765" s="30">
        <v>7750</v>
      </c>
      <c r="K765" s="31">
        <f t="shared" si="4"/>
        <v>4262.5</v>
      </c>
      <c r="L765" s="31">
        <f t="shared" si="5"/>
        <v>1278.75</v>
      </c>
      <c r="M765" s="32">
        <v>0.3</v>
      </c>
      <c r="O765" s="33"/>
      <c r="P765" s="38">
        <f>Data!$I765+0.05</f>
        <v>0.60000000000000009</v>
      </c>
      <c r="Q765" s="33"/>
      <c r="R765" s="34"/>
    </row>
    <row r="766" spans="1:18" ht="15.75" customHeight="1" x14ac:dyDescent="0.3">
      <c r="A766" s="22"/>
      <c r="B766" s="27" t="s">
        <v>21</v>
      </c>
      <c r="C766" s="27">
        <v>1185732</v>
      </c>
      <c r="D766" s="28">
        <v>44385</v>
      </c>
      <c r="E766" s="27" t="s">
        <v>53</v>
      </c>
      <c r="F766" s="27" t="s">
        <v>54</v>
      </c>
      <c r="G766" s="27" t="s">
        <v>55</v>
      </c>
      <c r="H766" s="27" t="s">
        <v>28</v>
      </c>
      <c r="I766" s="29">
        <v>0.65</v>
      </c>
      <c r="J766" s="30">
        <v>8000</v>
      </c>
      <c r="K766" s="31">
        <f t="shared" si="4"/>
        <v>5200</v>
      </c>
      <c r="L766" s="31">
        <f t="shared" si="5"/>
        <v>1819.9999999999998</v>
      </c>
      <c r="M766" s="32">
        <v>0.35</v>
      </c>
      <c r="O766" s="33"/>
      <c r="P766" s="38">
        <f>Data!$I766+0.05</f>
        <v>0.70000000000000007</v>
      </c>
      <c r="Q766" s="33"/>
      <c r="R766" s="34"/>
    </row>
    <row r="767" spans="1:18" ht="15.75" customHeight="1" x14ac:dyDescent="0.3">
      <c r="A767" s="22"/>
      <c r="B767" s="27" t="s">
        <v>21</v>
      </c>
      <c r="C767" s="27">
        <v>1185732</v>
      </c>
      <c r="D767" s="28">
        <v>44385</v>
      </c>
      <c r="E767" s="27" t="s">
        <v>53</v>
      </c>
      <c r="F767" s="27" t="s">
        <v>54</v>
      </c>
      <c r="G767" s="27" t="s">
        <v>55</v>
      </c>
      <c r="H767" s="27" t="s">
        <v>29</v>
      </c>
      <c r="I767" s="29">
        <v>0.70000000000000007</v>
      </c>
      <c r="J767" s="30">
        <v>9750</v>
      </c>
      <c r="K767" s="31">
        <f t="shared" si="4"/>
        <v>6825.0000000000009</v>
      </c>
      <c r="L767" s="31">
        <f t="shared" si="5"/>
        <v>3412.5000000000005</v>
      </c>
      <c r="M767" s="32">
        <v>0.5</v>
      </c>
      <c r="O767" s="33"/>
      <c r="P767" s="38">
        <f>Data!$I767+0.05</f>
        <v>0.75000000000000011</v>
      </c>
      <c r="Q767" s="33"/>
      <c r="R767" s="34"/>
    </row>
    <row r="768" spans="1:18" ht="15.75" customHeight="1" x14ac:dyDescent="0.3">
      <c r="A768" s="22"/>
      <c r="B768" s="27" t="s">
        <v>21</v>
      </c>
      <c r="C768" s="27">
        <v>1185732</v>
      </c>
      <c r="D768" s="28">
        <v>44417</v>
      </c>
      <c r="E768" s="27" t="s">
        <v>53</v>
      </c>
      <c r="F768" s="27" t="s">
        <v>54</v>
      </c>
      <c r="G768" s="27" t="s">
        <v>55</v>
      </c>
      <c r="H768" s="27" t="s">
        <v>24</v>
      </c>
      <c r="I768" s="29">
        <v>0.65</v>
      </c>
      <c r="J768" s="30">
        <v>11250</v>
      </c>
      <c r="K768" s="31">
        <f t="shared" si="4"/>
        <v>7312.5</v>
      </c>
      <c r="L768" s="31">
        <f t="shared" si="5"/>
        <v>3290.625</v>
      </c>
      <c r="M768" s="32">
        <v>0.45</v>
      </c>
      <c r="O768" s="33"/>
      <c r="P768" s="38">
        <f>Data!$I768+0.05</f>
        <v>0.70000000000000007</v>
      </c>
      <c r="Q768" s="33"/>
      <c r="R768" s="34"/>
    </row>
    <row r="769" spans="1:18" ht="15.75" customHeight="1" x14ac:dyDescent="0.3">
      <c r="A769" s="22"/>
      <c r="B769" s="27" t="s">
        <v>21</v>
      </c>
      <c r="C769" s="27">
        <v>1185732</v>
      </c>
      <c r="D769" s="28">
        <v>44417</v>
      </c>
      <c r="E769" s="27" t="s">
        <v>53</v>
      </c>
      <c r="F769" s="27" t="s">
        <v>54</v>
      </c>
      <c r="G769" s="27" t="s">
        <v>55</v>
      </c>
      <c r="H769" s="27" t="s">
        <v>25</v>
      </c>
      <c r="I769" s="29">
        <v>0.60000000000000009</v>
      </c>
      <c r="J769" s="30">
        <v>9000</v>
      </c>
      <c r="K769" s="31">
        <f t="shared" si="4"/>
        <v>5400.0000000000009</v>
      </c>
      <c r="L769" s="31">
        <f t="shared" si="5"/>
        <v>1890.0000000000002</v>
      </c>
      <c r="M769" s="32">
        <v>0.35</v>
      </c>
      <c r="O769" s="33"/>
      <c r="P769" s="38">
        <f>Data!$I769+0.05</f>
        <v>0.65000000000000013</v>
      </c>
      <c r="Q769" s="33"/>
      <c r="R769" s="34"/>
    </row>
    <row r="770" spans="1:18" ht="15.75" customHeight="1" x14ac:dyDescent="0.3">
      <c r="A770" s="22"/>
      <c r="B770" s="27" t="s">
        <v>21</v>
      </c>
      <c r="C770" s="27">
        <v>1185732</v>
      </c>
      <c r="D770" s="28">
        <v>44417</v>
      </c>
      <c r="E770" s="27" t="s">
        <v>53</v>
      </c>
      <c r="F770" s="27" t="s">
        <v>54</v>
      </c>
      <c r="G770" s="27" t="s">
        <v>55</v>
      </c>
      <c r="H770" s="27" t="s">
        <v>26</v>
      </c>
      <c r="I770" s="29">
        <v>0.55000000000000004</v>
      </c>
      <c r="J770" s="30">
        <v>8250</v>
      </c>
      <c r="K770" s="31">
        <f t="shared" si="4"/>
        <v>4537.5</v>
      </c>
      <c r="L770" s="31">
        <f t="shared" si="5"/>
        <v>1134.375</v>
      </c>
      <c r="M770" s="32">
        <v>0.25</v>
      </c>
      <c r="O770" s="33"/>
      <c r="P770" s="38">
        <f>Data!$I770+0.05</f>
        <v>0.60000000000000009</v>
      </c>
      <c r="Q770" s="33"/>
      <c r="R770" s="34"/>
    </row>
    <row r="771" spans="1:18" ht="15.75" customHeight="1" x14ac:dyDescent="0.3">
      <c r="A771" s="22"/>
      <c r="B771" s="27" t="s">
        <v>21</v>
      </c>
      <c r="C771" s="27">
        <v>1185732</v>
      </c>
      <c r="D771" s="28">
        <v>44417</v>
      </c>
      <c r="E771" s="27" t="s">
        <v>53</v>
      </c>
      <c r="F771" s="27" t="s">
        <v>54</v>
      </c>
      <c r="G771" s="27" t="s">
        <v>55</v>
      </c>
      <c r="H771" s="27" t="s">
        <v>27</v>
      </c>
      <c r="I771" s="29">
        <v>0.45</v>
      </c>
      <c r="J771" s="30">
        <v>7750</v>
      </c>
      <c r="K771" s="31">
        <f t="shared" ref="K771:K1025" si="6">I771*J771</f>
        <v>3487.5</v>
      </c>
      <c r="L771" s="31">
        <f t="shared" ref="L771:L1025" si="7">K771*M771</f>
        <v>1046.25</v>
      </c>
      <c r="M771" s="32">
        <v>0.3</v>
      </c>
      <c r="O771" s="33"/>
      <c r="P771" s="38">
        <f>Data!$I771+0.05</f>
        <v>0.5</v>
      </c>
      <c r="Q771" s="33"/>
      <c r="R771" s="34"/>
    </row>
    <row r="772" spans="1:18" ht="15.75" customHeight="1" x14ac:dyDescent="0.3">
      <c r="A772" s="22"/>
      <c r="B772" s="27" t="s">
        <v>21</v>
      </c>
      <c r="C772" s="27">
        <v>1185732</v>
      </c>
      <c r="D772" s="28">
        <v>44417</v>
      </c>
      <c r="E772" s="27" t="s">
        <v>53</v>
      </c>
      <c r="F772" s="27" t="s">
        <v>54</v>
      </c>
      <c r="G772" s="27" t="s">
        <v>55</v>
      </c>
      <c r="H772" s="27" t="s">
        <v>28</v>
      </c>
      <c r="I772" s="29">
        <v>0.55000000000000004</v>
      </c>
      <c r="J772" s="30">
        <v>7500</v>
      </c>
      <c r="K772" s="31">
        <f t="shared" si="6"/>
        <v>4125</v>
      </c>
      <c r="L772" s="31">
        <f t="shared" si="7"/>
        <v>1443.75</v>
      </c>
      <c r="M772" s="32">
        <v>0.35</v>
      </c>
      <c r="O772" s="33"/>
      <c r="P772" s="38">
        <f>Data!$I772+0.05</f>
        <v>0.60000000000000009</v>
      </c>
      <c r="Q772" s="33"/>
      <c r="R772" s="34"/>
    </row>
    <row r="773" spans="1:18" ht="15.75" customHeight="1" x14ac:dyDescent="0.3">
      <c r="A773" s="22"/>
      <c r="B773" s="27" t="s">
        <v>21</v>
      </c>
      <c r="C773" s="27">
        <v>1185732</v>
      </c>
      <c r="D773" s="28">
        <v>44417</v>
      </c>
      <c r="E773" s="27" t="s">
        <v>53</v>
      </c>
      <c r="F773" s="27" t="s">
        <v>54</v>
      </c>
      <c r="G773" s="27" t="s">
        <v>55</v>
      </c>
      <c r="H773" s="27" t="s">
        <v>29</v>
      </c>
      <c r="I773" s="29">
        <v>0.60000000000000009</v>
      </c>
      <c r="J773" s="30">
        <v>9250</v>
      </c>
      <c r="K773" s="31">
        <f t="shared" si="6"/>
        <v>5550.0000000000009</v>
      </c>
      <c r="L773" s="31">
        <f t="shared" si="7"/>
        <v>2775.0000000000005</v>
      </c>
      <c r="M773" s="32">
        <v>0.5</v>
      </c>
      <c r="O773" s="33"/>
      <c r="P773" s="38">
        <f>Data!$I773+0.05</f>
        <v>0.65000000000000013</v>
      </c>
      <c r="Q773" s="33"/>
      <c r="R773" s="34"/>
    </row>
    <row r="774" spans="1:18" ht="15.75" customHeight="1" x14ac:dyDescent="0.3">
      <c r="A774" s="22"/>
      <c r="B774" s="27" t="s">
        <v>21</v>
      </c>
      <c r="C774" s="27">
        <v>1185732</v>
      </c>
      <c r="D774" s="28">
        <v>44447</v>
      </c>
      <c r="E774" s="27" t="s">
        <v>53</v>
      </c>
      <c r="F774" s="27" t="s">
        <v>54</v>
      </c>
      <c r="G774" s="27" t="s">
        <v>55</v>
      </c>
      <c r="H774" s="27" t="s">
        <v>24</v>
      </c>
      <c r="I774" s="29">
        <v>0.55000000000000004</v>
      </c>
      <c r="J774" s="30">
        <v>10500</v>
      </c>
      <c r="K774" s="31">
        <f t="shared" si="6"/>
        <v>5775.0000000000009</v>
      </c>
      <c r="L774" s="31">
        <f t="shared" si="7"/>
        <v>2598.7500000000005</v>
      </c>
      <c r="M774" s="32">
        <v>0.45</v>
      </c>
      <c r="O774" s="33"/>
      <c r="P774" s="38">
        <f>Data!$I774+0.05</f>
        <v>0.60000000000000009</v>
      </c>
      <c r="Q774" s="33"/>
      <c r="R774" s="34"/>
    </row>
    <row r="775" spans="1:18" ht="15.75" customHeight="1" x14ac:dyDescent="0.3">
      <c r="A775" s="22"/>
      <c r="B775" s="27" t="s">
        <v>21</v>
      </c>
      <c r="C775" s="27">
        <v>1185732</v>
      </c>
      <c r="D775" s="28">
        <v>44447</v>
      </c>
      <c r="E775" s="27" t="s">
        <v>53</v>
      </c>
      <c r="F775" s="27" t="s">
        <v>54</v>
      </c>
      <c r="G775" s="27" t="s">
        <v>55</v>
      </c>
      <c r="H775" s="27" t="s">
        <v>25</v>
      </c>
      <c r="I775" s="29">
        <v>0.50000000000000011</v>
      </c>
      <c r="J775" s="30">
        <v>8500</v>
      </c>
      <c r="K775" s="31">
        <f t="shared" si="6"/>
        <v>4250.0000000000009</v>
      </c>
      <c r="L775" s="31">
        <f t="shared" si="7"/>
        <v>1487.5000000000002</v>
      </c>
      <c r="M775" s="32">
        <v>0.35</v>
      </c>
      <c r="O775" s="33"/>
      <c r="P775" s="38">
        <f>Data!$I775+0.05</f>
        <v>0.55000000000000016</v>
      </c>
      <c r="Q775" s="33"/>
      <c r="R775" s="34"/>
    </row>
    <row r="776" spans="1:18" ht="15.75" customHeight="1" x14ac:dyDescent="0.3">
      <c r="A776" s="22"/>
      <c r="B776" s="27" t="s">
        <v>21</v>
      </c>
      <c r="C776" s="27">
        <v>1185732</v>
      </c>
      <c r="D776" s="28">
        <v>44447</v>
      </c>
      <c r="E776" s="27" t="s">
        <v>53</v>
      </c>
      <c r="F776" s="27" t="s">
        <v>54</v>
      </c>
      <c r="G776" s="27" t="s">
        <v>55</v>
      </c>
      <c r="H776" s="27" t="s">
        <v>26</v>
      </c>
      <c r="I776" s="29">
        <v>0.45</v>
      </c>
      <c r="J776" s="30">
        <v>7500</v>
      </c>
      <c r="K776" s="31">
        <f t="shared" si="6"/>
        <v>3375</v>
      </c>
      <c r="L776" s="31">
        <f t="shared" si="7"/>
        <v>843.75</v>
      </c>
      <c r="M776" s="32">
        <v>0.25</v>
      </c>
      <c r="O776" s="33"/>
      <c r="P776" s="38">
        <f>Data!$I776+0.05</f>
        <v>0.5</v>
      </c>
      <c r="Q776" s="33"/>
      <c r="R776" s="34"/>
    </row>
    <row r="777" spans="1:18" ht="15.75" customHeight="1" x14ac:dyDescent="0.3">
      <c r="A777" s="22"/>
      <c r="B777" s="27" t="s">
        <v>21</v>
      </c>
      <c r="C777" s="27">
        <v>1185732</v>
      </c>
      <c r="D777" s="28">
        <v>44447</v>
      </c>
      <c r="E777" s="27" t="s">
        <v>53</v>
      </c>
      <c r="F777" s="27" t="s">
        <v>54</v>
      </c>
      <c r="G777" s="27" t="s">
        <v>55</v>
      </c>
      <c r="H777" s="27" t="s">
        <v>27</v>
      </c>
      <c r="I777" s="29">
        <v>0.45</v>
      </c>
      <c r="J777" s="30">
        <v>7250</v>
      </c>
      <c r="K777" s="31">
        <f t="shared" si="6"/>
        <v>3262.5</v>
      </c>
      <c r="L777" s="31">
        <f t="shared" si="7"/>
        <v>978.75</v>
      </c>
      <c r="M777" s="32">
        <v>0.3</v>
      </c>
      <c r="O777" s="33"/>
      <c r="P777" s="38">
        <f>Data!$I777+0.05</f>
        <v>0.5</v>
      </c>
      <c r="Q777" s="33"/>
      <c r="R777" s="34"/>
    </row>
    <row r="778" spans="1:18" ht="15.75" customHeight="1" x14ac:dyDescent="0.3">
      <c r="A778" s="22"/>
      <c r="B778" s="27" t="s">
        <v>21</v>
      </c>
      <c r="C778" s="27">
        <v>1185732</v>
      </c>
      <c r="D778" s="28">
        <v>44447</v>
      </c>
      <c r="E778" s="27" t="s">
        <v>53</v>
      </c>
      <c r="F778" s="27" t="s">
        <v>54</v>
      </c>
      <c r="G778" s="27" t="s">
        <v>55</v>
      </c>
      <c r="H778" s="27" t="s">
        <v>28</v>
      </c>
      <c r="I778" s="29">
        <v>0.55000000000000004</v>
      </c>
      <c r="J778" s="30">
        <v>7250</v>
      </c>
      <c r="K778" s="31">
        <f t="shared" si="6"/>
        <v>3987.5000000000005</v>
      </c>
      <c r="L778" s="31">
        <f t="shared" si="7"/>
        <v>1395.625</v>
      </c>
      <c r="M778" s="32">
        <v>0.35</v>
      </c>
      <c r="O778" s="33"/>
      <c r="P778" s="38">
        <f>Data!$I778+0.05</f>
        <v>0.60000000000000009</v>
      </c>
      <c r="Q778" s="33"/>
      <c r="R778" s="34"/>
    </row>
    <row r="779" spans="1:18" ht="15.75" customHeight="1" x14ac:dyDescent="0.3">
      <c r="A779" s="22"/>
      <c r="B779" s="27" t="s">
        <v>21</v>
      </c>
      <c r="C779" s="27">
        <v>1185732</v>
      </c>
      <c r="D779" s="28">
        <v>44447</v>
      </c>
      <c r="E779" s="27" t="s">
        <v>53</v>
      </c>
      <c r="F779" s="27" t="s">
        <v>54</v>
      </c>
      <c r="G779" s="27" t="s">
        <v>55</v>
      </c>
      <c r="H779" s="27" t="s">
        <v>29</v>
      </c>
      <c r="I779" s="29">
        <v>0.60000000000000009</v>
      </c>
      <c r="J779" s="30">
        <v>8250</v>
      </c>
      <c r="K779" s="31">
        <f t="shared" si="6"/>
        <v>4950.0000000000009</v>
      </c>
      <c r="L779" s="31">
        <f t="shared" si="7"/>
        <v>2475.0000000000005</v>
      </c>
      <c r="M779" s="32">
        <v>0.5</v>
      </c>
      <c r="O779" s="33"/>
      <c r="P779" s="38">
        <f>Data!$I779+0.05</f>
        <v>0.65000000000000013</v>
      </c>
      <c r="Q779" s="33"/>
      <c r="R779" s="34"/>
    </row>
    <row r="780" spans="1:18" ht="15.75" customHeight="1" x14ac:dyDescent="0.3">
      <c r="A780" s="22"/>
      <c r="B780" s="27" t="s">
        <v>21</v>
      </c>
      <c r="C780" s="27">
        <v>1185732</v>
      </c>
      <c r="D780" s="28">
        <v>44479</v>
      </c>
      <c r="E780" s="27" t="s">
        <v>53</v>
      </c>
      <c r="F780" s="27" t="s">
        <v>54</v>
      </c>
      <c r="G780" s="27" t="s">
        <v>55</v>
      </c>
      <c r="H780" s="27" t="s">
        <v>24</v>
      </c>
      <c r="I780" s="29">
        <v>0.60000000000000009</v>
      </c>
      <c r="J780" s="30">
        <v>10000</v>
      </c>
      <c r="K780" s="31">
        <f t="shared" si="6"/>
        <v>6000.0000000000009</v>
      </c>
      <c r="L780" s="31">
        <f t="shared" si="7"/>
        <v>2700.0000000000005</v>
      </c>
      <c r="M780" s="32">
        <v>0.45</v>
      </c>
      <c r="O780" s="33"/>
      <c r="P780" s="38">
        <f>Data!$I780+0.05</f>
        <v>0.65000000000000013</v>
      </c>
      <c r="Q780" s="33"/>
      <c r="R780" s="34"/>
    </row>
    <row r="781" spans="1:18" ht="15.75" customHeight="1" x14ac:dyDescent="0.3">
      <c r="A781" s="22"/>
      <c r="B781" s="27" t="s">
        <v>21</v>
      </c>
      <c r="C781" s="27">
        <v>1185732</v>
      </c>
      <c r="D781" s="28">
        <v>44479</v>
      </c>
      <c r="E781" s="27" t="s">
        <v>53</v>
      </c>
      <c r="F781" s="27" t="s">
        <v>54</v>
      </c>
      <c r="G781" s="27" t="s">
        <v>55</v>
      </c>
      <c r="H781" s="27" t="s">
        <v>25</v>
      </c>
      <c r="I781" s="29">
        <v>0.50000000000000011</v>
      </c>
      <c r="J781" s="30">
        <v>8250</v>
      </c>
      <c r="K781" s="31">
        <f t="shared" si="6"/>
        <v>4125.0000000000009</v>
      </c>
      <c r="L781" s="31">
        <f t="shared" si="7"/>
        <v>1443.7500000000002</v>
      </c>
      <c r="M781" s="32">
        <v>0.35</v>
      </c>
      <c r="O781" s="33"/>
      <c r="P781" s="38">
        <f>Data!$I781+0.05</f>
        <v>0.55000000000000016</v>
      </c>
      <c r="Q781" s="33"/>
      <c r="R781" s="34"/>
    </row>
    <row r="782" spans="1:18" ht="15.75" customHeight="1" x14ac:dyDescent="0.3">
      <c r="A782" s="22"/>
      <c r="B782" s="27" t="s">
        <v>21</v>
      </c>
      <c r="C782" s="27">
        <v>1185732</v>
      </c>
      <c r="D782" s="28">
        <v>44479</v>
      </c>
      <c r="E782" s="27" t="s">
        <v>53</v>
      </c>
      <c r="F782" s="27" t="s">
        <v>54</v>
      </c>
      <c r="G782" s="27" t="s">
        <v>55</v>
      </c>
      <c r="H782" s="27" t="s">
        <v>26</v>
      </c>
      <c r="I782" s="29">
        <v>0.50000000000000011</v>
      </c>
      <c r="J782" s="30">
        <v>7250</v>
      </c>
      <c r="K782" s="31">
        <f t="shared" si="6"/>
        <v>3625.0000000000009</v>
      </c>
      <c r="L782" s="31">
        <f t="shared" si="7"/>
        <v>906.25000000000023</v>
      </c>
      <c r="M782" s="32">
        <v>0.25</v>
      </c>
      <c r="O782" s="33"/>
      <c r="P782" s="38">
        <f>Data!$I782+0.05</f>
        <v>0.55000000000000016</v>
      </c>
      <c r="Q782" s="33"/>
      <c r="R782" s="34"/>
    </row>
    <row r="783" spans="1:18" ht="15.75" customHeight="1" x14ac:dyDescent="0.3">
      <c r="A783" s="22"/>
      <c r="B783" s="27" t="s">
        <v>21</v>
      </c>
      <c r="C783" s="27">
        <v>1185732</v>
      </c>
      <c r="D783" s="28">
        <v>44479</v>
      </c>
      <c r="E783" s="27" t="s">
        <v>53</v>
      </c>
      <c r="F783" s="27" t="s">
        <v>54</v>
      </c>
      <c r="G783" s="27" t="s">
        <v>55</v>
      </c>
      <c r="H783" s="27" t="s">
        <v>27</v>
      </c>
      <c r="I783" s="29">
        <v>0.50000000000000011</v>
      </c>
      <c r="J783" s="30">
        <v>7000</v>
      </c>
      <c r="K783" s="31">
        <f t="shared" si="6"/>
        <v>3500.0000000000009</v>
      </c>
      <c r="L783" s="31">
        <f t="shared" si="7"/>
        <v>1050.0000000000002</v>
      </c>
      <c r="M783" s="32">
        <v>0.3</v>
      </c>
      <c r="O783" s="33"/>
      <c r="P783" s="38">
        <f>Data!$I783+0.05</f>
        <v>0.55000000000000016</v>
      </c>
      <c r="Q783" s="33"/>
      <c r="R783" s="34"/>
    </row>
    <row r="784" spans="1:18" ht="15.75" customHeight="1" x14ac:dyDescent="0.3">
      <c r="A784" s="22"/>
      <c r="B784" s="27" t="s">
        <v>21</v>
      </c>
      <c r="C784" s="27">
        <v>1185732</v>
      </c>
      <c r="D784" s="28">
        <v>44479</v>
      </c>
      <c r="E784" s="27" t="s">
        <v>53</v>
      </c>
      <c r="F784" s="27" t="s">
        <v>54</v>
      </c>
      <c r="G784" s="27" t="s">
        <v>55</v>
      </c>
      <c r="H784" s="27" t="s">
        <v>28</v>
      </c>
      <c r="I784" s="29">
        <v>0.60000000000000009</v>
      </c>
      <c r="J784" s="30">
        <v>7000</v>
      </c>
      <c r="K784" s="31">
        <f t="shared" si="6"/>
        <v>4200.0000000000009</v>
      </c>
      <c r="L784" s="31">
        <f t="shared" si="7"/>
        <v>1470.0000000000002</v>
      </c>
      <c r="M784" s="32">
        <v>0.35</v>
      </c>
      <c r="O784" s="33"/>
      <c r="P784" s="38">
        <f>Data!$I784+0.05</f>
        <v>0.65000000000000013</v>
      </c>
      <c r="Q784" s="33"/>
      <c r="R784" s="34"/>
    </row>
    <row r="785" spans="1:18" ht="15.75" customHeight="1" x14ac:dyDescent="0.3">
      <c r="A785" s="22"/>
      <c r="B785" s="27" t="s">
        <v>21</v>
      </c>
      <c r="C785" s="27">
        <v>1185732</v>
      </c>
      <c r="D785" s="28">
        <v>44479</v>
      </c>
      <c r="E785" s="27" t="s">
        <v>53</v>
      </c>
      <c r="F785" s="27" t="s">
        <v>54</v>
      </c>
      <c r="G785" s="27" t="s">
        <v>55</v>
      </c>
      <c r="H785" s="27" t="s">
        <v>29</v>
      </c>
      <c r="I785" s="29">
        <v>0.65</v>
      </c>
      <c r="J785" s="30">
        <v>8250</v>
      </c>
      <c r="K785" s="31">
        <f t="shared" si="6"/>
        <v>5362.5</v>
      </c>
      <c r="L785" s="31">
        <f t="shared" si="7"/>
        <v>2681.25</v>
      </c>
      <c r="M785" s="32">
        <v>0.5</v>
      </c>
      <c r="O785" s="33"/>
      <c r="P785" s="38">
        <f>Data!$I785+0.05</f>
        <v>0.70000000000000007</v>
      </c>
      <c r="Q785" s="33"/>
      <c r="R785" s="34"/>
    </row>
    <row r="786" spans="1:18" ht="15.75" customHeight="1" x14ac:dyDescent="0.3">
      <c r="A786" s="22"/>
      <c r="B786" s="27" t="s">
        <v>21</v>
      </c>
      <c r="C786" s="27">
        <v>1185732</v>
      </c>
      <c r="D786" s="28">
        <v>44509</v>
      </c>
      <c r="E786" s="27" t="s">
        <v>53</v>
      </c>
      <c r="F786" s="27" t="s">
        <v>54</v>
      </c>
      <c r="G786" s="27" t="s">
        <v>55</v>
      </c>
      <c r="H786" s="27" t="s">
        <v>24</v>
      </c>
      <c r="I786" s="29">
        <v>0.60000000000000009</v>
      </c>
      <c r="J786" s="30">
        <v>9750</v>
      </c>
      <c r="K786" s="31">
        <f t="shared" si="6"/>
        <v>5850.0000000000009</v>
      </c>
      <c r="L786" s="31">
        <f t="shared" si="7"/>
        <v>2632.5000000000005</v>
      </c>
      <c r="M786" s="32">
        <v>0.45</v>
      </c>
      <c r="O786" s="33"/>
      <c r="P786" s="38">
        <f>Data!$I786+0.05</f>
        <v>0.65000000000000013</v>
      </c>
      <c r="Q786" s="33"/>
      <c r="R786" s="34"/>
    </row>
    <row r="787" spans="1:18" ht="15.75" customHeight="1" x14ac:dyDescent="0.3">
      <c r="A787" s="22"/>
      <c r="B787" s="27" t="s">
        <v>21</v>
      </c>
      <c r="C787" s="27">
        <v>1185732</v>
      </c>
      <c r="D787" s="28">
        <v>44509</v>
      </c>
      <c r="E787" s="27" t="s">
        <v>53</v>
      </c>
      <c r="F787" s="27" t="s">
        <v>54</v>
      </c>
      <c r="G787" s="27" t="s">
        <v>55</v>
      </c>
      <c r="H787" s="27" t="s">
        <v>25</v>
      </c>
      <c r="I787" s="29">
        <v>0.50000000000000011</v>
      </c>
      <c r="J787" s="30">
        <v>8000</v>
      </c>
      <c r="K787" s="31">
        <f t="shared" si="6"/>
        <v>4000.0000000000009</v>
      </c>
      <c r="L787" s="31">
        <f t="shared" si="7"/>
        <v>1400.0000000000002</v>
      </c>
      <c r="M787" s="32">
        <v>0.35</v>
      </c>
      <c r="O787" s="33"/>
      <c r="P787" s="38">
        <f>Data!$I787+0.05</f>
        <v>0.55000000000000016</v>
      </c>
      <c r="Q787" s="33"/>
      <c r="R787" s="34"/>
    </row>
    <row r="788" spans="1:18" ht="15.75" customHeight="1" x14ac:dyDescent="0.3">
      <c r="A788" s="22"/>
      <c r="B788" s="27" t="s">
        <v>21</v>
      </c>
      <c r="C788" s="27">
        <v>1185732</v>
      </c>
      <c r="D788" s="28">
        <v>44509</v>
      </c>
      <c r="E788" s="27" t="s">
        <v>53</v>
      </c>
      <c r="F788" s="27" t="s">
        <v>54</v>
      </c>
      <c r="G788" s="27" t="s">
        <v>55</v>
      </c>
      <c r="H788" s="27" t="s">
        <v>26</v>
      </c>
      <c r="I788" s="29">
        <v>0.50000000000000011</v>
      </c>
      <c r="J788" s="30">
        <v>7450</v>
      </c>
      <c r="K788" s="31">
        <f t="shared" si="6"/>
        <v>3725.0000000000009</v>
      </c>
      <c r="L788" s="31">
        <f t="shared" si="7"/>
        <v>931.25000000000023</v>
      </c>
      <c r="M788" s="32">
        <v>0.25</v>
      </c>
      <c r="O788" s="33"/>
      <c r="P788" s="38">
        <f>Data!$I788+0.05</f>
        <v>0.55000000000000016</v>
      </c>
      <c r="Q788" s="33"/>
      <c r="R788" s="34"/>
    </row>
    <row r="789" spans="1:18" ht="15.75" customHeight="1" x14ac:dyDescent="0.3">
      <c r="A789" s="22"/>
      <c r="B789" s="27" t="s">
        <v>21</v>
      </c>
      <c r="C789" s="27">
        <v>1185732</v>
      </c>
      <c r="D789" s="28">
        <v>44509</v>
      </c>
      <c r="E789" s="27" t="s">
        <v>53</v>
      </c>
      <c r="F789" s="27" t="s">
        <v>54</v>
      </c>
      <c r="G789" s="27" t="s">
        <v>55</v>
      </c>
      <c r="H789" s="27" t="s">
        <v>27</v>
      </c>
      <c r="I789" s="29">
        <v>0.50000000000000011</v>
      </c>
      <c r="J789" s="30">
        <v>7750</v>
      </c>
      <c r="K789" s="31">
        <f t="shared" si="6"/>
        <v>3875.0000000000009</v>
      </c>
      <c r="L789" s="31">
        <f t="shared" si="7"/>
        <v>1162.5000000000002</v>
      </c>
      <c r="M789" s="32">
        <v>0.3</v>
      </c>
      <c r="O789" s="33"/>
      <c r="P789" s="38">
        <f>Data!$I789+0.05</f>
        <v>0.55000000000000016</v>
      </c>
      <c r="Q789" s="33"/>
      <c r="R789" s="34"/>
    </row>
    <row r="790" spans="1:18" ht="15.75" customHeight="1" x14ac:dyDescent="0.3">
      <c r="A790" s="22"/>
      <c r="B790" s="27" t="s">
        <v>21</v>
      </c>
      <c r="C790" s="27">
        <v>1185732</v>
      </c>
      <c r="D790" s="28">
        <v>44509</v>
      </c>
      <c r="E790" s="27" t="s">
        <v>53</v>
      </c>
      <c r="F790" s="27" t="s">
        <v>54</v>
      </c>
      <c r="G790" s="27" t="s">
        <v>55</v>
      </c>
      <c r="H790" s="27" t="s">
        <v>28</v>
      </c>
      <c r="I790" s="29">
        <v>0.65</v>
      </c>
      <c r="J790" s="30">
        <v>7500</v>
      </c>
      <c r="K790" s="31">
        <f t="shared" si="6"/>
        <v>4875</v>
      </c>
      <c r="L790" s="31">
        <f t="shared" si="7"/>
        <v>1706.25</v>
      </c>
      <c r="M790" s="32">
        <v>0.35</v>
      </c>
      <c r="O790" s="33"/>
      <c r="P790" s="38">
        <f>Data!$I790+0.05</f>
        <v>0.70000000000000007</v>
      </c>
      <c r="Q790" s="33"/>
      <c r="R790" s="34"/>
    </row>
    <row r="791" spans="1:18" ht="15.75" customHeight="1" x14ac:dyDescent="0.3">
      <c r="A791" s="22"/>
      <c r="B791" s="27" t="s">
        <v>21</v>
      </c>
      <c r="C791" s="27">
        <v>1185732</v>
      </c>
      <c r="D791" s="28">
        <v>44509</v>
      </c>
      <c r="E791" s="27" t="s">
        <v>53</v>
      </c>
      <c r="F791" s="27" t="s">
        <v>54</v>
      </c>
      <c r="G791" s="27" t="s">
        <v>55</v>
      </c>
      <c r="H791" s="27" t="s">
        <v>29</v>
      </c>
      <c r="I791" s="29">
        <v>0.7</v>
      </c>
      <c r="J791" s="30">
        <v>8500</v>
      </c>
      <c r="K791" s="31">
        <f t="shared" si="6"/>
        <v>5950</v>
      </c>
      <c r="L791" s="31">
        <f t="shared" si="7"/>
        <v>2975</v>
      </c>
      <c r="M791" s="32">
        <v>0.5</v>
      </c>
      <c r="O791" s="33"/>
      <c r="P791" s="38">
        <f>Data!$I791+0.05</f>
        <v>0.75</v>
      </c>
      <c r="Q791" s="33"/>
      <c r="R791" s="34"/>
    </row>
    <row r="792" spans="1:18" ht="15.75" customHeight="1" x14ac:dyDescent="0.3">
      <c r="A792" s="22"/>
      <c r="B792" s="27" t="s">
        <v>21</v>
      </c>
      <c r="C792" s="27">
        <v>1185732</v>
      </c>
      <c r="D792" s="28">
        <v>44538</v>
      </c>
      <c r="E792" s="27" t="s">
        <v>53</v>
      </c>
      <c r="F792" s="27" t="s">
        <v>54</v>
      </c>
      <c r="G792" s="27" t="s">
        <v>55</v>
      </c>
      <c r="H792" s="27" t="s">
        <v>24</v>
      </c>
      <c r="I792" s="29">
        <v>0.65</v>
      </c>
      <c r="J792" s="30">
        <v>10750</v>
      </c>
      <c r="K792" s="31">
        <f t="shared" si="6"/>
        <v>6987.5</v>
      </c>
      <c r="L792" s="31">
        <f t="shared" si="7"/>
        <v>3144.375</v>
      </c>
      <c r="M792" s="32">
        <v>0.45</v>
      </c>
      <c r="O792" s="33"/>
      <c r="P792" s="38">
        <f>Data!$I792+0.05</f>
        <v>0.70000000000000007</v>
      </c>
      <c r="Q792" s="33"/>
      <c r="R792" s="34"/>
    </row>
    <row r="793" spans="1:18" ht="15.75" customHeight="1" x14ac:dyDescent="0.3">
      <c r="A793" s="22"/>
      <c r="B793" s="27" t="s">
        <v>21</v>
      </c>
      <c r="C793" s="27">
        <v>1185732</v>
      </c>
      <c r="D793" s="28">
        <v>44538</v>
      </c>
      <c r="E793" s="27" t="s">
        <v>53</v>
      </c>
      <c r="F793" s="27" t="s">
        <v>54</v>
      </c>
      <c r="G793" s="27" t="s">
        <v>55</v>
      </c>
      <c r="H793" s="27" t="s">
        <v>25</v>
      </c>
      <c r="I793" s="29">
        <v>0.55000000000000004</v>
      </c>
      <c r="J793" s="30">
        <v>8750</v>
      </c>
      <c r="K793" s="31">
        <f t="shared" si="6"/>
        <v>4812.5</v>
      </c>
      <c r="L793" s="31">
        <f t="shared" si="7"/>
        <v>1684.375</v>
      </c>
      <c r="M793" s="32">
        <v>0.35</v>
      </c>
      <c r="O793" s="33"/>
      <c r="P793" s="38">
        <f>Data!$I793+0.05</f>
        <v>0.60000000000000009</v>
      </c>
      <c r="Q793" s="33"/>
      <c r="R793" s="34"/>
    </row>
    <row r="794" spans="1:18" ht="15.75" customHeight="1" x14ac:dyDescent="0.3">
      <c r="A794" s="22"/>
      <c r="B794" s="27" t="s">
        <v>21</v>
      </c>
      <c r="C794" s="27">
        <v>1185732</v>
      </c>
      <c r="D794" s="28">
        <v>44538</v>
      </c>
      <c r="E794" s="27" t="s">
        <v>53</v>
      </c>
      <c r="F794" s="27" t="s">
        <v>54</v>
      </c>
      <c r="G794" s="27" t="s">
        <v>55</v>
      </c>
      <c r="H794" s="27" t="s">
        <v>26</v>
      </c>
      <c r="I794" s="29">
        <v>0.55000000000000004</v>
      </c>
      <c r="J794" s="30">
        <v>8250</v>
      </c>
      <c r="K794" s="31">
        <f t="shared" si="6"/>
        <v>4537.5</v>
      </c>
      <c r="L794" s="31">
        <f t="shared" si="7"/>
        <v>1134.375</v>
      </c>
      <c r="M794" s="32">
        <v>0.25</v>
      </c>
      <c r="O794" s="33"/>
      <c r="P794" s="38">
        <f>Data!$I794+0.05</f>
        <v>0.60000000000000009</v>
      </c>
      <c r="Q794" s="33"/>
      <c r="R794" s="34"/>
    </row>
    <row r="795" spans="1:18" ht="15.75" customHeight="1" x14ac:dyDescent="0.3">
      <c r="A795" s="22"/>
      <c r="B795" s="27" t="s">
        <v>21</v>
      </c>
      <c r="C795" s="27">
        <v>1185732</v>
      </c>
      <c r="D795" s="28">
        <v>44538</v>
      </c>
      <c r="E795" s="27" t="s">
        <v>53</v>
      </c>
      <c r="F795" s="27" t="s">
        <v>54</v>
      </c>
      <c r="G795" s="27" t="s">
        <v>55</v>
      </c>
      <c r="H795" s="27" t="s">
        <v>27</v>
      </c>
      <c r="I795" s="29">
        <v>0.55000000000000004</v>
      </c>
      <c r="J795" s="30">
        <v>7750</v>
      </c>
      <c r="K795" s="31">
        <f t="shared" si="6"/>
        <v>4262.5</v>
      </c>
      <c r="L795" s="31">
        <f t="shared" si="7"/>
        <v>1278.75</v>
      </c>
      <c r="M795" s="32">
        <v>0.3</v>
      </c>
      <c r="O795" s="33"/>
      <c r="P795" s="38">
        <f>Data!$I795+0.05</f>
        <v>0.60000000000000009</v>
      </c>
      <c r="Q795" s="33"/>
      <c r="R795" s="34"/>
    </row>
    <row r="796" spans="1:18" ht="15.75" customHeight="1" x14ac:dyDescent="0.3">
      <c r="A796" s="22"/>
      <c r="B796" s="27" t="s">
        <v>21</v>
      </c>
      <c r="C796" s="27">
        <v>1185732</v>
      </c>
      <c r="D796" s="28">
        <v>44538</v>
      </c>
      <c r="E796" s="27" t="s">
        <v>53</v>
      </c>
      <c r="F796" s="27" t="s">
        <v>54</v>
      </c>
      <c r="G796" s="27" t="s">
        <v>55</v>
      </c>
      <c r="H796" s="27" t="s">
        <v>28</v>
      </c>
      <c r="I796" s="29">
        <v>0.65</v>
      </c>
      <c r="J796" s="30">
        <v>7750</v>
      </c>
      <c r="K796" s="31">
        <f t="shared" si="6"/>
        <v>5037.5</v>
      </c>
      <c r="L796" s="31">
        <f t="shared" si="7"/>
        <v>1763.125</v>
      </c>
      <c r="M796" s="32">
        <v>0.35</v>
      </c>
      <c r="O796" s="33"/>
      <c r="P796" s="38">
        <f>Data!$I796+0.05</f>
        <v>0.70000000000000007</v>
      </c>
      <c r="Q796" s="33"/>
      <c r="R796" s="34"/>
    </row>
    <row r="797" spans="1:18" ht="15.75" customHeight="1" x14ac:dyDescent="0.3">
      <c r="A797" s="22"/>
      <c r="B797" s="27" t="s">
        <v>21</v>
      </c>
      <c r="C797" s="27">
        <v>1185732</v>
      </c>
      <c r="D797" s="28">
        <v>44538</v>
      </c>
      <c r="E797" s="27" t="s">
        <v>53</v>
      </c>
      <c r="F797" s="27" t="s">
        <v>54</v>
      </c>
      <c r="G797" s="27" t="s">
        <v>55</v>
      </c>
      <c r="H797" s="27" t="s">
        <v>29</v>
      </c>
      <c r="I797" s="29">
        <v>0.7</v>
      </c>
      <c r="J797" s="30">
        <v>8750</v>
      </c>
      <c r="K797" s="31">
        <f t="shared" si="6"/>
        <v>6125</v>
      </c>
      <c r="L797" s="31">
        <f t="shared" si="7"/>
        <v>3062.5</v>
      </c>
      <c r="M797" s="32">
        <v>0.5</v>
      </c>
      <c r="O797" s="33"/>
      <c r="P797" s="38">
        <f>Data!$I797+0.05</f>
        <v>0.75</v>
      </c>
      <c r="Q797" s="33"/>
      <c r="R797" s="34"/>
    </row>
    <row r="798" spans="1:18" ht="15.75" customHeight="1" x14ac:dyDescent="0.3">
      <c r="A798" s="22" t="s">
        <v>46</v>
      </c>
      <c r="B798" s="27" t="s">
        <v>21</v>
      </c>
      <c r="C798" s="27">
        <v>1185732</v>
      </c>
      <c r="D798" s="28">
        <v>44209</v>
      </c>
      <c r="E798" s="27" t="s">
        <v>40</v>
      </c>
      <c r="F798" s="27" t="s">
        <v>56</v>
      </c>
      <c r="G798" s="27" t="s">
        <v>57</v>
      </c>
      <c r="H798" s="27" t="s">
        <v>24</v>
      </c>
      <c r="I798" s="29">
        <v>0.35</v>
      </c>
      <c r="J798" s="30">
        <v>4500</v>
      </c>
      <c r="K798" s="31">
        <f t="shared" si="6"/>
        <v>1575</v>
      </c>
      <c r="L798" s="31">
        <f t="shared" si="7"/>
        <v>551.25</v>
      </c>
      <c r="M798" s="32">
        <v>0.35000000000000003</v>
      </c>
      <c r="O798" s="37"/>
      <c r="P798" s="38"/>
      <c r="Q798" s="33"/>
      <c r="R798" s="34"/>
    </row>
    <row r="799" spans="1:18" ht="15.75" customHeight="1" x14ac:dyDescent="0.3">
      <c r="A799" s="22"/>
      <c r="B799" s="27" t="s">
        <v>21</v>
      </c>
      <c r="C799" s="27">
        <v>1185732</v>
      </c>
      <c r="D799" s="28">
        <v>44209</v>
      </c>
      <c r="E799" s="27" t="s">
        <v>40</v>
      </c>
      <c r="F799" s="27" t="s">
        <v>56</v>
      </c>
      <c r="G799" s="27" t="s">
        <v>57</v>
      </c>
      <c r="H799" s="27" t="s">
        <v>25</v>
      </c>
      <c r="I799" s="29">
        <v>0.35</v>
      </c>
      <c r="J799" s="30">
        <v>2500</v>
      </c>
      <c r="K799" s="31">
        <f t="shared" si="6"/>
        <v>875</v>
      </c>
      <c r="L799" s="31">
        <f t="shared" si="7"/>
        <v>262.5</v>
      </c>
      <c r="M799" s="32">
        <v>0.3</v>
      </c>
      <c r="O799" s="37"/>
      <c r="P799" s="38"/>
      <c r="Q799" s="33"/>
      <c r="R799" s="34"/>
    </row>
    <row r="800" spans="1:18" ht="15.75" customHeight="1" x14ac:dyDescent="0.3">
      <c r="A800" s="22"/>
      <c r="B800" s="27" t="s">
        <v>21</v>
      </c>
      <c r="C800" s="27">
        <v>1185732</v>
      </c>
      <c r="D800" s="28">
        <v>44209</v>
      </c>
      <c r="E800" s="27" t="s">
        <v>40</v>
      </c>
      <c r="F800" s="27" t="s">
        <v>56</v>
      </c>
      <c r="G800" s="27" t="s">
        <v>57</v>
      </c>
      <c r="H800" s="27" t="s">
        <v>26</v>
      </c>
      <c r="I800" s="29">
        <v>0.25</v>
      </c>
      <c r="J800" s="30">
        <v>2500</v>
      </c>
      <c r="K800" s="31">
        <f t="shared" si="6"/>
        <v>625</v>
      </c>
      <c r="L800" s="31">
        <f t="shared" si="7"/>
        <v>187.5</v>
      </c>
      <c r="M800" s="32">
        <v>0.3</v>
      </c>
      <c r="O800" s="37"/>
      <c r="P800" s="38"/>
      <c r="Q800" s="33"/>
      <c r="R800" s="34"/>
    </row>
    <row r="801" spans="1:18" ht="15.75" customHeight="1" x14ac:dyDescent="0.3">
      <c r="A801" s="22"/>
      <c r="B801" s="27" t="s">
        <v>21</v>
      </c>
      <c r="C801" s="27">
        <v>1185732</v>
      </c>
      <c r="D801" s="28">
        <v>44209</v>
      </c>
      <c r="E801" s="27" t="s">
        <v>40</v>
      </c>
      <c r="F801" s="27" t="s">
        <v>56</v>
      </c>
      <c r="G801" s="27" t="s">
        <v>57</v>
      </c>
      <c r="H801" s="27" t="s">
        <v>27</v>
      </c>
      <c r="I801" s="29">
        <v>0.30000000000000004</v>
      </c>
      <c r="J801" s="30">
        <v>1000</v>
      </c>
      <c r="K801" s="31">
        <f t="shared" si="6"/>
        <v>300.00000000000006</v>
      </c>
      <c r="L801" s="31">
        <f t="shared" si="7"/>
        <v>105.00000000000003</v>
      </c>
      <c r="M801" s="32">
        <v>0.35000000000000003</v>
      </c>
      <c r="O801" s="37"/>
      <c r="P801" s="38"/>
      <c r="Q801" s="33"/>
      <c r="R801" s="34"/>
    </row>
    <row r="802" spans="1:18" ht="15.75" customHeight="1" x14ac:dyDescent="0.3">
      <c r="A802" s="22"/>
      <c r="B802" s="27" t="s">
        <v>21</v>
      </c>
      <c r="C802" s="27">
        <v>1185732</v>
      </c>
      <c r="D802" s="28">
        <v>44209</v>
      </c>
      <c r="E802" s="27" t="s">
        <v>40</v>
      </c>
      <c r="F802" s="27" t="s">
        <v>56</v>
      </c>
      <c r="G802" s="27" t="s">
        <v>57</v>
      </c>
      <c r="H802" s="27" t="s">
        <v>28</v>
      </c>
      <c r="I802" s="29">
        <v>0.44999999999999996</v>
      </c>
      <c r="J802" s="30">
        <v>1500</v>
      </c>
      <c r="K802" s="31">
        <f t="shared" si="6"/>
        <v>674.99999999999989</v>
      </c>
      <c r="L802" s="31">
        <f t="shared" si="7"/>
        <v>202.49999999999997</v>
      </c>
      <c r="M802" s="32">
        <v>0.3</v>
      </c>
      <c r="O802" s="37"/>
      <c r="P802" s="38"/>
      <c r="Q802" s="33"/>
      <c r="R802" s="34"/>
    </row>
    <row r="803" spans="1:18" ht="15.75" customHeight="1" x14ac:dyDescent="0.3">
      <c r="A803" s="22"/>
      <c r="B803" s="27" t="s">
        <v>21</v>
      </c>
      <c r="C803" s="27">
        <v>1185732</v>
      </c>
      <c r="D803" s="28">
        <v>44209</v>
      </c>
      <c r="E803" s="27" t="s">
        <v>40</v>
      </c>
      <c r="F803" s="27" t="s">
        <v>56</v>
      </c>
      <c r="G803" s="27" t="s">
        <v>57</v>
      </c>
      <c r="H803" s="27" t="s">
        <v>29</v>
      </c>
      <c r="I803" s="29">
        <v>0.35</v>
      </c>
      <c r="J803" s="30">
        <v>2500</v>
      </c>
      <c r="K803" s="31">
        <f t="shared" si="6"/>
        <v>875</v>
      </c>
      <c r="L803" s="31">
        <f t="shared" si="7"/>
        <v>393.75</v>
      </c>
      <c r="M803" s="32">
        <v>0.45</v>
      </c>
      <c r="O803" s="37"/>
      <c r="P803" s="38"/>
      <c r="Q803" s="33"/>
      <c r="R803" s="34"/>
    </row>
    <row r="804" spans="1:18" ht="15.75" customHeight="1" x14ac:dyDescent="0.3">
      <c r="A804" s="22"/>
      <c r="B804" s="27" t="s">
        <v>21</v>
      </c>
      <c r="C804" s="27">
        <v>1185732</v>
      </c>
      <c r="D804" s="28">
        <v>44240</v>
      </c>
      <c r="E804" s="27" t="s">
        <v>40</v>
      </c>
      <c r="F804" s="27" t="s">
        <v>56</v>
      </c>
      <c r="G804" s="27" t="s">
        <v>57</v>
      </c>
      <c r="H804" s="27" t="s">
        <v>24</v>
      </c>
      <c r="I804" s="29">
        <v>0.35</v>
      </c>
      <c r="J804" s="30">
        <v>5000</v>
      </c>
      <c r="K804" s="31">
        <f t="shared" si="6"/>
        <v>1750</v>
      </c>
      <c r="L804" s="31">
        <f t="shared" si="7"/>
        <v>612.50000000000011</v>
      </c>
      <c r="M804" s="32">
        <v>0.35000000000000003</v>
      </c>
      <c r="O804" s="37"/>
      <c r="P804" s="38"/>
      <c r="Q804" s="33"/>
      <c r="R804" s="34"/>
    </row>
    <row r="805" spans="1:18" ht="15.75" customHeight="1" x14ac:dyDescent="0.3">
      <c r="A805" s="22"/>
      <c r="B805" s="27" t="s">
        <v>21</v>
      </c>
      <c r="C805" s="27">
        <v>1185732</v>
      </c>
      <c r="D805" s="28">
        <v>44240</v>
      </c>
      <c r="E805" s="27" t="s">
        <v>40</v>
      </c>
      <c r="F805" s="27" t="s">
        <v>56</v>
      </c>
      <c r="G805" s="27" t="s">
        <v>57</v>
      </c>
      <c r="H805" s="27" t="s">
        <v>25</v>
      </c>
      <c r="I805" s="29">
        <v>0.35</v>
      </c>
      <c r="J805" s="30">
        <v>1500</v>
      </c>
      <c r="K805" s="31">
        <f t="shared" si="6"/>
        <v>525</v>
      </c>
      <c r="L805" s="31">
        <f t="shared" si="7"/>
        <v>157.5</v>
      </c>
      <c r="M805" s="32">
        <v>0.3</v>
      </c>
      <c r="O805" s="37"/>
      <c r="P805" s="38"/>
      <c r="Q805" s="33"/>
      <c r="R805" s="34"/>
    </row>
    <row r="806" spans="1:18" ht="15.75" customHeight="1" x14ac:dyDescent="0.3">
      <c r="A806" s="22"/>
      <c r="B806" s="27" t="s">
        <v>21</v>
      </c>
      <c r="C806" s="27">
        <v>1185732</v>
      </c>
      <c r="D806" s="28">
        <v>44240</v>
      </c>
      <c r="E806" s="27" t="s">
        <v>40</v>
      </c>
      <c r="F806" s="27" t="s">
        <v>56</v>
      </c>
      <c r="G806" s="27" t="s">
        <v>57</v>
      </c>
      <c r="H806" s="27" t="s">
        <v>26</v>
      </c>
      <c r="I806" s="29">
        <v>0.25</v>
      </c>
      <c r="J806" s="30">
        <v>2000</v>
      </c>
      <c r="K806" s="31">
        <f t="shared" si="6"/>
        <v>500</v>
      </c>
      <c r="L806" s="31">
        <f t="shared" si="7"/>
        <v>150</v>
      </c>
      <c r="M806" s="32">
        <v>0.3</v>
      </c>
      <c r="O806" s="37"/>
      <c r="P806" s="38"/>
      <c r="Q806" s="33"/>
      <c r="R806" s="34"/>
    </row>
    <row r="807" spans="1:18" ht="15.75" customHeight="1" x14ac:dyDescent="0.3">
      <c r="A807" s="22"/>
      <c r="B807" s="27" t="s">
        <v>21</v>
      </c>
      <c r="C807" s="27">
        <v>1185732</v>
      </c>
      <c r="D807" s="28">
        <v>44240</v>
      </c>
      <c r="E807" s="27" t="s">
        <v>40</v>
      </c>
      <c r="F807" s="27" t="s">
        <v>56</v>
      </c>
      <c r="G807" s="27" t="s">
        <v>57</v>
      </c>
      <c r="H807" s="27" t="s">
        <v>27</v>
      </c>
      <c r="I807" s="29">
        <v>0.30000000000000004</v>
      </c>
      <c r="J807" s="30">
        <v>750</v>
      </c>
      <c r="K807" s="31">
        <f t="shared" si="6"/>
        <v>225.00000000000003</v>
      </c>
      <c r="L807" s="31">
        <f t="shared" si="7"/>
        <v>78.750000000000014</v>
      </c>
      <c r="M807" s="32">
        <v>0.35000000000000003</v>
      </c>
      <c r="O807" s="37"/>
      <c r="P807" s="38"/>
      <c r="Q807" s="33"/>
      <c r="R807" s="34"/>
    </row>
    <row r="808" spans="1:18" ht="15.75" customHeight="1" x14ac:dyDescent="0.3">
      <c r="A808" s="22"/>
      <c r="B808" s="27" t="s">
        <v>21</v>
      </c>
      <c r="C808" s="27">
        <v>1185732</v>
      </c>
      <c r="D808" s="28">
        <v>44240</v>
      </c>
      <c r="E808" s="27" t="s">
        <v>40</v>
      </c>
      <c r="F808" s="27" t="s">
        <v>56</v>
      </c>
      <c r="G808" s="27" t="s">
        <v>57</v>
      </c>
      <c r="H808" s="27" t="s">
        <v>28</v>
      </c>
      <c r="I808" s="29">
        <v>0.44999999999999996</v>
      </c>
      <c r="J808" s="30">
        <v>1500</v>
      </c>
      <c r="K808" s="31">
        <f t="shared" si="6"/>
        <v>674.99999999999989</v>
      </c>
      <c r="L808" s="31">
        <f t="shared" si="7"/>
        <v>202.49999999999997</v>
      </c>
      <c r="M808" s="32">
        <v>0.3</v>
      </c>
      <c r="O808" s="37"/>
      <c r="P808" s="38"/>
      <c r="Q808" s="33"/>
      <c r="R808" s="34"/>
    </row>
    <row r="809" spans="1:18" ht="15.75" customHeight="1" x14ac:dyDescent="0.3">
      <c r="A809" s="22"/>
      <c r="B809" s="27" t="s">
        <v>21</v>
      </c>
      <c r="C809" s="27">
        <v>1185732</v>
      </c>
      <c r="D809" s="28">
        <v>44240</v>
      </c>
      <c r="E809" s="27" t="s">
        <v>40</v>
      </c>
      <c r="F809" s="27" t="s">
        <v>56</v>
      </c>
      <c r="G809" s="27" t="s">
        <v>57</v>
      </c>
      <c r="H809" s="27" t="s">
        <v>29</v>
      </c>
      <c r="I809" s="29">
        <v>0.35</v>
      </c>
      <c r="J809" s="30">
        <v>2250</v>
      </c>
      <c r="K809" s="31">
        <f t="shared" si="6"/>
        <v>787.5</v>
      </c>
      <c r="L809" s="31">
        <f t="shared" si="7"/>
        <v>354.375</v>
      </c>
      <c r="M809" s="32">
        <v>0.45</v>
      </c>
      <c r="O809" s="37"/>
      <c r="P809" s="38"/>
      <c r="Q809" s="33"/>
      <c r="R809" s="34"/>
    </row>
    <row r="810" spans="1:18" ht="15.75" customHeight="1" x14ac:dyDescent="0.3">
      <c r="A810" s="22"/>
      <c r="B810" s="27" t="s">
        <v>21</v>
      </c>
      <c r="C810" s="27">
        <v>1185732</v>
      </c>
      <c r="D810" s="28">
        <v>44267</v>
      </c>
      <c r="E810" s="27" t="s">
        <v>40</v>
      </c>
      <c r="F810" s="27" t="s">
        <v>56</v>
      </c>
      <c r="G810" s="27" t="s">
        <v>57</v>
      </c>
      <c r="H810" s="27" t="s">
        <v>24</v>
      </c>
      <c r="I810" s="29">
        <v>0.4</v>
      </c>
      <c r="J810" s="30">
        <v>4450</v>
      </c>
      <c r="K810" s="31">
        <f t="shared" si="6"/>
        <v>1780</v>
      </c>
      <c r="L810" s="31">
        <f t="shared" si="7"/>
        <v>623.00000000000011</v>
      </c>
      <c r="M810" s="32">
        <v>0.35000000000000003</v>
      </c>
      <c r="O810" s="37"/>
      <c r="P810" s="38"/>
      <c r="Q810" s="33"/>
      <c r="R810" s="34"/>
    </row>
    <row r="811" spans="1:18" ht="15.75" customHeight="1" x14ac:dyDescent="0.3">
      <c r="A811" s="22"/>
      <c r="B811" s="27" t="s">
        <v>21</v>
      </c>
      <c r="C811" s="27">
        <v>1185732</v>
      </c>
      <c r="D811" s="28">
        <v>44267</v>
      </c>
      <c r="E811" s="27" t="s">
        <v>40</v>
      </c>
      <c r="F811" s="27" t="s">
        <v>56</v>
      </c>
      <c r="G811" s="27" t="s">
        <v>57</v>
      </c>
      <c r="H811" s="27" t="s">
        <v>25</v>
      </c>
      <c r="I811" s="29">
        <v>0.4</v>
      </c>
      <c r="J811" s="30">
        <v>1250</v>
      </c>
      <c r="K811" s="31">
        <f t="shared" si="6"/>
        <v>500</v>
      </c>
      <c r="L811" s="31">
        <f t="shared" si="7"/>
        <v>150</v>
      </c>
      <c r="M811" s="32">
        <v>0.3</v>
      </c>
      <c r="O811" s="37"/>
      <c r="P811" s="38"/>
      <c r="Q811" s="33"/>
      <c r="R811" s="34"/>
    </row>
    <row r="812" spans="1:18" ht="15.75" customHeight="1" x14ac:dyDescent="0.3">
      <c r="A812" s="22"/>
      <c r="B812" s="27" t="s">
        <v>21</v>
      </c>
      <c r="C812" s="27">
        <v>1185732</v>
      </c>
      <c r="D812" s="28">
        <v>44267</v>
      </c>
      <c r="E812" s="27" t="s">
        <v>40</v>
      </c>
      <c r="F812" s="27" t="s">
        <v>56</v>
      </c>
      <c r="G812" s="27" t="s">
        <v>57</v>
      </c>
      <c r="H812" s="27" t="s">
        <v>26</v>
      </c>
      <c r="I812" s="29">
        <v>0.30000000000000004</v>
      </c>
      <c r="J812" s="30">
        <v>1750</v>
      </c>
      <c r="K812" s="31">
        <f t="shared" si="6"/>
        <v>525.00000000000011</v>
      </c>
      <c r="L812" s="31">
        <f t="shared" si="7"/>
        <v>157.50000000000003</v>
      </c>
      <c r="M812" s="32">
        <v>0.3</v>
      </c>
      <c r="O812" s="37"/>
      <c r="P812" s="38"/>
      <c r="Q812" s="33"/>
      <c r="R812" s="34"/>
    </row>
    <row r="813" spans="1:18" ht="15.75" customHeight="1" x14ac:dyDescent="0.3">
      <c r="A813" s="22"/>
      <c r="B813" s="27" t="s">
        <v>21</v>
      </c>
      <c r="C813" s="27">
        <v>1185732</v>
      </c>
      <c r="D813" s="28">
        <v>44267</v>
      </c>
      <c r="E813" s="27" t="s">
        <v>40</v>
      </c>
      <c r="F813" s="27" t="s">
        <v>56</v>
      </c>
      <c r="G813" s="27" t="s">
        <v>57</v>
      </c>
      <c r="H813" s="27" t="s">
        <v>27</v>
      </c>
      <c r="I813" s="29">
        <v>0.35</v>
      </c>
      <c r="J813" s="30">
        <v>250</v>
      </c>
      <c r="K813" s="31">
        <f t="shared" si="6"/>
        <v>87.5</v>
      </c>
      <c r="L813" s="31">
        <f t="shared" si="7"/>
        <v>30.625000000000004</v>
      </c>
      <c r="M813" s="32">
        <v>0.35000000000000003</v>
      </c>
      <c r="O813" s="37"/>
      <c r="P813" s="38"/>
      <c r="Q813" s="33"/>
      <c r="R813" s="34"/>
    </row>
    <row r="814" spans="1:18" ht="15.75" customHeight="1" x14ac:dyDescent="0.3">
      <c r="A814" s="22"/>
      <c r="B814" s="27" t="s">
        <v>21</v>
      </c>
      <c r="C814" s="27">
        <v>1185732</v>
      </c>
      <c r="D814" s="28">
        <v>44267</v>
      </c>
      <c r="E814" s="27" t="s">
        <v>40</v>
      </c>
      <c r="F814" s="27" t="s">
        <v>56</v>
      </c>
      <c r="G814" s="27" t="s">
        <v>57</v>
      </c>
      <c r="H814" s="27" t="s">
        <v>28</v>
      </c>
      <c r="I814" s="29">
        <v>0.5</v>
      </c>
      <c r="J814" s="30">
        <v>750</v>
      </c>
      <c r="K814" s="31">
        <f t="shared" si="6"/>
        <v>375</v>
      </c>
      <c r="L814" s="31">
        <f t="shared" si="7"/>
        <v>112.5</v>
      </c>
      <c r="M814" s="32">
        <v>0.3</v>
      </c>
      <c r="O814" s="37"/>
      <c r="P814" s="38"/>
      <c r="Q814" s="33"/>
      <c r="R814" s="34"/>
    </row>
    <row r="815" spans="1:18" ht="15.75" customHeight="1" x14ac:dyDescent="0.3">
      <c r="A815" s="22"/>
      <c r="B815" s="27" t="s">
        <v>21</v>
      </c>
      <c r="C815" s="27">
        <v>1185732</v>
      </c>
      <c r="D815" s="28">
        <v>44267</v>
      </c>
      <c r="E815" s="27" t="s">
        <v>40</v>
      </c>
      <c r="F815" s="27" t="s">
        <v>56</v>
      </c>
      <c r="G815" s="27" t="s">
        <v>57</v>
      </c>
      <c r="H815" s="27" t="s">
        <v>29</v>
      </c>
      <c r="I815" s="29">
        <v>0.4</v>
      </c>
      <c r="J815" s="30">
        <v>1750</v>
      </c>
      <c r="K815" s="31">
        <f t="shared" si="6"/>
        <v>700</v>
      </c>
      <c r="L815" s="31">
        <f t="shared" si="7"/>
        <v>315</v>
      </c>
      <c r="M815" s="32">
        <v>0.45</v>
      </c>
      <c r="O815" s="37"/>
      <c r="P815" s="38"/>
      <c r="Q815" s="33"/>
      <c r="R815" s="34"/>
    </row>
    <row r="816" spans="1:18" ht="15.75" customHeight="1" x14ac:dyDescent="0.3">
      <c r="A816" s="22"/>
      <c r="B816" s="27" t="s">
        <v>21</v>
      </c>
      <c r="C816" s="27">
        <v>1185732</v>
      </c>
      <c r="D816" s="28">
        <v>44299</v>
      </c>
      <c r="E816" s="27" t="s">
        <v>40</v>
      </c>
      <c r="F816" s="27" t="s">
        <v>56</v>
      </c>
      <c r="G816" s="27" t="s">
        <v>57</v>
      </c>
      <c r="H816" s="27" t="s">
        <v>24</v>
      </c>
      <c r="I816" s="29">
        <v>0.4</v>
      </c>
      <c r="J816" s="30">
        <v>4000</v>
      </c>
      <c r="K816" s="31">
        <f t="shared" si="6"/>
        <v>1600</v>
      </c>
      <c r="L816" s="31">
        <f t="shared" si="7"/>
        <v>560</v>
      </c>
      <c r="M816" s="32">
        <v>0.35000000000000003</v>
      </c>
      <c r="O816" s="37"/>
      <c r="P816" s="38"/>
      <c r="Q816" s="33"/>
      <c r="R816" s="34"/>
    </row>
    <row r="817" spans="1:18" ht="15.75" customHeight="1" x14ac:dyDescent="0.3">
      <c r="A817" s="22"/>
      <c r="B817" s="27" t="s">
        <v>21</v>
      </c>
      <c r="C817" s="27">
        <v>1185732</v>
      </c>
      <c r="D817" s="28">
        <v>44299</v>
      </c>
      <c r="E817" s="27" t="s">
        <v>40</v>
      </c>
      <c r="F817" s="27" t="s">
        <v>56</v>
      </c>
      <c r="G817" s="27" t="s">
        <v>57</v>
      </c>
      <c r="H817" s="27" t="s">
        <v>25</v>
      </c>
      <c r="I817" s="29">
        <v>0.4</v>
      </c>
      <c r="J817" s="30">
        <v>1000</v>
      </c>
      <c r="K817" s="31">
        <f t="shared" si="6"/>
        <v>400</v>
      </c>
      <c r="L817" s="31">
        <f t="shared" si="7"/>
        <v>120</v>
      </c>
      <c r="M817" s="32">
        <v>0.3</v>
      </c>
      <c r="O817" s="37"/>
      <c r="P817" s="38"/>
      <c r="Q817" s="33"/>
      <c r="R817" s="34"/>
    </row>
    <row r="818" spans="1:18" ht="15.75" customHeight="1" x14ac:dyDescent="0.3">
      <c r="A818" s="22"/>
      <c r="B818" s="27" t="s">
        <v>21</v>
      </c>
      <c r="C818" s="27">
        <v>1185732</v>
      </c>
      <c r="D818" s="28">
        <v>44299</v>
      </c>
      <c r="E818" s="27" t="s">
        <v>40</v>
      </c>
      <c r="F818" s="27" t="s">
        <v>56</v>
      </c>
      <c r="G818" s="27" t="s">
        <v>57</v>
      </c>
      <c r="H818" s="27" t="s">
        <v>26</v>
      </c>
      <c r="I818" s="29">
        <v>0.30000000000000004</v>
      </c>
      <c r="J818" s="30">
        <v>1000</v>
      </c>
      <c r="K818" s="31">
        <f t="shared" si="6"/>
        <v>300.00000000000006</v>
      </c>
      <c r="L818" s="31">
        <f t="shared" si="7"/>
        <v>90.000000000000014</v>
      </c>
      <c r="M818" s="32">
        <v>0.3</v>
      </c>
      <c r="O818" s="37"/>
      <c r="P818" s="38"/>
      <c r="Q818" s="33"/>
      <c r="R818" s="34"/>
    </row>
    <row r="819" spans="1:18" ht="15.75" customHeight="1" x14ac:dyDescent="0.3">
      <c r="A819" s="22"/>
      <c r="B819" s="27" t="s">
        <v>21</v>
      </c>
      <c r="C819" s="27">
        <v>1185732</v>
      </c>
      <c r="D819" s="28">
        <v>44299</v>
      </c>
      <c r="E819" s="27" t="s">
        <v>40</v>
      </c>
      <c r="F819" s="27" t="s">
        <v>56</v>
      </c>
      <c r="G819" s="27" t="s">
        <v>57</v>
      </c>
      <c r="H819" s="27" t="s">
        <v>27</v>
      </c>
      <c r="I819" s="29">
        <v>0.35</v>
      </c>
      <c r="J819" s="30">
        <v>250</v>
      </c>
      <c r="K819" s="31">
        <f t="shared" si="6"/>
        <v>87.5</v>
      </c>
      <c r="L819" s="31">
        <f t="shared" si="7"/>
        <v>30.625000000000004</v>
      </c>
      <c r="M819" s="32">
        <v>0.35000000000000003</v>
      </c>
      <c r="O819" s="37"/>
      <c r="P819" s="38"/>
      <c r="Q819" s="33"/>
      <c r="R819" s="34"/>
    </row>
    <row r="820" spans="1:18" ht="15.75" customHeight="1" x14ac:dyDescent="0.3">
      <c r="A820" s="22"/>
      <c r="B820" s="27" t="s">
        <v>21</v>
      </c>
      <c r="C820" s="27">
        <v>1185732</v>
      </c>
      <c r="D820" s="28">
        <v>44299</v>
      </c>
      <c r="E820" s="27" t="s">
        <v>40</v>
      </c>
      <c r="F820" s="27" t="s">
        <v>56</v>
      </c>
      <c r="G820" s="27" t="s">
        <v>57</v>
      </c>
      <c r="H820" s="27" t="s">
        <v>28</v>
      </c>
      <c r="I820" s="29">
        <v>0.5</v>
      </c>
      <c r="J820" s="30">
        <v>500</v>
      </c>
      <c r="K820" s="31">
        <f t="shared" si="6"/>
        <v>250</v>
      </c>
      <c r="L820" s="31">
        <f t="shared" si="7"/>
        <v>75</v>
      </c>
      <c r="M820" s="32">
        <v>0.3</v>
      </c>
      <c r="O820" s="37"/>
      <c r="P820" s="38"/>
      <c r="Q820" s="33"/>
      <c r="R820" s="34"/>
    </row>
    <row r="821" spans="1:18" ht="15.75" customHeight="1" x14ac:dyDescent="0.3">
      <c r="A821" s="22"/>
      <c r="B821" s="27" t="s">
        <v>21</v>
      </c>
      <c r="C821" s="27">
        <v>1185732</v>
      </c>
      <c r="D821" s="28">
        <v>44299</v>
      </c>
      <c r="E821" s="27" t="s">
        <v>40</v>
      </c>
      <c r="F821" s="27" t="s">
        <v>56</v>
      </c>
      <c r="G821" s="27" t="s">
        <v>57</v>
      </c>
      <c r="H821" s="27" t="s">
        <v>29</v>
      </c>
      <c r="I821" s="29">
        <v>0.4</v>
      </c>
      <c r="J821" s="30">
        <v>1750</v>
      </c>
      <c r="K821" s="31">
        <f t="shared" si="6"/>
        <v>700</v>
      </c>
      <c r="L821" s="31">
        <f t="shared" si="7"/>
        <v>315</v>
      </c>
      <c r="M821" s="32">
        <v>0.45</v>
      </c>
      <c r="O821" s="37"/>
      <c r="P821" s="38"/>
      <c r="Q821" s="33"/>
      <c r="R821" s="34"/>
    </row>
    <row r="822" spans="1:18" ht="15.75" customHeight="1" x14ac:dyDescent="0.3">
      <c r="A822" s="22"/>
      <c r="B822" s="27" t="s">
        <v>21</v>
      </c>
      <c r="C822" s="27">
        <v>1185732</v>
      </c>
      <c r="D822" s="28">
        <v>44330</v>
      </c>
      <c r="E822" s="27" t="s">
        <v>40</v>
      </c>
      <c r="F822" s="27" t="s">
        <v>56</v>
      </c>
      <c r="G822" s="27" t="s">
        <v>57</v>
      </c>
      <c r="H822" s="27" t="s">
        <v>24</v>
      </c>
      <c r="I822" s="29">
        <v>0.5</v>
      </c>
      <c r="J822" s="30">
        <v>4450</v>
      </c>
      <c r="K822" s="31">
        <f t="shared" si="6"/>
        <v>2225</v>
      </c>
      <c r="L822" s="31">
        <f t="shared" si="7"/>
        <v>778.75000000000011</v>
      </c>
      <c r="M822" s="32">
        <v>0.35000000000000003</v>
      </c>
      <c r="O822" s="37"/>
      <c r="P822" s="38"/>
      <c r="Q822" s="33"/>
      <c r="R822" s="34"/>
    </row>
    <row r="823" spans="1:18" ht="15.75" customHeight="1" x14ac:dyDescent="0.3">
      <c r="A823" s="22"/>
      <c r="B823" s="27" t="s">
        <v>21</v>
      </c>
      <c r="C823" s="27">
        <v>1185732</v>
      </c>
      <c r="D823" s="28">
        <v>44330</v>
      </c>
      <c r="E823" s="27" t="s">
        <v>40</v>
      </c>
      <c r="F823" s="27" t="s">
        <v>56</v>
      </c>
      <c r="G823" s="27" t="s">
        <v>57</v>
      </c>
      <c r="H823" s="27" t="s">
        <v>25</v>
      </c>
      <c r="I823" s="29">
        <v>0.45000000000000007</v>
      </c>
      <c r="J823" s="30">
        <v>1500</v>
      </c>
      <c r="K823" s="31">
        <f t="shared" si="6"/>
        <v>675.00000000000011</v>
      </c>
      <c r="L823" s="31">
        <f t="shared" si="7"/>
        <v>202.50000000000003</v>
      </c>
      <c r="M823" s="32">
        <v>0.3</v>
      </c>
      <c r="O823" s="37"/>
      <c r="P823" s="38"/>
      <c r="Q823" s="33"/>
      <c r="R823" s="34"/>
    </row>
    <row r="824" spans="1:18" ht="15.75" customHeight="1" x14ac:dyDescent="0.3">
      <c r="A824" s="22"/>
      <c r="B824" s="27" t="s">
        <v>21</v>
      </c>
      <c r="C824" s="27">
        <v>1185732</v>
      </c>
      <c r="D824" s="28">
        <v>44330</v>
      </c>
      <c r="E824" s="27" t="s">
        <v>40</v>
      </c>
      <c r="F824" s="27" t="s">
        <v>56</v>
      </c>
      <c r="G824" s="27" t="s">
        <v>57</v>
      </c>
      <c r="H824" s="27" t="s">
        <v>26</v>
      </c>
      <c r="I824" s="29">
        <v>0.4</v>
      </c>
      <c r="J824" s="30">
        <v>1250</v>
      </c>
      <c r="K824" s="31">
        <f t="shared" si="6"/>
        <v>500</v>
      </c>
      <c r="L824" s="31">
        <f t="shared" si="7"/>
        <v>150</v>
      </c>
      <c r="M824" s="32">
        <v>0.3</v>
      </c>
      <c r="O824" s="37"/>
      <c r="P824" s="38"/>
      <c r="Q824" s="33"/>
      <c r="R824" s="34"/>
    </row>
    <row r="825" spans="1:18" ht="15.75" customHeight="1" x14ac:dyDescent="0.3">
      <c r="A825" s="22"/>
      <c r="B825" s="27" t="s">
        <v>21</v>
      </c>
      <c r="C825" s="27">
        <v>1185732</v>
      </c>
      <c r="D825" s="28">
        <v>44330</v>
      </c>
      <c r="E825" s="27" t="s">
        <v>40</v>
      </c>
      <c r="F825" s="27" t="s">
        <v>56</v>
      </c>
      <c r="G825" s="27" t="s">
        <v>57</v>
      </c>
      <c r="H825" s="27" t="s">
        <v>27</v>
      </c>
      <c r="I825" s="29">
        <v>0.4</v>
      </c>
      <c r="J825" s="30">
        <v>500</v>
      </c>
      <c r="K825" s="31">
        <f t="shared" si="6"/>
        <v>200</v>
      </c>
      <c r="L825" s="31">
        <f t="shared" si="7"/>
        <v>70</v>
      </c>
      <c r="M825" s="32">
        <v>0.35000000000000003</v>
      </c>
      <c r="O825" s="37"/>
      <c r="P825" s="38"/>
      <c r="Q825" s="33"/>
      <c r="R825" s="34"/>
    </row>
    <row r="826" spans="1:18" ht="15.75" customHeight="1" x14ac:dyDescent="0.3">
      <c r="A826" s="22"/>
      <c r="B826" s="27" t="s">
        <v>21</v>
      </c>
      <c r="C826" s="27">
        <v>1185732</v>
      </c>
      <c r="D826" s="28">
        <v>44330</v>
      </c>
      <c r="E826" s="27" t="s">
        <v>40</v>
      </c>
      <c r="F826" s="27" t="s">
        <v>56</v>
      </c>
      <c r="G826" s="27" t="s">
        <v>57</v>
      </c>
      <c r="H826" s="27" t="s">
        <v>28</v>
      </c>
      <c r="I826" s="29">
        <v>0.54999999999999993</v>
      </c>
      <c r="J826" s="30">
        <v>750</v>
      </c>
      <c r="K826" s="31">
        <f t="shared" si="6"/>
        <v>412.49999999999994</v>
      </c>
      <c r="L826" s="31">
        <f t="shared" si="7"/>
        <v>123.74999999999997</v>
      </c>
      <c r="M826" s="32">
        <v>0.3</v>
      </c>
      <c r="O826" s="37"/>
      <c r="P826" s="38"/>
      <c r="Q826" s="33"/>
      <c r="R826" s="34"/>
    </row>
    <row r="827" spans="1:18" ht="15.75" customHeight="1" x14ac:dyDescent="0.3">
      <c r="A827" s="22"/>
      <c r="B827" s="27" t="s">
        <v>21</v>
      </c>
      <c r="C827" s="27">
        <v>1185732</v>
      </c>
      <c r="D827" s="28">
        <v>44330</v>
      </c>
      <c r="E827" s="27" t="s">
        <v>40</v>
      </c>
      <c r="F827" s="27" t="s">
        <v>56</v>
      </c>
      <c r="G827" s="27" t="s">
        <v>57</v>
      </c>
      <c r="H827" s="27" t="s">
        <v>29</v>
      </c>
      <c r="I827" s="29">
        <v>0.6</v>
      </c>
      <c r="J827" s="30">
        <v>1750</v>
      </c>
      <c r="K827" s="31">
        <f t="shared" si="6"/>
        <v>1050</v>
      </c>
      <c r="L827" s="31">
        <f t="shared" si="7"/>
        <v>472.5</v>
      </c>
      <c r="M827" s="32">
        <v>0.45</v>
      </c>
      <c r="O827" s="37"/>
      <c r="P827" s="38"/>
      <c r="Q827" s="33"/>
      <c r="R827" s="34"/>
    </row>
    <row r="828" spans="1:18" ht="15.75" customHeight="1" x14ac:dyDescent="0.3">
      <c r="A828" s="22"/>
      <c r="B828" s="27" t="s">
        <v>21</v>
      </c>
      <c r="C828" s="27">
        <v>1185732</v>
      </c>
      <c r="D828" s="28">
        <v>44360</v>
      </c>
      <c r="E828" s="27" t="s">
        <v>40</v>
      </c>
      <c r="F828" s="27" t="s">
        <v>56</v>
      </c>
      <c r="G828" s="27" t="s">
        <v>57</v>
      </c>
      <c r="H828" s="27" t="s">
        <v>24</v>
      </c>
      <c r="I828" s="29">
        <v>0.45</v>
      </c>
      <c r="J828" s="30">
        <v>4250</v>
      </c>
      <c r="K828" s="31">
        <f t="shared" si="6"/>
        <v>1912.5</v>
      </c>
      <c r="L828" s="31">
        <f t="shared" si="7"/>
        <v>669.37500000000011</v>
      </c>
      <c r="M828" s="32">
        <v>0.35000000000000003</v>
      </c>
      <c r="O828" s="37"/>
      <c r="P828" s="38"/>
      <c r="Q828" s="33"/>
      <c r="R828" s="34"/>
    </row>
    <row r="829" spans="1:18" ht="15.75" customHeight="1" x14ac:dyDescent="0.3">
      <c r="A829" s="22"/>
      <c r="B829" s="27" t="s">
        <v>21</v>
      </c>
      <c r="C829" s="27">
        <v>1185732</v>
      </c>
      <c r="D829" s="28">
        <v>44360</v>
      </c>
      <c r="E829" s="27" t="s">
        <v>40</v>
      </c>
      <c r="F829" s="27" t="s">
        <v>56</v>
      </c>
      <c r="G829" s="27" t="s">
        <v>57</v>
      </c>
      <c r="H829" s="27" t="s">
        <v>25</v>
      </c>
      <c r="I829" s="29">
        <v>0.40000000000000008</v>
      </c>
      <c r="J829" s="30">
        <v>1750</v>
      </c>
      <c r="K829" s="31">
        <f t="shared" si="6"/>
        <v>700.00000000000011</v>
      </c>
      <c r="L829" s="31">
        <f t="shared" si="7"/>
        <v>210.00000000000003</v>
      </c>
      <c r="M829" s="32">
        <v>0.3</v>
      </c>
      <c r="O829" s="37"/>
      <c r="P829" s="38"/>
      <c r="Q829" s="33"/>
      <c r="R829" s="34"/>
    </row>
    <row r="830" spans="1:18" ht="15.75" customHeight="1" x14ac:dyDescent="0.3">
      <c r="A830" s="22"/>
      <c r="B830" s="27" t="s">
        <v>21</v>
      </c>
      <c r="C830" s="27">
        <v>1185732</v>
      </c>
      <c r="D830" s="28">
        <v>44360</v>
      </c>
      <c r="E830" s="27" t="s">
        <v>40</v>
      </c>
      <c r="F830" s="27" t="s">
        <v>56</v>
      </c>
      <c r="G830" s="27" t="s">
        <v>57</v>
      </c>
      <c r="H830" s="27" t="s">
        <v>26</v>
      </c>
      <c r="I830" s="29">
        <v>0.35000000000000003</v>
      </c>
      <c r="J830" s="30">
        <v>1750</v>
      </c>
      <c r="K830" s="31">
        <f t="shared" si="6"/>
        <v>612.50000000000011</v>
      </c>
      <c r="L830" s="31">
        <f t="shared" si="7"/>
        <v>183.75000000000003</v>
      </c>
      <c r="M830" s="32">
        <v>0.3</v>
      </c>
      <c r="O830" s="37"/>
      <c r="P830" s="38"/>
      <c r="Q830" s="33"/>
      <c r="R830" s="34"/>
    </row>
    <row r="831" spans="1:18" ht="15.75" customHeight="1" x14ac:dyDescent="0.3">
      <c r="A831" s="22"/>
      <c r="B831" s="27" t="s">
        <v>21</v>
      </c>
      <c r="C831" s="27">
        <v>1185732</v>
      </c>
      <c r="D831" s="28">
        <v>44360</v>
      </c>
      <c r="E831" s="27" t="s">
        <v>40</v>
      </c>
      <c r="F831" s="27" t="s">
        <v>56</v>
      </c>
      <c r="G831" s="27" t="s">
        <v>57</v>
      </c>
      <c r="H831" s="27" t="s">
        <v>27</v>
      </c>
      <c r="I831" s="29">
        <v>0.35000000000000003</v>
      </c>
      <c r="J831" s="30">
        <v>1500</v>
      </c>
      <c r="K831" s="31">
        <f t="shared" si="6"/>
        <v>525</v>
      </c>
      <c r="L831" s="31">
        <f t="shared" si="7"/>
        <v>183.75000000000003</v>
      </c>
      <c r="M831" s="32">
        <v>0.35000000000000003</v>
      </c>
      <c r="O831" s="37"/>
      <c r="P831" s="38"/>
      <c r="Q831" s="33"/>
      <c r="R831" s="34"/>
    </row>
    <row r="832" spans="1:18" ht="15.75" customHeight="1" x14ac:dyDescent="0.3">
      <c r="A832" s="22"/>
      <c r="B832" s="27" t="s">
        <v>21</v>
      </c>
      <c r="C832" s="27">
        <v>1185732</v>
      </c>
      <c r="D832" s="28">
        <v>44360</v>
      </c>
      <c r="E832" s="27" t="s">
        <v>40</v>
      </c>
      <c r="F832" s="27" t="s">
        <v>56</v>
      </c>
      <c r="G832" s="27" t="s">
        <v>57</v>
      </c>
      <c r="H832" s="27" t="s">
        <v>28</v>
      </c>
      <c r="I832" s="29">
        <v>0.5</v>
      </c>
      <c r="J832" s="30">
        <v>1500</v>
      </c>
      <c r="K832" s="31">
        <f t="shared" si="6"/>
        <v>750</v>
      </c>
      <c r="L832" s="31">
        <f t="shared" si="7"/>
        <v>225</v>
      </c>
      <c r="M832" s="32">
        <v>0.3</v>
      </c>
      <c r="O832" s="37"/>
      <c r="P832" s="38"/>
      <c r="Q832" s="33"/>
      <c r="R832" s="34"/>
    </row>
    <row r="833" spans="1:18" ht="15.75" customHeight="1" x14ac:dyDescent="0.3">
      <c r="A833" s="22"/>
      <c r="B833" s="27" t="s">
        <v>21</v>
      </c>
      <c r="C833" s="27">
        <v>1185732</v>
      </c>
      <c r="D833" s="28">
        <v>44360</v>
      </c>
      <c r="E833" s="27" t="s">
        <v>40</v>
      </c>
      <c r="F833" s="27" t="s">
        <v>56</v>
      </c>
      <c r="G833" s="27" t="s">
        <v>57</v>
      </c>
      <c r="H833" s="27" t="s">
        <v>29</v>
      </c>
      <c r="I833" s="29">
        <v>0.55000000000000004</v>
      </c>
      <c r="J833" s="30">
        <v>3250</v>
      </c>
      <c r="K833" s="31">
        <f t="shared" si="6"/>
        <v>1787.5000000000002</v>
      </c>
      <c r="L833" s="31">
        <f t="shared" si="7"/>
        <v>804.37500000000011</v>
      </c>
      <c r="M833" s="32">
        <v>0.45</v>
      </c>
      <c r="O833" s="37"/>
      <c r="P833" s="38"/>
      <c r="Q833" s="33"/>
      <c r="R833" s="34"/>
    </row>
    <row r="834" spans="1:18" ht="15.75" customHeight="1" x14ac:dyDescent="0.3">
      <c r="A834" s="22"/>
      <c r="B834" s="27" t="s">
        <v>21</v>
      </c>
      <c r="C834" s="27">
        <v>1185732</v>
      </c>
      <c r="D834" s="28">
        <v>44389</v>
      </c>
      <c r="E834" s="27" t="s">
        <v>40</v>
      </c>
      <c r="F834" s="27" t="s">
        <v>56</v>
      </c>
      <c r="G834" s="27" t="s">
        <v>57</v>
      </c>
      <c r="H834" s="27" t="s">
        <v>24</v>
      </c>
      <c r="I834" s="29">
        <v>0.5</v>
      </c>
      <c r="J834" s="30">
        <v>5500</v>
      </c>
      <c r="K834" s="31">
        <f t="shared" si="6"/>
        <v>2750</v>
      </c>
      <c r="L834" s="31">
        <f t="shared" si="7"/>
        <v>962.50000000000011</v>
      </c>
      <c r="M834" s="32">
        <v>0.35000000000000003</v>
      </c>
      <c r="O834" s="37"/>
      <c r="P834" s="38"/>
      <c r="Q834" s="33"/>
      <c r="R834" s="34"/>
    </row>
    <row r="835" spans="1:18" ht="15.75" customHeight="1" x14ac:dyDescent="0.3">
      <c r="A835" s="22"/>
      <c r="B835" s="27" t="s">
        <v>21</v>
      </c>
      <c r="C835" s="27">
        <v>1185732</v>
      </c>
      <c r="D835" s="28">
        <v>44389</v>
      </c>
      <c r="E835" s="27" t="s">
        <v>40</v>
      </c>
      <c r="F835" s="27" t="s">
        <v>56</v>
      </c>
      <c r="G835" s="27" t="s">
        <v>57</v>
      </c>
      <c r="H835" s="27" t="s">
        <v>25</v>
      </c>
      <c r="I835" s="29">
        <v>0.45000000000000007</v>
      </c>
      <c r="J835" s="30">
        <v>3000</v>
      </c>
      <c r="K835" s="31">
        <f t="shared" si="6"/>
        <v>1350.0000000000002</v>
      </c>
      <c r="L835" s="31">
        <f t="shared" si="7"/>
        <v>405.00000000000006</v>
      </c>
      <c r="M835" s="32">
        <v>0.3</v>
      </c>
      <c r="O835" s="37"/>
      <c r="P835" s="38"/>
      <c r="Q835" s="33"/>
      <c r="R835" s="34"/>
    </row>
    <row r="836" spans="1:18" ht="15.75" customHeight="1" x14ac:dyDescent="0.3">
      <c r="A836" s="22"/>
      <c r="B836" s="27" t="s">
        <v>21</v>
      </c>
      <c r="C836" s="27">
        <v>1185732</v>
      </c>
      <c r="D836" s="28">
        <v>44389</v>
      </c>
      <c r="E836" s="27" t="s">
        <v>40</v>
      </c>
      <c r="F836" s="27" t="s">
        <v>56</v>
      </c>
      <c r="G836" s="27" t="s">
        <v>57</v>
      </c>
      <c r="H836" s="27" t="s">
        <v>26</v>
      </c>
      <c r="I836" s="29">
        <v>0.4</v>
      </c>
      <c r="J836" s="30">
        <v>2250</v>
      </c>
      <c r="K836" s="31">
        <f t="shared" si="6"/>
        <v>900</v>
      </c>
      <c r="L836" s="31">
        <f t="shared" si="7"/>
        <v>270</v>
      </c>
      <c r="M836" s="32">
        <v>0.3</v>
      </c>
      <c r="O836" s="37"/>
      <c r="P836" s="38"/>
      <c r="Q836" s="33"/>
      <c r="R836" s="34"/>
    </row>
    <row r="837" spans="1:18" ht="15.75" customHeight="1" x14ac:dyDescent="0.3">
      <c r="A837" s="22"/>
      <c r="B837" s="27" t="s">
        <v>21</v>
      </c>
      <c r="C837" s="27">
        <v>1185732</v>
      </c>
      <c r="D837" s="28">
        <v>44389</v>
      </c>
      <c r="E837" s="27" t="s">
        <v>40</v>
      </c>
      <c r="F837" s="27" t="s">
        <v>56</v>
      </c>
      <c r="G837" s="27" t="s">
        <v>57</v>
      </c>
      <c r="H837" s="27" t="s">
        <v>27</v>
      </c>
      <c r="I837" s="29">
        <v>0.4</v>
      </c>
      <c r="J837" s="30">
        <v>1750</v>
      </c>
      <c r="K837" s="31">
        <f t="shared" si="6"/>
        <v>700</v>
      </c>
      <c r="L837" s="31">
        <f t="shared" si="7"/>
        <v>245.00000000000003</v>
      </c>
      <c r="M837" s="32">
        <v>0.35000000000000003</v>
      </c>
      <c r="O837" s="37"/>
      <c r="P837" s="38"/>
      <c r="Q837" s="33"/>
      <c r="R837" s="34"/>
    </row>
    <row r="838" spans="1:18" ht="15.75" customHeight="1" x14ac:dyDescent="0.3">
      <c r="A838" s="22"/>
      <c r="B838" s="27" t="s">
        <v>21</v>
      </c>
      <c r="C838" s="27">
        <v>1185732</v>
      </c>
      <c r="D838" s="28">
        <v>44389</v>
      </c>
      <c r="E838" s="27" t="s">
        <v>40</v>
      </c>
      <c r="F838" s="27" t="s">
        <v>56</v>
      </c>
      <c r="G838" s="27" t="s">
        <v>57</v>
      </c>
      <c r="H838" s="27" t="s">
        <v>28</v>
      </c>
      <c r="I838" s="29">
        <v>0.5</v>
      </c>
      <c r="J838" s="30">
        <v>2000</v>
      </c>
      <c r="K838" s="31">
        <f t="shared" si="6"/>
        <v>1000</v>
      </c>
      <c r="L838" s="31">
        <f t="shared" si="7"/>
        <v>300</v>
      </c>
      <c r="M838" s="32">
        <v>0.3</v>
      </c>
      <c r="O838" s="37"/>
      <c r="P838" s="38"/>
      <c r="Q838" s="33"/>
      <c r="R838" s="34"/>
    </row>
    <row r="839" spans="1:18" ht="15.75" customHeight="1" x14ac:dyDescent="0.3">
      <c r="A839" s="22"/>
      <c r="B839" s="27" t="s">
        <v>21</v>
      </c>
      <c r="C839" s="27">
        <v>1185732</v>
      </c>
      <c r="D839" s="28">
        <v>44389</v>
      </c>
      <c r="E839" s="27" t="s">
        <v>40</v>
      </c>
      <c r="F839" s="27" t="s">
        <v>56</v>
      </c>
      <c r="G839" s="27" t="s">
        <v>57</v>
      </c>
      <c r="H839" s="27" t="s">
        <v>29</v>
      </c>
      <c r="I839" s="29">
        <v>0.55000000000000004</v>
      </c>
      <c r="J839" s="30">
        <v>3750</v>
      </c>
      <c r="K839" s="31">
        <f t="shared" si="6"/>
        <v>2062.5</v>
      </c>
      <c r="L839" s="31">
        <f t="shared" si="7"/>
        <v>928.125</v>
      </c>
      <c r="M839" s="32">
        <v>0.45</v>
      </c>
      <c r="O839" s="37"/>
      <c r="P839" s="38"/>
      <c r="Q839" s="33"/>
      <c r="R839" s="34"/>
    </row>
    <row r="840" spans="1:18" ht="15.75" customHeight="1" x14ac:dyDescent="0.3">
      <c r="A840" s="22"/>
      <c r="B840" s="27" t="s">
        <v>21</v>
      </c>
      <c r="C840" s="27">
        <v>1185732</v>
      </c>
      <c r="D840" s="28">
        <v>44421</v>
      </c>
      <c r="E840" s="27" t="s">
        <v>40</v>
      </c>
      <c r="F840" s="27" t="s">
        <v>56</v>
      </c>
      <c r="G840" s="27" t="s">
        <v>57</v>
      </c>
      <c r="H840" s="27" t="s">
        <v>24</v>
      </c>
      <c r="I840" s="29">
        <v>0.5</v>
      </c>
      <c r="J840" s="30">
        <v>5250</v>
      </c>
      <c r="K840" s="31">
        <f t="shared" si="6"/>
        <v>2625</v>
      </c>
      <c r="L840" s="31">
        <f t="shared" si="7"/>
        <v>918.75000000000011</v>
      </c>
      <c r="M840" s="32">
        <v>0.35000000000000003</v>
      </c>
      <c r="O840" s="37"/>
      <c r="P840" s="38"/>
      <c r="Q840" s="33"/>
      <c r="R840" s="34"/>
    </row>
    <row r="841" spans="1:18" ht="15.75" customHeight="1" x14ac:dyDescent="0.3">
      <c r="A841" s="22"/>
      <c r="B841" s="27" t="s">
        <v>21</v>
      </c>
      <c r="C841" s="27">
        <v>1185732</v>
      </c>
      <c r="D841" s="28">
        <v>44421</v>
      </c>
      <c r="E841" s="27" t="s">
        <v>40</v>
      </c>
      <c r="F841" s="27" t="s">
        <v>56</v>
      </c>
      <c r="G841" s="27" t="s">
        <v>57</v>
      </c>
      <c r="H841" s="27" t="s">
        <v>25</v>
      </c>
      <c r="I841" s="29">
        <v>0.45000000000000007</v>
      </c>
      <c r="J841" s="30">
        <v>3000</v>
      </c>
      <c r="K841" s="31">
        <f t="shared" si="6"/>
        <v>1350.0000000000002</v>
      </c>
      <c r="L841" s="31">
        <f t="shared" si="7"/>
        <v>405.00000000000006</v>
      </c>
      <c r="M841" s="32">
        <v>0.3</v>
      </c>
      <c r="O841" s="37"/>
      <c r="P841" s="38"/>
      <c r="Q841" s="33"/>
      <c r="R841" s="34"/>
    </row>
    <row r="842" spans="1:18" ht="15.75" customHeight="1" x14ac:dyDescent="0.3">
      <c r="A842" s="22"/>
      <c r="B842" s="27" t="s">
        <v>21</v>
      </c>
      <c r="C842" s="27">
        <v>1185732</v>
      </c>
      <c r="D842" s="28">
        <v>44421</v>
      </c>
      <c r="E842" s="27" t="s">
        <v>40</v>
      </c>
      <c r="F842" s="27" t="s">
        <v>56</v>
      </c>
      <c r="G842" s="27" t="s">
        <v>57</v>
      </c>
      <c r="H842" s="27" t="s">
        <v>26</v>
      </c>
      <c r="I842" s="29">
        <v>0.4</v>
      </c>
      <c r="J842" s="30">
        <v>2250</v>
      </c>
      <c r="K842" s="31">
        <f t="shared" si="6"/>
        <v>900</v>
      </c>
      <c r="L842" s="31">
        <f t="shared" si="7"/>
        <v>270</v>
      </c>
      <c r="M842" s="32">
        <v>0.3</v>
      </c>
      <c r="O842" s="37"/>
      <c r="P842" s="38"/>
      <c r="Q842" s="33"/>
      <c r="R842" s="34"/>
    </row>
    <row r="843" spans="1:18" ht="15.75" customHeight="1" x14ac:dyDescent="0.3">
      <c r="A843" s="22"/>
      <c r="B843" s="27" t="s">
        <v>21</v>
      </c>
      <c r="C843" s="27">
        <v>1185732</v>
      </c>
      <c r="D843" s="28">
        <v>44421</v>
      </c>
      <c r="E843" s="27" t="s">
        <v>40</v>
      </c>
      <c r="F843" s="27" t="s">
        <v>56</v>
      </c>
      <c r="G843" s="27" t="s">
        <v>57</v>
      </c>
      <c r="H843" s="27" t="s">
        <v>27</v>
      </c>
      <c r="I843" s="29">
        <v>0.35000000000000003</v>
      </c>
      <c r="J843" s="30">
        <v>1750</v>
      </c>
      <c r="K843" s="31">
        <f t="shared" si="6"/>
        <v>612.50000000000011</v>
      </c>
      <c r="L843" s="31">
        <f t="shared" si="7"/>
        <v>214.37500000000006</v>
      </c>
      <c r="M843" s="32">
        <v>0.35000000000000003</v>
      </c>
      <c r="O843" s="37"/>
      <c r="P843" s="38"/>
      <c r="Q843" s="33"/>
      <c r="R843" s="34"/>
    </row>
    <row r="844" spans="1:18" ht="15.75" customHeight="1" x14ac:dyDescent="0.3">
      <c r="A844" s="22"/>
      <c r="B844" s="27" t="s">
        <v>21</v>
      </c>
      <c r="C844" s="27">
        <v>1185732</v>
      </c>
      <c r="D844" s="28">
        <v>44421</v>
      </c>
      <c r="E844" s="27" t="s">
        <v>40</v>
      </c>
      <c r="F844" s="27" t="s">
        <v>56</v>
      </c>
      <c r="G844" s="27" t="s">
        <v>57</v>
      </c>
      <c r="H844" s="27" t="s">
        <v>28</v>
      </c>
      <c r="I844" s="29">
        <v>0.45</v>
      </c>
      <c r="J844" s="30">
        <v>1500</v>
      </c>
      <c r="K844" s="31">
        <f t="shared" si="6"/>
        <v>675</v>
      </c>
      <c r="L844" s="31">
        <f t="shared" si="7"/>
        <v>202.5</v>
      </c>
      <c r="M844" s="32">
        <v>0.3</v>
      </c>
      <c r="O844" s="37"/>
      <c r="P844" s="38"/>
      <c r="Q844" s="33"/>
      <c r="R844" s="34"/>
    </row>
    <row r="845" spans="1:18" ht="15.75" customHeight="1" x14ac:dyDescent="0.3">
      <c r="A845" s="22"/>
      <c r="B845" s="27" t="s">
        <v>21</v>
      </c>
      <c r="C845" s="27">
        <v>1185732</v>
      </c>
      <c r="D845" s="28">
        <v>44421</v>
      </c>
      <c r="E845" s="27" t="s">
        <v>40</v>
      </c>
      <c r="F845" s="27" t="s">
        <v>56</v>
      </c>
      <c r="G845" s="27" t="s">
        <v>57</v>
      </c>
      <c r="H845" s="27" t="s">
        <v>29</v>
      </c>
      <c r="I845" s="29">
        <v>0.5</v>
      </c>
      <c r="J845" s="30">
        <v>3250</v>
      </c>
      <c r="K845" s="31">
        <f t="shared" si="6"/>
        <v>1625</v>
      </c>
      <c r="L845" s="31">
        <f t="shared" si="7"/>
        <v>731.25</v>
      </c>
      <c r="M845" s="32">
        <v>0.45</v>
      </c>
      <c r="O845" s="37"/>
      <c r="P845" s="38"/>
      <c r="Q845" s="33"/>
      <c r="R845" s="34"/>
    </row>
    <row r="846" spans="1:18" ht="15.75" customHeight="1" x14ac:dyDescent="0.3">
      <c r="A846" s="22"/>
      <c r="B846" s="27" t="s">
        <v>21</v>
      </c>
      <c r="C846" s="27">
        <v>1185732</v>
      </c>
      <c r="D846" s="28">
        <v>44453</v>
      </c>
      <c r="E846" s="27" t="s">
        <v>40</v>
      </c>
      <c r="F846" s="27" t="s">
        <v>56</v>
      </c>
      <c r="G846" s="27" t="s">
        <v>57</v>
      </c>
      <c r="H846" s="27" t="s">
        <v>24</v>
      </c>
      <c r="I846" s="29">
        <v>0.45</v>
      </c>
      <c r="J846" s="30">
        <v>4500</v>
      </c>
      <c r="K846" s="31">
        <f t="shared" si="6"/>
        <v>2025</v>
      </c>
      <c r="L846" s="31">
        <f t="shared" si="7"/>
        <v>708.75000000000011</v>
      </c>
      <c r="M846" s="32">
        <v>0.35000000000000003</v>
      </c>
      <c r="O846" s="37"/>
      <c r="P846" s="38"/>
      <c r="Q846" s="33"/>
      <c r="R846" s="34"/>
    </row>
    <row r="847" spans="1:18" ht="15.75" customHeight="1" x14ac:dyDescent="0.3">
      <c r="A847" s="22"/>
      <c r="B847" s="27" t="s">
        <v>21</v>
      </c>
      <c r="C847" s="27">
        <v>1185732</v>
      </c>
      <c r="D847" s="28">
        <v>44453</v>
      </c>
      <c r="E847" s="27" t="s">
        <v>40</v>
      </c>
      <c r="F847" s="27" t="s">
        <v>56</v>
      </c>
      <c r="G847" s="27" t="s">
        <v>57</v>
      </c>
      <c r="H847" s="27" t="s">
        <v>25</v>
      </c>
      <c r="I847" s="29">
        <v>0.40000000000000008</v>
      </c>
      <c r="J847" s="30">
        <v>2500</v>
      </c>
      <c r="K847" s="31">
        <f t="shared" si="6"/>
        <v>1000.0000000000002</v>
      </c>
      <c r="L847" s="31">
        <f t="shared" si="7"/>
        <v>300.00000000000006</v>
      </c>
      <c r="M847" s="32">
        <v>0.3</v>
      </c>
      <c r="O847" s="37"/>
      <c r="P847" s="38"/>
      <c r="Q847" s="33"/>
      <c r="R847" s="34"/>
    </row>
    <row r="848" spans="1:18" ht="15.75" customHeight="1" x14ac:dyDescent="0.3">
      <c r="A848" s="22"/>
      <c r="B848" s="27" t="s">
        <v>21</v>
      </c>
      <c r="C848" s="27">
        <v>1185732</v>
      </c>
      <c r="D848" s="28">
        <v>44453</v>
      </c>
      <c r="E848" s="27" t="s">
        <v>40</v>
      </c>
      <c r="F848" s="27" t="s">
        <v>56</v>
      </c>
      <c r="G848" s="27" t="s">
        <v>57</v>
      </c>
      <c r="H848" s="27" t="s">
        <v>26</v>
      </c>
      <c r="I848" s="29">
        <v>0.25</v>
      </c>
      <c r="J848" s="30">
        <v>1500</v>
      </c>
      <c r="K848" s="31">
        <f t="shared" si="6"/>
        <v>375</v>
      </c>
      <c r="L848" s="31">
        <f t="shared" si="7"/>
        <v>112.5</v>
      </c>
      <c r="M848" s="32">
        <v>0.3</v>
      </c>
      <c r="O848" s="37"/>
      <c r="P848" s="38"/>
      <c r="Q848" s="33"/>
      <c r="R848" s="34"/>
    </row>
    <row r="849" spans="1:18" ht="15.75" customHeight="1" x14ac:dyDescent="0.3">
      <c r="A849" s="22"/>
      <c r="B849" s="27" t="s">
        <v>21</v>
      </c>
      <c r="C849" s="27">
        <v>1185732</v>
      </c>
      <c r="D849" s="28">
        <v>44453</v>
      </c>
      <c r="E849" s="27" t="s">
        <v>40</v>
      </c>
      <c r="F849" s="27" t="s">
        <v>56</v>
      </c>
      <c r="G849" s="27" t="s">
        <v>57</v>
      </c>
      <c r="H849" s="27" t="s">
        <v>27</v>
      </c>
      <c r="I849" s="29">
        <v>0.25</v>
      </c>
      <c r="J849" s="30">
        <v>1250</v>
      </c>
      <c r="K849" s="31">
        <f t="shared" si="6"/>
        <v>312.5</v>
      </c>
      <c r="L849" s="31">
        <f t="shared" si="7"/>
        <v>109.37500000000001</v>
      </c>
      <c r="M849" s="32">
        <v>0.35000000000000003</v>
      </c>
      <c r="O849" s="37"/>
      <c r="P849" s="38"/>
      <c r="Q849" s="33"/>
      <c r="R849" s="34"/>
    </row>
    <row r="850" spans="1:18" ht="15.75" customHeight="1" x14ac:dyDescent="0.3">
      <c r="A850" s="22"/>
      <c r="B850" s="27" t="s">
        <v>21</v>
      </c>
      <c r="C850" s="27">
        <v>1185732</v>
      </c>
      <c r="D850" s="28">
        <v>44453</v>
      </c>
      <c r="E850" s="27" t="s">
        <v>40</v>
      </c>
      <c r="F850" s="27" t="s">
        <v>56</v>
      </c>
      <c r="G850" s="27" t="s">
        <v>57</v>
      </c>
      <c r="H850" s="27" t="s">
        <v>28</v>
      </c>
      <c r="I850" s="29">
        <v>0.35</v>
      </c>
      <c r="J850" s="30">
        <v>1250</v>
      </c>
      <c r="K850" s="31">
        <f t="shared" si="6"/>
        <v>437.5</v>
      </c>
      <c r="L850" s="31">
        <f t="shared" si="7"/>
        <v>131.25</v>
      </c>
      <c r="M850" s="32">
        <v>0.3</v>
      </c>
      <c r="O850" s="37"/>
      <c r="P850" s="38"/>
      <c r="Q850" s="33"/>
      <c r="R850" s="34"/>
    </row>
    <row r="851" spans="1:18" ht="15.75" customHeight="1" x14ac:dyDescent="0.3">
      <c r="A851" s="22"/>
      <c r="B851" s="27" t="s">
        <v>21</v>
      </c>
      <c r="C851" s="27">
        <v>1185732</v>
      </c>
      <c r="D851" s="28">
        <v>44453</v>
      </c>
      <c r="E851" s="27" t="s">
        <v>40</v>
      </c>
      <c r="F851" s="27" t="s">
        <v>56</v>
      </c>
      <c r="G851" s="27" t="s">
        <v>57</v>
      </c>
      <c r="H851" s="27" t="s">
        <v>29</v>
      </c>
      <c r="I851" s="29">
        <v>0.4</v>
      </c>
      <c r="J851" s="30">
        <v>2000</v>
      </c>
      <c r="K851" s="31">
        <f t="shared" si="6"/>
        <v>800</v>
      </c>
      <c r="L851" s="31">
        <f t="shared" si="7"/>
        <v>360</v>
      </c>
      <c r="M851" s="32">
        <v>0.45</v>
      </c>
      <c r="O851" s="37"/>
      <c r="P851" s="38"/>
      <c r="Q851" s="33"/>
      <c r="R851" s="34"/>
    </row>
    <row r="852" spans="1:18" ht="15.75" customHeight="1" x14ac:dyDescent="0.3">
      <c r="A852" s="22"/>
      <c r="B852" s="27" t="s">
        <v>21</v>
      </c>
      <c r="C852" s="27">
        <v>1185732</v>
      </c>
      <c r="D852" s="28">
        <v>44482</v>
      </c>
      <c r="E852" s="27" t="s">
        <v>40</v>
      </c>
      <c r="F852" s="27" t="s">
        <v>56</v>
      </c>
      <c r="G852" s="27" t="s">
        <v>57</v>
      </c>
      <c r="H852" s="27" t="s">
        <v>24</v>
      </c>
      <c r="I852" s="29">
        <v>0.44999999999999996</v>
      </c>
      <c r="J852" s="30">
        <v>3750</v>
      </c>
      <c r="K852" s="31">
        <f t="shared" si="6"/>
        <v>1687.4999999999998</v>
      </c>
      <c r="L852" s="31">
        <f t="shared" si="7"/>
        <v>590.625</v>
      </c>
      <c r="M852" s="32">
        <v>0.35000000000000003</v>
      </c>
      <c r="O852" s="37"/>
      <c r="P852" s="38"/>
      <c r="Q852" s="33"/>
      <c r="R852" s="34"/>
    </row>
    <row r="853" spans="1:18" ht="15.75" customHeight="1" x14ac:dyDescent="0.3">
      <c r="A853" s="22"/>
      <c r="B853" s="27" t="s">
        <v>21</v>
      </c>
      <c r="C853" s="27">
        <v>1185732</v>
      </c>
      <c r="D853" s="28">
        <v>44482</v>
      </c>
      <c r="E853" s="27" t="s">
        <v>40</v>
      </c>
      <c r="F853" s="27" t="s">
        <v>56</v>
      </c>
      <c r="G853" s="27" t="s">
        <v>57</v>
      </c>
      <c r="H853" s="27" t="s">
        <v>25</v>
      </c>
      <c r="I853" s="29">
        <v>0.35</v>
      </c>
      <c r="J853" s="30">
        <v>2000</v>
      </c>
      <c r="K853" s="31">
        <f t="shared" si="6"/>
        <v>700</v>
      </c>
      <c r="L853" s="31">
        <f t="shared" si="7"/>
        <v>210</v>
      </c>
      <c r="M853" s="32">
        <v>0.3</v>
      </c>
      <c r="O853" s="37"/>
      <c r="P853" s="38"/>
      <c r="Q853" s="33"/>
      <c r="R853" s="34"/>
    </row>
    <row r="854" spans="1:18" ht="15.75" customHeight="1" x14ac:dyDescent="0.3">
      <c r="A854" s="22"/>
      <c r="B854" s="27" t="s">
        <v>21</v>
      </c>
      <c r="C854" s="27">
        <v>1185732</v>
      </c>
      <c r="D854" s="28">
        <v>44482</v>
      </c>
      <c r="E854" s="27" t="s">
        <v>40</v>
      </c>
      <c r="F854" s="27" t="s">
        <v>56</v>
      </c>
      <c r="G854" s="27" t="s">
        <v>57</v>
      </c>
      <c r="H854" s="27" t="s">
        <v>26</v>
      </c>
      <c r="I854" s="29">
        <v>0.35</v>
      </c>
      <c r="J854" s="30">
        <v>1000</v>
      </c>
      <c r="K854" s="31">
        <f t="shared" si="6"/>
        <v>350</v>
      </c>
      <c r="L854" s="31">
        <f t="shared" si="7"/>
        <v>105</v>
      </c>
      <c r="M854" s="32">
        <v>0.3</v>
      </c>
      <c r="O854" s="37"/>
      <c r="P854" s="38"/>
      <c r="Q854" s="33"/>
      <c r="R854" s="34"/>
    </row>
    <row r="855" spans="1:18" ht="15.75" customHeight="1" x14ac:dyDescent="0.3">
      <c r="A855" s="22"/>
      <c r="B855" s="27" t="s">
        <v>21</v>
      </c>
      <c r="C855" s="27">
        <v>1185732</v>
      </c>
      <c r="D855" s="28">
        <v>44482</v>
      </c>
      <c r="E855" s="27" t="s">
        <v>40</v>
      </c>
      <c r="F855" s="27" t="s">
        <v>56</v>
      </c>
      <c r="G855" s="27" t="s">
        <v>57</v>
      </c>
      <c r="H855" s="27" t="s">
        <v>27</v>
      </c>
      <c r="I855" s="29">
        <v>0.35</v>
      </c>
      <c r="J855" s="30">
        <v>750</v>
      </c>
      <c r="K855" s="31">
        <f t="shared" si="6"/>
        <v>262.5</v>
      </c>
      <c r="L855" s="31">
        <f t="shared" si="7"/>
        <v>91.875000000000014</v>
      </c>
      <c r="M855" s="32">
        <v>0.35000000000000003</v>
      </c>
      <c r="O855" s="37"/>
      <c r="P855" s="38"/>
      <c r="Q855" s="33"/>
      <c r="R855" s="34"/>
    </row>
    <row r="856" spans="1:18" ht="15.75" customHeight="1" x14ac:dyDescent="0.3">
      <c r="A856" s="22"/>
      <c r="B856" s="27" t="s">
        <v>21</v>
      </c>
      <c r="C856" s="27">
        <v>1185732</v>
      </c>
      <c r="D856" s="28">
        <v>44482</v>
      </c>
      <c r="E856" s="27" t="s">
        <v>40</v>
      </c>
      <c r="F856" s="27" t="s">
        <v>56</v>
      </c>
      <c r="G856" s="27" t="s">
        <v>57</v>
      </c>
      <c r="H856" s="27" t="s">
        <v>28</v>
      </c>
      <c r="I856" s="29">
        <v>0.44999999999999996</v>
      </c>
      <c r="J856" s="30">
        <v>750</v>
      </c>
      <c r="K856" s="31">
        <f t="shared" si="6"/>
        <v>337.49999999999994</v>
      </c>
      <c r="L856" s="31">
        <f t="shared" si="7"/>
        <v>101.24999999999999</v>
      </c>
      <c r="M856" s="32">
        <v>0.3</v>
      </c>
      <c r="O856" s="37"/>
      <c r="P856" s="38"/>
      <c r="Q856" s="33"/>
      <c r="R856" s="34"/>
    </row>
    <row r="857" spans="1:18" ht="15.75" customHeight="1" x14ac:dyDescent="0.3">
      <c r="A857" s="22"/>
      <c r="B857" s="27" t="s">
        <v>21</v>
      </c>
      <c r="C857" s="27">
        <v>1185732</v>
      </c>
      <c r="D857" s="28">
        <v>44482</v>
      </c>
      <c r="E857" s="27" t="s">
        <v>40</v>
      </c>
      <c r="F857" s="27" t="s">
        <v>56</v>
      </c>
      <c r="G857" s="27" t="s">
        <v>57</v>
      </c>
      <c r="H857" s="27" t="s">
        <v>29</v>
      </c>
      <c r="I857" s="29">
        <v>0.49999999999999989</v>
      </c>
      <c r="J857" s="30">
        <v>2000</v>
      </c>
      <c r="K857" s="31">
        <f t="shared" si="6"/>
        <v>999.99999999999977</v>
      </c>
      <c r="L857" s="31">
        <f t="shared" si="7"/>
        <v>449.99999999999989</v>
      </c>
      <c r="M857" s="32">
        <v>0.45</v>
      </c>
      <c r="O857" s="37"/>
      <c r="P857" s="38"/>
      <c r="Q857" s="33"/>
      <c r="R857" s="34"/>
    </row>
    <row r="858" spans="1:18" ht="15.75" customHeight="1" x14ac:dyDescent="0.3">
      <c r="A858" s="22"/>
      <c r="B858" s="27" t="s">
        <v>21</v>
      </c>
      <c r="C858" s="27">
        <v>1185732</v>
      </c>
      <c r="D858" s="28">
        <v>44513</v>
      </c>
      <c r="E858" s="27" t="s">
        <v>40</v>
      </c>
      <c r="F858" s="27" t="s">
        <v>56</v>
      </c>
      <c r="G858" s="27" t="s">
        <v>57</v>
      </c>
      <c r="H858" s="27" t="s">
        <v>24</v>
      </c>
      <c r="I858" s="29">
        <v>0.5</v>
      </c>
      <c r="J858" s="30">
        <v>3500</v>
      </c>
      <c r="K858" s="31">
        <f t="shared" si="6"/>
        <v>1750</v>
      </c>
      <c r="L858" s="31">
        <f t="shared" si="7"/>
        <v>612.50000000000011</v>
      </c>
      <c r="M858" s="32">
        <v>0.35000000000000003</v>
      </c>
      <c r="O858" s="37"/>
      <c r="P858" s="38"/>
      <c r="Q858" s="33"/>
      <c r="R858" s="34"/>
    </row>
    <row r="859" spans="1:18" ht="15.75" customHeight="1" x14ac:dyDescent="0.3">
      <c r="A859" s="22"/>
      <c r="B859" s="27" t="s">
        <v>21</v>
      </c>
      <c r="C859" s="27">
        <v>1185732</v>
      </c>
      <c r="D859" s="28">
        <v>44513</v>
      </c>
      <c r="E859" s="27" t="s">
        <v>40</v>
      </c>
      <c r="F859" s="27" t="s">
        <v>56</v>
      </c>
      <c r="G859" s="27" t="s">
        <v>57</v>
      </c>
      <c r="H859" s="27" t="s">
        <v>25</v>
      </c>
      <c r="I859" s="29">
        <v>0.4</v>
      </c>
      <c r="J859" s="30">
        <v>2000</v>
      </c>
      <c r="K859" s="31">
        <f t="shared" si="6"/>
        <v>800</v>
      </c>
      <c r="L859" s="31">
        <f t="shared" si="7"/>
        <v>240</v>
      </c>
      <c r="M859" s="32">
        <v>0.3</v>
      </c>
      <c r="O859" s="37"/>
      <c r="P859" s="38"/>
      <c r="Q859" s="33"/>
      <c r="R859" s="34"/>
    </row>
    <row r="860" spans="1:18" ht="15.75" customHeight="1" x14ac:dyDescent="0.3">
      <c r="A860" s="22"/>
      <c r="B860" s="27" t="s">
        <v>21</v>
      </c>
      <c r="C860" s="27">
        <v>1185732</v>
      </c>
      <c r="D860" s="28">
        <v>44513</v>
      </c>
      <c r="E860" s="27" t="s">
        <v>40</v>
      </c>
      <c r="F860" s="27" t="s">
        <v>56</v>
      </c>
      <c r="G860" s="27" t="s">
        <v>57</v>
      </c>
      <c r="H860" s="27" t="s">
        <v>26</v>
      </c>
      <c r="I860" s="29">
        <v>0.4</v>
      </c>
      <c r="J860" s="30">
        <v>1450</v>
      </c>
      <c r="K860" s="31">
        <f t="shared" si="6"/>
        <v>580</v>
      </c>
      <c r="L860" s="31">
        <f t="shared" si="7"/>
        <v>174</v>
      </c>
      <c r="M860" s="32">
        <v>0.3</v>
      </c>
      <c r="O860" s="37"/>
      <c r="P860" s="38"/>
      <c r="Q860" s="33"/>
      <c r="R860" s="34"/>
    </row>
    <row r="861" spans="1:18" ht="15.75" customHeight="1" x14ac:dyDescent="0.3">
      <c r="A861" s="22"/>
      <c r="B861" s="27" t="s">
        <v>21</v>
      </c>
      <c r="C861" s="27">
        <v>1185732</v>
      </c>
      <c r="D861" s="28">
        <v>44513</v>
      </c>
      <c r="E861" s="27" t="s">
        <v>40</v>
      </c>
      <c r="F861" s="27" t="s">
        <v>56</v>
      </c>
      <c r="G861" s="27" t="s">
        <v>57</v>
      </c>
      <c r="H861" s="27" t="s">
        <v>27</v>
      </c>
      <c r="I861" s="29">
        <v>0.4</v>
      </c>
      <c r="J861" s="30">
        <v>1500</v>
      </c>
      <c r="K861" s="31">
        <f t="shared" si="6"/>
        <v>600</v>
      </c>
      <c r="L861" s="31">
        <f t="shared" si="7"/>
        <v>210.00000000000003</v>
      </c>
      <c r="M861" s="32">
        <v>0.35000000000000003</v>
      </c>
      <c r="O861" s="37"/>
      <c r="P861" s="38"/>
      <c r="Q861" s="33"/>
      <c r="R861" s="34"/>
    </row>
    <row r="862" spans="1:18" ht="15.75" customHeight="1" x14ac:dyDescent="0.3">
      <c r="A862" s="22"/>
      <c r="B862" s="27" t="s">
        <v>21</v>
      </c>
      <c r="C862" s="27">
        <v>1185732</v>
      </c>
      <c r="D862" s="28">
        <v>44513</v>
      </c>
      <c r="E862" s="27" t="s">
        <v>40</v>
      </c>
      <c r="F862" s="27" t="s">
        <v>56</v>
      </c>
      <c r="G862" s="27" t="s">
        <v>57</v>
      </c>
      <c r="H862" s="27" t="s">
        <v>28</v>
      </c>
      <c r="I862" s="29">
        <v>0.54999999999999993</v>
      </c>
      <c r="J862" s="30">
        <v>1250</v>
      </c>
      <c r="K862" s="31">
        <f t="shared" si="6"/>
        <v>687.49999999999989</v>
      </c>
      <c r="L862" s="31">
        <f t="shared" si="7"/>
        <v>206.24999999999997</v>
      </c>
      <c r="M862" s="32">
        <v>0.3</v>
      </c>
      <c r="O862" s="37"/>
      <c r="P862" s="38"/>
      <c r="Q862" s="33"/>
      <c r="R862" s="34"/>
    </row>
    <row r="863" spans="1:18" ht="15.75" customHeight="1" x14ac:dyDescent="0.3">
      <c r="A863" s="22"/>
      <c r="B863" s="27" t="s">
        <v>21</v>
      </c>
      <c r="C863" s="27">
        <v>1185732</v>
      </c>
      <c r="D863" s="28">
        <v>44513</v>
      </c>
      <c r="E863" s="27" t="s">
        <v>40</v>
      </c>
      <c r="F863" s="27" t="s">
        <v>56</v>
      </c>
      <c r="G863" s="27" t="s">
        <v>57</v>
      </c>
      <c r="H863" s="27" t="s">
        <v>29</v>
      </c>
      <c r="I863" s="29">
        <v>0.59999999999999987</v>
      </c>
      <c r="J863" s="30">
        <v>2250</v>
      </c>
      <c r="K863" s="31">
        <f t="shared" si="6"/>
        <v>1349.9999999999998</v>
      </c>
      <c r="L863" s="31">
        <f t="shared" si="7"/>
        <v>607.49999999999989</v>
      </c>
      <c r="M863" s="32">
        <v>0.45</v>
      </c>
      <c r="O863" s="37"/>
      <c r="P863" s="38"/>
      <c r="Q863" s="33"/>
      <c r="R863" s="34"/>
    </row>
    <row r="864" spans="1:18" ht="15.75" customHeight="1" x14ac:dyDescent="0.3">
      <c r="A864" s="22"/>
      <c r="B864" s="27" t="s">
        <v>21</v>
      </c>
      <c r="C864" s="27">
        <v>1185732</v>
      </c>
      <c r="D864" s="28">
        <v>44542</v>
      </c>
      <c r="E864" s="27" t="s">
        <v>40</v>
      </c>
      <c r="F864" s="27" t="s">
        <v>56</v>
      </c>
      <c r="G864" s="27" t="s">
        <v>57</v>
      </c>
      <c r="H864" s="27" t="s">
        <v>24</v>
      </c>
      <c r="I864" s="29">
        <v>0.54999999999999993</v>
      </c>
      <c r="J864" s="30">
        <v>4750</v>
      </c>
      <c r="K864" s="31">
        <f t="shared" si="6"/>
        <v>2612.4999999999995</v>
      </c>
      <c r="L864" s="31">
        <f t="shared" si="7"/>
        <v>914.37499999999989</v>
      </c>
      <c r="M864" s="32">
        <v>0.35000000000000003</v>
      </c>
      <c r="O864" s="37"/>
      <c r="P864" s="38"/>
      <c r="Q864" s="33"/>
      <c r="R864" s="34"/>
    </row>
    <row r="865" spans="1:18" ht="15.75" customHeight="1" x14ac:dyDescent="0.3">
      <c r="A865" s="22"/>
      <c r="B865" s="27" t="s">
        <v>21</v>
      </c>
      <c r="C865" s="27">
        <v>1185732</v>
      </c>
      <c r="D865" s="28">
        <v>44542</v>
      </c>
      <c r="E865" s="27" t="s">
        <v>40</v>
      </c>
      <c r="F865" s="27" t="s">
        <v>56</v>
      </c>
      <c r="G865" s="27" t="s">
        <v>57</v>
      </c>
      <c r="H865" s="27" t="s">
        <v>25</v>
      </c>
      <c r="I865" s="29">
        <v>0.45</v>
      </c>
      <c r="J865" s="30">
        <v>2750</v>
      </c>
      <c r="K865" s="31">
        <f t="shared" si="6"/>
        <v>1237.5</v>
      </c>
      <c r="L865" s="31">
        <f t="shared" si="7"/>
        <v>371.25</v>
      </c>
      <c r="M865" s="32">
        <v>0.3</v>
      </c>
      <c r="O865" s="37"/>
      <c r="P865" s="38"/>
      <c r="Q865" s="33"/>
      <c r="R865" s="34"/>
    </row>
    <row r="866" spans="1:18" ht="15.75" customHeight="1" x14ac:dyDescent="0.3">
      <c r="A866" s="22"/>
      <c r="B866" s="27" t="s">
        <v>21</v>
      </c>
      <c r="C866" s="27">
        <v>1185732</v>
      </c>
      <c r="D866" s="28">
        <v>44542</v>
      </c>
      <c r="E866" s="27" t="s">
        <v>40</v>
      </c>
      <c r="F866" s="27" t="s">
        <v>56</v>
      </c>
      <c r="G866" s="27" t="s">
        <v>57</v>
      </c>
      <c r="H866" s="27" t="s">
        <v>26</v>
      </c>
      <c r="I866" s="29">
        <v>0.45</v>
      </c>
      <c r="J866" s="30">
        <v>2250</v>
      </c>
      <c r="K866" s="31">
        <f t="shared" si="6"/>
        <v>1012.5</v>
      </c>
      <c r="L866" s="31">
        <f t="shared" si="7"/>
        <v>303.75</v>
      </c>
      <c r="M866" s="32">
        <v>0.3</v>
      </c>
      <c r="O866" s="37"/>
      <c r="P866" s="38"/>
      <c r="Q866" s="33"/>
      <c r="R866" s="34"/>
    </row>
    <row r="867" spans="1:18" ht="15.75" customHeight="1" x14ac:dyDescent="0.3">
      <c r="A867" s="22"/>
      <c r="B867" s="27" t="s">
        <v>21</v>
      </c>
      <c r="C867" s="27">
        <v>1185732</v>
      </c>
      <c r="D867" s="28">
        <v>44542</v>
      </c>
      <c r="E867" s="27" t="s">
        <v>40</v>
      </c>
      <c r="F867" s="27" t="s">
        <v>56</v>
      </c>
      <c r="G867" s="27" t="s">
        <v>57</v>
      </c>
      <c r="H867" s="27" t="s">
        <v>27</v>
      </c>
      <c r="I867" s="29">
        <v>0.45</v>
      </c>
      <c r="J867" s="30">
        <v>1750</v>
      </c>
      <c r="K867" s="31">
        <f t="shared" si="6"/>
        <v>787.5</v>
      </c>
      <c r="L867" s="31">
        <f t="shared" si="7"/>
        <v>275.625</v>
      </c>
      <c r="M867" s="32">
        <v>0.35000000000000003</v>
      </c>
      <c r="O867" s="37"/>
      <c r="P867" s="38"/>
      <c r="Q867" s="33"/>
      <c r="R867" s="34"/>
    </row>
    <row r="868" spans="1:18" ht="15.75" customHeight="1" x14ac:dyDescent="0.3">
      <c r="A868" s="22"/>
      <c r="B868" s="27" t="s">
        <v>21</v>
      </c>
      <c r="C868" s="27">
        <v>1185732</v>
      </c>
      <c r="D868" s="28">
        <v>44542</v>
      </c>
      <c r="E868" s="27" t="s">
        <v>40</v>
      </c>
      <c r="F868" s="27" t="s">
        <v>56</v>
      </c>
      <c r="G868" s="27" t="s">
        <v>57</v>
      </c>
      <c r="H868" s="27" t="s">
        <v>28</v>
      </c>
      <c r="I868" s="29">
        <v>0.54999999999999993</v>
      </c>
      <c r="J868" s="30">
        <v>1750</v>
      </c>
      <c r="K868" s="31">
        <f t="shared" si="6"/>
        <v>962.49999999999989</v>
      </c>
      <c r="L868" s="31">
        <f t="shared" si="7"/>
        <v>288.74999999999994</v>
      </c>
      <c r="M868" s="32">
        <v>0.3</v>
      </c>
      <c r="O868" s="37"/>
      <c r="P868" s="38"/>
      <c r="Q868" s="33"/>
      <c r="R868" s="34"/>
    </row>
    <row r="869" spans="1:18" ht="15.75" customHeight="1" x14ac:dyDescent="0.3">
      <c r="A869" s="22"/>
      <c r="B869" s="27" t="s">
        <v>21</v>
      </c>
      <c r="C869" s="27">
        <v>1185732</v>
      </c>
      <c r="D869" s="28">
        <v>44542</v>
      </c>
      <c r="E869" s="27" t="s">
        <v>40</v>
      </c>
      <c r="F869" s="27" t="s">
        <v>56</v>
      </c>
      <c r="G869" s="27" t="s">
        <v>57</v>
      </c>
      <c r="H869" s="27" t="s">
        <v>29</v>
      </c>
      <c r="I869" s="29">
        <v>0.59999999999999987</v>
      </c>
      <c r="J869" s="30">
        <v>2750</v>
      </c>
      <c r="K869" s="31">
        <f t="shared" si="6"/>
        <v>1649.9999999999995</v>
      </c>
      <c r="L869" s="31">
        <f t="shared" si="7"/>
        <v>742.49999999999977</v>
      </c>
      <c r="M869" s="32">
        <v>0.45</v>
      </c>
      <c r="O869" s="37"/>
      <c r="P869" s="38"/>
      <c r="Q869" s="33"/>
      <c r="R869" s="34"/>
    </row>
    <row r="870" spans="1:18" ht="15.75" customHeight="1" x14ac:dyDescent="0.3">
      <c r="A870" s="22" t="s">
        <v>46</v>
      </c>
      <c r="B870" s="27" t="s">
        <v>38</v>
      </c>
      <c r="C870" s="27">
        <v>1189833</v>
      </c>
      <c r="D870" s="28">
        <v>44213</v>
      </c>
      <c r="E870" s="27" t="s">
        <v>40</v>
      </c>
      <c r="F870" s="27" t="s">
        <v>58</v>
      </c>
      <c r="G870" s="27" t="s">
        <v>59</v>
      </c>
      <c r="H870" s="27" t="s">
        <v>24</v>
      </c>
      <c r="I870" s="29">
        <v>0.35</v>
      </c>
      <c r="J870" s="30">
        <v>4750</v>
      </c>
      <c r="K870" s="31">
        <f t="shared" si="6"/>
        <v>1662.5</v>
      </c>
      <c r="L870" s="31">
        <f t="shared" si="7"/>
        <v>748.125</v>
      </c>
      <c r="M870" s="32">
        <v>0.45</v>
      </c>
      <c r="O870" s="37"/>
      <c r="P870" s="38"/>
      <c r="Q870" s="33"/>
      <c r="R870" s="34"/>
    </row>
    <row r="871" spans="1:18" ht="15.75" customHeight="1" x14ac:dyDescent="0.3">
      <c r="A871" s="22"/>
      <c r="B871" s="27" t="s">
        <v>38</v>
      </c>
      <c r="C871" s="27">
        <v>1189833</v>
      </c>
      <c r="D871" s="28">
        <v>44213</v>
      </c>
      <c r="E871" s="27" t="s">
        <v>40</v>
      </c>
      <c r="F871" s="27" t="s">
        <v>58</v>
      </c>
      <c r="G871" s="27" t="s">
        <v>59</v>
      </c>
      <c r="H871" s="27" t="s">
        <v>25</v>
      </c>
      <c r="I871" s="29">
        <v>0.45</v>
      </c>
      <c r="J871" s="30">
        <v>4750</v>
      </c>
      <c r="K871" s="31">
        <f t="shared" si="6"/>
        <v>2137.5</v>
      </c>
      <c r="L871" s="31">
        <f t="shared" si="7"/>
        <v>641.25</v>
      </c>
      <c r="M871" s="32">
        <v>0.3</v>
      </c>
      <c r="O871" s="37"/>
      <c r="P871" s="38"/>
      <c r="Q871" s="33"/>
      <c r="R871" s="34"/>
    </row>
    <row r="872" spans="1:18" ht="15.75" customHeight="1" x14ac:dyDescent="0.3">
      <c r="A872" s="22"/>
      <c r="B872" s="27" t="s">
        <v>38</v>
      </c>
      <c r="C872" s="27">
        <v>1189833</v>
      </c>
      <c r="D872" s="28">
        <v>44213</v>
      </c>
      <c r="E872" s="27" t="s">
        <v>40</v>
      </c>
      <c r="F872" s="27" t="s">
        <v>58</v>
      </c>
      <c r="G872" s="27" t="s">
        <v>59</v>
      </c>
      <c r="H872" s="27" t="s">
        <v>26</v>
      </c>
      <c r="I872" s="29">
        <v>0.45</v>
      </c>
      <c r="J872" s="30">
        <v>4750</v>
      </c>
      <c r="K872" s="31">
        <f t="shared" si="6"/>
        <v>2137.5</v>
      </c>
      <c r="L872" s="31">
        <f t="shared" si="7"/>
        <v>961.875</v>
      </c>
      <c r="M872" s="32">
        <v>0.45</v>
      </c>
      <c r="O872" s="37"/>
      <c r="P872" s="38"/>
      <c r="Q872" s="33"/>
      <c r="R872" s="34"/>
    </row>
    <row r="873" spans="1:18" ht="15.75" customHeight="1" x14ac:dyDescent="0.3">
      <c r="A873" s="22"/>
      <c r="B873" s="27" t="s">
        <v>38</v>
      </c>
      <c r="C873" s="27">
        <v>1189833</v>
      </c>
      <c r="D873" s="28">
        <v>44213</v>
      </c>
      <c r="E873" s="27" t="s">
        <v>40</v>
      </c>
      <c r="F873" s="27" t="s">
        <v>58</v>
      </c>
      <c r="G873" s="27" t="s">
        <v>59</v>
      </c>
      <c r="H873" s="27" t="s">
        <v>27</v>
      </c>
      <c r="I873" s="29">
        <v>0.45</v>
      </c>
      <c r="J873" s="30">
        <v>3250</v>
      </c>
      <c r="K873" s="31">
        <f t="shared" si="6"/>
        <v>1462.5</v>
      </c>
      <c r="L873" s="31">
        <f t="shared" si="7"/>
        <v>585</v>
      </c>
      <c r="M873" s="32">
        <v>0.39999999999999997</v>
      </c>
      <c r="O873" s="37"/>
      <c r="P873" s="38"/>
      <c r="Q873" s="33"/>
      <c r="R873" s="34"/>
    </row>
    <row r="874" spans="1:18" ht="15.75" customHeight="1" x14ac:dyDescent="0.3">
      <c r="A874" s="22"/>
      <c r="B874" s="27" t="s">
        <v>38</v>
      </c>
      <c r="C874" s="27">
        <v>1189833</v>
      </c>
      <c r="D874" s="28">
        <v>44213</v>
      </c>
      <c r="E874" s="27" t="s">
        <v>40</v>
      </c>
      <c r="F874" s="27" t="s">
        <v>58</v>
      </c>
      <c r="G874" s="27" t="s">
        <v>59</v>
      </c>
      <c r="H874" s="27" t="s">
        <v>28</v>
      </c>
      <c r="I874" s="29">
        <v>0.5</v>
      </c>
      <c r="J874" s="30">
        <v>2750</v>
      </c>
      <c r="K874" s="31">
        <f t="shared" si="6"/>
        <v>1375</v>
      </c>
      <c r="L874" s="31">
        <f t="shared" si="7"/>
        <v>825.00000000000011</v>
      </c>
      <c r="M874" s="32">
        <v>0.60000000000000009</v>
      </c>
      <c r="O874" s="37"/>
      <c r="P874" s="38"/>
      <c r="Q874" s="33"/>
      <c r="R874" s="34"/>
    </row>
    <row r="875" spans="1:18" ht="15.75" customHeight="1" x14ac:dyDescent="0.3">
      <c r="A875" s="22"/>
      <c r="B875" s="27" t="s">
        <v>38</v>
      </c>
      <c r="C875" s="27">
        <v>1189833</v>
      </c>
      <c r="D875" s="28">
        <v>44213</v>
      </c>
      <c r="E875" s="27" t="s">
        <v>40</v>
      </c>
      <c r="F875" s="27" t="s">
        <v>58</v>
      </c>
      <c r="G875" s="27" t="s">
        <v>59</v>
      </c>
      <c r="H875" s="27" t="s">
        <v>29</v>
      </c>
      <c r="I875" s="29">
        <v>0.45</v>
      </c>
      <c r="J875" s="30">
        <v>4750</v>
      </c>
      <c r="K875" s="31">
        <f t="shared" si="6"/>
        <v>2137.5</v>
      </c>
      <c r="L875" s="31">
        <f t="shared" si="7"/>
        <v>534.375</v>
      </c>
      <c r="M875" s="32">
        <v>0.25</v>
      </c>
      <c r="O875" s="37"/>
      <c r="P875" s="38"/>
      <c r="Q875" s="33"/>
      <c r="R875" s="34"/>
    </row>
    <row r="876" spans="1:18" ht="15.75" customHeight="1" x14ac:dyDescent="0.3">
      <c r="A876" s="22"/>
      <c r="B876" s="27" t="s">
        <v>38</v>
      </c>
      <c r="C876" s="27">
        <v>1189833</v>
      </c>
      <c r="D876" s="28">
        <v>44244</v>
      </c>
      <c r="E876" s="27" t="s">
        <v>40</v>
      </c>
      <c r="F876" s="27" t="s">
        <v>58</v>
      </c>
      <c r="G876" s="27" t="s">
        <v>59</v>
      </c>
      <c r="H876" s="27" t="s">
        <v>24</v>
      </c>
      <c r="I876" s="29">
        <v>0.35</v>
      </c>
      <c r="J876" s="30">
        <v>5250</v>
      </c>
      <c r="K876" s="31">
        <f t="shared" si="6"/>
        <v>1837.4999999999998</v>
      </c>
      <c r="L876" s="31">
        <f t="shared" si="7"/>
        <v>826.87499999999989</v>
      </c>
      <c r="M876" s="32">
        <v>0.45</v>
      </c>
      <c r="O876" s="37"/>
      <c r="P876" s="38"/>
      <c r="Q876" s="33"/>
      <c r="R876" s="34"/>
    </row>
    <row r="877" spans="1:18" ht="15.75" customHeight="1" x14ac:dyDescent="0.3">
      <c r="A877" s="22"/>
      <c r="B877" s="27" t="s">
        <v>38</v>
      </c>
      <c r="C877" s="27">
        <v>1189833</v>
      </c>
      <c r="D877" s="28">
        <v>44244</v>
      </c>
      <c r="E877" s="27" t="s">
        <v>40</v>
      </c>
      <c r="F877" s="27" t="s">
        <v>58</v>
      </c>
      <c r="G877" s="27" t="s">
        <v>59</v>
      </c>
      <c r="H877" s="27" t="s">
        <v>25</v>
      </c>
      <c r="I877" s="29">
        <v>0.45</v>
      </c>
      <c r="J877" s="30">
        <v>4250</v>
      </c>
      <c r="K877" s="31">
        <f t="shared" si="6"/>
        <v>1912.5</v>
      </c>
      <c r="L877" s="31">
        <f t="shared" si="7"/>
        <v>573.75</v>
      </c>
      <c r="M877" s="32">
        <v>0.3</v>
      </c>
      <c r="O877" s="37"/>
      <c r="P877" s="38"/>
      <c r="Q877" s="33"/>
      <c r="R877" s="34"/>
    </row>
    <row r="878" spans="1:18" ht="15.75" customHeight="1" x14ac:dyDescent="0.3">
      <c r="A878" s="22"/>
      <c r="B878" s="27" t="s">
        <v>38</v>
      </c>
      <c r="C878" s="27">
        <v>1189833</v>
      </c>
      <c r="D878" s="28">
        <v>44244</v>
      </c>
      <c r="E878" s="27" t="s">
        <v>40</v>
      </c>
      <c r="F878" s="27" t="s">
        <v>58</v>
      </c>
      <c r="G878" s="27" t="s">
        <v>59</v>
      </c>
      <c r="H878" s="27" t="s">
        <v>26</v>
      </c>
      <c r="I878" s="29">
        <v>0.45</v>
      </c>
      <c r="J878" s="30">
        <v>4500</v>
      </c>
      <c r="K878" s="31">
        <f t="shared" si="6"/>
        <v>2025</v>
      </c>
      <c r="L878" s="31">
        <f t="shared" si="7"/>
        <v>911.25</v>
      </c>
      <c r="M878" s="32">
        <v>0.45</v>
      </c>
      <c r="O878" s="37"/>
      <c r="P878" s="38"/>
      <c r="Q878" s="33"/>
      <c r="R878" s="34"/>
    </row>
    <row r="879" spans="1:18" ht="15.75" customHeight="1" x14ac:dyDescent="0.3">
      <c r="A879" s="22"/>
      <c r="B879" s="27" t="s">
        <v>38</v>
      </c>
      <c r="C879" s="27">
        <v>1189833</v>
      </c>
      <c r="D879" s="28">
        <v>44244</v>
      </c>
      <c r="E879" s="27" t="s">
        <v>40</v>
      </c>
      <c r="F879" s="27" t="s">
        <v>58</v>
      </c>
      <c r="G879" s="27" t="s">
        <v>59</v>
      </c>
      <c r="H879" s="27" t="s">
        <v>27</v>
      </c>
      <c r="I879" s="29">
        <v>0.45</v>
      </c>
      <c r="J879" s="30">
        <v>3000</v>
      </c>
      <c r="K879" s="31">
        <f t="shared" si="6"/>
        <v>1350</v>
      </c>
      <c r="L879" s="31">
        <f t="shared" si="7"/>
        <v>540</v>
      </c>
      <c r="M879" s="32">
        <v>0.39999999999999997</v>
      </c>
      <c r="O879" s="37"/>
      <c r="P879" s="38"/>
      <c r="Q879" s="33"/>
      <c r="R879" s="34"/>
    </row>
    <row r="880" spans="1:18" ht="15.75" customHeight="1" x14ac:dyDescent="0.3">
      <c r="A880" s="22"/>
      <c r="B880" s="27" t="s">
        <v>38</v>
      </c>
      <c r="C880" s="27">
        <v>1189833</v>
      </c>
      <c r="D880" s="28">
        <v>44244</v>
      </c>
      <c r="E880" s="27" t="s">
        <v>40</v>
      </c>
      <c r="F880" s="27" t="s">
        <v>58</v>
      </c>
      <c r="G880" s="27" t="s">
        <v>59</v>
      </c>
      <c r="H880" s="27" t="s">
        <v>28</v>
      </c>
      <c r="I880" s="29">
        <v>0.5</v>
      </c>
      <c r="J880" s="30">
        <v>2250</v>
      </c>
      <c r="K880" s="31">
        <f t="shared" si="6"/>
        <v>1125</v>
      </c>
      <c r="L880" s="31">
        <f t="shared" si="7"/>
        <v>675.00000000000011</v>
      </c>
      <c r="M880" s="32">
        <v>0.60000000000000009</v>
      </c>
      <c r="O880" s="37"/>
      <c r="P880" s="38"/>
      <c r="Q880" s="33"/>
      <c r="R880" s="34"/>
    </row>
    <row r="881" spans="1:18" ht="15.75" customHeight="1" x14ac:dyDescent="0.3">
      <c r="A881" s="22"/>
      <c r="B881" s="27" t="s">
        <v>38</v>
      </c>
      <c r="C881" s="27">
        <v>1189833</v>
      </c>
      <c r="D881" s="28">
        <v>44244</v>
      </c>
      <c r="E881" s="27" t="s">
        <v>40</v>
      </c>
      <c r="F881" s="27" t="s">
        <v>58</v>
      </c>
      <c r="G881" s="27" t="s">
        <v>59</v>
      </c>
      <c r="H881" s="27" t="s">
        <v>29</v>
      </c>
      <c r="I881" s="29">
        <v>0.45</v>
      </c>
      <c r="J881" s="30">
        <v>4250</v>
      </c>
      <c r="K881" s="31">
        <f t="shared" si="6"/>
        <v>1912.5</v>
      </c>
      <c r="L881" s="31">
        <f t="shared" si="7"/>
        <v>478.125</v>
      </c>
      <c r="M881" s="32">
        <v>0.25</v>
      </c>
      <c r="O881" s="37"/>
      <c r="P881" s="38"/>
      <c r="Q881" s="33"/>
      <c r="R881" s="34"/>
    </row>
    <row r="882" spans="1:18" ht="15.75" customHeight="1" x14ac:dyDescent="0.3">
      <c r="A882" s="22"/>
      <c r="B882" s="27" t="s">
        <v>38</v>
      </c>
      <c r="C882" s="27">
        <v>1189833</v>
      </c>
      <c r="D882" s="28">
        <v>44271</v>
      </c>
      <c r="E882" s="27" t="s">
        <v>40</v>
      </c>
      <c r="F882" s="27" t="s">
        <v>58</v>
      </c>
      <c r="G882" s="27" t="s">
        <v>59</v>
      </c>
      <c r="H882" s="27" t="s">
        <v>24</v>
      </c>
      <c r="I882" s="29">
        <v>0.35</v>
      </c>
      <c r="J882" s="30">
        <v>5750</v>
      </c>
      <c r="K882" s="31">
        <f t="shared" si="6"/>
        <v>2012.4999999999998</v>
      </c>
      <c r="L882" s="31">
        <f t="shared" si="7"/>
        <v>905.62499999999989</v>
      </c>
      <c r="M882" s="32">
        <v>0.45</v>
      </c>
      <c r="O882" s="37"/>
      <c r="P882" s="38"/>
      <c r="Q882" s="33"/>
      <c r="R882" s="34"/>
    </row>
    <row r="883" spans="1:18" ht="15.75" customHeight="1" x14ac:dyDescent="0.3">
      <c r="A883" s="22"/>
      <c r="B883" s="27" t="s">
        <v>38</v>
      </c>
      <c r="C883" s="27">
        <v>1189833</v>
      </c>
      <c r="D883" s="28">
        <v>44271</v>
      </c>
      <c r="E883" s="27" t="s">
        <v>40</v>
      </c>
      <c r="F883" s="27" t="s">
        <v>58</v>
      </c>
      <c r="G883" s="27" t="s">
        <v>59</v>
      </c>
      <c r="H883" s="27" t="s">
        <v>25</v>
      </c>
      <c r="I883" s="29">
        <v>0.45</v>
      </c>
      <c r="J883" s="30">
        <v>4250</v>
      </c>
      <c r="K883" s="31">
        <f t="shared" si="6"/>
        <v>1912.5</v>
      </c>
      <c r="L883" s="31">
        <f t="shared" si="7"/>
        <v>573.75</v>
      </c>
      <c r="M883" s="32">
        <v>0.3</v>
      </c>
      <c r="O883" s="37"/>
      <c r="P883" s="38"/>
      <c r="Q883" s="33"/>
      <c r="R883" s="34"/>
    </row>
    <row r="884" spans="1:18" ht="15.75" customHeight="1" x14ac:dyDescent="0.3">
      <c r="A884" s="22"/>
      <c r="B884" s="27" t="s">
        <v>38</v>
      </c>
      <c r="C884" s="27">
        <v>1189833</v>
      </c>
      <c r="D884" s="28">
        <v>44271</v>
      </c>
      <c r="E884" s="27" t="s">
        <v>40</v>
      </c>
      <c r="F884" s="27" t="s">
        <v>58</v>
      </c>
      <c r="G884" s="27" t="s">
        <v>59</v>
      </c>
      <c r="H884" s="27" t="s">
        <v>26</v>
      </c>
      <c r="I884" s="29">
        <v>0.45</v>
      </c>
      <c r="J884" s="30">
        <v>4250</v>
      </c>
      <c r="K884" s="31">
        <f t="shared" si="6"/>
        <v>1912.5</v>
      </c>
      <c r="L884" s="31">
        <f t="shared" si="7"/>
        <v>860.625</v>
      </c>
      <c r="M884" s="32">
        <v>0.45</v>
      </c>
      <c r="O884" s="37"/>
      <c r="P884" s="38"/>
      <c r="Q884" s="33"/>
      <c r="R884" s="34"/>
    </row>
    <row r="885" spans="1:18" ht="15.75" customHeight="1" x14ac:dyDescent="0.3">
      <c r="A885" s="22"/>
      <c r="B885" s="27" t="s">
        <v>38</v>
      </c>
      <c r="C885" s="27">
        <v>1189833</v>
      </c>
      <c r="D885" s="28">
        <v>44271</v>
      </c>
      <c r="E885" s="27" t="s">
        <v>40</v>
      </c>
      <c r="F885" s="27" t="s">
        <v>58</v>
      </c>
      <c r="G885" s="27" t="s">
        <v>59</v>
      </c>
      <c r="H885" s="27" t="s">
        <v>27</v>
      </c>
      <c r="I885" s="29">
        <v>0.45</v>
      </c>
      <c r="J885" s="30">
        <v>3250</v>
      </c>
      <c r="K885" s="31">
        <f t="shared" si="6"/>
        <v>1462.5</v>
      </c>
      <c r="L885" s="31">
        <f t="shared" si="7"/>
        <v>585</v>
      </c>
      <c r="M885" s="32">
        <v>0.39999999999999997</v>
      </c>
      <c r="O885" s="37"/>
      <c r="P885" s="38"/>
      <c r="Q885" s="33"/>
      <c r="R885" s="34"/>
    </row>
    <row r="886" spans="1:18" ht="15.75" customHeight="1" x14ac:dyDescent="0.3">
      <c r="A886" s="22"/>
      <c r="B886" s="27" t="s">
        <v>38</v>
      </c>
      <c r="C886" s="27">
        <v>1189833</v>
      </c>
      <c r="D886" s="28">
        <v>44271</v>
      </c>
      <c r="E886" s="27" t="s">
        <v>40</v>
      </c>
      <c r="F886" s="27" t="s">
        <v>58</v>
      </c>
      <c r="G886" s="27" t="s">
        <v>59</v>
      </c>
      <c r="H886" s="27" t="s">
        <v>28</v>
      </c>
      <c r="I886" s="29">
        <v>0.5</v>
      </c>
      <c r="J886" s="30">
        <v>2000</v>
      </c>
      <c r="K886" s="31">
        <f t="shared" si="6"/>
        <v>1000</v>
      </c>
      <c r="L886" s="31">
        <f t="shared" si="7"/>
        <v>600.00000000000011</v>
      </c>
      <c r="M886" s="32">
        <v>0.60000000000000009</v>
      </c>
      <c r="O886" s="37"/>
      <c r="P886" s="38"/>
      <c r="Q886" s="33"/>
      <c r="R886" s="34"/>
    </row>
    <row r="887" spans="1:18" ht="15.75" customHeight="1" x14ac:dyDescent="0.3">
      <c r="A887" s="22"/>
      <c r="B887" s="27" t="s">
        <v>38</v>
      </c>
      <c r="C887" s="27">
        <v>1189833</v>
      </c>
      <c r="D887" s="28">
        <v>44271</v>
      </c>
      <c r="E887" s="27" t="s">
        <v>40</v>
      </c>
      <c r="F887" s="27" t="s">
        <v>58</v>
      </c>
      <c r="G887" s="27" t="s">
        <v>59</v>
      </c>
      <c r="H887" s="27" t="s">
        <v>29</v>
      </c>
      <c r="I887" s="29">
        <v>0.45</v>
      </c>
      <c r="J887" s="30">
        <v>4000</v>
      </c>
      <c r="K887" s="31">
        <f t="shared" si="6"/>
        <v>1800</v>
      </c>
      <c r="L887" s="31">
        <f t="shared" si="7"/>
        <v>450</v>
      </c>
      <c r="M887" s="32">
        <v>0.25</v>
      </c>
      <c r="O887" s="37"/>
      <c r="P887" s="38"/>
      <c r="Q887" s="33"/>
      <c r="R887" s="34"/>
    </row>
    <row r="888" spans="1:18" ht="15.75" customHeight="1" x14ac:dyDescent="0.3">
      <c r="A888" s="22"/>
      <c r="B888" s="27" t="s">
        <v>38</v>
      </c>
      <c r="C888" s="27">
        <v>1189833</v>
      </c>
      <c r="D888" s="28">
        <v>44303</v>
      </c>
      <c r="E888" s="27" t="s">
        <v>40</v>
      </c>
      <c r="F888" s="27" t="s">
        <v>58</v>
      </c>
      <c r="G888" s="27" t="s">
        <v>59</v>
      </c>
      <c r="H888" s="27" t="s">
        <v>24</v>
      </c>
      <c r="I888" s="29">
        <v>0.45</v>
      </c>
      <c r="J888" s="30">
        <v>5750</v>
      </c>
      <c r="K888" s="31">
        <f t="shared" si="6"/>
        <v>2587.5</v>
      </c>
      <c r="L888" s="31">
        <f t="shared" si="7"/>
        <v>1164.375</v>
      </c>
      <c r="M888" s="32">
        <v>0.45</v>
      </c>
      <c r="O888" s="37"/>
      <c r="P888" s="38"/>
      <c r="Q888" s="33"/>
      <c r="R888" s="34"/>
    </row>
    <row r="889" spans="1:18" ht="15.75" customHeight="1" x14ac:dyDescent="0.3">
      <c r="A889" s="22"/>
      <c r="B889" s="27" t="s">
        <v>38</v>
      </c>
      <c r="C889" s="27">
        <v>1189833</v>
      </c>
      <c r="D889" s="28">
        <v>44303</v>
      </c>
      <c r="E889" s="27" t="s">
        <v>40</v>
      </c>
      <c r="F889" s="27" t="s">
        <v>58</v>
      </c>
      <c r="G889" s="27" t="s">
        <v>59</v>
      </c>
      <c r="H889" s="27" t="s">
        <v>25</v>
      </c>
      <c r="I889" s="29">
        <v>0.45</v>
      </c>
      <c r="J889" s="30">
        <v>3750</v>
      </c>
      <c r="K889" s="31">
        <f t="shared" si="6"/>
        <v>1687.5</v>
      </c>
      <c r="L889" s="31">
        <f t="shared" si="7"/>
        <v>506.25</v>
      </c>
      <c r="M889" s="32">
        <v>0.3</v>
      </c>
      <c r="O889" s="37"/>
      <c r="P889" s="38"/>
      <c r="Q889" s="33"/>
      <c r="R889" s="34"/>
    </row>
    <row r="890" spans="1:18" ht="15.75" customHeight="1" x14ac:dyDescent="0.3">
      <c r="A890" s="22"/>
      <c r="B890" s="27" t="s">
        <v>38</v>
      </c>
      <c r="C890" s="27">
        <v>1189833</v>
      </c>
      <c r="D890" s="28">
        <v>44303</v>
      </c>
      <c r="E890" s="27" t="s">
        <v>40</v>
      </c>
      <c r="F890" s="27" t="s">
        <v>58</v>
      </c>
      <c r="G890" s="27" t="s">
        <v>59</v>
      </c>
      <c r="H890" s="27" t="s">
        <v>26</v>
      </c>
      <c r="I890" s="29">
        <v>0.45</v>
      </c>
      <c r="J890" s="30">
        <v>4000</v>
      </c>
      <c r="K890" s="31">
        <f t="shared" si="6"/>
        <v>1800</v>
      </c>
      <c r="L890" s="31">
        <f t="shared" si="7"/>
        <v>810</v>
      </c>
      <c r="M890" s="32">
        <v>0.45</v>
      </c>
      <c r="O890" s="37"/>
      <c r="P890" s="38"/>
      <c r="Q890" s="33"/>
      <c r="R890" s="34"/>
    </row>
    <row r="891" spans="1:18" ht="15.75" customHeight="1" x14ac:dyDescent="0.3">
      <c r="A891" s="22"/>
      <c r="B891" s="27" t="s">
        <v>38</v>
      </c>
      <c r="C891" s="27">
        <v>1189833</v>
      </c>
      <c r="D891" s="28">
        <v>44303</v>
      </c>
      <c r="E891" s="27" t="s">
        <v>40</v>
      </c>
      <c r="F891" s="27" t="s">
        <v>58</v>
      </c>
      <c r="G891" s="27" t="s">
        <v>59</v>
      </c>
      <c r="H891" s="27" t="s">
        <v>27</v>
      </c>
      <c r="I891" s="29">
        <v>0.4</v>
      </c>
      <c r="J891" s="30">
        <v>3000</v>
      </c>
      <c r="K891" s="31">
        <f t="shared" si="6"/>
        <v>1200</v>
      </c>
      <c r="L891" s="31">
        <f t="shared" si="7"/>
        <v>479.99999999999994</v>
      </c>
      <c r="M891" s="32">
        <v>0.39999999999999997</v>
      </c>
      <c r="O891" s="37"/>
      <c r="P891" s="38"/>
      <c r="Q891" s="33"/>
      <c r="R891" s="34"/>
    </row>
    <row r="892" spans="1:18" ht="15.75" customHeight="1" x14ac:dyDescent="0.3">
      <c r="A892" s="22"/>
      <c r="B892" s="27" t="s">
        <v>38</v>
      </c>
      <c r="C892" s="27">
        <v>1189833</v>
      </c>
      <c r="D892" s="28">
        <v>44303</v>
      </c>
      <c r="E892" s="27" t="s">
        <v>40</v>
      </c>
      <c r="F892" s="27" t="s">
        <v>58</v>
      </c>
      <c r="G892" s="27" t="s">
        <v>59</v>
      </c>
      <c r="H892" s="27" t="s">
        <v>28</v>
      </c>
      <c r="I892" s="29">
        <v>0.45</v>
      </c>
      <c r="J892" s="30">
        <v>2000</v>
      </c>
      <c r="K892" s="31">
        <f t="shared" si="6"/>
        <v>900</v>
      </c>
      <c r="L892" s="31">
        <f t="shared" si="7"/>
        <v>540.00000000000011</v>
      </c>
      <c r="M892" s="32">
        <v>0.60000000000000009</v>
      </c>
      <c r="O892" s="37"/>
      <c r="P892" s="38"/>
      <c r="Q892" s="33"/>
      <c r="R892" s="34"/>
    </row>
    <row r="893" spans="1:18" ht="15.75" customHeight="1" x14ac:dyDescent="0.3">
      <c r="A893" s="22"/>
      <c r="B893" s="27" t="s">
        <v>38</v>
      </c>
      <c r="C893" s="27">
        <v>1189833</v>
      </c>
      <c r="D893" s="28">
        <v>44303</v>
      </c>
      <c r="E893" s="27" t="s">
        <v>40</v>
      </c>
      <c r="F893" s="27" t="s">
        <v>58</v>
      </c>
      <c r="G893" s="27" t="s">
        <v>59</v>
      </c>
      <c r="H893" s="27" t="s">
        <v>29</v>
      </c>
      <c r="I893" s="29">
        <v>0.6</v>
      </c>
      <c r="J893" s="30">
        <v>3750</v>
      </c>
      <c r="K893" s="31">
        <f t="shared" si="6"/>
        <v>2250</v>
      </c>
      <c r="L893" s="31">
        <f t="shared" si="7"/>
        <v>562.5</v>
      </c>
      <c r="M893" s="32">
        <v>0.25</v>
      </c>
      <c r="O893" s="37"/>
      <c r="P893" s="38"/>
      <c r="Q893" s="33"/>
      <c r="R893" s="34"/>
    </row>
    <row r="894" spans="1:18" ht="15.75" customHeight="1" x14ac:dyDescent="0.3">
      <c r="A894" s="22"/>
      <c r="B894" s="27" t="s">
        <v>38</v>
      </c>
      <c r="C894" s="27">
        <v>1189833</v>
      </c>
      <c r="D894" s="28">
        <v>44334</v>
      </c>
      <c r="E894" s="27" t="s">
        <v>40</v>
      </c>
      <c r="F894" s="27" t="s">
        <v>58</v>
      </c>
      <c r="G894" s="27" t="s">
        <v>59</v>
      </c>
      <c r="H894" s="27" t="s">
        <v>24</v>
      </c>
      <c r="I894" s="29">
        <v>0.4</v>
      </c>
      <c r="J894" s="30">
        <v>5750</v>
      </c>
      <c r="K894" s="31">
        <f t="shared" si="6"/>
        <v>2300</v>
      </c>
      <c r="L894" s="31">
        <f t="shared" si="7"/>
        <v>1035</v>
      </c>
      <c r="M894" s="32">
        <v>0.45</v>
      </c>
      <c r="O894" s="37"/>
      <c r="P894" s="38"/>
      <c r="Q894" s="33"/>
      <c r="R894" s="34"/>
    </row>
    <row r="895" spans="1:18" ht="15.75" customHeight="1" x14ac:dyDescent="0.3">
      <c r="A895" s="22"/>
      <c r="B895" s="27" t="s">
        <v>38</v>
      </c>
      <c r="C895" s="27">
        <v>1189833</v>
      </c>
      <c r="D895" s="28">
        <v>44334</v>
      </c>
      <c r="E895" s="27" t="s">
        <v>40</v>
      </c>
      <c r="F895" s="27" t="s">
        <v>58</v>
      </c>
      <c r="G895" s="27" t="s">
        <v>59</v>
      </c>
      <c r="H895" s="27" t="s">
        <v>25</v>
      </c>
      <c r="I895" s="29">
        <v>0.45</v>
      </c>
      <c r="J895" s="30">
        <v>4250</v>
      </c>
      <c r="K895" s="31">
        <f t="shared" si="6"/>
        <v>1912.5</v>
      </c>
      <c r="L895" s="31">
        <f t="shared" si="7"/>
        <v>573.75</v>
      </c>
      <c r="M895" s="32">
        <v>0.3</v>
      </c>
      <c r="O895" s="37"/>
      <c r="P895" s="38"/>
      <c r="Q895" s="33"/>
      <c r="R895" s="34"/>
    </row>
    <row r="896" spans="1:18" ht="15.75" customHeight="1" x14ac:dyDescent="0.3">
      <c r="A896" s="22"/>
      <c r="B896" s="27" t="s">
        <v>38</v>
      </c>
      <c r="C896" s="27">
        <v>1189833</v>
      </c>
      <c r="D896" s="28">
        <v>44334</v>
      </c>
      <c r="E896" s="27" t="s">
        <v>40</v>
      </c>
      <c r="F896" s="27" t="s">
        <v>58</v>
      </c>
      <c r="G896" s="27" t="s">
        <v>59</v>
      </c>
      <c r="H896" s="27" t="s">
        <v>26</v>
      </c>
      <c r="I896" s="29">
        <v>0.45</v>
      </c>
      <c r="J896" s="30">
        <v>4250</v>
      </c>
      <c r="K896" s="31">
        <f t="shared" si="6"/>
        <v>1912.5</v>
      </c>
      <c r="L896" s="31">
        <f t="shared" si="7"/>
        <v>860.625</v>
      </c>
      <c r="M896" s="32">
        <v>0.45</v>
      </c>
      <c r="O896" s="37"/>
      <c r="P896" s="38"/>
      <c r="Q896" s="33"/>
      <c r="R896" s="34"/>
    </row>
    <row r="897" spans="1:18" ht="15.75" customHeight="1" x14ac:dyDescent="0.3">
      <c r="A897" s="22"/>
      <c r="B897" s="27" t="s">
        <v>38</v>
      </c>
      <c r="C897" s="27">
        <v>1189833</v>
      </c>
      <c r="D897" s="28">
        <v>44334</v>
      </c>
      <c r="E897" s="27" t="s">
        <v>40</v>
      </c>
      <c r="F897" s="27" t="s">
        <v>58</v>
      </c>
      <c r="G897" s="27" t="s">
        <v>59</v>
      </c>
      <c r="H897" s="27" t="s">
        <v>27</v>
      </c>
      <c r="I897" s="29">
        <v>0.4</v>
      </c>
      <c r="J897" s="30">
        <v>3250</v>
      </c>
      <c r="K897" s="31">
        <f t="shared" si="6"/>
        <v>1300</v>
      </c>
      <c r="L897" s="31">
        <f t="shared" si="7"/>
        <v>520</v>
      </c>
      <c r="M897" s="32">
        <v>0.39999999999999997</v>
      </c>
      <c r="O897" s="37"/>
      <c r="P897" s="38"/>
      <c r="Q897" s="33"/>
      <c r="R897" s="34"/>
    </row>
    <row r="898" spans="1:18" ht="15.75" customHeight="1" x14ac:dyDescent="0.3">
      <c r="A898" s="22"/>
      <c r="B898" s="27" t="s">
        <v>38</v>
      </c>
      <c r="C898" s="27">
        <v>1189833</v>
      </c>
      <c r="D898" s="28">
        <v>44334</v>
      </c>
      <c r="E898" s="27" t="s">
        <v>40</v>
      </c>
      <c r="F898" s="27" t="s">
        <v>58</v>
      </c>
      <c r="G898" s="27" t="s">
        <v>59</v>
      </c>
      <c r="H898" s="27" t="s">
        <v>28</v>
      </c>
      <c r="I898" s="29">
        <v>0.45</v>
      </c>
      <c r="J898" s="30">
        <v>2250</v>
      </c>
      <c r="K898" s="31">
        <f t="shared" si="6"/>
        <v>1012.5</v>
      </c>
      <c r="L898" s="31">
        <f t="shared" si="7"/>
        <v>607.50000000000011</v>
      </c>
      <c r="M898" s="32">
        <v>0.60000000000000009</v>
      </c>
      <c r="O898" s="37"/>
      <c r="P898" s="38"/>
      <c r="Q898" s="33"/>
      <c r="R898" s="34"/>
    </row>
    <row r="899" spans="1:18" ht="15.75" customHeight="1" x14ac:dyDescent="0.3">
      <c r="A899" s="22"/>
      <c r="B899" s="27" t="s">
        <v>38</v>
      </c>
      <c r="C899" s="27">
        <v>1189833</v>
      </c>
      <c r="D899" s="28">
        <v>44334</v>
      </c>
      <c r="E899" s="27" t="s">
        <v>40</v>
      </c>
      <c r="F899" s="27" t="s">
        <v>58</v>
      </c>
      <c r="G899" s="27" t="s">
        <v>59</v>
      </c>
      <c r="H899" s="27" t="s">
        <v>29</v>
      </c>
      <c r="I899" s="29">
        <v>0.6</v>
      </c>
      <c r="J899" s="30">
        <v>4000</v>
      </c>
      <c r="K899" s="31">
        <f t="shared" si="6"/>
        <v>2400</v>
      </c>
      <c r="L899" s="31">
        <f t="shared" si="7"/>
        <v>600</v>
      </c>
      <c r="M899" s="32">
        <v>0.25</v>
      </c>
      <c r="O899" s="37"/>
      <c r="P899" s="38"/>
      <c r="Q899" s="33"/>
      <c r="R899" s="34"/>
    </row>
    <row r="900" spans="1:18" ht="15.75" customHeight="1" x14ac:dyDescent="0.3">
      <c r="A900" s="22"/>
      <c r="B900" s="27" t="s">
        <v>38</v>
      </c>
      <c r="C900" s="27">
        <v>1189833</v>
      </c>
      <c r="D900" s="28">
        <v>44364</v>
      </c>
      <c r="E900" s="27" t="s">
        <v>40</v>
      </c>
      <c r="F900" s="27" t="s">
        <v>58</v>
      </c>
      <c r="G900" s="27" t="s">
        <v>59</v>
      </c>
      <c r="H900" s="27" t="s">
        <v>24</v>
      </c>
      <c r="I900" s="29">
        <v>0.4</v>
      </c>
      <c r="J900" s="30">
        <v>6750</v>
      </c>
      <c r="K900" s="31">
        <f t="shared" si="6"/>
        <v>2700</v>
      </c>
      <c r="L900" s="31">
        <f t="shared" si="7"/>
        <v>1215</v>
      </c>
      <c r="M900" s="32">
        <v>0.45</v>
      </c>
      <c r="O900" s="37"/>
      <c r="P900" s="38"/>
      <c r="Q900" s="33"/>
      <c r="R900" s="34"/>
    </row>
    <row r="901" spans="1:18" ht="15.75" customHeight="1" x14ac:dyDescent="0.3">
      <c r="A901" s="22"/>
      <c r="B901" s="27" t="s">
        <v>38</v>
      </c>
      <c r="C901" s="27">
        <v>1189833</v>
      </c>
      <c r="D901" s="28">
        <v>44364</v>
      </c>
      <c r="E901" s="27" t="s">
        <v>40</v>
      </c>
      <c r="F901" s="27" t="s">
        <v>58</v>
      </c>
      <c r="G901" s="27" t="s">
        <v>59</v>
      </c>
      <c r="H901" s="27" t="s">
        <v>25</v>
      </c>
      <c r="I901" s="29">
        <v>0.45</v>
      </c>
      <c r="J901" s="30">
        <v>5250</v>
      </c>
      <c r="K901" s="31">
        <f t="shared" si="6"/>
        <v>2362.5</v>
      </c>
      <c r="L901" s="31">
        <f t="shared" si="7"/>
        <v>708.75</v>
      </c>
      <c r="M901" s="32">
        <v>0.3</v>
      </c>
      <c r="O901" s="37"/>
      <c r="P901" s="38"/>
      <c r="Q901" s="33"/>
      <c r="R901" s="34"/>
    </row>
    <row r="902" spans="1:18" ht="15.75" customHeight="1" x14ac:dyDescent="0.3">
      <c r="A902" s="22"/>
      <c r="B902" s="27" t="s">
        <v>38</v>
      </c>
      <c r="C902" s="27">
        <v>1189833</v>
      </c>
      <c r="D902" s="28">
        <v>44364</v>
      </c>
      <c r="E902" s="27" t="s">
        <v>40</v>
      </c>
      <c r="F902" s="27" t="s">
        <v>58</v>
      </c>
      <c r="G902" s="27" t="s">
        <v>59</v>
      </c>
      <c r="H902" s="27" t="s">
        <v>26</v>
      </c>
      <c r="I902" s="29">
        <v>0.45</v>
      </c>
      <c r="J902" s="30">
        <v>5500</v>
      </c>
      <c r="K902" s="31">
        <f t="shared" si="6"/>
        <v>2475</v>
      </c>
      <c r="L902" s="31">
        <f t="shared" si="7"/>
        <v>1113.75</v>
      </c>
      <c r="M902" s="32">
        <v>0.45</v>
      </c>
      <c r="O902" s="37"/>
      <c r="P902" s="38"/>
      <c r="Q902" s="33"/>
      <c r="R902" s="34"/>
    </row>
    <row r="903" spans="1:18" ht="15.75" customHeight="1" x14ac:dyDescent="0.3">
      <c r="A903" s="22"/>
      <c r="B903" s="27" t="s">
        <v>38</v>
      </c>
      <c r="C903" s="27">
        <v>1189833</v>
      </c>
      <c r="D903" s="28">
        <v>44364</v>
      </c>
      <c r="E903" s="27" t="s">
        <v>40</v>
      </c>
      <c r="F903" s="27" t="s">
        <v>58</v>
      </c>
      <c r="G903" s="27" t="s">
        <v>59</v>
      </c>
      <c r="H903" s="27" t="s">
        <v>27</v>
      </c>
      <c r="I903" s="29">
        <v>0.4</v>
      </c>
      <c r="J903" s="30">
        <v>4250</v>
      </c>
      <c r="K903" s="31">
        <f t="shared" si="6"/>
        <v>1700</v>
      </c>
      <c r="L903" s="31">
        <f t="shared" si="7"/>
        <v>680</v>
      </c>
      <c r="M903" s="32">
        <v>0.39999999999999997</v>
      </c>
      <c r="O903" s="37"/>
      <c r="P903" s="38"/>
      <c r="Q903" s="33"/>
      <c r="R903" s="34"/>
    </row>
    <row r="904" spans="1:18" ht="15.75" customHeight="1" x14ac:dyDescent="0.3">
      <c r="A904" s="22"/>
      <c r="B904" s="27" t="s">
        <v>38</v>
      </c>
      <c r="C904" s="27">
        <v>1189833</v>
      </c>
      <c r="D904" s="28">
        <v>44364</v>
      </c>
      <c r="E904" s="27" t="s">
        <v>40</v>
      </c>
      <c r="F904" s="27" t="s">
        <v>58</v>
      </c>
      <c r="G904" s="27" t="s">
        <v>59</v>
      </c>
      <c r="H904" s="27" t="s">
        <v>28</v>
      </c>
      <c r="I904" s="29">
        <v>0.45</v>
      </c>
      <c r="J904" s="30">
        <v>3000</v>
      </c>
      <c r="K904" s="31">
        <f t="shared" si="6"/>
        <v>1350</v>
      </c>
      <c r="L904" s="31">
        <f t="shared" si="7"/>
        <v>810.00000000000011</v>
      </c>
      <c r="M904" s="32">
        <v>0.60000000000000009</v>
      </c>
      <c r="O904" s="37"/>
      <c r="P904" s="38"/>
      <c r="Q904" s="33"/>
      <c r="R904" s="34"/>
    </row>
    <row r="905" spans="1:18" ht="15.75" customHeight="1" x14ac:dyDescent="0.3">
      <c r="A905" s="22"/>
      <c r="B905" s="27" t="s">
        <v>38</v>
      </c>
      <c r="C905" s="27">
        <v>1189833</v>
      </c>
      <c r="D905" s="28">
        <v>44364</v>
      </c>
      <c r="E905" s="27" t="s">
        <v>40</v>
      </c>
      <c r="F905" s="27" t="s">
        <v>58</v>
      </c>
      <c r="G905" s="27" t="s">
        <v>59</v>
      </c>
      <c r="H905" s="27" t="s">
        <v>29</v>
      </c>
      <c r="I905" s="29">
        <v>0.6</v>
      </c>
      <c r="J905" s="30">
        <v>6000</v>
      </c>
      <c r="K905" s="31">
        <f t="shared" si="6"/>
        <v>3600</v>
      </c>
      <c r="L905" s="31">
        <f t="shared" si="7"/>
        <v>900</v>
      </c>
      <c r="M905" s="32">
        <v>0.25</v>
      </c>
      <c r="O905" s="37"/>
      <c r="P905" s="38"/>
      <c r="Q905" s="33"/>
      <c r="R905" s="34"/>
    </row>
    <row r="906" spans="1:18" ht="15.75" customHeight="1" x14ac:dyDescent="0.3">
      <c r="A906" s="22"/>
      <c r="B906" s="27" t="s">
        <v>38</v>
      </c>
      <c r="C906" s="27">
        <v>1189833</v>
      </c>
      <c r="D906" s="28">
        <v>44393</v>
      </c>
      <c r="E906" s="27" t="s">
        <v>40</v>
      </c>
      <c r="F906" s="27" t="s">
        <v>58</v>
      </c>
      <c r="G906" s="27" t="s">
        <v>59</v>
      </c>
      <c r="H906" s="27" t="s">
        <v>24</v>
      </c>
      <c r="I906" s="29">
        <v>0.4</v>
      </c>
      <c r="J906" s="30">
        <v>7500</v>
      </c>
      <c r="K906" s="31">
        <f t="shared" si="6"/>
        <v>3000</v>
      </c>
      <c r="L906" s="31">
        <f t="shared" si="7"/>
        <v>1350</v>
      </c>
      <c r="M906" s="32">
        <v>0.45</v>
      </c>
      <c r="O906" s="37"/>
      <c r="P906" s="38"/>
      <c r="Q906" s="33"/>
      <c r="R906" s="34"/>
    </row>
    <row r="907" spans="1:18" ht="15.75" customHeight="1" x14ac:dyDescent="0.3">
      <c r="A907" s="22"/>
      <c r="B907" s="27" t="s">
        <v>38</v>
      </c>
      <c r="C907" s="27">
        <v>1189833</v>
      </c>
      <c r="D907" s="28">
        <v>44393</v>
      </c>
      <c r="E907" s="27" t="s">
        <v>40</v>
      </c>
      <c r="F907" s="27" t="s">
        <v>58</v>
      </c>
      <c r="G907" s="27" t="s">
        <v>59</v>
      </c>
      <c r="H907" s="27" t="s">
        <v>25</v>
      </c>
      <c r="I907" s="29">
        <v>0.45</v>
      </c>
      <c r="J907" s="30">
        <v>6000</v>
      </c>
      <c r="K907" s="31">
        <f t="shared" si="6"/>
        <v>2700</v>
      </c>
      <c r="L907" s="31">
        <f t="shared" si="7"/>
        <v>810</v>
      </c>
      <c r="M907" s="32">
        <v>0.3</v>
      </c>
      <c r="O907" s="37"/>
      <c r="P907" s="38"/>
      <c r="Q907" s="33"/>
      <c r="R907" s="34"/>
    </row>
    <row r="908" spans="1:18" ht="15.75" customHeight="1" x14ac:dyDescent="0.3">
      <c r="A908" s="22"/>
      <c r="B908" s="27" t="s">
        <v>38</v>
      </c>
      <c r="C908" s="27">
        <v>1189833</v>
      </c>
      <c r="D908" s="28">
        <v>44393</v>
      </c>
      <c r="E908" s="27" t="s">
        <v>40</v>
      </c>
      <c r="F908" s="27" t="s">
        <v>58</v>
      </c>
      <c r="G908" s="27" t="s">
        <v>59</v>
      </c>
      <c r="H908" s="27" t="s">
        <v>26</v>
      </c>
      <c r="I908" s="29">
        <v>0.45</v>
      </c>
      <c r="J908" s="30">
        <v>5500</v>
      </c>
      <c r="K908" s="31">
        <f t="shared" si="6"/>
        <v>2475</v>
      </c>
      <c r="L908" s="31">
        <f t="shared" si="7"/>
        <v>1113.75</v>
      </c>
      <c r="M908" s="32">
        <v>0.45</v>
      </c>
      <c r="O908" s="37"/>
      <c r="P908" s="38"/>
      <c r="Q908" s="33"/>
      <c r="R908" s="34"/>
    </row>
    <row r="909" spans="1:18" ht="15.75" customHeight="1" x14ac:dyDescent="0.3">
      <c r="A909" s="22"/>
      <c r="B909" s="27" t="s">
        <v>38</v>
      </c>
      <c r="C909" s="27">
        <v>1189833</v>
      </c>
      <c r="D909" s="28">
        <v>44393</v>
      </c>
      <c r="E909" s="27" t="s">
        <v>40</v>
      </c>
      <c r="F909" s="27" t="s">
        <v>58</v>
      </c>
      <c r="G909" s="27" t="s">
        <v>59</v>
      </c>
      <c r="H909" s="27" t="s">
        <v>27</v>
      </c>
      <c r="I909" s="29">
        <v>0.4</v>
      </c>
      <c r="J909" s="30">
        <v>4500</v>
      </c>
      <c r="K909" s="31">
        <f t="shared" si="6"/>
        <v>1800</v>
      </c>
      <c r="L909" s="31">
        <f t="shared" si="7"/>
        <v>719.99999999999989</v>
      </c>
      <c r="M909" s="32">
        <v>0.39999999999999997</v>
      </c>
      <c r="O909" s="37"/>
      <c r="P909" s="38"/>
      <c r="Q909" s="33"/>
      <c r="R909" s="34"/>
    </row>
    <row r="910" spans="1:18" ht="15.75" customHeight="1" x14ac:dyDescent="0.3">
      <c r="A910" s="22"/>
      <c r="B910" s="27" t="s">
        <v>38</v>
      </c>
      <c r="C910" s="27">
        <v>1189833</v>
      </c>
      <c r="D910" s="28">
        <v>44393</v>
      </c>
      <c r="E910" s="27" t="s">
        <v>40</v>
      </c>
      <c r="F910" s="27" t="s">
        <v>58</v>
      </c>
      <c r="G910" s="27" t="s">
        <v>59</v>
      </c>
      <c r="H910" s="27" t="s">
        <v>28</v>
      </c>
      <c r="I910" s="29">
        <v>0.45</v>
      </c>
      <c r="J910" s="30">
        <v>4750</v>
      </c>
      <c r="K910" s="31">
        <f t="shared" si="6"/>
        <v>2137.5</v>
      </c>
      <c r="L910" s="31">
        <f t="shared" si="7"/>
        <v>1282.5000000000002</v>
      </c>
      <c r="M910" s="32">
        <v>0.60000000000000009</v>
      </c>
      <c r="O910" s="37"/>
      <c r="P910" s="38"/>
      <c r="Q910" s="33"/>
      <c r="R910" s="34"/>
    </row>
    <row r="911" spans="1:18" ht="15.75" customHeight="1" x14ac:dyDescent="0.3">
      <c r="A911" s="22"/>
      <c r="B911" s="27" t="s">
        <v>38</v>
      </c>
      <c r="C911" s="27">
        <v>1189833</v>
      </c>
      <c r="D911" s="28">
        <v>44393</v>
      </c>
      <c r="E911" s="27" t="s">
        <v>40</v>
      </c>
      <c r="F911" s="27" t="s">
        <v>58</v>
      </c>
      <c r="G911" s="27" t="s">
        <v>59</v>
      </c>
      <c r="H911" s="27" t="s">
        <v>29</v>
      </c>
      <c r="I911" s="29">
        <v>0.6</v>
      </c>
      <c r="J911" s="30">
        <v>4750</v>
      </c>
      <c r="K911" s="31">
        <f t="shared" si="6"/>
        <v>2850</v>
      </c>
      <c r="L911" s="31">
        <f t="shared" si="7"/>
        <v>712.5</v>
      </c>
      <c r="M911" s="32">
        <v>0.25</v>
      </c>
      <c r="O911" s="37"/>
      <c r="P911" s="38"/>
      <c r="Q911" s="33"/>
      <c r="R911" s="34"/>
    </row>
    <row r="912" spans="1:18" ht="15.75" customHeight="1" x14ac:dyDescent="0.3">
      <c r="A912" s="22"/>
      <c r="B912" s="27" t="s">
        <v>38</v>
      </c>
      <c r="C912" s="27">
        <v>1189833</v>
      </c>
      <c r="D912" s="28">
        <v>44425</v>
      </c>
      <c r="E912" s="27" t="s">
        <v>40</v>
      </c>
      <c r="F912" s="27" t="s">
        <v>58</v>
      </c>
      <c r="G912" s="27" t="s">
        <v>59</v>
      </c>
      <c r="H912" s="27" t="s">
        <v>24</v>
      </c>
      <c r="I912" s="29">
        <v>0.45</v>
      </c>
      <c r="J912" s="30">
        <v>6750</v>
      </c>
      <c r="K912" s="31">
        <f t="shared" si="6"/>
        <v>3037.5</v>
      </c>
      <c r="L912" s="31">
        <f t="shared" si="7"/>
        <v>1366.875</v>
      </c>
      <c r="M912" s="32">
        <v>0.45</v>
      </c>
      <c r="O912" s="37"/>
      <c r="P912" s="38"/>
      <c r="Q912" s="33"/>
      <c r="R912" s="34"/>
    </row>
    <row r="913" spans="1:18" ht="15.75" customHeight="1" x14ac:dyDescent="0.3">
      <c r="A913" s="22"/>
      <c r="B913" s="27" t="s">
        <v>38</v>
      </c>
      <c r="C913" s="27">
        <v>1189833</v>
      </c>
      <c r="D913" s="28">
        <v>44425</v>
      </c>
      <c r="E913" s="27" t="s">
        <v>40</v>
      </c>
      <c r="F913" s="27" t="s">
        <v>58</v>
      </c>
      <c r="G913" s="27" t="s">
        <v>59</v>
      </c>
      <c r="H913" s="27" t="s">
        <v>25</v>
      </c>
      <c r="I913" s="29">
        <v>0.55000000000000004</v>
      </c>
      <c r="J913" s="30">
        <v>6250</v>
      </c>
      <c r="K913" s="31">
        <f t="shared" si="6"/>
        <v>3437.5000000000005</v>
      </c>
      <c r="L913" s="31">
        <f t="shared" si="7"/>
        <v>1031.25</v>
      </c>
      <c r="M913" s="32">
        <v>0.3</v>
      </c>
      <c r="O913" s="37"/>
      <c r="P913" s="38"/>
      <c r="Q913" s="33"/>
      <c r="R913" s="34"/>
    </row>
    <row r="914" spans="1:18" ht="15.75" customHeight="1" x14ac:dyDescent="0.3">
      <c r="A914" s="22"/>
      <c r="B914" s="27" t="s">
        <v>38</v>
      </c>
      <c r="C914" s="27">
        <v>1189833</v>
      </c>
      <c r="D914" s="28">
        <v>44425</v>
      </c>
      <c r="E914" s="27" t="s">
        <v>40</v>
      </c>
      <c r="F914" s="27" t="s">
        <v>58</v>
      </c>
      <c r="G914" s="27" t="s">
        <v>59</v>
      </c>
      <c r="H914" s="27" t="s">
        <v>26</v>
      </c>
      <c r="I914" s="29">
        <v>0.5</v>
      </c>
      <c r="J914" s="30">
        <v>5000</v>
      </c>
      <c r="K914" s="31">
        <f t="shared" si="6"/>
        <v>2500</v>
      </c>
      <c r="L914" s="31">
        <f t="shared" si="7"/>
        <v>1125</v>
      </c>
      <c r="M914" s="32">
        <v>0.45</v>
      </c>
      <c r="O914" s="37"/>
      <c r="P914" s="38"/>
      <c r="Q914" s="33"/>
      <c r="R914" s="34"/>
    </row>
    <row r="915" spans="1:18" ht="15.75" customHeight="1" x14ac:dyDescent="0.3">
      <c r="A915" s="22"/>
      <c r="B915" s="27" t="s">
        <v>38</v>
      </c>
      <c r="C915" s="27">
        <v>1189833</v>
      </c>
      <c r="D915" s="28">
        <v>44425</v>
      </c>
      <c r="E915" s="27" t="s">
        <v>40</v>
      </c>
      <c r="F915" s="27" t="s">
        <v>58</v>
      </c>
      <c r="G915" s="27" t="s">
        <v>59</v>
      </c>
      <c r="H915" s="27" t="s">
        <v>27</v>
      </c>
      <c r="I915" s="29">
        <v>0.45</v>
      </c>
      <c r="J915" s="30">
        <v>4250</v>
      </c>
      <c r="K915" s="31">
        <f t="shared" si="6"/>
        <v>1912.5</v>
      </c>
      <c r="L915" s="31">
        <f t="shared" si="7"/>
        <v>764.99999999999989</v>
      </c>
      <c r="M915" s="32">
        <v>0.39999999999999997</v>
      </c>
      <c r="O915" s="37"/>
      <c r="P915" s="38"/>
      <c r="Q915" s="33"/>
      <c r="R915" s="34"/>
    </row>
    <row r="916" spans="1:18" ht="15.75" customHeight="1" x14ac:dyDescent="0.3">
      <c r="A916" s="22"/>
      <c r="B916" s="27" t="s">
        <v>38</v>
      </c>
      <c r="C916" s="27">
        <v>1189833</v>
      </c>
      <c r="D916" s="28">
        <v>44425</v>
      </c>
      <c r="E916" s="27" t="s">
        <v>40</v>
      </c>
      <c r="F916" s="27" t="s">
        <v>58</v>
      </c>
      <c r="G916" s="27" t="s">
        <v>59</v>
      </c>
      <c r="H916" s="27" t="s">
        <v>28</v>
      </c>
      <c r="I916" s="29">
        <v>0.54999999999999993</v>
      </c>
      <c r="J916" s="30">
        <v>4250</v>
      </c>
      <c r="K916" s="31">
        <f t="shared" si="6"/>
        <v>2337.4999999999995</v>
      </c>
      <c r="L916" s="31">
        <f t="shared" si="7"/>
        <v>1402.5</v>
      </c>
      <c r="M916" s="32">
        <v>0.60000000000000009</v>
      </c>
      <c r="O916" s="37"/>
      <c r="P916" s="38"/>
      <c r="Q916" s="33"/>
      <c r="R916" s="34"/>
    </row>
    <row r="917" spans="1:18" ht="15.75" customHeight="1" x14ac:dyDescent="0.3">
      <c r="A917" s="22"/>
      <c r="B917" s="27" t="s">
        <v>38</v>
      </c>
      <c r="C917" s="27">
        <v>1189833</v>
      </c>
      <c r="D917" s="28">
        <v>44425</v>
      </c>
      <c r="E917" s="27" t="s">
        <v>40</v>
      </c>
      <c r="F917" s="27" t="s">
        <v>58</v>
      </c>
      <c r="G917" s="27" t="s">
        <v>59</v>
      </c>
      <c r="H917" s="27" t="s">
        <v>29</v>
      </c>
      <c r="I917" s="29">
        <v>0.6</v>
      </c>
      <c r="J917" s="30">
        <v>4000</v>
      </c>
      <c r="K917" s="31">
        <f t="shared" si="6"/>
        <v>2400</v>
      </c>
      <c r="L917" s="31">
        <f t="shared" si="7"/>
        <v>600</v>
      </c>
      <c r="M917" s="32">
        <v>0.25</v>
      </c>
      <c r="O917" s="37"/>
      <c r="P917" s="38"/>
      <c r="Q917" s="33"/>
      <c r="R917" s="34"/>
    </row>
    <row r="918" spans="1:18" ht="15.75" customHeight="1" x14ac:dyDescent="0.3">
      <c r="A918" s="22"/>
      <c r="B918" s="27" t="s">
        <v>38</v>
      </c>
      <c r="C918" s="27">
        <v>1189833</v>
      </c>
      <c r="D918" s="28">
        <v>44457</v>
      </c>
      <c r="E918" s="27" t="s">
        <v>40</v>
      </c>
      <c r="F918" s="27" t="s">
        <v>58</v>
      </c>
      <c r="G918" s="27" t="s">
        <v>59</v>
      </c>
      <c r="H918" s="27" t="s">
        <v>24</v>
      </c>
      <c r="I918" s="29">
        <v>0.45</v>
      </c>
      <c r="J918" s="30">
        <v>6000</v>
      </c>
      <c r="K918" s="31">
        <f t="shared" si="6"/>
        <v>2700</v>
      </c>
      <c r="L918" s="31">
        <f t="shared" si="7"/>
        <v>1215</v>
      </c>
      <c r="M918" s="32">
        <v>0.45</v>
      </c>
      <c r="O918" s="37"/>
      <c r="P918" s="38"/>
      <c r="Q918" s="33"/>
      <c r="R918" s="34"/>
    </row>
    <row r="919" spans="1:18" ht="15.75" customHeight="1" x14ac:dyDescent="0.3">
      <c r="A919" s="22"/>
      <c r="B919" s="27" t="s">
        <v>38</v>
      </c>
      <c r="C919" s="27">
        <v>1189833</v>
      </c>
      <c r="D919" s="28">
        <v>44457</v>
      </c>
      <c r="E919" s="27" t="s">
        <v>40</v>
      </c>
      <c r="F919" s="27" t="s">
        <v>58</v>
      </c>
      <c r="G919" s="27" t="s">
        <v>59</v>
      </c>
      <c r="H919" s="27" t="s">
        <v>25</v>
      </c>
      <c r="I919" s="29">
        <v>0.5</v>
      </c>
      <c r="J919" s="30">
        <v>6000</v>
      </c>
      <c r="K919" s="31">
        <f t="shared" si="6"/>
        <v>3000</v>
      </c>
      <c r="L919" s="31">
        <f t="shared" si="7"/>
        <v>900</v>
      </c>
      <c r="M919" s="32">
        <v>0.3</v>
      </c>
      <c r="O919" s="37"/>
      <c r="P919" s="38"/>
      <c r="Q919" s="33"/>
      <c r="R919" s="34"/>
    </row>
    <row r="920" spans="1:18" ht="15.75" customHeight="1" x14ac:dyDescent="0.3">
      <c r="A920" s="22"/>
      <c r="B920" s="27" t="s">
        <v>38</v>
      </c>
      <c r="C920" s="27">
        <v>1189833</v>
      </c>
      <c r="D920" s="28">
        <v>44457</v>
      </c>
      <c r="E920" s="27" t="s">
        <v>40</v>
      </c>
      <c r="F920" s="27" t="s">
        <v>58</v>
      </c>
      <c r="G920" s="27" t="s">
        <v>59</v>
      </c>
      <c r="H920" s="27" t="s">
        <v>26</v>
      </c>
      <c r="I920" s="29">
        <v>0.45</v>
      </c>
      <c r="J920" s="30">
        <v>4500</v>
      </c>
      <c r="K920" s="31">
        <f t="shared" si="6"/>
        <v>2025</v>
      </c>
      <c r="L920" s="31">
        <f t="shared" si="7"/>
        <v>911.25</v>
      </c>
      <c r="M920" s="32">
        <v>0.45</v>
      </c>
      <c r="O920" s="37"/>
      <c r="P920" s="38"/>
      <c r="Q920" s="33"/>
      <c r="R920" s="34"/>
    </row>
    <row r="921" spans="1:18" ht="15.75" customHeight="1" x14ac:dyDescent="0.3">
      <c r="A921" s="22"/>
      <c r="B921" s="27" t="s">
        <v>38</v>
      </c>
      <c r="C921" s="27">
        <v>1189833</v>
      </c>
      <c r="D921" s="28">
        <v>44457</v>
      </c>
      <c r="E921" s="27" t="s">
        <v>40</v>
      </c>
      <c r="F921" s="27" t="s">
        <v>58</v>
      </c>
      <c r="G921" s="27" t="s">
        <v>59</v>
      </c>
      <c r="H921" s="27" t="s">
        <v>27</v>
      </c>
      <c r="I921" s="29">
        <v>0.45</v>
      </c>
      <c r="J921" s="30">
        <v>4000</v>
      </c>
      <c r="K921" s="31">
        <f t="shared" si="6"/>
        <v>1800</v>
      </c>
      <c r="L921" s="31">
        <f t="shared" si="7"/>
        <v>719.99999999999989</v>
      </c>
      <c r="M921" s="32">
        <v>0.39999999999999997</v>
      </c>
      <c r="O921" s="37"/>
      <c r="P921" s="38"/>
      <c r="Q921" s="33"/>
      <c r="R921" s="34"/>
    </row>
    <row r="922" spans="1:18" ht="15.75" customHeight="1" x14ac:dyDescent="0.3">
      <c r="A922" s="22"/>
      <c r="B922" s="27" t="s">
        <v>38</v>
      </c>
      <c r="C922" s="27">
        <v>1189833</v>
      </c>
      <c r="D922" s="28">
        <v>44457</v>
      </c>
      <c r="E922" s="27" t="s">
        <v>40</v>
      </c>
      <c r="F922" s="27" t="s">
        <v>58</v>
      </c>
      <c r="G922" s="27" t="s">
        <v>59</v>
      </c>
      <c r="H922" s="27" t="s">
        <v>28</v>
      </c>
      <c r="I922" s="29">
        <v>0.54999999999999993</v>
      </c>
      <c r="J922" s="30">
        <v>4000</v>
      </c>
      <c r="K922" s="31">
        <f t="shared" si="6"/>
        <v>2199.9999999999995</v>
      </c>
      <c r="L922" s="31">
        <f t="shared" si="7"/>
        <v>1320</v>
      </c>
      <c r="M922" s="32">
        <v>0.60000000000000009</v>
      </c>
      <c r="O922" s="37"/>
      <c r="P922" s="38"/>
      <c r="Q922" s="33"/>
      <c r="R922" s="34"/>
    </row>
    <row r="923" spans="1:18" ht="15.75" customHeight="1" x14ac:dyDescent="0.3">
      <c r="A923" s="22"/>
      <c r="B923" s="27" t="s">
        <v>38</v>
      </c>
      <c r="C923" s="27">
        <v>1189833</v>
      </c>
      <c r="D923" s="28">
        <v>44457</v>
      </c>
      <c r="E923" s="27" t="s">
        <v>40</v>
      </c>
      <c r="F923" s="27" t="s">
        <v>58</v>
      </c>
      <c r="G923" s="27" t="s">
        <v>59</v>
      </c>
      <c r="H923" s="27" t="s">
        <v>29</v>
      </c>
      <c r="I923" s="29">
        <v>0.6</v>
      </c>
      <c r="J923" s="30">
        <v>4500</v>
      </c>
      <c r="K923" s="31">
        <f t="shared" si="6"/>
        <v>2700</v>
      </c>
      <c r="L923" s="31">
        <f t="shared" si="7"/>
        <v>675</v>
      </c>
      <c r="M923" s="32">
        <v>0.25</v>
      </c>
      <c r="O923" s="37"/>
      <c r="P923" s="38"/>
      <c r="Q923" s="33"/>
      <c r="R923" s="34"/>
    </row>
    <row r="924" spans="1:18" ht="15.75" customHeight="1" x14ac:dyDescent="0.3">
      <c r="A924" s="22"/>
      <c r="B924" s="27" t="s">
        <v>38</v>
      </c>
      <c r="C924" s="27">
        <v>1189833</v>
      </c>
      <c r="D924" s="28">
        <v>44486</v>
      </c>
      <c r="E924" s="27" t="s">
        <v>40</v>
      </c>
      <c r="F924" s="27" t="s">
        <v>58</v>
      </c>
      <c r="G924" s="27" t="s">
        <v>59</v>
      </c>
      <c r="H924" s="27" t="s">
        <v>24</v>
      </c>
      <c r="I924" s="29">
        <v>0.45</v>
      </c>
      <c r="J924" s="30">
        <v>5500</v>
      </c>
      <c r="K924" s="31">
        <f t="shared" si="6"/>
        <v>2475</v>
      </c>
      <c r="L924" s="31">
        <f t="shared" si="7"/>
        <v>1113.75</v>
      </c>
      <c r="M924" s="32">
        <v>0.45</v>
      </c>
      <c r="O924" s="37"/>
      <c r="P924" s="38"/>
      <c r="Q924" s="33"/>
      <c r="R924" s="34"/>
    </row>
    <row r="925" spans="1:18" ht="15.75" customHeight="1" x14ac:dyDescent="0.3">
      <c r="A925" s="22"/>
      <c r="B925" s="27" t="s">
        <v>38</v>
      </c>
      <c r="C925" s="27">
        <v>1189833</v>
      </c>
      <c r="D925" s="28">
        <v>44486</v>
      </c>
      <c r="E925" s="27" t="s">
        <v>40</v>
      </c>
      <c r="F925" s="27" t="s">
        <v>58</v>
      </c>
      <c r="G925" s="27" t="s">
        <v>59</v>
      </c>
      <c r="H925" s="27" t="s">
        <v>25</v>
      </c>
      <c r="I925" s="29">
        <v>0.5</v>
      </c>
      <c r="J925" s="30">
        <v>5500</v>
      </c>
      <c r="K925" s="31">
        <f t="shared" si="6"/>
        <v>2750</v>
      </c>
      <c r="L925" s="31">
        <f t="shared" si="7"/>
        <v>825</v>
      </c>
      <c r="M925" s="32">
        <v>0.3</v>
      </c>
      <c r="O925" s="37"/>
      <c r="P925" s="38"/>
      <c r="Q925" s="33"/>
      <c r="R925" s="34"/>
    </row>
    <row r="926" spans="1:18" ht="15.75" customHeight="1" x14ac:dyDescent="0.3">
      <c r="A926" s="22"/>
      <c r="B926" s="27" t="s">
        <v>38</v>
      </c>
      <c r="C926" s="27">
        <v>1189833</v>
      </c>
      <c r="D926" s="28">
        <v>44486</v>
      </c>
      <c r="E926" s="27" t="s">
        <v>40</v>
      </c>
      <c r="F926" s="27" t="s">
        <v>58</v>
      </c>
      <c r="G926" s="27" t="s">
        <v>59</v>
      </c>
      <c r="H926" s="27" t="s">
        <v>26</v>
      </c>
      <c r="I926" s="29">
        <v>0.45</v>
      </c>
      <c r="J926" s="30">
        <v>4000</v>
      </c>
      <c r="K926" s="31">
        <f t="shared" si="6"/>
        <v>1800</v>
      </c>
      <c r="L926" s="31">
        <f t="shared" si="7"/>
        <v>810</v>
      </c>
      <c r="M926" s="32">
        <v>0.45</v>
      </c>
      <c r="O926" s="37"/>
      <c r="P926" s="38"/>
      <c r="Q926" s="33"/>
      <c r="R926" s="34"/>
    </row>
    <row r="927" spans="1:18" ht="15.75" customHeight="1" x14ac:dyDescent="0.3">
      <c r="A927" s="22"/>
      <c r="B927" s="27" t="s">
        <v>38</v>
      </c>
      <c r="C927" s="27">
        <v>1189833</v>
      </c>
      <c r="D927" s="28">
        <v>44486</v>
      </c>
      <c r="E927" s="27" t="s">
        <v>40</v>
      </c>
      <c r="F927" s="27" t="s">
        <v>58</v>
      </c>
      <c r="G927" s="27" t="s">
        <v>59</v>
      </c>
      <c r="H927" s="27" t="s">
        <v>27</v>
      </c>
      <c r="I927" s="29">
        <v>0.45</v>
      </c>
      <c r="J927" s="30">
        <v>3750</v>
      </c>
      <c r="K927" s="31">
        <f t="shared" si="6"/>
        <v>1687.5</v>
      </c>
      <c r="L927" s="31">
        <f t="shared" si="7"/>
        <v>675</v>
      </c>
      <c r="M927" s="32">
        <v>0.39999999999999997</v>
      </c>
      <c r="O927" s="37"/>
      <c r="P927" s="38"/>
      <c r="Q927" s="33"/>
      <c r="R927" s="34"/>
    </row>
    <row r="928" spans="1:18" ht="15.75" customHeight="1" x14ac:dyDescent="0.3">
      <c r="A928" s="22"/>
      <c r="B928" s="27" t="s">
        <v>38</v>
      </c>
      <c r="C928" s="27">
        <v>1189833</v>
      </c>
      <c r="D928" s="28">
        <v>44486</v>
      </c>
      <c r="E928" s="27" t="s">
        <v>40</v>
      </c>
      <c r="F928" s="27" t="s">
        <v>58</v>
      </c>
      <c r="G928" s="27" t="s">
        <v>59</v>
      </c>
      <c r="H928" s="27" t="s">
        <v>28</v>
      </c>
      <c r="I928" s="29">
        <v>0.54999999999999993</v>
      </c>
      <c r="J928" s="30">
        <v>3500</v>
      </c>
      <c r="K928" s="31">
        <f t="shared" si="6"/>
        <v>1924.9999999999998</v>
      </c>
      <c r="L928" s="31">
        <f t="shared" si="7"/>
        <v>1155</v>
      </c>
      <c r="M928" s="32">
        <v>0.60000000000000009</v>
      </c>
      <c r="O928" s="37"/>
      <c r="P928" s="38"/>
      <c r="Q928" s="33"/>
      <c r="R928" s="34"/>
    </row>
    <row r="929" spans="1:18" ht="15.75" customHeight="1" x14ac:dyDescent="0.3">
      <c r="A929" s="22"/>
      <c r="B929" s="27" t="s">
        <v>38</v>
      </c>
      <c r="C929" s="27">
        <v>1189833</v>
      </c>
      <c r="D929" s="28">
        <v>44486</v>
      </c>
      <c r="E929" s="27" t="s">
        <v>40</v>
      </c>
      <c r="F929" s="27" t="s">
        <v>58</v>
      </c>
      <c r="G929" s="27" t="s">
        <v>59</v>
      </c>
      <c r="H929" s="27" t="s">
        <v>29</v>
      </c>
      <c r="I929" s="29">
        <v>0.6</v>
      </c>
      <c r="J929" s="30">
        <v>4000</v>
      </c>
      <c r="K929" s="31">
        <f t="shared" si="6"/>
        <v>2400</v>
      </c>
      <c r="L929" s="31">
        <f t="shared" si="7"/>
        <v>600</v>
      </c>
      <c r="M929" s="32">
        <v>0.25</v>
      </c>
      <c r="O929" s="37"/>
      <c r="P929" s="38"/>
      <c r="Q929" s="33"/>
      <c r="R929" s="34"/>
    </row>
    <row r="930" spans="1:18" ht="15.75" customHeight="1" x14ac:dyDescent="0.3">
      <c r="A930" s="22"/>
      <c r="B930" s="27" t="s">
        <v>38</v>
      </c>
      <c r="C930" s="27">
        <v>1189833</v>
      </c>
      <c r="D930" s="28">
        <v>44517</v>
      </c>
      <c r="E930" s="27" t="s">
        <v>40</v>
      </c>
      <c r="F930" s="27" t="s">
        <v>58</v>
      </c>
      <c r="G930" s="27" t="s">
        <v>59</v>
      </c>
      <c r="H930" s="27" t="s">
        <v>24</v>
      </c>
      <c r="I930" s="29">
        <v>0.4</v>
      </c>
      <c r="J930" s="30">
        <v>5750</v>
      </c>
      <c r="K930" s="31">
        <f t="shared" si="6"/>
        <v>2300</v>
      </c>
      <c r="L930" s="31">
        <f t="shared" si="7"/>
        <v>1035</v>
      </c>
      <c r="M930" s="32">
        <v>0.45</v>
      </c>
      <c r="O930" s="37"/>
      <c r="P930" s="38"/>
      <c r="Q930" s="33"/>
      <c r="R930" s="34"/>
    </row>
    <row r="931" spans="1:18" ht="15.75" customHeight="1" x14ac:dyDescent="0.3">
      <c r="A931" s="22"/>
      <c r="B931" s="27" t="s">
        <v>38</v>
      </c>
      <c r="C931" s="27">
        <v>1189833</v>
      </c>
      <c r="D931" s="28">
        <v>44517</v>
      </c>
      <c r="E931" s="27" t="s">
        <v>40</v>
      </c>
      <c r="F931" s="27" t="s">
        <v>58</v>
      </c>
      <c r="G931" s="27" t="s">
        <v>59</v>
      </c>
      <c r="H931" s="27" t="s">
        <v>25</v>
      </c>
      <c r="I931" s="29">
        <v>0.45000000000000007</v>
      </c>
      <c r="J931" s="30">
        <v>5750</v>
      </c>
      <c r="K931" s="31">
        <f t="shared" si="6"/>
        <v>2587.5000000000005</v>
      </c>
      <c r="L931" s="31">
        <f t="shared" si="7"/>
        <v>776.25000000000011</v>
      </c>
      <c r="M931" s="32">
        <v>0.3</v>
      </c>
      <c r="O931" s="37"/>
      <c r="P931" s="38"/>
      <c r="Q931" s="33"/>
      <c r="R931" s="34"/>
    </row>
    <row r="932" spans="1:18" ht="15.75" customHeight="1" x14ac:dyDescent="0.3">
      <c r="A932" s="22"/>
      <c r="B932" s="27" t="s">
        <v>38</v>
      </c>
      <c r="C932" s="27">
        <v>1189833</v>
      </c>
      <c r="D932" s="28">
        <v>44517</v>
      </c>
      <c r="E932" s="27" t="s">
        <v>40</v>
      </c>
      <c r="F932" s="27" t="s">
        <v>58</v>
      </c>
      <c r="G932" s="27" t="s">
        <v>59</v>
      </c>
      <c r="H932" s="27" t="s">
        <v>26</v>
      </c>
      <c r="I932" s="29">
        <v>0.4</v>
      </c>
      <c r="J932" s="30">
        <v>4250</v>
      </c>
      <c r="K932" s="31">
        <f t="shared" si="6"/>
        <v>1700</v>
      </c>
      <c r="L932" s="31">
        <f t="shared" si="7"/>
        <v>765</v>
      </c>
      <c r="M932" s="32">
        <v>0.45</v>
      </c>
      <c r="O932" s="37"/>
      <c r="P932" s="38"/>
      <c r="Q932" s="33"/>
      <c r="R932" s="34"/>
    </row>
    <row r="933" spans="1:18" ht="15.75" customHeight="1" x14ac:dyDescent="0.3">
      <c r="A933" s="22"/>
      <c r="B933" s="27" t="s">
        <v>38</v>
      </c>
      <c r="C933" s="27">
        <v>1189833</v>
      </c>
      <c r="D933" s="28">
        <v>44517</v>
      </c>
      <c r="E933" s="27" t="s">
        <v>40</v>
      </c>
      <c r="F933" s="27" t="s">
        <v>58</v>
      </c>
      <c r="G933" s="27" t="s">
        <v>59</v>
      </c>
      <c r="H933" s="27" t="s">
        <v>27</v>
      </c>
      <c r="I933" s="29">
        <v>0.4</v>
      </c>
      <c r="J933" s="30">
        <v>4250</v>
      </c>
      <c r="K933" s="31">
        <f t="shared" si="6"/>
        <v>1700</v>
      </c>
      <c r="L933" s="31">
        <f t="shared" si="7"/>
        <v>680</v>
      </c>
      <c r="M933" s="32">
        <v>0.39999999999999997</v>
      </c>
      <c r="O933" s="37"/>
      <c r="P933" s="38"/>
      <c r="Q933" s="33"/>
      <c r="R933" s="34"/>
    </row>
    <row r="934" spans="1:18" ht="15.75" customHeight="1" x14ac:dyDescent="0.3">
      <c r="A934" s="22"/>
      <c r="B934" s="27" t="s">
        <v>38</v>
      </c>
      <c r="C934" s="27">
        <v>1189833</v>
      </c>
      <c r="D934" s="28">
        <v>44517</v>
      </c>
      <c r="E934" s="27" t="s">
        <v>40</v>
      </c>
      <c r="F934" s="27" t="s">
        <v>58</v>
      </c>
      <c r="G934" s="27" t="s">
        <v>59</v>
      </c>
      <c r="H934" s="27" t="s">
        <v>28</v>
      </c>
      <c r="I934" s="29">
        <v>0.54999999999999993</v>
      </c>
      <c r="J934" s="30">
        <v>3750</v>
      </c>
      <c r="K934" s="31">
        <f t="shared" si="6"/>
        <v>2062.4999999999995</v>
      </c>
      <c r="L934" s="31">
        <f t="shared" si="7"/>
        <v>1237.5</v>
      </c>
      <c r="M934" s="32">
        <v>0.60000000000000009</v>
      </c>
      <c r="O934" s="37"/>
      <c r="P934" s="38"/>
      <c r="Q934" s="33"/>
      <c r="R934" s="34"/>
    </row>
    <row r="935" spans="1:18" ht="15.75" customHeight="1" x14ac:dyDescent="0.3">
      <c r="A935" s="22"/>
      <c r="B935" s="27" t="s">
        <v>38</v>
      </c>
      <c r="C935" s="27">
        <v>1189833</v>
      </c>
      <c r="D935" s="28">
        <v>44517</v>
      </c>
      <c r="E935" s="27" t="s">
        <v>40</v>
      </c>
      <c r="F935" s="27" t="s">
        <v>58</v>
      </c>
      <c r="G935" s="27" t="s">
        <v>59</v>
      </c>
      <c r="H935" s="27" t="s">
        <v>29</v>
      </c>
      <c r="I935" s="29">
        <v>0.6</v>
      </c>
      <c r="J935" s="30">
        <v>4750</v>
      </c>
      <c r="K935" s="31">
        <f t="shared" si="6"/>
        <v>2850</v>
      </c>
      <c r="L935" s="31">
        <f t="shared" si="7"/>
        <v>712.5</v>
      </c>
      <c r="M935" s="32">
        <v>0.25</v>
      </c>
      <c r="O935" s="37"/>
      <c r="P935" s="38"/>
      <c r="Q935" s="33"/>
      <c r="R935" s="34"/>
    </row>
    <row r="936" spans="1:18" ht="15.75" customHeight="1" x14ac:dyDescent="0.3">
      <c r="A936" s="22"/>
      <c r="B936" s="27" t="s">
        <v>38</v>
      </c>
      <c r="C936" s="27">
        <v>1189833</v>
      </c>
      <c r="D936" s="28">
        <v>44546</v>
      </c>
      <c r="E936" s="27" t="s">
        <v>40</v>
      </c>
      <c r="F936" s="27" t="s">
        <v>58</v>
      </c>
      <c r="G936" s="27" t="s">
        <v>59</v>
      </c>
      <c r="H936" s="27" t="s">
        <v>24</v>
      </c>
      <c r="I936" s="29">
        <v>0.45</v>
      </c>
      <c r="J936" s="30">
        <v>6750</v>
      </c>
      <c r="K936" s="31">
        <f t="shared" si="6"/>
        <v>3037.5</v>
      </c>
      <c r="L936" s="31">
        <f t="shared" si="7"/>
        <v>1366.875</v>
      </c>
      <c r="M936" s="32">
        <v>0.45</v>
      </c>
      <c r="O936" s="37"/>
      <c r="P936" s="38"/>
      <c r="Q936" s="33"/>
      <c r="R936" s="34"/>
    </row>
    <row r="937" spans="1:18" ht="15.75" customHeight="1" x14ac:dyDescent="0.3">
      <c r="A937" s="22"/>
      <c r="B937" s="27" t="s">
        <v>38</v>
      </c>
      <c r="C937" s="27">
        <v>1189833</v>
      </c>
      <c r="D937" s="28">
        <v>44546</v>
      </c>
      <c r="E937" s="27" t="s">
        <v>40</v>
      </c>
      <c r="F937" s="27" t="s">
        <v>58</v>
      </c>
      <c r="G937" s="27" t="s">
        <v>59</v>
      </c>
      <c r="H937" s="27" t="s">
        <v>25</v>
      </c>
      <c r="I937" s="29">
        <v>0.5</v>
      </c>
      <c r="J937" s="30">
        <v>6750</v>
      </c>
      <c r="K937" s="31">
        <f t="shared" si="6"/>
        <v>3375</v>
      </c>
      <c r="L937" s="31">
        <f t="shared" si="7"/>
        <v>1012.5</v>
      </c>
      <c r="M937" s="32">
        <v>0.3</v>
      </c>
      <c r="O937" s="37"/>
      <c r="P937" s="38"/>
      <c r="Q937" s="33"/>
      <c r="R937" s="34"/>
    </row>
    <row r="938" spans="1:18" ht="15.75" customHeight="1" x14ac:dyDescent="0.3">
      <c r="A938" s="22"/>
      <c r="B938" s="27" t="s">
        <v>38</v>
      </c>
      <c r="C938" s="27">
        <v>1189833</v>
      </c>
      <c r="D938" s="28">
        <v>44546</v>
      </c>
      <c r="E938" s="27" t="s">
        <v>40</v>
      </c>
      <c r="F938" s="27" t="s">
        <v>58</v>
      </c>
      <c r="G938" s="27" t="s">
        <v>59</v>
      </c>
      <c r="H938" s="27" t="s">
        <v>26</v>
      </c>
      <c r="I938" s="29">
        <v>0.45</v>
      </c>
      <c r="J938" s="30">
        <v>4750</v>
      </c>
      <c r="K938" s="31">
        <f t="shared" si="6"/>
        <v>2137.5</v>
      </c>
      <c r="L938" s="31">
        <f t="shared" si="7"/>
        <v>961.875</v>
      </c>
      <c r="M938" s="32">
        <v>0.45</v>
      </c>
      <c r="O938" s="37"/>
      <c r="P938" s="38"/>
      <c r="Q938" s="33"/>
      <c r="R938" s="34"/>
    </row>
    <row r="939" spans="1:18" ht="15.75" customHeight="1" x14ac:dyDescent="0.3">
      <c r="A939" s="22"/>
      <c r="B939" s="27" t="s">
        <v>38</v>
      </c>
      <c r="C939" s="27">
        <v>1189833</v>
      </c>
      <c r="D939" s="28">
        <v>44546</v>
      </c>
      <c r="E939" s="27" t="s">
        <v>40</v>
      </c>
      <c r="F939" s="27" t="s">
        <v>58</v>
      </c>
      <c r="G939" s="27" t="s">
        <v>59</v>
      </c>
      <c r="H939" s="27" t="s">
        <v>27</v>
      </c>
      <c r="I939" s="29">
        <v>0.45</v>
      </c>
      <c r="J939" s="30">
        <v>4750</v>
      </c>
      <c r="K939" s="31">
        <f t="shared" si="6"/>
        <v>2137.5</v>
      </c>
      <c r="L939" s="31">
        <f t="shared" si="7"/>
        <v>854.99999999999989</v>
      </c>
      <c r="M939" s="32">
        <v>0.39999999999999997</v>
      </c>
      <c r="O939" s="37"/>
      <c r="P939" s="38"/>
      <c r="Q939" s="33"/>
      <c r="R939" s="34"/>
    </row>
    <row r="940" spans="1:18" ht="15.75" customHeight="1" x14ac:dyDescent="0.3">
      <c r="A940" s="22"/>
      <c r="B940" s="27" t="s">
        <v>38</v>
      </c>
      <c r="C940" s="27">
        <v>1189833</v>
      </c>
      <c r="D940" s="28">
        <v>44546</v>
      </c>
      <c r="E940" s="27" t="s">
        <v>40</v>
      </c>
      <c r="F940" s="27" t="s">
        <v>58</v>
      </c>
      <c r="G940" s="27" t="s">
        <v>59</v>
      </c>
      <c r="H940" s="27" t="s">
        <v>28</v>
      </c>
      <c r="I940" s="29">
        <v>0.54999999999999993</v>
      </c>
      <c r="J940" s="30">
        <v>4000</v>
      </c>
      <c r="K940" s="31">
        <f t="shared" si="6"/>
        <v>2199.9999999999995</v>
      </c>
      <c r="L940" s="31">
        <f t="shared" si="7"/>
        <v>1320</v>
      </c>
      <c r="M940" s="32">
        <v>0.60000000000000009</v>
      </c>
      <c r="O940" s="37"/>
      <c r="P940" s="38"/>
      <c r="Q940" s="33"/>
      <c r="R940" s="34"/>
    </row>
    <row r="941" spans="1:18" ht="15.75" customHeight="1" x14ac:dyDescent="0.3">
      <c r="A941" s="22"/>
      <c r="B941" s="27" t="s">
        <v>38</v>
      </c>
      <c r="C941" s="27">
        <v>1189833</v>
      </c>
      <c r="D941" s="28">
        <v>44546</v>
      </c>
      <c r="E941" s="27" t="s">
        <v>40</v>
      </c>
      <c r="F941" s="27" t="s">
        <v>58</v>
      </c>
      <c r="G941" s="27" t="s">
        <v>59</v>
      </c>
      <c r="H941" s="27" t="s">
        <v>29</v>
      </c>
      <c r="I941" s="29">
        <v>0.6</v>
      </c>
      <c r="J941" s="30">
        <v>5000</v>
      </c>
      <c r="K941" s="31">
        <f t="shared" si="6"/>
        <v>3000</v>
      </c>
      <c r="L941" s="31">
        <f t="shared" si="7"/>
        <v>750</v>
      </c>
      <c r="M941" s="32">
        <v>0.25</v>
      </c>
      <c r="O941" s="37"/>
      <c r="P941" s="38"/>
      <c r="Q941" s="33"/>
      <c r="R941" s="34"/>
    </row>
    <row r="942" spans="1:18" ht="15.75" customHeight="1" x14ac:dyDescent="0.3">
      <c r="A942" s="22" t="s">
        <v>46</v>
      </c>
      <c r="B942" s="27" t="s">
        <v>30</v>
      </c>
      <c r="C942" s="27">
        <v>1197831</v>
      </c>
      <c r="D942" s="28">
        <v>44200</v>
      </c>
      <c r="E942" s="27" t="s">
        <v>31</v>
      </c>
      <c r="F942" s="27" t="s">
        <v>60</v>
      </c>
      <c r="G942" s="27" t="s">
        <v>61</v>
      </c>
      <c r="H942" s="27" t="s">
        <v>24</v>
      </c>
      <c r="I942" s="29">
        <v>0.2</v>
      </c>
      <c r="J942" s="30">
        <v>7000</v>
      </c>
      <c r="K942" s="31">
        <f t="shared" si="6"/>
        <v>1400</v>
      </c>
      <c r="L942" s="31">
        <f t="shared" si="7"/>
        <v>489.99999999999994</v>
      </c>
      <c r="M942" s="32">
        <v>0.35</v>
      </c>
      <c r="O942" s="37"/>
      <c r="P942" s="38"/>
      <c r="Q942" s="33"/>
      <c r="R942" s="34"/>
    </row>
    <row r="943" spans="1:18" ht="15.75" customHeight="1" x14ac:dyDescent="0.3">
      <c r="A943" s="22"/>
      <c r="B943" s="27" t="s">
        <v>30</v>
      </c>
      <c r="C943" s="27">
        <v>1197831</v>
      </c>
      <c r="D943" s="28">
        <v>44200</v>
      </c>
      <c r="E943" s="27" t="s">
        <v>31</v>
      </c>
      <c r="F943" s="27" t="s">
        <v>60</v>
      </c>
      <c r="G943" s="27" t="s">
        <v>61</v>
      </c>
      <c r="H943" s="27" t="s">
        <v>25</v>
      </c>
      <c r="I943" s="29">
        <v>0.3</v>
      </c>
      <c r="J943" s="30">
        <v>7000</v>
      </c>
      <c r="K943" s="31">
        <f t="shared" si="6"/>
        <v>2100</v>
      </c>
      <c r="L943" s="31">
        <f t="shared" si="7"/>
        <v>735</v>
      </c>
      <c r="M943" s="32">
        <v>0.35</v>
      </c>
      <c r="O943" s="37"/>
      <c r="P943" s="38"/>
      <c r="Q943" s="33"/>
      <c r="R943" s="34"/>
    </row>
    <row r="944" spans="1:18" ht="15.75" customHeight="1" x14ac:dyDescent="0.3">
      <c r="A944" s="22"/>
      <c r="B944" s="27" t="s">
        <v>30</v>
      </c>
      <c r="C944" s="27">
        <v>1197831</v>
      </c>
      <c r="D944" s="28">
        <v>44200</v>
      </c>
      <c r="E944" s="27" t="s">
        <v>31</v>
      </c>
      <c r="F944" s="27" t="s">
        <v>60</v>
      </c>
      <c r="G944" s="27" t="s">
        <v>61</v>
      </c>
      <c r="H944" s="27" t="s">
        <v>26</v>
      </c>
      <c r="I944" s="29">
        <v>0.3</v>
      </c>
      <c r="J944" s="30">
        <v>5000</v>
      </c>
      <c r="K944" s="31">
        <f t="shared" si="6"/>
        <v>1500</v>
      </c>
      <c r="L944" s="31">
        <f t="shared" si="7"/>
        <v>525</v>
      </c>
      <c r="M944" s="32">
        <v>0.35</v>
      </c>
      <c r="O944" s="37"/>
      <c r="P944" s="38"/>
      <c r="Q944" s="33"/>
      <c r="R944" s="34"/>
    </row>
    <row r="945" spans="1:18" ht="15.75" customHeight="1" x14ac:dyDescent="0.3">
      <c r="A945" s="22"/>
      <c r="B945" s="27" t="s">
        <v>30</v>
      </c>
      <c r="C945" s="27">
        <v>1197831</v>
      </c>
      <c r="D945" s="28">
        <v>44200</v>
      </c>
      <c r="E945" s="27" t="s">
        <v>31</v>
      </c>
      <c r="F945" s="27" t="s">
        <v>60</v>
      </c>
      <c r="G945" s="27" t="s">
        <v>61</v>
      </c>
      <c r="H945" s="27" t="s">
        <v>27</v>
      </c>
      <c r="I945" s="29">
        <v>0.35</v>
      </c>
      <c r="J945" s="30">
        <v>5000</v>
      </c>
      <c r="K945" s="31">
        <f t="shared" si="6"/>
        <v>1750</v>
      </c>
      <c r="L945" s="31">
        <f t="shared" si="7"/>
        <v>787.5</v>
      </c>
      <c r="M945" s="32">
        <v>0.45</v>
      </c>
      <c r="O945" s="37"/>
      <c r="P945" s="38"/>
      <c r="Q945" s="33"/>
      <c r="R945" s="34"/>
    </row>
    <row r="946" spans="1:18" ht="15.75" customHeight="1" x14ac:dyDescent="0.3">
      <c r="A946" s="22"/>
      <c r="B946" s="27" t="s">
        <v>30</v>
      </c>
      <c r="C946" s="27">
        <v>1197831</v>
      </c>
      <c r="D946" s="28">
        <v>44200</v>
      </c>
      <c r="E946" s="27" t="s">
        <v>31</v>
      </c>
      <c r="F946" s="27" t="s">
        <v>60</v>
      </c>
      <c r="G946" s="27" t="s">
        <v>61</v>
      </c>
      <c r="H946" s="27" t="s">
        <v>28</v>
      </c>
      <c r="I946" s="29">
        <v>0.4</v>
      </c>
      <c r="J946" s="30">
        <v>3500</v>
      </c>
      <c r="K946" s="31">
        <f t="shared" si="6"/>
        <v>1400</v>
      </c>
      <c r="L946" s="31">
        <f t="shared" si="7"/>
        <v>420</v>
      </c>
      <c r="M946" s="32">
        <v>0.3</v>
      </c>
      <c r="O946" s="37"/>
      <c r="P946" s="38"/>
      <c r="Q946" s="33"/>
      <c r="R946" s="34"/>
    </row>
    <row r="947" spans="1:18" ht="15.75" customHeight="1" x14ac:dyDescent="0.3">
      <c r="A947" s="22"/>
      <c r="B947" s="27" t="s">
        <v>30</v>
      </c>
      <c r="C947" s="27">
        <v>1197831</v>
      </c>
      <c r="D947" s="28">
        <v>44200</v>
      </c>
      <c r="E947" s="27" t="s">
        <v>31</v>
      </c>
      <c r="F947" s="27" t="s">
        <v>60</v>
      </c>
      <c r="G947" s="27" t="s">
        <v>61</v>
      </c>
      <c r="H947" s="27" t="s">
        <v>29</v>
      </c>
      <c r="I947" s="29">
        <v>0.35</v>
      </c>
      <c r="J947" s="30">
        <v>5000</v>
      </c>
      <c r="K947" s="31">
        <f t="shared" si="6"/>
        <v>1750</v>
      </c>
      <c r="L947" s="31">
        <f t="shared" si="7"/>
        <v>875</v>
      </c>
      <c r="M947" s="32">
        <v>0.5</v>
      </c>
      <c r="O947" s="37"/>
      <c r="P947" s="38"/>
      <c r="Q947" s="33"/>
      <c r="R947" s="34"/>
    </row>
    <row r="948" spans="1:18" ht="15.75" customHeight="1" x14ac:dyDescent="0.3">
      <c r="A948" s="22"/>
      <c r="B948" s="27" t="s">
        <v>30</v>
      </c>
      <c r="C948" s="27">
        <v>1197831</v>
      </c>
      <c r="D948" s="28">
        <v>44230</v>
      </c>
      <c r="E948" s="27" t="s">
        <v>31</v>
      </c>
      <c r="F948" s="27" t="s">
        <v>60</v>
      </c>
      <c r="G948" s="27" t="s">
        <v>61</v>
      </c>
      <c r="H948" s="27" t="s">
        <v>24</v>
      </c>
      <c r="I948" s="29">
        <v>0.25</v>
      </c>
      <c r="J948" s="30">
        <v>6500</v>
      </c>
      <c r="K948" s="31">
        <f t="shared" si="6"/>
        <v>1625</v>
      </c>
      <c r="L948" s="31">
        <f t="shared" si="7"/>
        <v>568.75</v>
      </c>
      <c r="M948" s="32">
        <v>0.35</v>
      </c>
      <c r="O948" s="37"/>
      <c r="P948" s="38"/>
      <c r="Q948" s="33"/>
      <c r="R948" s="34"/>
    </row>
    <row r="949" spans="1:18" ht="15.75" customHeight="1" x14ac:dyDescent="0.3">
      <c r="A949" s="22"/>
      <c r="B949" s="27" t="s">
        <v>30</v>
      </c>
      <c r="C949" s="27">
        <v>1197831</v>
      </c>
      <c r="D949" s="28">
        <v>44230</v>
      </c>
      <c r="E949" s="27" t="s">
        <v>31</v>
      </c>
      <c r="F949" s="27" t="s">
        <v>60</v>
      </c>
      <c r="G949" s="27" t="s">
        <v>61</v>
      </c>
      <c r="H949" s="27" t="s">
        <v>25</v>
      </c>
      <c r="I949" s="29">
        <v>0.35</v>
      </c>
      <c r="J949" s="30">
        <v>6250</v>
      </c>
      <c r="K949" s="31">
        <f t="shared" si="6"/>
        <v>2187.5</v>
      </c>
      <c r="L949" s="31">
        <f t="shared" si="7"/>
        <v>765.625</v>
      </c>
      <c r="M949" s="32">
        <v>0.35</v>
      </c>
      <c r="O949" s="37"/>
      <c r="P949" s="38"/>
      <c r="Q949" s="33"/>
      <c r="R949" s="34"/>
    </row>
    <row r="950" spans="1:18" ht="15.75" customHeight="1" x14ac:dyDescent="0.3">
      <c r="A950" s="22"/>
      <c r="B950" s="27" t="s">
        <v>30</v>
      </c>
      <c r="C950" s="27">
        <v>1197831</v>
      </c>
      <c r="D950" s="28">
        <v>44230</v>
      </c>
      <c r="E950" s="27" t="s">
        <v>31</v>
      </c>
      <c r="F950" s="27" t="s">
        <v>60</v>
      </c>
      <c r="G950" s="27" t="s">
        <v>61</v>
      </c>
      <c r="H950" s="27" t="s">
        <v>26</v>
      </c>
      <c r="I950" s="29">
        <v>0.35</v>
      </c>
      <c r="J950" s="30">
        <v>4500</v>
      </c>
      <c r="K950" s="31">
        <f t="shared" si="6"/>
        <v>1575</v>
      </c>
      <c r="L950" s="31">
        <f t="shared" si="7"/>
        <v>551.25</v>
      </c>
      <c r="M950" s="32">
        <v>0.35</v>
      </c>
      <c r="O950" s="37"/>
      <c r="P950" s="38"/>
      <c r="Q950" s="33"/>
      <c r="R950" s="34"/>
    </row>
    <row r="951" spans="1:18" ht="15.75" customHeight="1" x14ac:dyDescent="0.3">
      <c r="A951" s="22"/>
      <c r="B951" s="27" t="s">
        <v>30</v>
      </c>
      <c r="C951" s="27">
        <v>1197831</v>
      </c>
      <c r="D951" s="28">
        <v>44230</v>
      </c>
      <c r="E951" s="27" t="s">
        <v>31</v>
      </c>
      <c r="F951" s="27" t="s">
        <v>60</v>
      </c>
      <c r="G951" s="27" t="s">
        <v>61</v>
      </c>
      <c r="H951" s="27" t="s">
        <v>27</v>
      </c>
      <c r="I951" s="29">
        <v>0.35</v>
      </c>
      <c r="J951" s="30">
        <v>4000</v>
      </c>
      <c r="K951" s="31">
        <f t="shared" si="6"/>
        <v>1400</v>
      </c>
      <c r="L951" s="31">
        <f t="shared" si="7"/>
        <v>630</v>
      </c>
      <c r="M951" s="32">
        <v>0.45</v>
      </c>
      <c r="O951" s="37"/>
      <c r="P951" s="38"/>
      <c r="Q951" s="33"/>
      <c r="R951" s="34"/>
    </row>
    <row r="952" spans="1:18" ht="15.75" customHeight="1" x14ac:dyDescent="0.3">
      <c r="A952" s="22"/>
      <c r="B952" s="27" t="s">
        <v>30</v>
      </c>
      <c r="C952" s="27">
        <v>1197831</v>
      </c>
      <c r="D952" s="28">
        <v>44230</v>
      </c>
      <c r="E952" s="27" t="s">
        <v>31</v>
      </c>
      <c r="F952" s="27" t="s">
        <v>60</v>
      </c>
      <c r="G952" s="27" t="s">
        <v>61</v>
      </c>
      <c r="H952" s="27" t="s">
        <v>28</v>
      </c>
      <c r="I952" s="29">
        <v>0.4</v>
      </c>
      <c r="J952" s="30">
        <v>2750</v>
      </c>
      <c r="K952" s="31">
        <f t="shared" si="6"/>
        <v>1100</v>
      </c>
      <c r="L952" s="31">
        <f t="shared" si="7"/>
        <v>330</v>
      </c>
      <c r="M952" s="32">
        <v>0.3</v>
      </c>
      <c r="O952" s="37"/>
      <c r="P952" s="38"/>
      <c r="Q952" s="33"/>
      <c r="R952" s="34"/>
    </row>
    <row r="953" spans="1:18" ht="15.75" customHeight="1" x14ac:dyDescent="0.3">
      <c r="A953" s="22"/>
      <c r="B953" s="27" t="s">
        <v>30</v>
      </c>
      <c r="C953" s="27">
        <v>1197831</v>
      </c>
      <c r="D953" s="28">
        <v>44230</v>
      </c>
      <c r="E953" s="27" t="s">
        <v>31</v>
      </c>
      <c r="F953" s="27" t="s">
        <v>60</v>
      </c>
      <c r="G953" s="27" t="s">
        <v>61</v>
      </c>
      <c r="H953" s="27" t="s">
        <v>29</v>
      </c>
      <c r="I953" s="29">
        <v>0.35</v>
      </c>
      <c r="J953" s="30">
        <v>4750</v>
      </c>
      <c r="K953" s="31">
        <f t="shared" si="6"/>
        <v>1662.5</v>
      </c>
      <c r="L953" s="31">
        <f t="shared" si="7"/>
        <v>831.25</v>
      </c>
      <c r="M953" s="32">
        <v>0.5</v>
      </c>
      <c r="O953" s="37"/>
      <c r="P953" s="38"/>
      <c r="Q953" s="33"/>
      <c r="R953" s="34"/>
    </row>
    <row r="954" spans="1:18" ht="15.75" customHeight="1" x14ac:dyDescent="0.3">
      <c r="A954" s="22"/>
      <c r="B954" s="27" t="s">
        <v>30</v>
      </c>
      <c r="C954" s="27">
        <v>1197831</v>
      </c>
      <c r="D954" s="28">
        <v>44260</v>
      </c>
      <c r="E954" s="27" t="s">
        <v>31</v>
      </c>
      <c r="F954" s="27" t="s">
        <v>60</v>
      </c>
      <c r="G954" s="27" t="s">
        <v>61</v>
      </c>
      <c r="H954" s="27" t="s">
        <v>24</v>
      </c>
      <c r="I954" s="29">
        <v>0.3</v>
      </c>
      <c r="J954" s="30">
        <v>6500</v>
      </c>
      <c r="K954" s="31">
        <f t="shared" si="6"/>
        <v>1950</v>
      </c>
      <c r="L954" s="31">
        <f t="shared" si="7"/>
        <v>779.99999999999989</v>
      </c>
      <c r="M954" s="32">
        <v>0.39999999999999997</v>
      </c>
      <c r="O954" s="37"/>
      <c r="P954" s="38"/>
      <c r="Q954" s="33"/>
      <c r="R954" s="34"/>
    </row>
    <row r="955" spans="1:18" ht="15.75" customHeight="1" x14ac:dyDescent="0.3">
      <c r="A955" s="22"/>
      <c r="B955" s="27" t="s">
        <v>30</v>
      </c>
      <c r="C955" s="27">
        <v>1197831</v>
      </c>
      <c r="D955" s="28">
        <v>44260</v>
      </c>
      <c r="E955" s="27" t="s">
        <v>31</v>
      </c>
      <c r="F955" s="27" t="s">
        <v>60</v>
      </c>
      <c r="G955" s="27" t="s">
        <v>61</v>
      </c>
      <c r="H955" s="27" t="s">
        <v>25</v>
      </c>
      <c r="I955" s="29">
        <v>0.4</v>
      </c>
      <c r="J955" s="30">
        <v>6500</v>
      </c>
      <c r="K955" s="31">
        <f t="shared" si="6"/>
        <v>2600</v>
      </c>
      <c r="L955" s="31">
        <f t="shared" si="7"/>
        <v>1040</v>
      </c>
      <c r="M955" s="32">
        <v>0.39999999999999997</v>
      </c>
      <c r="O955" s="37"/>
      <c r="P955" s="38"/>
      <c r="Q955" s="33"/>
      <c r="R955" s="34"/>
    </row>
    <row r="956" spans="1:18" ht="15.75" customHeight="1" x14ac:dyDescent="0.3">
      <c r="A956" s="22"/>
      <c r="B956" s="27" t="s">
        <v>30</v>
      </c>
      <c r="C956" s="27">
        <v>1197831</v>
      </c>
      <c r="D956" s="28">
        <v>44260</v>
      </c>
      <c r="E956" s="27" t="s">
        <v>31</v>
      </c>
      <c r="F956" s="27" t="s">
        <v>60</v>
      </c>
      <c r="G956" s="27" t="s">
        <v>61</v>
      </c>
      <c r="H956" s="27" t="s">
        <v>26</v>
      </c>
      <c r="I956" s="29">
        <v>0.3</v>
      </c>
      <c r="J956" s="30">
        <v>4750</v>
      </c>
      <c r="K956" s="31">
        <f t="shared" si="6"/>
        <v>1425</v>
      </c>
      <c r="L956" s="31">
        <f t="shared" si="7"/>
        <v>570</v>
      </c>
      <c r="M956" s="32">
        <v>0.39999999999999997</v>
      </c>
      <c r="O956" s="37"/>
      <c r="P956" s="38"/>
      <c r="Q956" s="33"/>
      <c r="R956" s="34"/>
    </row>
    <row r="957" spans="1:18" ht="15.75" customHeight="1" x14ac:dyDescent="0.3">
      <c r="A957" s="22"/>
      <c r="B957" s="27" t="s">
        <v>30</v>
      </c>
      <c r="C957" s="27">
        <v>1197831</v>
      </c>
      <c r="D957" s="28">
        <v>44260</v>
      </c>
      <c r="E957" s="27" t="s">
        <v>31</v>
      </c>
      <c r="F957" s="27" t="s">
        <v>60</v>
      </c>
      <c r="G957" s="27" t="s">
        <v>61</v>
      </c>
      <c r="H957" s="27" t="s">
        <v>27</v>
      </c>
      <c r="I957" s="29">
        <v>0.35000000000000003</v>
      </c>
      <c r="J957" s="30">
        <v>3750</v>
      </c>
      <c r="K957" s="31">
        <f t="shared" si="6"/>
        <v>1312.5000000000002</v>
      </c>
      <c r="L957" s="31">
        <f t="shared" si="7"/>
        <v>656.25000000000011</v>
      </c>
      <c r="M957" s="32">
        <v>0.5</v>
      </c>
      <c r="O957" s="37"/>
      <c r="P957" s="38"/>
      <c r="Q957" s="33"/>
      <c r="R957" s="34"/>
    </row>
    <row r="958" spans="1:18" ht="15.75" customHeight="1" x14ac:dyDescent="0.3">
      <c r="A958" s="22"/>
      <c r="B958" s="27" t="s">
        <v>30</v>
      </c>
      <c r="C958" s="27">
        <v>1197831</v>
      </c>
      <c r="D958" s="28">
        <v>44260</v>
      </c>
      <c r="E958" s="27" t="s">
        <v>31</v>
      </c>
      <c r="F958" s="27" t="s">
        <v>60</v>
      </c>
      <c r="G958" s="27" t="s">
        <v>61</v>
      </c>
      <c r="H958" s="27" t="s">
        <v>28</v>
      </c>
      <c r="I958" s="29">
        <v>0.4</v>
      </c>
      <c r="J958" s="30">
        <v>2750</v>
      </c>
      <c r="K958" s="31">
        <f t="shared" si="6"/>
        <v>1100</v>
      </c>
      <c r="L958" s="31">
        <f t="shared" si="7"/>
        <v>385</v>
      </c>
      <c r="M958" s="32">
        <v>0.35</v>
      </c>
      <c r="O958" s="37"/>
      <c r="P958" s="38"/>
      <c r="Q958" s="33"/>
      <c r="R958" s="34"/>
    </row>
    <row r="959" spans="1:18" ht="15.75" customHeight="1" x14ac:dyDescent="0.3">
      <c r="A959" s="22"/>
      <c r="B959" s="27" t="s">
        <v>30</v>
      </c>
      <c r="C959" s="27">
        <v>1197831</v>
      </c>
      <c r="D959" s="28">
        <v>44260</v>
      </c>
      <c r="E959" s="27" t="s">
        <v>31</v>
      </c>
      <c r="F959" s="27" t="s">
        <v>60</v>
      </c>
      <c r="G959" s="27" t="s">
        <v>61</v>
      </c>
      <c r="H959" s="27" t="s">
        <v>29</v>
      </c>
      <c r="I959" s="29">
        <v>0.35000000000000003</v>
      </c>
      <c r="J959" s="30">
        <v>4250</v>
      </c>
      <c r="K959" s="31">
        <f t="shared" si="6"/>
        <v>1487.5000000000002</v>
      </c>
      <c r="L959" s="31">
        <f t="shared" si="7"/>
        <v>818.12500000000023</v>
      </c>
      <c r="M959" s="32">
        <v>0.55000000000000004</v>
      </c>
      <c r="O959" s="37"/>
      <c r="P959" s="38"/>
      <c r="Q959" s="33"/>
      <c r="R959" s="34"/>
    </row>
    <row r="960" spans="1:18" ht="15.75" customHeight="1" x14ac:dyDescent="0.3">
      <c r="A960" s="22"/>
      <c r="B960" s="27" t="s">
        <v>30</v>
      </c>
      <c r="C960" s="27">
        <v>1197831</v>
      </c>
      <c r="D960" s="28">
        <v>44290</v>
      </c>
      <c r="E960" s="27" t="s">
        <v>31</v>
      </c>
      <c r="F960" s="27" t="s">
        <v>60</v>
      </c>
      <c r="G960" s="27" t="s">
        <v>61</v>
      </c>
      <c r="H960" s="27" t="s">
        <v>24</v>
      </c>
      <c r="I960" s="29">
        <v>0.19999999999999998</v>
      </c>
      <c r="J960" s="30">
        <v>6750</v>
      </c>
      <c r="K960" s="31">
        <f t="shared" si="6"/>
        <v>1350</v>
      </c>
      <c r="L960" s="31">
        <f t="shared" si="7"/>
        <v>540</v>
      </c>
      <c r="M960" s="32">
        <v>0.39999999999999997</v>
      </c>
      <c r="O960" s="37"/>
      <c r="P960" s="38"/>
      <c r="Q960" s="33"/>
      <c r="R960" s="34"/>
    </row>
    <row r="961" spans="1:18" ht="15.75" customHeight="1" x14ac:dyDescent="0.3">
      <c r="A961" s="22"/>
      <c r="B961" s="27" t="s">
        <v>30</v>
      </c>
      <c r="C961" s="27">
        <v>1197831</v>
      </c>
      <c r="D961" s="28">
        <v>44290</v>
      </c>
      <c r="E961" s="27" t="s">
        <v>31</v>
      </c>
      <c r="F961" s="27" t="s">
        <v>60</v>
      </c>
      <c r="G961" s="27" t="s">
        <v>61</v>
      </c>
      <c r="H961" s="27" t="s">
        <v>25</v>
      </c>
      <c r="I961" s="29">
        <v>0.25000000000000006</v>
      </c>
      <c r="J961" s="30">
        <v>6750</v>
      </c>
      <c r="K961" s="31">
        <f t="shared" si="6"/>
        <v>1687.5000000000005</v>
      </c>
      <c r="L961" s="31">
        <f t="shared" si="7"/>
        <v>675.00000000000011</v>
      </c>
      <c r="M961" s="32">
        <v>0.39999999999999997</v>
      </c>
      <c r="O961" s="37"/>
      <c r="P961" s="38"/>
      <c r="Q961" s="33"/>
      <c r="R961" s="34"/>
    </row>
    <row r="962" spans="1:18" ht="15.75" customHeight="1" x14ac:dyDescent="0.3">
      <c r="A962" s="22"/>
      <c r="B962" s="27" t="s">
        <v>30</v>
      </c>
      <c r="C962" s="27">
        <v>1197831</v>
      </c>
      <c r="D962" s="28">
        <v>44290</v>
      </c>
      <c r="E962" s="27" t="s">
        <v>31</v>
      </c>
      <c r="F962" s="27" t="s">
        <v>60</v>
      </c>
      <c r="G962" s="27" t="s">
        <v>61</v>
      </c>
      <c r="H962" s="27" t="s">
        <v>26</v>
      </c>
      <c r="I962" s="29">
        <v>0.19999999999999996</v>
      </c>
      <c r="J962" s="30">
        <v>5000</v>
      </c>
      <c r="K962" s="31">
        <f t="shared" si="6"/>
        <v>999.99999999999977</v>
      </c>
      <c r="L962" s="31">
        <f t="shared" si="7"/>
        <v>399.99999999999989</v>
      </c>
      <c r="M962" s="32">
        <v>0.39999999999999997</v>
      </c>
      <c r="O962" s="37"/>
      <c r="P962" s="38"/>
      <c r="Q962" s="33"/>
      <c r="R962" s="34"/>
    </row>
    <row r="963" spans="1:18" ht="15.75" customHeight="1" x14ac:dyDescent="0.3">
      <c r="A963" s="22"/>
      <c r="B963" s="27" t="s">
        <v>30</v>
      </c>
      <c r="C963" s="27">
        <v>1197831</v>
      </c>
      <c r="D963" s="28">
        <v>44290</v>
      </c>
      <c r="E963" s="27" t="s">
        <v>31</v>
      </c>
      <c r="F963" s="27" t="s">
        <v>60</v>
      </c>
      <c r="G963" s="27" t="s">
        <v>61</v>
      </c>
      <c r="H963" s="27" t="s">
        <v>27</v>
      </c>
      <c r="I963" s="29">
        <v>0.25000000000000006</v>
      </c>
      <c r="J963" s="30">
        <v>4000</v>
      </c>
      <c r="K963" s="31">
        <f t="shared" si="6"/>
        <v>1000.0000000000002</v>
      </c>
      <c r="L963" s="31">
        <f t="shared" si="7"/>
        <v>500.00000000000011</v>
      </c>
      <c r="M963" s="32">
        <v>0.5</v>
      </c>
      <c r="O963" s="37"/>
      <c r="P963" s="38"/>
      <c r="Q963" s="33"/>
      <c r="R963" s="34"/>
    </row>
    <row r="964" spans="1:18" ht="15.75" customHeight="1" x14ac:dyDescent="0.3">
      <c r="A964" s="22"/>
      <c r="B964" s="27" t="s">
        <v>30</v>
      </c>
      <c r="C964" s="27">
        <v>1197831</v>
      </c>
      <c r="D964" s="28">
        <v>44290</v>
      </c>
      <c r="E964" s="27" t="s">
        <v>31</v>
      </c>
      <c r="F964" s="27" t="s">
        <v>60</v>
      </c>
      <c r="G964" s="27" t="s">
        <v>61</v>
      </c>
      <c r="H964" s="27" t="s">
        <v>28</v>
      </c>
      <c r="I964" s="29">
        <v>0.3</v>
      </c>
      <c r="J964" s="30">
        <v>3000</v>
      </c>
      <c r="K964" s="31">
        <f t="shared" si="6"/>
        <v>900</v>
      </c>
      <c r="L964" s="31">
        <f t="shared" si="7"/>
        <v>315</v>
      </c>
      <c r="M964" s="32">
        <v>0.35</v>
      </c>
      <c r="O964" s="37"/>
      <c r="P964" s="38"/>
      <c r="Q964" s="33"/>
      <c r="R964" s="34"/>
    </row>
    <row r="965" spans="1:18" ht="15.75" customHeight="1" x14ac:dyDescent="0.3">
      <c r="A965" s="22"/>
      <c r="B965" s="27" t="s">
        <v>30</v>
      </c>
      <c r="C965" s="27">
        <v>1197831</v>
      </c>
      <c r="D965" s="28">
        <v>44290</v>
      </c>
      <c r="E965" s="27" t="s">
        <v>31</v>
      </c>
      <c r="F965" s="27" t="s">
        <v>60</v>
      </c>
      <c r="G965" s="27" t="s">
        <v>61</v>
      </c>
      <c r="H965" s="27" t="s">
        <v>29</v>
      </c>
      <c r="I965" s="29">
        <v>0.25000000000000006</v>
      </c>
      <c r="J965" s="30">
        <v>5750</v>
      </c>
      <c r="K965" s="31">
        <f t="shared" si="6"/>
        <v>1437.5000000000002</v>
      </c>
      <c r="L965" s="31">
        <f t="shared" si="7"/>
        <v>790.62500000000023</v>
      </c>
      <c r="M965" s="32">
        <v>0.55000000000000004</v>
      </c>
      <c r="O965" s="37"/>
      <c r="P965" s="38"/>
      <c r="Q965" s="33"/>
      <c r="R965" s="34"/>
    </row>
    <row r="966" spans="1:18" ht="15.75" customHeight="1" x14ac:dyDescent="0.3">
      <c r="A966" s="22"/>
      <c r="B966" s="27" t="s">
        <v>30</v>
      </c>
      <c r="C966" s="27">
        <v>1197831</v>
      </c>
      <c r="D966" s="28">
        <v>44320</v>
      </c>
      <c r="E966" s="27" t="s">
        <v>31</v>
      </c>
      <c r="F966" s="27" t="s">
        <v>60</v>
      </c>
      <c r="G966" s="27" t="s">
        <v>61</v>
      </c>
      <c r="H966" s="27" t="s">
        <v>24</v>
      </c>
      <c r="I966" s="29">
        <v>0.14999999999999997</v>
      </c>
      <c r="J966" s="30">
        <v>7250</v>
      </c>
      <c r="K966" s="31">
        <f t="shared" si="6"/>
        <v>1087.4999999999998</v>
      </c>
      <c r="L966" s="31">
        <f t="shared" si="7"/>
        <v>434.99999999999989</v>
      </c>
      <c r="M966" s="32">
        <v>0.39999999999999997</v>
      </c>
      <c r="O966" s="37"/>
      <c r="P966" s="38"/>
      <c r="Q966" s="33"/>
      <c r="R966" s="34"/>
    </row>
    <row r="967" spans="1:18" ht="15.75" customHeight="1" x14ac:dyDescent="0.3">
      <c r="A967" s="22"/>
      <c r="B967" s="27" t="s">
        <v>30</v>
      </c>
      <c r="C967" s="27">
        <v>1197831</v>
      </c>
      <c r="D967" s="28">
        <v>44320</v>
      </c>
      <c r="E967" s="27" t="s">
        <v>31</v>
      </c>
      <c r="F967" s="27" t="s">
        <v>60</v>
      </c>
      <c r="G967" s="27" t="s">
        <v>61</v>
      </c>
      <c r="H967" s="27" t="s">
        <v>25</v>
      </c>
      <c r="I967" s="29">
        <v>0.25000000000000006</v>
      </c>
      <c r="J967" s="30">
        <v>7500</v>
      </c>
      <c r="K967" s="31">
        <f t="shared" si="6"/>
        <v>1875.0000000000005</v>
      </c>
      <c r="L967" s="31">
        <f t="shared" si="7"/>
        <v>750.00000000000011</v>
      </c>
      <c r="M967" s="32">
        <v>0.39999999999999997</v>
      </c>
      <c r="O967" s="37"/>
      <c r="P967" s="38"/>
      <c r="Q967" s="33"/>
      <c r="R967" s="34"/>
    </row>
    <row r="968" spans="1:18" ht="15.75" customHeight="1" x14ac:dyDescent="0.3">
      <c r="A968" s="22"/>
      <c r="B968" s="27" t="s">
        <v>30</v>
      </c>
      <c r="C968" s="27">
        <v>1197831</v>
      </c>
      <c r="D968" s="28">
        <v>44320</v>
      </c>
      <c r="E968" s="27" t="s">
        <v>31</v>
      </c>
      <c r="F968" s="27" t="s">
        <v>60</v>
      </c>
      <c r="G968" s="27" t="s">
        <v>61</v>
      </c>
      <c r="H968" s="27" t="s">
        <v>26</v>
      </c>
      <c r="I968" s="29">
        <v>0.19999999999999996</v>
      </c>
      <c r="J968" s="30">
        <v>6000</v>
      </c>
      <c r="K968" s="31">
        <f t="shared" si="6"/>
        <v>1199.9999999999998</v>
      </c>
      <c r="L968" s="31">
        <f t="shared" si="7"/>
        <v>479.99999999999989</v>
      </c>
      <c r="M968" s="32">
        <v>0.39999999999999997</v>
      </c>
      <c r="O968" s="37"/>
      <c r="P968" s="38"/>
      <c r="Q968" s="33"/>
      <c r="R968" s="34"/>
    </row>
    <row r="969" spans="1:18" ht="15.75" customHeight="1" x14ac:dyDescent="0.3">
      <c r="A969" s="22"/>
      <c r="B969" s="27" t="s">
        <v>30</v>
      </c>
      <c r="C969" s="27">
        <v>1197831</v>
      </c>
      <c r="D969" s="28">
        <v>44320</v>
      </c>
      <c r="E969" s="27" t="s">
        <v>31</v>
      </c>
      <c r="F969" s="27" t="s">
        <v>60</v>
      </c>
      <c r="G969" s="27" t="s">
        <v>61</v>
      </c>
      <c r="H969" s="27" t="s">
        <v>27</v>
      </c>
      <c r="I969" s="29">
        <v>0.30000000000000004</v>
      </c>
      <c r="J969" s="30">
        <v>5250</v>
      </c>
      <c r="K969" s="31">
        <f t="shared" si="6"/>
        <v>1575.0000000000002</v>
      </c>
      <c r="L969" s="31">
        <f t="shared" si="7"/>
        <v>787.50000000000011</v>
      </c>
      <c r="M969" s="32">
        <v>0.5</v>
      </c>
      <c r="O969" s="37"/>
      <c r="P969" s="38"/>
      <c r="Q969" s="33"/>
      <c r="R969" s="34"/>
    </row>
    <row r="970" spans="1:18" ht="15.75" customHeight="1" x14ac:dyDescent="0.3">
      <c r="A970" s="22"/>
      <c r="B970" s="27" t="s">
        <v>30</v>
      </c>
      <c r="C970" s="27">
        <v>1197831</v>
      </c>
      <c r="D970" s="28">
        <v>44320</v>
      </c>
      <c r="E970" s="27" t="s">
        <v>31</v>
      </c>
      <c r="F970" s="27" t="s">
        <v>60</v>
      </c>
      <c r="G970" s="27" t="s">
        <v>61</v>
      </c>
      <c r="H970" s="27" t="s">
        <v>28</v>
      </c>
      <c r="I970" s="29">
        <v>0.45</v>
      </c>
      <c r="J970" s="30">
        <v>4250</v>
      </c>
      <c r="K970" s="31">
        <f t="shared" si="6"/>
        <v>1912.5</v>
      </c>
      <c r="L970" s="31">
        <f t="shared" si="7"/>
        <v>669.375</v>
      </c>
      <c r="M970" s="32">
        <v>0.35</v>
      </c>
      <c r="O970" s="37"/>
      <c r="P970" s="38"/>
      <c r="Q970" s="33"/>
      <c r="R970" s="34"/>
    </row>
    <row r="971" spans="1:18" ht="15.75" customHeight="1" x14ac:dyDescent="0.3">
      <c r="A971" s="22"/>
      <c r="B971" s="27" t="s">
        <v>30</v>
      </c>
      <c r="C971" s="27">
        <v>1197831</v>
      </c>
      <c r="D971" s="28">
        <v>44320</v>
      </c>
      <c r="E971" s="27" t="s">
        <v>31</v>
      </c>
      <c r="F971" s="27" t="s">
        <v>60</v>
      </c>
      <c r="G971" s="27" t="s">
        <v>61</v>
      </c>
      <c r="H971" s="27" t="s">
        <v>29</v>
      </c>
      <c r="I971" s="29">
        <v>0.4</v>
      </c>
      <c r="J971" s="30">
        <v>7750</v>
      </c>
      <c r="K971" s="31">
        <f t="shared" si="6"/>
        <v>3100</v>
      </c>
      <c r="L971" s="31">
        <f t="shared" si="7"/>
        <v>1705.0000000000002</v>
      </c>
      <c r="M971" s="32">
        <v>0.55000000000000004</v>
      </c>
      <c r="O971" s="37"/>
      <c r="P971" s="38"/>
      <c r="Q971" s="33"/>
      <c r="R971" s="34"/>
    </row>
    <row r="972" spans="1:18" ht="15.75" customHeight="1" x14ac:dyDescent="0.3">
      <c r="A972" s="22"/>
      <c r="B972" s="27" t="s">
        <v>30</v>
      </c>
      <c r="C972" s="27">
        <v>1197831</v>
      </c>
      <c r="D972" s="28">
        <v>44350</v>
      </c>
      <c r="E972" s="27" t="s">
        <v>31</v>
      </c>
      <c r="F972" s="27" t="s">
        <v>60</v>
      </c>
      <c r="G972" s="27" t="s">
        <v>61</v>
      </c>
      <c r="H972" s="27" t="s">
        <v>24</v>
      </c>
      <c r="I972" s="29">
        <v>0.4</v>
      </c>
      <c r="J972" s="30">
        <v>7750</v>
      </c>
      <c r="K972" s="31">
        <f t="shared" si="6"/>
        <v>3100</v>
      </c>
      <c r="L972" s="31">
        <f t="shared" si="7"/>
        <v>1240</v>
      </c>
      <c r="M972" s="32">
        <v>0.39999999999999997</v>
      </c>
      <c r="O972" s="37"/>
      <c r="P972" s="38"/>
      <c r="Q972" s="33"/>
      <c r="R972" s="34"/>
    </row>
    <row r="973" spans="1:18" ht="15.75" customHeight="1" x14ac:dyDescent="0.3">
      <c r="A973" s="22"/>
      <c r="B973" s="27" t="s">
        <v>30</v>
      </c>
      <c r="C973" s="27">
        <v>1197831</v>
      </c>
      <c r="D973" s="28">
        <v>44350</v>
      </c>
      <c r="E973" s="27" t="s">
        <v>31</v>
      </c>
      <c r="F973" s="27" t="s">
        <v>60</v>
      </c>
      <c r="G973" s="27" t="s">
        <v>61</v>
      </c>
      <c r="H973" s="27" t="s">
        <v>25</v>
      </c>
      <c r="I973" s="29">
        <v>0.45</v>
      </c>
      <c r="J973" s="30">
        <v>7750</v>
      </c>
      <c r="K973" s="31">
        <f t="shared" si="6"/>
        <v>3487.5</v>
      </c>
      <c r="L973" s="31">
        <f t="shared" si="7"/>
        <v>1394.9999999999998</v>
      </c>
      <c r="M973" s="32">
        <v>0.39999999999999997</v>
      </c>
      <c r="O973" s="37"/>
      <c r="P973" s="38"/>
      <c r="Q973" s="33"/>
      <c r="R973" s="34"/>
    </row>
    <row r="974" spans="1:18" ht="15.75" customHeight="1" x14ac:dyDescent="0.3">
      <c r="A974" s="22"/>
      <c r="B974" s="27" t="s">
        <v>30</v>
      </c>
      <c r="C974" s="27">
        <v>1197831</v>
      </c>
      <c r="D974" s="28">
        <v>44350</v>
      </c>
      <c r="E974" s="27" t="s">
        <v>31</v>
      </c>
      <c r="F974" s="27" t="s">
        <v>60</v>
      </c>
      <c r="G974" s="27" t="s">
        <v>61</v>
      </c>
      <c r="H974" s="27" t="s">
        <v>26</v>
      </c>
      <c r="I974" s="29">
        <v>0.4</v>
      </c>
      <c r="J974" s="30">
        <v>6500</v>
      </c>
      <c r="K974" s="31">
        <f t="shared" si="6"/>
        <v>2600</v>
      </c>
      <c r="L974" s="31">
        <f t="shared" si="7"/>
        <v>1040</v>
      </c>
      <c r="M974" s="32">
        <v>0.39999999999999997</v>
      </c>
      <c r="O974" s="37"/>
      <c r="P974" s="38"/>
      <c r="Q974" s="33"/>
      <c r="R974" s="34"/>
    </row>
    <row r="975" spans="1:18" ht="15.75" customHeight="1" x14ac:dyDescent="0.3">
      <c r="A975" s="22"/>
      <c r="B975" s="27" t="s">
        <v>30</v>
      </c>
      <c r="C975" s="27">
        <v>1197831</v>
      </c>
      <c r="D975" s="28">
        <v>44350</v>
      </c>
      <c r="E975" s="27" t="s">
        <v>31</v>
      </c>
      <c r="F975" s="27" t="s">
        <v>60</v>
      </c>
      <c r="G975" s="27" t="s">
        <v>61</v>
      </c>
      <c r="H975" s="27" t="s">
        <v>27</v>
      </c>
      <c r="I975" s="29">
        <v>0.4</v>
      </c>
      <c r="J975" s="30">
        <v>6000</v>
      </c>
      <c r="K975" s="31">
        <f t="shared" si="6"/>
        <v>2400</v>
      </c>
      <c r="L975" s="31">
        <f t="shared" si="7"/>
        <v>1200</v>
      </c>
      <c r="M975" s="32">
        <v>0.5</v>
      </c>
      <c r="O975" s="37"/>
      <c r="P975" s="38"/>
      <c r="Q975" s="33"/>
      <c r="R975" s="34"/>
    </row>
    <row r="976" spans="1:18" ht="15.75" customHeight="1" x14ac:dyDescent="0.3">
      <c r="A976" s="22"/>
      <c r="B976" s="27" t="s">
        <v>30</v>
      </c>
      <c r="C976" s="27">
        <v>1197831</v>
      </c>
      <c r="D976" s="28">
        <v>44350</v>
      </c>
      <c r="E976" s="27" t="s">
        <v>31</v>
      </c>
      <c r="F976" s="27" t="s">
        <v>60</v>
      </c>
      <c r="G976" s="27" t="s">
        <v>61</v>
      </c>
      <c r="H976" s="27" t="s">
        <v>28</v>
      </c>
      <c r="I976" s="29">
        <v>0.45</v>
      </c>
      <c r="J976" s="30">
        <v>5000</v>
      </c>
      <c r="K976" s="31">
        <f t="shared" si="6"/>
        <v>2250</v>
      </c>
      <c r="L976" s="31">
        <f t="shared" si="7"/>
        <v>787.5</v>
      </c>
      <c r="M976" s="32">
        <v>0.35</v>
      </c>
      <c r="O976" s="37"/>
      <c r="P976" s="38"/>
      <c r="Q976" s="33"/>
      <c r="R976" s="34"/>
    </row>
    <row r="977" spans="1:18" ht="15.75" customHeight="1" x14ac:dyDescent="0.3">
      <c r="A977" s="22"/>
      <c r="B977" s="27" t="s">
        <v>30</v>
      </c>
      <c r="C977" s="27">
        <v>1197831</v>
      </c>
      <c r="D977" s="28">
        <v>44350</v>
      </c>
      <c r="E977" s="27" t="s">
        <v>31</v>
      </c>
      <c r="F977" s="27" t="s">
        <v>60</v>
      </c>
      <c r="G977" s="27" t="s">
        <v>61</v>
      </c>
      <c r="H977" s="27" t="s">
        <v>29</v>
      </c>
      <c r="I977" s="29">
        <v>0.5</v>
      </c>
      <c r="J977" s="30">
        <v>8750</v>
      </c>
      <c r="K977" s="31">
        <f t="shared" si="6"/>
        <v>4375</v>
      </c>
      <c r="L977" s="31">
        <f t="shared" si="7"/>
        <v>2406.25</v>
      </c>
      <c r="M977" s="32">
        <v>0.55000000000000004</v>
      </c>
      <c r="O977" s="37"/>
      <c r="P977" s="38"/>
      <c r="Q977" s="33"/>
      <c r="R977" s="34"/>
    </row>
    <row r="978" spans="1:18" ht="15.75" customHeight="1" x14ac:dyDescent="0.3">
      <c r="A978" s="22"/>
      <c r="B978" s="27" t="s">
        <v>30</v>
      </c>
      <c r="C978" s="27">
        <v>1197831</v>
      </c>
      <c r="D978" s="28">
        <v>44382</v>
      </c>
      <c r="E978" s="27" t="s">
        <v>31</v>
      </c>
      <c r="F978" s="27" t="s">
        <v>60</v>
      </c>
      <c r="G978" s="27" t="s">
        <v>61</v>
      </c>
      <c r="H978" s="27" t="s">
        <v>24</v>
      </c>
      <c r="I978" s="29">
        <v>0.4</v>
      </c>
      <c r="J978" s="30">
        <v>8250</v>
      </c>
      <c r="K978" s="31">
        <f t="shared" si="6"/>
        <v>3300</v>
      </c>
      <c r="L978" s="31">
        <f t="shared" si="7"/>
        <v>1484.9999999999998</v>
      </c>
      <c r="M978" s="32">
        <v>0.44999999999999996</v>
      </c>
      <c r="O978" s="37"/>
      <c r="P978" s="38"/>
      <c r="Q978" s="33"/>
      <c r="R978" s="34"/>
    </row>
    <row r="979" spans="1:18" ht="15.75" customHeight="1" x14ac:dyDescent="0.3">
      <c r="A979" s="22"/>
      <c r="B979" s="27" t="s">
        <v>30</v>
      </c>
      <c r="C979" s="27">
        <v>1197831</v>
      </c>
      <c r="D979" s="28">
        <v>44382</v>
      </c>
      <c r="E979" s="27" t="s">
        <v>31</v>
      </c>
      <c r="F979" s="27" t="s">
        <v>60</v>
      </c>
      <c r="G979" s="27" t="s">
        <v>61</v>
      </c>
      <c r="H979" s="27" t="s">
        <v>25</v>
      </c>
      <c r="I979" s="29">
        <v>0.45</v>
      </c>
      <c r="J979" s="30">
        <v>8250</v>
      </c>
      <c r="K979" s="31">
        <f t="shared" si="6"/>
        <v>3712.5</v>
      </c>
      <c r="L979" s="31">
        <f t="shared" si="7"/>
        <v>1670.6249999999998</v>
      </c>
      <c r="M979" s="32">
        <v>0.44999999999999996</v>
      </c>
      <c r="O979" s="37"/>
      <c r="P979" s="38"/>
      <c r="Q979" s="33"/>
      <c r="R979" s="34"/>
    </row>
    <row r="980" spans="1:18" ht="15.75" customHeight="1" x14ac:dyDescent="0.3">
      <c r="A980" s="22"/>
      <c r="B980" s="27" t="s">
        <v>30</v>
      </c>
      <c r="C980" s="27">
        <v>1197831</v>
      </c>
      <c r="D980" s="28">
        <v>44382</v>
      </c>
      <c r="E980" s="27" t="s">
        <v>31</v>
      </c>
      <c r="F980" s="27" t="s">
        <v>60</v>
      </c>
      <c r="G980" s="27" t="s">
        <v>61</v>
      </c>
      <c r="H980" s="27" t="s">
        <v>26</v>
      </c>
      <c r="I980" s="29">
        <v>0.4</v>
      </c>
      <c r="J980" s="30">
        <v>9750</v>
      </c>
      <c r="K980" s="31">
        <f t="shared" si="6"/>
        <v>3900</v>
      </c>
      <c r="L980" s="31">
        <f t="shared" si="7"/>
        <v>1754.9999999999998</v>
      </c>
      <c r="M980" s="32">
        <v>0.44999999999999996</v>
      </c>
      <c r="O980" s="37"/>
      <c r="P980" s="38"/>
      <c r="Q980" s="33"/>
      <c r="R980" s="34"/>
    </row>
    <row r="981" spans="1:18" ht="15.75" customHeight="1" x14ac:dyDescent="0.3">
      <c r="A981" s="22"/>
      <c r="B981" s="27" t="s">
        <v>30</v>
      </c>
      <c r="C981" s="27">
        <v>1197831</v>
      </c>
      <c r="D981" s="28">
        <v>44382</v>
      </c>
      <c r="E981" s="27" t="s">
        <v>31</v>
      </c>
      <c r="F981" s="27" t="s">
        <v>60</v>
      </c>
      <c r="G981" s="27" t="s">
        <v>61</v>
      </c>
      <c r="H981" s="27" t="s">
        <v>27</v>
      </c>
      <c r="I981" s="29">
        <v>0.4</v>
      </c>
      <c r="J981" s="30">
        <v>5750</v>
      </c>
      <c r="K981" s="31">
        <f t="shared" si="6"/>
        <v>2300</v>
      </c>
      <c r="L981" s="31">
        <f t="shared" si="7"/>
        <v>1265</v>
      </c>
      <c r="M981" s="32">
        <v>0.55000000000000004</v>
      </c>
      <c r="O981" s="37"/>
      <c r="P981" s="38"/>
      <c r="Q981" s="33"/>
      <c r="R981" s="34"/>
    </row>
    <row r="982" spans="1:18" ht="15.75" customHeight="1" x14ac:dyDescent="0.3">
      <c r="A982" s="22"/>
      <c r="B982" s="27" t="s">
        <v>30</v>
      </c>
      <c r="C982" s="27">
        <v>1197831</v>
      </c>
      <c r="D982" s="28">
        <v>44382</v>
      </c>
      <c r="E982" s="27" t="s">
        <v>31</v>
      </c>
      <c r="F982" s="27" t="s">
        <v>60</v>
      </c>
      <c r="G982" s="27" t="s">
        <v>61</v>
      </c>
      <c r="H982" s="27" t="s">
        <v>28</v>
      </c>
      <c r="I982" s="29">
        <v>0.45</v>
      </c>
      <c r="J982" s="30">
        <v>5500</v>
      </c>
      <c r="K982" s="31">
        <f t="shared" si="6"/>
        <v>2475</v>
      </c>
      <c r="L982" s="31">
        <f t="shared" si="7"/>
        <v>989.99999999999989</v>
      </c>
      <c r="M982" s="32">
        <v>0.39999999999999997</v>
      </c>
      <c r="O982" s="37"/>
      <c r="P982" s="38"/>
      <c r="Q982" s="33"/>
      <c r="R982" s="34"/>
    </row>
    <row r="983" spans="1:18" ht="15.75" customHeight="1" x14ac:dyDescent="0.3">
      <c r="A983" s="22"/>
      <c r="B983" s="27" t="s">
        <v>30</v>
      </c>
      <c r="C983" s="27">
        <v>1197831</v>
      </c>
      <c r="D983" s="28">
        <v>44382</v>
      </c>
      <c r="E983" s="27" t="s">
        <v>31</v>
      </c>
      <c r="F983" s="27" t="s">
        <v>60</v>
      </c>
      <c r="G983" s="27" t="s">
        <v>61</v>
      </c>
      <c r="H983" s="27" t="s">
        <v>29</v>
      </c>
      <c r="I983" s="29">
        <v>0.54999999999999993</v>
      </c>
      <c r="J983" s="30">
        <v>8250</v>
      </c>
      <c r="K983" s="31">
        <f t="shared" si="6"/>
        <v>4537.4999999999991</v>
      </c>
      <c r="L983" s="31">
        <f t="shared" si="7"/>
        <v>2722.5</v>
      </c>
      <c r="M983" s="32">
        <v>0.60000000000000009</v>
      </c>
      <c r="O983" s="37"/>
      <c r="P983" s="38"/>
      <c r="Q983" s="33"/>
      <c r="R983" s="34"/>
    </row>
    <row r="984" spans="1:18" ht="15.75" customHeight="1" x14ac:dyDescent="0.3">
      <c r="A984" s="22"/>
      <c r="B984" s="27" t="s">
        <v>30</v>
      </c>
      <c r="C984" s="27">
        <v>1197831</v>
      </c>
      <c r="D984" s="28">
        <v>44415</v>
      </c>
      <c r="E984" s="27" t="s">
        <v>31</v>
      </c>
      <c r="F984" s="27" t="s">
        <v>60</v>
      </c>
      <c r="G984" s="27" t="s">
        <v>61</v>
      </c>
      <c r="H984" s="27" t="s">
        <v>24</v>
      </c>
      <c r="I984" s="29">
        <v>0.45</v>
      </c>
      <c r="J984" s="30">
        <v>7750</v>
      </c>
      <c r="K984" s="31">
        <f t="shared" si="6"/>
        <v>3487.5</v>
      </c>
      <c r="L984" s="31">
        <f t="shared" si="7"/>
        <v>1569.3749999999998</v>
      </c>
      <c r="M984" s="32">
        <v>0.44999999999999996</v>
      </c>
      <c r="O984" s="37"/>
      <c r="P984" s="38"/>
      <c r="Q984" s="33"/>
      <c r="R984" s="34"/>
    </row>
    <row r="985" spans="1:18" ht="15.75" customHeight="1" x14ac:dyDescent="0.3">
      <c r="A985" s="22"/>
      <c r="B985" s="27" t="s">
        <v>30</v>
      </c>
      <c r="C985" s="27">
        <v>1197831</v>
      </c>
      <c r="D985" s="28">
        <v>44415</v>
      </c>
      <c r="E985" s="27" t="s">
        <v>31</v>
      </c>
      <c r="F985" s="27" t="s">
        <v>60</v>
      </c>
      <c r="G985" s="27" t="s">
        <v>61</v>
      </c>
      <c r="H985" s="27" t="s">
        <v>25</v>
      </c>
      <c r="I985" s="29">
        <v>0.55000000000000004</v>
      </c>
      <c r="J985" s="30">
        <v>7750</v>
      </c>
      <c r="K985" s="31">
        <f t="shared" si="6"/>
        <v>4262.5</v>
      </c>
      <c r="L985" s="31">
        <f t="shared" si="7"/>
        <v>1918.1249999999998</v>
      </c>
      <c r="M985" s="32">
        <v>0.44999999999999996</v>
      </c>
      <c r="O985" s="37"/>
      <c r="P985" s="38"/>
      <c r="Q985" s="33"/>
      <c r="R985" s="34"/>
    </row>
    <row r="986" spans="1:18" ht="15.75" customHeight="1" x14ac:dyDescent="0.3">
      <c r="A986" s="22"/>
      <c r="B986" s="27" t="s">
        <v>30</v>
      </c>
      <c r="C986" s="27">
        <v>1197831</v>
      </c>
      <c r="D986" s="28">
        <v>44415</v>
      </c>
      <c r="E986" s="27" t="s">
        <v>31</v>
      </c>
      <c r="F986" s="27" t="s">
        <v>60</v>
      </c>
      <c r="G986" s="27" t="s">
        <v>61</v>
      </c>
      <c r="H986" s="27" t="s">
        <v>26</v>
      </c>
      <c r="I986" s="29">
        <v>0.5</v>
      </c>
      <c r="J986" s="30">
        <v>9500</v>
      </c>
      <c r="K986" s="31">
        <f t="shared" si="6"/>
        <v>4750</v>
      </c>
      <c r="L986" s="31">
        <f t="shared" si="7"/>
        <v>2137.5</v>
      </c>
      <c r="M986" s="32">
        <v>0.44999999999999996</v>
      </c>
      <c r="O986" s="37"/>
      <c r="P986" s="38"/>
      <c r="Q986" s="33"/>
      <c r="R986" s="34"/>
    </row>
    <row r="987" spans="1:18" ht="15.75" customHeight="1" x14ac:dyDescent="0.3">
      <c r="A987" s="22"/>
      <c r="B987" s="27" t="s">
        <v>30</v>
      </c>
      <c r="C987" s="27">
        <v>1197831</v>
      </c>
      <c r="D987" s="28">
        <v>44415</v>
      </c>
      <c r="E987" s="27" t="s">
        <v>31</v>
      </c>
      <c r="F987" s="27" t="s">
        <v>60</v>
      </c>
      <c r="G987" s="27" t="s">
        <v>61</v>
      </c>
      <c r="H987" s="27" t="s">
        <v>27</v>
      </c>
      <c r="I987" s="29">
        <v>0.45</v>
      </c>
      <c r="J987" s="30">
        <v>4750</v>
      </c>
      <c r="K987" s="31">
        <f t="shared" si="6"/>
        <v>2137.5</v>
      </c>
      <c r="L987" s="31">
        <f t="shared" si="7"/>
        <v>1175.625</v>
      </c>
      <c r="M987" s="32">
        <v>0.55000000000000004</v>
      </c>
      <c r="O987" s="37"/>
      <c r="P987" s="38"/>
      <c r="Q987" s="33"/>
      <c r="R987" s="34"/>
    </row>
    <row r="988" spans="1:18" ht="15.75" customHeight="1" x14ac:dyDescent="0.3">
      <c r="A988" s="22"/>
      <c r="B988" s="27" t="s">
        <v>30</v>
      </c>
      <c r="C988" s="27">
        <v>1197831</v>
      </c>
      <c r="D988" s="28">
        <v>44415</v>
      </c>
      <c r="E988" s="27" t="s">
        <v>31</v>
      </c>
      <c r="F988" s="27" t="s">
        <v>60</v>
      </c>
      <c r="G988" s="27" t="s">
        <v>61</v>
      </c>
      <c r="H988" s="27" t="s">
        <v>28</v>
      </c>
      <c r="I988" s="29">
        <v>0.5</v>
      </c>
      <c r="J988" s="30">
        <v>4750</v>
      </c>
      <c r="K988" s="31">
        <f t="shared" si="6"/>
        <v>2375</v>
      </c>
      <c r="L988" s="31">
        <f t="shared" si="7"/>
        <v>949.99999999999989</v>
      </c>
      <c r="M988" s="32">
        <v>0.39999999999999997</v>
      </c>
      <c r="O988" s="37"/>
      <c r="P988" s="38"/>
      <c r="Q988" s="33"/>
      <c r="R988" s="34"/>
    </row>
    <row r="989" spans="1:18" ht="15.75" customHeight="1" x14ac:dyDescent="0.3">
      <c r="A989" s="22"/>
      <c r="B989" s="27" t="s">
        <v>30</v>
      </c>
      <c r="C989" s="27">
        <v>1197831</v>
      </c>
      <c r="D989" s="28">
        <v>44415</v>
      </c>
      <c r="E989" s="27" t="s">
        <v>31</v>
      </c>
      <c r="F989" s="27" t="s">
        <v>60</v>
      </c>
      <c r="G989" s="27" t="s">
        <v>61</v>
      </c>
      <c r="H989" s="27" t="s">
        <v>29</v>
      </c>
      <c r="I989" s="29">
        <v>0.54999999999999993</v>
      </c>
      <c r="J989" s="30">
        <v>7250</v>
      </c>
      <c r="K989" s="31">
        <f t="shared" si="6"/>
        <v>3987.4999999999995</v>
      </c>
      <c r="L989" s="31">
        <f t="shared" si="7"/>
        <v>2392.5</v>
      </c>
      <c r="M989" s="32">
        <v>0.60000000000000009</v>
      </c>
      <c r="O989" s="37"/>
      <c r="P989" s="38"/>
      <c r="Q989" s="33"/>
      <c r="R989" s="34"/>
    </row>
    <row r="990" spans="1:18" ht="15.75" customHeight="1" x14ac:dyDescent="0.3">
      <c r="A990" s="22"/>
      <c r="B990" s="27" t="s">
        <v>30</v>
      </c>
      <c r="C990" s="27">
        <v>1197831</v>
      </c>
      <c r="D990" s="28">
        <v>44443</v>
      </c>
      <c r="E990" s="27" t="s">
        <v>31</v>
      </c>
      <c r="F990" s="27" t="s">
        <v>60</v>
      </c>
      <c r="G990" s="27" t="s">
        <v>61</v>
      </c>
      <c r="H990" s="27" t="s">
        <v>24</v>
      </c>
      <c r="I990" s="29">
        <v>0.5</v>
      </c>
      <c r="J990" s="30">
        <v>6750</v>
      </c>
      <c r="K990" s="31">
        <f t="shared" si="6"/>
        <v>3375</v>
      </c>
      <c r="L990" s="31">
        <f t="shared" si="7"/>
        <v>1518.7499999999998</v>
      </c>
      <c r="M990" s="32">
        <v>0.44999999999999996</v>
      </c>
      <c r="O990" s="37"/>
      <c r="P990" s="38"/>
      <c r="Q990" s="33"/>
      <c r="R990" s="34"/>
    </row>
    <row r="991" spans="1:18" ht="15.75" customHeight="1" x14ac:dyDescent="0.3">
      <c r="A991" s="22"/>
      <c r="B991" s="27" t="s">
        <v>30</v>
      </c>
      <c r="C991" s="27">
        <v>1197831</v>
      </c>
      <c r="D991" s="28">
        <v>44443</v>
      </c>
      <c r="E991" s="27" t="s">
        <v>31</v>
      </c>
      <c r="F991" s="27" t="s">
        <v>60</v>
      </c>
      <c r="G991" s="27" t="s">
        <v>61</v>
      </c>
      <c r="H991" s="27" t="s">
        <v>25</v>
      </c>
      <c r="I991" s="29">
        <v>0.5</v>
      </c>
      <c r="J991" s="30">
        <v>6250</v>
      </c>
      <c r="K991" s="31">
        <f t="shared" si="6"/>
        <v>3125</v>
      </c>
      <c r="L991" s="31">
        <f t="shared" si="7"/>
        <v>1406.2499999999998</v>
      </c>
      <c r="M991" s="32">
        <v>0.44999999999999996</v>
      </c>
      <c r="O991" s="37"/>
      <c r="P991" s="38"/>
      <c r="Q991" s="33"/>
      <c r="R991" s="34"/>
    </row>
    <row r="992" spans="1:18" ht="15.75" customHeight="1" x14ac:dyDescent="0.3">
      <c r="A992" s="22"/>
      <c r="B992" s="27" t="s">
        <v>30</v>
      </c>
      <c r="C992" s="27">
        <v>1197831</v>
      </c>
      <c r="D992" s="28">
        <v>44443</v>
      </c>
      <c r="E992" s="27" t="s">
        <v>31</v>
      </c>
      <c r="F992" s="27" t="s">
        <v>60</v>
      </c>
      <c r="G992" s="27" t="s">
        <v>61</v>
      </c>
      <c r="H992" s="27" t="s">
        <v>26</v>
      </c>
      <c r="I992" s="29">
        <v>0.54999999999999993</v>
      </c>
      <c r="J992" s="30">
        <v>6750</v>
      </c>
      <c r="K992" s="31">
        <f t="shared" si="6"/>
        <v>3712.4999999999995</v>
      </c>
      <c r="L992" s="31">
        <f t="shared" si="7"/>
        <v>1670.6249999999995</v>
      </c>
      <c r="M992" s="32">
        <v>0.44999999999999996</v>
      </c>
      <c r="O992" s="37"/>
      <c r="P992" s="38"/>
      <c r="Q992" s="33"/>
      <c r="R992" s="34"/>
    </row>
    <row r="993" spans="1:18" ht="15.75" customHeight="1" x14ac:dyDescent="0.3">
      <c r="A993" s="22"/>
      <c r="B993" s="27" t="s">
        <v>30</v>
      </c>
      <c r="C993" s="27">
        <v>1197831</v>
      </c>
      <c r="D993" s="28">
        <v>44443</v>
      </c>
      <c r="E993" s="27" t="s">
        <v>31</v>
      </c>
      <c r="F993" s="27" t="s">
        <v>60</v>
      </c>
      <c r="G993" s="27" t="s">
        <v>61</v>
      </c>
      <c r="H993" s="27" t="s">
        <v>27</v>
      </c>
      <c r="I993" s="29">
        <v>0.54999999999999993</v>
      </c>
      <c r="J993" s="30">
        <v>4000</v>
      </c>
      <c r="K993" s="31">
        <f t="shared" si="6"/>
        <v>2199.9999999999995</v>
      </c>
      <c r="L993" s="31">
        <f t="shared" si="7"/>
        <v>1209.9999999999998</v>
      </c>
      <c r="M993" s="32">
        <v>0.55000000000000004</v>
      </c>
      <c r="O993" s="37"/>
      <c r="P993" s="38"/>
      <c r="Q993" s="33"/>
      <c r="R993" s="34"/>
    </row>
    <row r="994" spans="1:18" ht="15.75" customHeight="1" x14ac:dyDescent="0.3">
      <c r="A994" s="22"/>
      <c r="B994" s="27" t="s">
        <v>30</v>
      </c>
      <c r="C994" s="27">
        <v>1197831</v>
      </c>
      <c r="D994" s="28">
        <v>44443</v>
      </c>
      <c r="E994" s="27" t="s">
        <v>31</v>
      </c>
      <c r="F994" s="27" t="s">
        <v>60</v>
      </c>
      <c r="G994" s="27" t="s">
        <v>61</v>
      </c>
      <c r="H994" s="27" t="s">
        <v>28</v>
      </c>
      <c r="I994" s="29">
        <v>0.5</v>
      </c>
      <c r="J994" s="30">
        <v>4000</v>
      </c>
      <c r="K994" s="31">
        <f t="shared" si="6"/>
        <v>2000</v>
      </c>
      <c r="L994" s="31">
        <f t="shared" si="7"/>
        <v>799.99999999999989</v>
      </c>
      <c r="M994" s="32">
        <v>0.39999999999999997</v>
      </c>
      <c r="O994" s="37"/>
      <c r="P994" s="38"/>
      <c r="Q994" s="33"/>
      <c r="R994" s="34"/>
    </row>
    <row r="995" spans="1:18" ht="15.75" customHeight="1" x14ac:dyDescent="0.3">
      <c r="A995" s="22"/>
      <c r="B995" s="27" t="s">
        <v>30</v>
      </c>
      <c r="C995" s="27">
        <v>1197831</v>
      </c>
      <c r="D995" s="28">
        <v>44443</v>
      </c>
      <c r="E995" s="27" t="s">
        <v>31</v>
      </c>
      <c r="F995" s="27" t="s">
        <v>60</v>
      </c>
      <c r="G995" s="27" t="s">
        <v>61</v>
      </c>
      <c r="H995" s="27" t="s">
        <v>29</v>
      </c>
      <c r="I995" s="29">
        <v>0.45</v>
      </c>
      <c r="J995" s="30">
        <v>6250</v>
      </c>
      <c r="K995" s="31">
        <f t="shared" si="6"/>
        <v>2812.5</v>
      </c>
      <c r="L995" s="31">
        <f t="shared" si="7"/>
        <v>1687.5000000000002</v>
      </c>
      <c r="M995" s="32">
        <v>0.60000000000000009</v>
      </c>
      <c r="O995" s="37"/>
      <c r="P995" s="38"/>
      <c r="Q995" s="33"/>
      <c r="R995" s="34"/>
    </row>
    <row r="996" spans="1:18" ht="15.75" customHeight="1" x14ac:dyDescent="0.3">
      <c r="A996" s="22"/>
      <c r="B996" s="27" t="s">
        <v>30</v>
      </c>
      <c r="C996" s="27">
        <v>1197831</v>
      </c>
      <c r="D996" s="28">
        <v>44472</v>
      </c>
      <c r="E996" s="27" t="s">
        <v>31</v>
      </c>
      <c r="F996" s="27" t="s">
        <v>60</v>
      </c>
      <c r="G996" s="27" t="s">
        <v>61</v>
      </c>
      <c r="H996" s="27" t="s">
        <v>24</v>
      </c>
      <c r="I996" s="29">
        <v>0.35000000000000003</v>
      </c>
      <c r="J996" s="30">
        <v>5750</v>
      </c>
      <c r="K996" s="31">
        <f t="shared" si="6"/>
        <v>2012.5000000000002</v>
      </c>
      <c r="L996" s="31">
        <f t="shared" si="7"/>
        <v>905.625</v>
      </c>
      <c r="M996" s="32">
        <v>0.44999999999999996</v>
      </c>
      <c r="O996" s="37"/>
      <c r="P996" s="38"/>
      <c r="Q996" s="33"/>
      <c r="R996" s="34"/>
    </row>
    <row r="997" spans="1:18" ht="15.75" customHeight="1" x14ac:dyDescent="0.3">
      <c r="A997" s="22"/>
      <c r="B997" s="27" t="s">
        <v>30</v>
      </c>
      <c r="C997" s="27">
        <v>1197831</v>
      </c>
      <c r="D997" s="28">
        <v>44472</v>
      </c>
      <c r="E997" s="27" t="s">
        <v>31</v>
      </c>
      <c r="F997" s="27" t="s">
        <v>60</v>
      </c>
      <c r="G997" s="27" t="s">
        <v>61</v>
      </c>
      <c r="H997" s="27" t="s">
        <v>25</v>
      </c>
      <c r="I997" s="29">
        <v>0.35000000000000003</v>
      </c>
      <c r="J997" s="30">
        <v>5750</v>
      </c>
      <c r="K997" s="31">
        <f t="shared" si="6"/>
        <v>2012.5000000000002</v>
      </c>
      <c r="L997" s="31">
        <f t="shared" si="7"/>
        <v>905.625</v>
      </c>
      <c r="M997" s="32">
        <v>0.44999999999999996</v>
      </c>
      <c r="O997" s="37"/>
      <c r="P997" s="38"/>
      <c r="Q997" s="33"/>
      <c r="R997" s="34"/>
    </row>
    <row r="998" spans="1:18" ht="15.75" customHeight="1" x14ac:dyDescent="0.3">
      <c r="A998" s="22"/>
      <c r="B998" s="27" t="s">
        <v>30</v>
      </c>
      <c r="C998" s="27">
        <v>1197831</v>
      </c>
      <c r="D998" s="28">
        <v>44472</v>
      </c>
      <c r="E998" s="27" t="s">
        <v>31</v>
      </c>
      <c r="F998" s="27" t="s">
        <v>60</v>
      </c>
      <c r="G998" s="27" t="s">
        <v>61</v>
      </c>
      <c r="H998" s="27" t="s">
        <v>26</v>
      </c>
      <c r="I998" s="29">
        <v>0.4</v>
      </c>
      <c r="J998" s="30">
        <v>5250</v>
      </c>
      <c r="K998" s="31">
        <f t="shared" si="6"/>
        <v>2100</v>
      </c>
      <c r="L998" s="31">
        <f t="shared" si="7"/>
        <v>944.99999999999989</v>
      </c>
      <c r="M998" s="32">
        <v>0.44999999999999996</v>
      </c>
      <c r="O998" s="37"/>
      <c r="P998" s="38"/>
      <c r="Q998" s="33"/>
      <c r="R998" s="34"/>
    </row>
    <row r="999" spans="1:18" ht="15.75" customHeight="1" x14ac:dyDescent="0.3">
      <c r="A999" s="22"/>
      <c r="B999" s="27" t="s">
        <v>30</v>
      </c>
      <c r="C999" s="27">
        <v>1197831</v>
      </c>
      <c r="D999" s="28">
        <v>44472</v>
      </c>
      <c r="E999" s="27" t="s">
        <v>31</v>
      </c>
      <c r="F999" s="27" t="s">
        <v>60</v>
      </c>
      <c r="G999" s="27" t="s">
        <v>61</v>
      </c>
      <c r="H999" s="27" t="s">
        <v>27</v>
      </c>
      <c r="I999" s="29">
        <v>0.4</v>
      </c>
      <c r="J999" s="30">
        <v>3750</v>
      </c>
      <c r="K999" s="31">
        <f t="shared" si="6"/>
        <v>1500</v>
      </c>
      <c r="L999" s="31">
        <f t="shared" si="7"/>
        <v>825.00000000000011</v>
      </c>
      <c r="M999" s="32">
        <v>0.55000000000000004</v>
      </c>
      <c r="O999" s="37"/>
      <c r="P999" s="38"/>
      <c r="Q999" s="33"/>
      <c r="R999" s="34"/>
    </row>
    <row r="1000" spans="1:18" ht="15.75" customHeight="1" x14ac:dyDescent="0.3">
      <c r="A1000" s="22"/>
      <c r="B1000" s="27" t="s">
        <v>30</v>
      </c>
      <c r="C1000" s="27">
        <v>1197831</v>
      </c>
      <c r="D1000" s="28">
        <v>44472</v>
      </c>
      <c r="E1000" s="27" t="s">
        <v>31</v>
      </c>
      <c r="F1000" s="27" t="s">
        <v>60</v>
      </c>
      <c r="G1000" s="27" t="s">
        <v>61</v>
      </c>
      <c r="H1000" s="27" t="s">
        <v>28</v>
      </c>
      <c r="I1000" s="29">
        <v>0.35000000000000003</v>
      </c>
      <c r="J1000" s="30">
        <v>3500</v>
      </c>
      <c r="K1000" s="31">
        <f t="shared" si="6"/>
        <v>1225.0000000000002</v>
      </c>
      <c r="L1000" s="31">
        <f t="shared" si="7"/>
        <v>490.00000000000006</v>
      </c>
      <c r="M1000" s="32">
        <v>0.39999999999999997</v>
      </c>
      <c r="O1000" s="37"/>
      <c r="P1000" s="38"/>
      <c r="Q1000" s="33"/>
      <c r="R1000" s="34"/>
    </row>
    <row r="1001" spans="1:18" ht="15.75" customHeight="1" x14ac:dyDescent="0.3">
      <c r="A1001" s="22"/>
      <c r="B1001" s="27" t="s">
        <v>30</v>
      </c>
      <c r="C1001" s="27">
        <v>1197831</v>
      </c>
      <c r="D1001" s="28">
        <v>44472</v>
      </c>
      <c r="E1001" s="27" t="s">
        <v>31</v>
      </c>
      <c r="F1001" s="27" t="s">
        <v>60</v>
      </c>
      <c r="G1001" s="27" t="s">
        <v>61</v>
      </c>
      <c r="H1001" s="27" t="s">
        <v>29</v>
      </c>
      <c r="I1001" s="29">
        <v>0.45</v>
      </c>
      <c r="J1001" s="30">
        <v>5250</v>
      </c>
      <c r="K1001" s="31">
        <f t="shared" si="6"/>
        <v>2362.5</v>
      </c>
      <c r="L1001" s="31">
        <f t="shared" si="7"/>
        <v>1417.5000000000002</v>
      </c>
      <c r="M1001" s="32">
        <v>0.60000000000000009</v>
      </c>
      <c r="O1001" s="37"/>
      <c r="P1001" s="38"/>
      <c r="Q1001" s="33"/>
      <c r="R1001" s="34"/>
    </row>
    <row r="1002" spans="1:18" ht="15.75" customHeight="1" x14ac:dyDescent="0.3">
      <c r="A1002" s="22"/>
      <c r="B1002" s="27" t="s">
        <v>30</v>
      </c>
      <c r="C1002" s="27">
        <v>1197831</v>
      </c>
      <c r="D1002" s="28">
        <v>44504</v>
      </c>
      <c r="E1002" s="27" t="s">
        <v>31</v>
      </c>
      <c r="F1002" s="27" t="s">
        <v>60</v>
      </c>
      <c r="G1002" s="27" t="s">
        <v>61</v>
      </c>
      <c r="H1002" s="27" t="s">
        <v>24</v>
      </c>
      <c r="I1002" s="29">
        <v>0.30000000000000004</v>
      </c>
      <c r="J1002" s="30">
        <v>6750</v>
      </c>
      <c r="K1002" s="31">
        <f t="shared" si="6"/>
        <v>2025.0000000000002</v>
      </c>
      <c r="L1002" s="31">
        <f t="shared" si="7"/>
        <v>911.25</v>
      </c>
      <c r="M1002" s="32">
        <v>0.44999999999999996</v>
      </c>
      <c r="O1002" s="37"/>
      <c r="P1002" s="38"/>
      <c r="Q1002" s="33"/>
      <c r="R1002" s="34"/>
    </row>
    <row r="1003" spans="1:18" ht="15.75" customHeight="1" x14ac:dyDescent="0.3">
      <c r="A1003" s="22"/>
      <c r="B1003" s="27" t="s">
        <v>30</v>
      </c>
      <c r="C1003" s="27">
        <v>1197831</v>
      </c>
      <c r="D1003" s="28">
        <v>44504</v>
      </c>
      <c r="E1003" s="27" t="s">
        <v>31</v>
      </c>
      <c r="F1003" s="27" t="s">
        <v>60</v>
      </c>
      <c r="G1003" s="27" t="s">
        <v>61</v>
      </c>
      <c r="H1003" s="27" t="s">
        <v>25</v>
      </c>
      <c r="I1003" s="29">
        <v>0.30000000000000004</v>
      </c>
      <c r="J1003" s="30">
        <v>6750</v>
      </c>
      <c r="K1003" s="31">
        <f t="shared" si="6"/>
        <v>2025.0000000000002</v>
      </c>
      <c r="L1003" s="31">
        <f t="shared" si="7"/>
        <v>911.25</v>
      </c>
      <c r="M1003" s="32">
        <v>0.44999999999999996</v>
      </c>
      <c r="O1003" s="37"/>
      <c r="P1003" s="38"/>
      <c r="Q1003" s="33"/>
      <c r="R1003" s="34"/>
    </row>
    <row r="1004" spans="1:18" ht="15.75" customHeight="1" x14ac:dyDescent="0.3">
      <c r="A1004" s="22"/>
      <c r="B1004" s="27" t="s">
        <v>30</v>
      </c>
      <c r="C1004" s="27">
        <v>1197831</v>
      </c>
      <c r="D1004" s="28">
        <v>44504</v>
      </c>
      <c r="E1004" s="27" t="s">
        <v>31</v>
      </c>
      <c r="F1004" s="27" t="s">
        <v>60</v>
      </c>
      <c r="G1004" s="27" t="s">
        <v>61</v>
      </c>
      <c r="H1004" s="27" t="s">
        <v>26</v>
      </c>
      <c r="I1004" s="29">
        <v>0.55000000000000004</v>
      </c>
      <c r="J1004" s="30">
        <v>6000</v>
      </c>
      <c r="K1004" s="31">
        <f t="shared" si="6"/>
        <v>3300.0000000000005</v>
      </c>
      <c r="L1004" s="31">
        <f t="shared" si="7"/>
        <v>1485</v>
      </c>
      <c r="M1004" s="32">
        <v>0.44999999999999996</v>
      </c>
      <c r="O1004" s="37"/>
      <c r="P1004" s="38"/>
      <c r="Q1004" s="33"/>
      <c r="R1004" s="34"/>
    </row>
    <row r="1005" spans="1:18" ht="15.75" customHeight="1" x14ac:dyDescent="0.3">
      <c r="A1005" s="22"/>
      <c r="B1005" s="27" t="s">
        <v>30</v>
      </c>
      <c r="C1005" s="27">
        <v>1197831</v>
      </c>
      <c r="D1005" s="28">
        <v>44504</v>
      </c>
      <c r="E1005" s="27" t="s">
        <v>31</v>
      </c>
      <c r="F1005" s="27" t="s">
        <v>60</v>
      </c>
      <c r="G1005" s="27" t="s">
        <v>61</v>
      </c>
      <c r="H1005" s="27" t="s">
        <v>27</v>
      </c>
      <c r="I1005" s="29">
        <v>0.55000000000000004</v>
      </c>
      <c r="J1005" s="30">
        <v>4750</v>
      </c>
      <c r="K1005" s="31">
        <f t="shared" si="6"/>
        <v>2612.5</v>
      </c>
      <c r="L1005" s="31">
        <f t="shared" si="7"/>
        <v>1436.8750000000002</v>
      </c>
      <c r="M1005" s="32">
        <v>0.55000000000000004</v>
      </c>
      <c r="O1005" s="37"/>
      <c r="P1005" s="38"/>
      <c r="Q1005" s="33"/>
      <c r="R1005" s="34"/>
    </row>
    <row r="1006" spans="1:18" ht="15.75" customHeight="1" x14ac:dyDescent="0.3">
      <c r="A1006" s="22"/>
      <c r="B1006" s="27" t="s">
        <v>30</v>
      </c>
      <c r="C1006" s="27">
        <v>1197831</v>
      </c>
      <c r="D1006" s="28">
        <v>44504</v>
      </c>
      <c r="E1006" s="27" t="s">
        <v>31</v>
      </c>
      <c r="F1006" s="27" t="s">
        <v>60</v>
      </c>
      <c r="G1006" s="27" t="s">
        <v>61</v>
      </c>
      <c r="H1006" s="27" t="s">
        <v>28</v>
      </c>
      <c r="I1006" s="29">
        <v>0.54999999999999993</v>
      </c>
      <c r="J1006" s="30">
        <v>4500</v>
      </c>
      <c r="K1006" s="31">
        <f t="shared" si="6"/>
        <v>2474.9999999999995</v>
      </c>
      <c r="L1006" s="31">
        <f t="shared" si="7"/>
        <v>989.99999999999977</v>
      </c>
      <c r="M1006" s="32">
        <v>0.39999999999999997</v>
      </c>
      <c r="O1006" s="37"/>
      <c r="P1006" s="38"/>
      <c r="Q1006" s="33"/>
      <c r="R1006" s="34"/>
    </row>
    <row r="1007" spans="1:18" ht="15.75" customHeight="1" x14ac:dyDescent="0.3">
      <c r="A1007" s="22"/>
      <c r="B1007" s="27" t="s">
        <v>30</v>
      </c>
      <c r="C1007" s="27">
        <v>1197831</v>
      </c>
      <c r="D1007" s="28">
        <v>44504</v>
      </c>
      <c r="E1007" s="27" t="s">
        <v>31</v>
      </c>
      <c r="F1007" s="27" t="s">
        <v>60</v>
      </c>
      <c r="G1007" s="27" t="s">
        <v>61</v>
      </c>
      <c r="H1007" s="27" t="s">
        <v>29</v>
      </c>
      <c r="I1007" s="29">
        <v>0.65</v>
      </c>
      <c r="J1007" s="30">
        <v>6500</v>
      </c>
      <c r="K1007" s="31">
        <f t="shared" si="6"/>
        <v>4225</v>
      </c>
      <c r="L1007" s="31">
        <f t="shared" si="7"/>
        <v>2535.0000000000005</v>
      </c>
      <c r="M1007" s="32">
        <v>0.60000000000000009</v>
      </c>
      <c r="O1007" s="37"/>
      <c r="P1007" s="38"/>
      <c r="Q1007" s="33"/>
      <c r="R1007" s="34"/>
    </row>
    <row r="1008" spans="1:18" ht="15.75" customHeight="1" x14ac:dyDescent="0.3">
      <c r="A1008" s="22"/>
      <c r="B1008" s="27" t="s">
        <v>30</v>
      </c>
      <c r="C1008" s="27">
        <v>1197831</v>
      </c>
      <c r="D1008" s="28">
        <v>44533</v>
      </c>
      <c r="E1008" s="27" t="s">
        <v>31</v>
      </c>
      <c r="F1008" s="27" t="s">
        <v>60</v>
      </c>
      <c r="G1008" s="27" t="s">
        <v>61</v>
      </c>
      <c r="H1008" s="27" t="s">
        <v>24</v>
      </c>
      <c r="I1008" s="29">
        <v>0.54999999999999993</v>
      </c>
      <c r="J1008" s="30">
        <v>8000</v>
      </c>
      <c r="K1008" s="31">
        <f t="shared" si="6"/>
        <v>4399.9999999999991</v>
      </c>
      <c r="L1008" s="31">
        <f t="shared" si="7"/>
        <v>1979.9999999999993</v>
      </c>
      <c r="M1008" s="32">
        <v>0.44999999999999996</v>
      </c>
      <c r="O1008" s="37"/>
      <c r="P1008" s="38"/>
      <c r="Q1008" s="33"/>
      <c r="R1008" s="34"/>
    </row>
    <row r="1009" spans="1:18" ht="15.75" customHeight="1" x14ac:dyDescent="0.3">
      <c r="A1009" s="22"/>
      <c r="B1009" s="27" t="s">
        <v>30</v>
      </c>
      <c r="C1009" s="27">
        <v>1197831</v>
      </c>
      <c r="D1009" s="28">
        <v>44533</v>
      </c>
      <c r="E1009" s="27" t="s">
        <v>31</v>
      </c>
      <c r="F1009" s="27" t="s">
        <v>60</v>
      </c>
      <c r="G1009" s="27" t="s">
        <v>61</v>
      </c>
      <c r="H1009" s="27" t="s">
        <v>25</v>
      </c>
      <c r="I1009" s="29">
        <v>0.54999999999999993</v>
      </c>
      <c r="J1009" s="30">
        <v>8000</v>
      </c>
      <c r="K1009" s="31">
        <f t="shared" si="6"/>
        <v>4399.9999999999991</v>
      </c>
      <c r="L1009" s="31">
        <f t="shared" si="7"/>
        <v>1979.9999999999993</v>
      </c>
      <c r="M1009" s="32">
        <v>0.44999999999999996</v>
      </c>
      <c r="O1009" s="37"/>
      <c r="P1009" s="38"/>
      <c r="Q1009" s="33"/>
      <c r="R1009" s="34"/>
    </row>
    <row r="1010" spans="1:18" ht="15.75" customHeight="1" x14ac:dyDescent="0.3">
      <c r="A1010" s="22"/>
      <c r="B1010" s="27" t="s">
        <v>30</v>
      </c>
      <c r="C1010" s="27">
        <v>1197831</v>
      </c>
      <c r="D1010" s="28">
        <v>44533</v>
      </c>
      <c r="E1010" s="27" t="s">
        <v>31</v>
      </c>
      <c r="F1010" s="27" t="s">
        <v>60</v>
      </c>
      <c r="G1010" s="27" t="s">
        <v>61</v>
      </c>
      <c r="H1010" s="27" t="s">
        <v>26</v>
      </c>
      <c r="I1010" s="29">
        <v>0.6</v>
      </c>
      <c r="J1010" s="30">
        <v>7000</v>
      </c>
      <c r="K1010" s="31">
        <f t="shared" si="6"/>
        <v>4200</v>
      </c>
      <c r="L1010" s="31">
        <f t="shared" si="7"/>
        <v>1889.9999999999998</v>
      </c>
      <c r="M1010" s="32">
        <v>0.44999999999999996</v>
      </c>
      <c r="O1010" s="37"/>
      <c r="P1010" s="38"/>
      <c r="Q1010" s="33"/>
      <c r="R1010" s="34"/>
    </row>
    <row r="1011" spans="1:18" ht="15.75" customHeight="1" x14ac:dyDescent="0.3">
      <c r="A1011" s="22"/>
      <c r="B1011" s="27" t="s">
        <v>30</v>
      </c>
      <c r="C1011" s="27">
        <v>1197831</v>
      </c>
      <c r="D1011" s="28">
        <v>44533</v>
      </c>
      <c r="E1011" s="27" t="s">
        <v>31</v>
      </c>
      <c r="F1011" s="27" t="s">
        <v>60</v>
      </c>
      <c r="G1011" s="27" t="s">
        <v>61</v>
      </c>
      <c r="H1011" s="27" t="s">
        <v>27</v>
      </c>
      <c r="I1011" s="29">
        <v>0.6</v>
      </c>
      <c r="J1011" s="30">
        <v>5500</v>
      </c>
      <c r="K1011" s="31">
        <f t="shared" si="6"/>
        <v>3300</v>
      </c>
      <c r="L1011" s="31">
        <f t="shared" si="7"/>
        <v>1815.0000000000002</v>
      </c>
      <c r="M1011" s="32">
        <v>0.55000000000000004</v>
      </c>
      <c r="O1011" s="37"/>
      <c r="P1011" s="38"/>
      <c r="Q1011" s="33"/>
      <c r="R1011" s="34"/>
    </row>
    <row r="1012" spans="1:18" ht="15.75" customHeight="1" x14ac:dyDescent="0.3">
      <c r="A1012" s="22"/>
      <c r="B1012" s="27" t="s">
        <v>30</v>
      </c>
      <c r="C1012" s="27">
        <v>1197831</v>
      </c>
      <c r="D1012" s="28">
        <v>44533</v>
      </c>
      <c r="E1012" s="27" t="s">
        <v>31</v>
      </c>
      <c r="F1012" s="27" t="s">
        <v>60</v>
      </c>
      <c r="G1012" s="27" t="s">
        <v>61</v>
      </c>
      <c r="H1012" s="27" t="s">
        <v>28</v>
      </c>
      <c r="I1012" s="29">
        <v>0.54999999999999993</v>
      </c>
      <c r="J1012" s="30">
        <v>5000</v>
      </c>
      <c r="K1012" s="31">
        <f t="shared" si="6"/>
        <v>2749.9999999999995</v>
      </c>
      <c r="L1012" s="31">
        <f t="shared" si="7"/>
        <v>1099.9999999999998</v>
      </c>
      <c r="M1012" s="32">
        <v>0.39999999999999997</v>
      </c>
      <c r="O1012" s="37"/>
      <c r="P1012" s="38"/>
      <c r="Q1012" s="33"/>
      <c r="R1012" s="34"/>
    </row>
    <row r="1013" spans="1:18" ht="15.75" customHeight="1" x14ac:dyDescent="0.3">
      <c r="A1013" s="22"/>
      <c r="B1013" s="27" t="s">
        <v>30</v>
      </c>
      <c r="C1013" s="27">
        <v>1197831</v>
      </c>
      <c r="D1013" s="28">
        <v>44533</v>
      </c>
      <c r="E1013" s="27" t="s">
        <v>31</v>
      </c>
      <c r="F1013" s="27" t="s">
        <v>60</v>
      </c>
      <c r="G1013" s="27" t="s">
        <v>61</v>
      </c>
      <c r="H1013" s="27" t="s">
        <v>29</v>
      </c>
      <c r="I1013" s="29">
        <v>0.65</v>
      </c>
      <c r="J1013" s="30">
        <v>7500</v>
      </c>
      <c r="K1013" s="31">
        <f t="shared" si="6"/>
        <v>4875</v>
      </c>
      <c r="L1013" s="31">
        <f t="shared" si="7"/>
        <v>2925.0000000000005</v>
      </c>
      <c r="M1013" s="32">
        <v>0.60000000000000009</v>
      </c>
      <c r="O1013" s="37"/>
      <c r="P1013" s="38"/>
      <c r="Q1013" s="33"/>
      <c r="R1013" s="34"/>
    </row>
    <row r="1014" spans="1:18" ht="15.75" customHeight="1" x14ac:dyDescent="0.3">
      <c r="A1014" s="22" t="s">
        <v>46</v>
      </c>
      <c r="B1014" s="27" t="s">
        <v>21</v>
      </c>
      <c r="C1014" s="27">
        <v>1185732</v>
      </c>
      <c r="D1014" s="28">
        <v>44207</v>
      </c>
      <c r="E1014" s="27" t="s">
        <v>40</v>
      </c>
      <c r="F1014" s="27" t="s">
        <v>62</v>
      </c>
      <c r="G1014" s="27" t="s">
        <v>63</v>
      </c>
      <c r="H1014" s="27" t="s">
        <v>24</v>
      </c>
      <c r="I1014" s="29">
        <v>0.35</v>
      </c>
      <c r="J1014" s="30">
        <v>4250</v>
      </c>
      <c r="K1014" s="31">
        <f t="shared" si="6"/>
        <v>1487.5</v>
      </c>
      <c r="L1014" s="31">
        <f t="shared" si="7"/>
        <v>595</v>
      </c>
      <c r="M1014" s="32">
        <v>0.4</v>
      </c>
      <c r="O1014" s="37"/>
      <c r="P1014" s="38"/>
      <c r="Q1014" s="33"/>
      <c r="R1014" s="34"/>
    </row>
    <row r="1015" spans="1:18" ht="15.75" customHeight="1" x14ac:dyDescent="0.3">
      <c r="A1015" s="22"/>
      <c r="B1015" s="27" t="s">
        <v>21</v>
      </c>
      <c r="C1015" s="27">
        <v>1185732</v>
      </c>
      <c r="D1015" s="28">
        <v>44207</v>
      </c>
      <c r="E1015" s="27" t="s">
        <v>40</v>
      </c>
      <c r="F1015" s="27" t="s">
        <v>62</v>
      </c>
      <c r="G1015" s="27" t="s">
        <v>63</v>
      </c>
      <c r="H1015" s="27" t="s">
        <v>25</v>
      </c>
      <c r="I1015" s="29">
        <v>0.35</v>
      </c>
      <c r="J1015" s="30">
        <v>2250</v>
      </c>
      <c r="K1015" s="31">
        <f t="shared" si="6"/>
        <v>787.5</v>
      </c>
      <c r="L1015" s="31">
        <f t="shared" si="7"/>
        <v>275.625</v>
      </c>
      <c r="M1015" s="32">
        <v>0.35</v>
      </c>
      <c r="O1015" s="37"/>
      <c r="P1015" s="38"/>
      <c r="Q1015" s="33"/>
      <c r="R1015" s="34"/>
    </row>
    <row r="1016" spans="1:18" ht="15.75" customHeight="1" x14ac:dyDescent="0.3">
      <c r="A1016" s="22"/>
      <c r="B1016" s="27" t="s">
        <v>21</v>
      </c>
      <c r="C1016" s="27">
        <v>1185732</v>
      </c>
      <c r="D1016" s="28">
        <v>44207</v>
      </c>
      <c r="E1016" s="27" t="s">
        <v>40</v>
      </c>
      <c r="F1016" s="27" t="s">
        <v>62</v>
      </c>
      <c r="G1016" s="27" t="s">
        <v>63</v>
      </c>
      <c r="H1016" s="27" t="s">
        <v>26</v>
      </c>
      <c r="I1016" s="29">
        <v>0.25</v>
      </c>
      <c r="J1016" s="30">
        <v>2250</v>
      </c>
      <c r="K1016" s="31">
        <f t="shared" si="6"/>
        <v>562.5</v>
      </c>
      <c r="L1016" s="31">
        <f t="shared" si="7"/>
        <v>196.875</v>
      </c>
      <c r="M1016" s="32">
        <v>0.35</v>
      </c>
      <c r="O1016" s="37"/>
      <c r="P1016" s="38"/>
      <c r="Q1016" s="33"/>
      <c r="R1016" s="34"/>
    </row>
    <row r="1017" spans="1:18" ht="15.75" customHeight="1" x14ac:dyDescent="0.3">
      <c r="A1017" s="22"/>
      <c r="B1017" s="27" t="s">
        <v>21</v>
      </c>
      <c r="C1017" s="27">
        <v>1185732</v>
      </c>
      <c r="D1017" s="28">
        <v>44207</v>
      </c>
      <c r="E1017" s="27" t="s">
        <v>40</v>
      </c>
      <c r="F1017" s="27" t="s">
        <v>62</v>
      </c>
      <c r="G1017" s="27" t="s">
        <v>63</v>
      </c>
      <c r="H1017" s="27" t="s">
        <v>27</v>
      </c>
      <c r="I1017" s="29">
        <v>0.30000000000000004</v>
      </c>
      <c r="J1017" s="30">
        <v>750</v>
      </c>
      <c r="K1017" s="31">
        <f t="shared" si="6"/>
        <v>225.00000000000003</v>
      </c>
      <c r="L1017" s="31">
        <f t="shared" si="7"/>
        <v>90.000000000000014</v>
      </c>
      <c r="M1017" s="32">
        <v>0.4</v>
      </c>
      <c r="O1017" s="37"/>
      <c r="P1017" s="38"/>
      <c r="Q1017" s="33"/>
      <c r="R1017" s="34"/>
    </row>
    <row r="1018" spans="1:18" ht="15.75" customHeight="1" x14ac:dyDescent="0.3">
      <c r="A1018" s="22"/>
      <c r="B1018" s="27" t="s">
        <v>21</v>
      </c>
      <c r="C1018" s="27">
        <v>1185732</v>
      </c>
      <c r="D1018" s="28">
        <v>44207</v>
      </c>
      <c r="E1018" s="27" t="s">
        <v>40</v>
      </c>
      <c r="F1018" s="27" t="s">
        <v>62</v>
      </c>
      <c r="G1018" s="27" t="s">
        <v>63</v>
      </c>
      <c r="H1018" s="27" t="s">
        <v>28</v>
      </c>
      <c r="I1018" s="29">
        <v>0.44999999999999996</v>
      </c>
      <c r="J1018" s="30">
        <v>1250</v>
      </c>
      <c r="K1018" s="31">
        <f t="shared" si="6"/>
        <v>562.5</v>
      </c>
      <c r="L1018" s="31">
        <f t="shared" si="7"/>
        <v>196.875</v>
      </c>
      <c r="M1018" s="32">
        <v>0.35</v>
      </c>
      <c r="O1018" s="37"/>
      <c r="P1018" s="38"/>
      <c r="Q1018" s="33"/>
      <c r="R1018" s="34"/>
    </row>
    <row r="1019" spans="1:18" ht="15.75" customHeight="1" x14ac:dyDescent="0.3">
      <c r="A1019" s="22"/>
      <c r="B1019" s="27" t="s">
        <v>21</v>
      </c>
      <c r="C1019" s="27">
        <v>1185732</v>
      </c>
      <c r="D1019" s="28">
        <v>44207</v>
      </c>
      <c r="E1019" s="27" t="s">
        <v>40</v>
      </c>
      <c r="F1019" s="27" t="s">
        <v>62</v>
      </c>
      <c r="G1019" s="27" t="s">
        <v>63</v>
      </c>
      <c r="H1019" s="27" t="s">
        <v>29</v>
      </c>
      <c r="I1019" s="29">
        <v>0.35</v>
      </c>
      <c r="J1019" s="30">
        <v>2250</v>
      </c>
      <c r="K1019" s="31">
        <f t="shared" si="6"/>
        <v>787.5</v>
      </c>
      <c r="L1019" s="31">
        <f t="shared" si="7"/>
        <v>393.75</v>
      </c>
      <c r="M1019" s="32">
        <v>0.5</v>
      </c>
      <c r="O1019" s="37"/>
      <c r="P1019" s="38"/>
      <c r="Q1019" s="33"/>
      <c r="R1019" s="34"/>
    </row>
    <row r="1020" spans="1:18" ht="15.75" customHeight="1" x14ac:dyDescent="0.3">
      <c r="A1020" s="22"/>
      <c r="B1020" s="27" t="s">
        <v>21</v>
      </c>
      <c r="C1020" s="27">
        <v>1185732</v>
      </c>
      <c r="D1020" s="28">
        <v>44238</v>
      </c>
      <c r="E1020" s="27" t="s">
        <v>40</v>
      </c>
      <c r="F1020" s="27" t="s">
        <v>62</v>
      </c>
      <c r="G1020" s="27" t="s">
        <v>63</v>
      </c>
      <c r="H1020" s="27" t="s">
        <v>24</v>
      </c>
      <c r="I1020" s="29">
        <v>0.35</v>
      </c>
      <c r="J1020" s="30">
        <v>4750</v>
      </c>
      <c r="K1020" s="31">
        <f t="shared" si="6"/>
        <v>1662.5</v>
      </c>
      <c r="L1020" s="31">
        <f t="shared" si="7"/>
        <v>665</v>
      </c>
      <c r="M1020" s="32">
        <v>0.4</v>
      </c>
      <c r="O1020" s="37"/>
      <c r="P1020" s="38"/>
      <c r="Q1020" s="33"/>
      <c r="R1020" s="34"/>
    </row>
    <row r="1021" spans="1:18" ht="15.75" customHeight="1" x14ac:dyDescent="0.3">
      <c r="A1021" s="22"/>
      <c r="B1021" s="27" t="s">
        <v>21</v>
      </c>
      <c r="C1021" s="27">
        <v>1185732</v>
      </c>
      <c r="D1021" s="28">
        <v>44238</v>
      </c>
      <c r="E1021" s="27" t="s">
        <v>40</v>
      </c>
      <c r="F1021" s="27" t="s">
        <v>62</v>
      </c>
      <c r="G1021" s="27" t="s">
        <v>63</v>
      </c>
      <c r="H1021" s="27" t="s">
        <v>25</v>
      </c>
      <c r="I1021" s="29">
        <v>0.35</v>
      </c>
      <c r="J1021" s="30">
        <v>1250</v>
      </c>
      <c r="K1021" s="31">
        <f t="shared" si="6"/>
        <v>437.5</v>
      </c>
      <c r="L1021" s="31">
        <f t="shared" si="7"/>
        <v>153.125</v>
      </c>
      <c r="M1021" s="32">
        <v>0.35</v>
      </c>
      <c r="O1021" s="37"/>
      <c r="P1021" s="38"/>
      <c r="Q1021" s="33"/>
      <c r="R1021" s="34"/>
    </row>
    <row r="1022" spans="1:18" ht="15.75" customHeight="1" x14ac:dyDescent="0.3">
      <c r="A1022" s="22"/>
      <c r="B1022" s="27" t="s">
        <v>21</v>
      </c>
      <c r="C1022" s="27">
        <v>1185732</v>
      </c>
      <c r="D1022" s="28">
        <v>44238</v>
      </c>
      <c r="E1022" s="27" t="s">
        <v>40</v>
      </c>
      <c r="F1022" s="27" t="s">
        <v>62</v>
      </c>
      <c r="G1022" s="27" t="s">
        <v>63</v>
      </c>
      <c r="H1022" s="27" t="s">
        <v>26</v>
      </c>
      <c r="I1022" s="29">
        <v>0.25</v>
      </c>
      <c r="J1022" s="30">
        <v>1750</v>
      </c>
      <c r="K1022" s="31">
        <f t="shared" si="6"/>
        <v>437.5</v>
      </c>
      <c r="L1022" s="31">
        <f t="shared" si="7"/>
        <v>153.125</v>
      </c>
      <c r="M1022" s="32">
        <v>0.35</v>
      </c>
      <c r="O1022" s="37"/>
      <c r="P1022" s="38"/>
      <c r="Q1022" s="33"/>
      <c r="R1022" s="34"/>
    </row>
    <row r="1023" spans="1:18" ht="15.75" customHeight="1" x14ac:dyDescent="0.3">
      <c r="A1023" s="22"/>
      <c r="B1023" s="27" t="s">
        <v>21</v>
      </c>
      <c r="C1023" s="27">
        <v>1185732</v>
      </c>
      <c r="D1023" s="28">
        <v>44238</v>
      </c>
      <c r="E1023" s="27" t="s">
        <v>40</v>
      </c>
      <c r="F1023" s="27" t="s">
        <v>62</v>
      </c>
      <c r="G1023" s="27" t="s">
        <v>63</v>
      </c>
      <c r="H1023" s="27" t="s">
        <v>27</v>
      </c>
      <c r="I1023" s="29">
        <v>0.30000000000000004</v>
      </c>
      <c r="J1023" s="30">
        <v>500</v>
      </c>
      <c r="K1023" s="31">
        <f t="shared" si="6"/>
        <v>150.00000000000003</v>
      </c>
      <c r="L1023" s="31">
        <f t="shared" si="7"/>
        <v>60.000000000000014</v>
      </c>
      <c r="M1023" s="32">
        <v>0.4</v>
      </c>
      <c r="O1023" s="37"/>
      <c r="P1023" s="38"/>
      <c r="Q1023" s="33"/>
      <c r="R1023" s="34"/>
    </row>
    <row r="1024" spans="1:18" ht="15.75" customHeight="1" x14ac:dyDescent="0.3">
      <c r="A1024" s="22"/>
      <c r="B1024" s="27" t="s">
        <v>21</v>
      </c>
      <c r="C1024" s="27">
        <v>1185732</v>
      </c>
      <c r="D1024" s="28">
        <v>44238</v>
      </c>
      <c r="E1024" s="27" t="s">
        <v>40</v>
      </c>
      <c r="F1024" s="27" t="s">
        <v>62</v>
      </c>
      <c r="G1024" s="27" t="s">
        <v>63</v>
      </c>
      <c r="H1024" s="27" t="s">
        <v>28</v>
      </c>
      <c r="I1024" s="29">
        <v>0.44999999999999996</v>
      </c>
      <c r="J1024" s="30">
        <v>1250</v>
      </c>
      <c r="K1024" s="31">
        <f t="shared" si="6"/>
        <v>562.5</v>
      </c>
      <c r="L1024" s="31">
        <f t="shared" si="7"/>
        <v>196.875</v>
      </c>
      <c r="M1024" s="32">
        <v>0.35</v>
      </c>
      <c r="O1024" s="37"/>
      <c r="P1024" s="38"/>
      <c r="Q1024" s="33"/>
      <c r="R1024" s="34"/>
    </row>
    <row r="1025" spans="1:18" ht="15.75" customHeight="1" x14ac:dyDescent="0.3">
      <c r="A1025" s="22"/>
      <c r="B1025" s="27" t="s">
        <v>21</v>
      </c>
      <c r="C1025" s="27">
        <v>1185732</v>
      </c>
      <c r="D1025" s="28">
        <v>44238</v>
      </c>
      <c r="E1025" s="27" t="s">
        <v>40</v>
      </c>
      <c r="F1025" s="27" t="s">
        <v>62</v>
      </c>
      <c r="G1025" s="27" t="s">
        <v>63</v>
      </c>
      <c r="H1025" s="27" t="s">
        <v>29</v>
      </c>
      <c r="I1025" s="29">
        <v>0.35</v>
      </c>
      <c r="J1025" s="30">
        <v>2000</v>
      </c>
      <c r="K1025" s="31">
        <f t="shared" si="6"/>
        <v>700</v>
      </c>
      <c r="L1025" s="31">
        <f t="shared" si="7"/>
        <v>350</v>
      </c>
      <c r="M1025" s="32">
        <v>0.5</v>
      </c>
      <c r="O1025" s="37"/>
      <c r="P1025" s="38"/>
      <c r="Q1025" s="33"/>
      <c r="R1025" s="34"/>
    </row>
    <row r="1026" spans="1:18" ht="15.75" customHeight="1" x14ac:dyDescent="0.3">
      <c r="A1026" s="22"/>
      <c r="B1026" s="27" t="s">
        <v>21</v>
      </c>
      <c r="C1026" s="27">
        <v>1185732</v>
      </c>
      <c r="D1026" s="28">
        <v>44265</v>
      </c>
      <c r="E1026" s="27" t="s">
        <v>40</v>
      </c>
      <c r="F1026" s="27" t="s">
        <v>62</v>
      </c>
      <c r="G1026" s="27" t="s">
        <v>63</v>
      </c>
      <c r="H1026" s="27" t="s">
        <v>24</v>
      </c>
      <c r="I1026" s="29">
        <v>0.4</v>
      </c>
      <c r="J1026" s="30">
        <v>4200</v>
      </c>
      <c r="K1026" s="31">
        <f t="shared" ref="K1026:K1280" si="8">I1026*J1026</f>
        <v>1680</v>
      </c>
      <c r="L1026" s="31">
        <f t="shared" ref="L1026:L1280" si="9">K1026*M1026</f>
        <v>672</v>
      </c>
      <c r="M1026" s="32">
        <v>0.4</v>
      </c>
      <c r="O1026" s="37"/>
      <c r="P1026" s="38"/>
      <c r="Q1026" s="33"/>
      <c r="R1026" s="34"/>
    </row>
    <row r="1027" spans="1:18" ht="15.75" customHeight="1" x14ac:dyDescent="0.3">
      <c r="A1027" s="22"/>
      <c r="B1027" s="27" t="s">
        <v>21</v>
      </c>
      <c r="C1027" s="27">
        <v>1185732</v>
      </c>
      <c r="D1027" s="28">
        <v>44265</v>
      </c>
      <c r="E1027" s="27" t="s">
        <v>40</v>
      </c>
      <c r="F1027" s="27" t="s">
        <v>62</v>
      </c>
      <c r="G1027" s="27" t="s">
        <v>63</v>
      </c>
      <c r="H1027" s="27" t="s">
        <v>25</v>
      </c>
      <c r="I1027" s="29">
        <v>0.4</v>
      </c>
      <c r="J1027" s="30">
        <v>1000</v>
      </c>
      <c r="K1027" s="31">
        <f t="shared" si="8"/>
        <v>400</v>
      </c>
      <c r="L1027" s="31">
        <f t="shared" si="9"/>
        <v>140</v>
      </c>
      <c r="M1027" s="32">
        <v>0.35</v>
      </c>
      <c r="O1027" s="37"/>
      <c r="P1027" s="38"/>
      <c r="Q1027" s="33"/>
      <c r="R1027" s="34"/>
    </row>
    <row r="1028" spans="1:18" ht="15.75" customHeight="1" x14ac:dyDescent="0.3">
      <c r="A1028" s="22"/>
      <c r="B1028" s="27" t="s">
        <v>21</v>
      </c>
      <c r="C1028" s="27">
        <v>1185732</v>
      </c>
      <c r="D1028" s="28">
        <v>44265</v>
      </c>
      <c r="E1028" s="27" t="s">
        <v>40</v>
      </c>
      <c r="F1028" s="27" t="s">
        <v>62</v>
      </c>
      <c r="G1028" s="27" t="s">
        <v>63</v>
      </c>
      <c r="H1028" s="27" t="s">
        <v>26</v>
      </c>
      <c r="I1028" s="29">
        <v>0.30000000000000004</v>
      </c>
      <c r="J1028" s="30">
        <v>1500</v>
      </c>
      <c r="K1028" s="31">
        <f t="shared" si="8"/>
        <v>450.00000000000006</v>
      </c>
      <c r="L1028" s="31">
        <f t="shared" si="9"/>
        <v>157.5</v>
      </c>
      <c r="M1028" s="32">
        <v>0.35</v>
      </c>
      <c r="O1028" s="37"/>
      <c r="P1028" s="38"/>
      <c r="Q1028" s="33"/>
      <c r="R1028" s="34"/>
    </row>
    <row r="1029" spans="1:18" ht="15.75" customHeight="1" x14ac:dyDescent="0.3">
      <c r="A1029" s="22"/>
      <c r="B1029" s="27" t="s">
        <v>21</v>
      </c>
      <c r="C1029" s="27">
        <v>1185732</v>
      </c>
      <c r="D1029" s="28">
        <v>44265</v>
      </c>
      <c r="E1029" s="27" t="s">
        <v>40</v>
      </c>
      <c r="F1029" s="27" t="s">
        <v>62</v>
      </c>
      <c r="G1029" s="27" t="s">
        <v>63</v>
      </c>
      <c r="H1029" s="27" t="s">
        <v>27</v>
      </c>
      <c r="I1029" s="29">
        <v>0.35</v>
      </c>
      <c r="J1029" s="30">
        <v>0</v>
      </c>
      <c r="K1029" s="31">
        <f t="shared" si="8"/>
        <v>0</v>
      </c>
      <c r="L1029" s="31">
        <f t="shared" si="9"/>
        <v>0</v>
      </c>
      <c r="M1029" s="32">
        <v>0.4</v>
      </c>
      <c r="O1029" s="37"/>
      <c r="P1029" s="38"/>
      <c r="Q1029" s="33"/>
      <c r="R1029" s="34"/>
    </row>
    <row r="1030" spans="1:18" ht="15.75" customHeight="1" x14ac:dyDescent="0.3">
      <c r="A1030" s="22"/>
      <c r="B1030" s="27" t="s">
        <v>21</v>
      </c>
      <c r="C1030" s="27">
        <v>1185732</v>
      </c>
      <c r="D1030" s="28">
        <v>44265</v>
      </c>
      <c r="E1030" s="27" t="s">
        <v>40</v>
      </c>
      <c r="F1030" s="27" t="s">
        <v>62</v>
      </c>
      <c r="G1030" s="27" t="s">
        <v>63</v>
      </c>
      <c r="H1030" s="27" t="s">
        <v>28</v>
      </c>
      <c r="I1030" s="29">
        <v>0.5</v>
      </c>
      <c r="J1030" s="30">
        <v>500</v>
      </c>
      <c r="K1030" s="31">
        <f t="shared" si="8"/>
        <v>250</v>
      </c>
      <c r="L1030" s="31">
        <f t="shared" si="9"/>
        <v>87.5</v>
      </c>
      <c r="M1030" s="32">
        <v>0.35</v>
      </c>
      <c r="O1030" s="37"/>
      <c r="P1030" s="38"/>
      <c r="Q1030" s="33"/>
      <c r="R1030" s="34"/>
    </row>
    <row r="1031" spans="1:18" ht="15.75" customHeight="1" x14ac:dyDescent="0.3">
      <c r="A1031" s="22"/>
      <c r="B1031" s="27" t="s">
        <v>21</v>
      </c>
      <c r="C1031" s="27">
        <v>1185732</v>
      </c>
      <c r="D1031" s="28">
        <v>44265</v>
      </c>
      <c r="E1031" s="27" t="s">
        <v>40</v>
      </c>
      <c r="F1031" s="27" t="s">
        <v>62</v>
      </c>
      <c r="G1031" s="27" t="s">
        <v>63</v>
      </c>
      <c r="H1031" s="27" t="s">
        <v>29</v>
      </c>
      <c r="I1031" s="29">
        <v>0.4</v>
      </c>
      <c r="J1031" s="30">
        <v>1500</v>
      </c>
      <c r="K1031" s="31">
        <f t="shared" si="8"/>
        <v>600</v>
      </c>
      <c r="L1031" s="31">
        <f t="shared" si="9"/>
        <v>300</v>
      </c>
      <c r="M1031" s="32">
        <v>0.5</v>
      </c>
      <c r="O1031" s="37"/>
      <c r="P1031" s="38"/>
      <c r="Q1031" s="33"/>
      <c r="R1031" s="34"/>
    </row>
    <row r="1032" spans="1:18" ht="15.75" customHeight="1" x14ac:dyDescent="0.3">
      <c r="A1032" s="22"/>
      <c r="B1032" s="27" t="s">
        <v>21</v>
      </c>
      <c r="C1032" s="27">
        <v>1185732</v>
      </c>
      <c r="D1032" s="28">
        <v>44297</v>
      </c>
      <c r="E1032" s="27" t="s">
        <v>40</v>
      </c>
      <c r="F1032" s="27" t="s">
        <v>62</v>
      </c>
      <c r="G1032" s="27" t="s">
        <v>63</v>
      </c>
      <c r="H1032" s="27" t="s">
        <v>24</v>
      </c>
      <c r="I1032" s="29">
        <v>0.4</v>
      </c>
      <c r="J1032" s="30">
        <v>3750</v>
      </c>
      <c r="K1032" s="31">
        <f t="shared" si="8"/>
        <v>1500</v>
      </c>
      <c r="L1032" s="31">
        <f t="shared" si="9"/>
        <v>600</v>
      </c>
      <c r="M1032" s="32">
        <v>0.4</v>
      </c>
      <c r="O1032" s="37"/>
      <c r="P1032" s="38"/>
      <c r="Q1032" s="33"/>
      <c r="R1032" s="34"/>
    </row>
    <row r="1033" spans="1:18" ht="15.75" customHeight="1" x14ac:dyDescent="0.3">
      <c r="A1033" s="22"/>
      <c r="B1033" s="27" t="s">
        <v>21</v>
      </c>
      <c r="C1033" s="27">
        <v>1185732</v>
      </c>
      <c r="D1033" s="28">
        <v>44297</v>
      </c>
      <c r="E1033" s="27" t="s">
        <v>40</v>
      </c>
      <c r="F1033" s="27" t="s">
        <v>62</v>
      </c>
      <c r="G1033" s="27" t="s">
        <v>63</v>
      </c>
      <c r="H1033" s="27" t="s">
        <v>25</v>
      </c>
      <c r="I1033" s="29">
        <v>0.35000000000000003</v>
      </c>
      <c r="J1033" s="30">
        <v>750</v>
      </c>
      <c r="K1033" s="31">
        <f t="shared" si="8"/>
        <v>262.5</v>
      </c>
      <c r="L1033" s="31">
        <f t="shared" si="9"/>
        <v>91.875</v>
      </c>
      <c r="M1033" s="32">
        <v>0.35</v>
      </c>
      <c r="O1033" s="37"/>
      <c r="P1033" s="38"/>
      <c r="Q1033" s="33"/>
      <c r="R1033" s="34"/>
    </row>
    <row r="1034" spans="1:18" ht="15.75" customHeight="1" x14ac:dyDescent="0.3">
      <c r="A1034" s="22"/>
      <c r="B1034" s="27" t="s">
        <v>21</v>
      </c>
      <c r="C1034" s="27">
        <v>1185732</v>
      </c>
      <c r="D1034" s="28">
        <v>44297</v>
      </c>
      <c r="E1034" s="27" t="s">
        <v>40</v>
      </c>
      <c r="F1034" s="27" t="s">
        <v>62</v>
      </c>
      <c r="G1034" s="27" t="s">
        <v>63</v>
      </c>
      <c r="H1034" s="27" t="s">
        <v>26</v>
      </c>
      <c r="I1034" s="29">
        <v>0.25000000000000006</v>
      </c>
      <c r="J1034" s="30">
        <v>750</v>
      </c>
      <c r="K1034" s="31">
        <f t="shared" si="8"/>
        <v>187.50000000000003</v>
      </c>
      <c r="L1034" s="31">
        <f t="shared" si="9"/>
        <v>65.625</v>
      </c>
      <c r="M1034" s="32">
        <v>0.35</v>
      </c>
      <c r="O1034" s="37"/>
      <c r="P1034" s="38"/>
      <c r="Q1034" s="33"/>
      <c r="R1034" s="34"/>
    </row>
    <row r="1035" spans="1:18" ht="15.75" customHeight="1" x14ac:dyDescent="0.3">
      <c r="A1035" s="22"/>
      <c r="B1035" s="27" t="s">
        <v>21</v>
      </c>
      <c r="C1035" s="27">
        <v>1185732</v>
      </c>
      <c r="D1035" s="28">
        <v>44297</v>
      </c>
      <c r="E1035" s="27" t="s">
        <v>40</v>
      </c>
      <c r="F1035" s="27" t="s">
        <v>62</v>
      </c>
      <c r="G1035" s="27" t="s">
        <v>63</v>
      </c>
      <c r="H1035" s="27" t="s">
        <v>27</v>
      </c>
      <c r="I1035" s="29">
        <v>0.3</v>
      </c>
      <c r="J1035" s="30">
        <v>0</v>
      </c>
      <c r="K1035" s="31">
        <f t="shared" si="8"/>
        <v>0</v>
      </c>
      <c r="L1035" s="31">
        <f t="shared" si="9"/>
        <v>0</v>
      </c>
      <c r="M1035" s="32">
        <v>0.4</v>
      </c>
      <c r="O1035" s="37"/>
      <c r="P1035" s="38"/>
      <c r="Q1035" s="33"/>
      <c r="R1035" s="34"/>
    </row>
    <row r="1036" spans="1:18" ht="15.75" customHeight="1" x14ac:dyDescent="0.3">
      <c r="A1036" s="22"/>
      <c r="B1036" s="27" t="s">
        <v>21</v>
      </c>
      <c r="C1036" s="27">
        <v>1185732</v>
      </c>
      <c r="D1036" s="28">
        <v>44297</v>
      </c>
      <c r="E1036" s="27" t="s">
        <v>40</v>
      </c>
      <c r="F1036" s="27" t="s">
        <v>62</v>
      </c>
      <c r="G1036" s="27" t="s">
        <v>63</v>
      </c>
      <c r="H1036" s="27" t="s">
        <v>28</v>
      </c>
      <c r="I1036" s="29">
        <v>0.45</v>
      </c>
      <c r="J1036" s="30">
        <v>250</v>
      </c>
      <c r="K1036" s="31">
        <f t="shared" si="8"/>
        <v>112.5</v>
      </c>
      <c r="L1036" s="31">
        <f t="shared" si="9"/>
        <v>39.375</v>
      </c>
      <c r="M1036" s="32">
        <v>0.35</v>
      </c>
      <c r="O1036" s="37"/>
      <c r="P1036" s="38"/>
      <c r="Q1036" s="33"/>
      <c r="R1036" s="34"/>
    </row>
    <row r="1037" spans="1:18" ht="15.75" customHeight="1" x14ac:dyDescent="0.3">
      <c r="A1037" s="22"/>
      <c r="B1037" s="27" t="s">
        <v>21</v>
      </c>
      <c r="C1037" s="27">
        <v>1185732</v>
      </c>
      <c r="D1037" s="28">
        <v>44297</v>
      </c>
      <c r="E1037" s="27" t="s">
        <v>40</v>
      </c>
      <c r="F1037" s="27" t="s">
        <v>62</v>
      </c>
      <c r="G1037" s="27" t="s">
        <v>63</v>
      </c>
      <c r="H1037" s="27" t="s">
        <v>29</v>
      </c>
      <c r="I1037" s="29">
        <v>0.35000000000000003</v>
      </c>
      <c r="J1037" s="30">
        <v>1500</v>
      </c>
      <c r="K1037" s="31">
        <f t="shared" si="8"/>
        <v>525</v>
      </c>
      <c r="L1037" s="31">
        <f t="shared" si="9"/>
        <v>262.5</v>
      </c>
      <c r="M1037" s="32">
        <v>0.5</v>
      </c>
      <c r="O1037" s="37"/>
      <c r="P1037" s="38"/>
      <c r="Q1037" s="33"/>
      <c r="R1037" s="34"/>
    </row>
    <row r="1038" spans="1:18" ht="15.75" customHeight="1" x14ac:dyDescent="0.3">
      <c r="A1038" s="22"/>
      <c r="B1038" s="27" t="s">
        <v>21</v>
      </c>
      <c r="C1038" s="27">
        <v>1185732</v>
      </c>
      <c r="D1038" s="28">
        <v>44328</v>
      </c>
      <c r="E1038" s="27" t="s">
        <v>40</v>
      </c>
      <c r="F1038" s="27" t="s">
        <v>62</v>
      </c>
      <c r="G1038" s="27" t="s">
        <v>63</v>
      </c>
      <c r="H1038" s="27" t="s">
        <v>24</v>
      </c>
      <c r="I1038" s="29">
        <v>0.45</v>
      </c>
      <c r="J1038" s="30">
        <v>4200</v>
      </c>
      <c r="K1038" s="31">
        <f t="shared" si="8"/>
        <v>1890</v>
      </c>
      <c r="L1038" s="31">
        <f t="shared" si="9"/>
        <v>756</v>
      </c>
      <c r="M1038" s="32">
        <v>0.4</v>
      </c>
      <c r="O1038" s="37"/>
      <c r="P1038" s="38"/>
      <c r="Q1038" s="33"/>
      <c r="R1038" s="34"/>
    </row>
    <row r="1039" spans="1:18" ht="15.75" customHeight="1" x14ac:dyDescent="0.3">
      <c r="A1039" s="22"/>
      <c r="B1039" s="27" t="s">
        <v>21</v>
      </c>
      <c r="C1039" s="27">
        <v>1185732</v>
      </c>
      <c r="D1039" s="28">
        <v>44328</v>
      </c>
      <c r="E1039" s="27" t="s">
        <v>40</v>
      </c>
      <c r="F1039" s="27" t="s">
        <v>62</v>
      </c>
      <c r="G1039" s="27" t="s">
        <v>63</v>
      </c>
      <c r="H1039" s="27" t="s">
        <v>25</v>
      </c>
      <c r="I1039" s="29">
        <v>0.40000000000000008</v>
      </c>
      <c r="J1039" s="30">
        <v>1250</v>
      </c>
      <c r="K1039" s="31">
        <f t="shared" si="8"/>
        <v>500.00000000000011</v>
      </c>
      <c r="L1039" s="31">
        <f t="shared" si="9"/>
        <v>175.00000000000003</v>
      </c>
      <c r="M1039" s="32">
        <v>0.35</v>
      </c>
      <c r="O1039" s="37"/>
      <c r="P1039" s="38"/>
      <c r="Q1039" s="33"/>
      <c r="R1039" s="34"/>
    </row>
    <row r="1040" spans="1:18" ht="15.75" customHeight="1" x14ac:dyDescent="0.3">
      <c r="A1040" s="22"/>
      <c r="B1040" s="27" t="s">
        <v>21</v>
      </c>
      <c r="C1040" s="27">
        <v>1185732</v>
      </c>
      <c r="D1040" s="28">
        <v>44328</v>
      </c>
      <c r="E1040" s="27" t="s">
        <v>40</v>
      </c>
      <c r="F1040" s="27" t="s">
        <v>62</v>
      </c>
      <c r="G1040" s="27" t="s">
        <v>63</v>
      </c>
      <c r="H1040" s="27" t="s">
        <v>26</v>
      </c>
      <c r="I1040" s="29">
        <v>0.35000000000000003</v>
      </c>
      <c r="J1040" s="30">
        <v>1000</v>
      </c>
      <c r="K1040" s="31">
        <f t="shared" si="8"/>
        <v>350.00000000000006</v>
      </c>
      <c r="L1040" s="31">
        <f t="shared" si="9"/>
        <v>122.50000000000001</v>
      </c>
      <c r="M1040" s="32">
        <v>0.35</v>
      </c>
      <c r="O1040" s="37"/>
      <c r="P1040" s="38"/>
      <c r="Q1040" s="33"/>
      <c r="R1040" s="34"/>
    </row>
    <row r="1041" spans="1:18" ht="15.75" customHeight="1" x14ac:dyDescent="0.3">
      <c r="A1041" s="22"/>
      <c r="B1041" s="27" t="s">
        <v>21</v>
      </c>
      <c r="C1041" s="27">
        <v>1185732</v>
      </c>
      <c r="D1041" s="28">
        <v>44328</v>
      </c>
      <c r="E1041" s="27" t="s">
        <v>40</v>
      </c>
      <c r="F1041" s="27" t="s">
        <v>62</v>
      </c>
      <c r="G1041" s="27" t="s">
        <v>63</v>
      </c>
      <c r="H1041" s="27" t="s">
        <v>27</v>
      </c>
      <c r="I1041" s="29">
        <v>0.35000000000000003</v>
      </c>
      <c r="J1041" s="30">
        <v>250</v>
      </c>
      <c r="K1041" s="31">
        <f t="shared" si="8"/>
        <v>87.500000000000014</v>
      </c>
      <c r="L1041" s="31">
        <f t="shared" si="9"/>
        <v>35.000000000000007</v>
      </c>
      <c r="M1041" s="32">
        <v>0.4</v>
      </c>
      <c r="O1041" s="37"/>
      <c r="P1041" s="38"/>
      <c r="Q1041" s="33"/>
      <c r="R1041" s="34"/>
    </row>
    <row r="1042" spans="1:18" ht="15.75" customHeight="1" x14ac:dyDescent="0.3">
      <c r="A1042" s="22"/>
      <c r="B1042" s="27" t="s">
        <v>21</v>
      </c>
      <c r="C1042" s="27">
        <v>1185732</v>
      </c>
      <c r="D1042" s="28">
        <v>44328</v>
      </c>
      <c r="E1042" s="27" t="s">
        <v>40</v>
      </c>
      <c r="F1042" s="27" t="s">
        <v>62</v>
      </c>
      <c r="G1042" s="27" t="s">
        <v>63</v>
      </c>
      <c r="H1042" s="27" t="s">
        <v>28</v>
      </c>
      <c r="I1042" s="29">
        <v>0.49999999999999994</v>
      </c>
      <c r="J1042" s="30">
        <v>500</v>
      </c>
      <c r="K1042" s="31">
        <f t="shared" si="8"/>
        <v>249.99999999999997</v>
      </c>
      <c r="L1042" s="31">
        <f t="shared" si="9"/>
        <v>87.499999999999986</v>
      </c>
      <c r="M1042" s="32">
        <v>0.35</v>
      </c>
      <c r="O1042" s="37"/>
      <c r="P1042" s="38"/>
      <c r="Q1042" s="33"/>
      <c r="R1042" s="34"/>
    </row>
    <row r="1043" spans="1:18" ht="15.75" customHeight="1" x14ac:dyDescent="0.3">
      <c r="A1043" s="22"/>
      <c r="B1043" s="27" t="s">
        <v>21</v>
      </c>
      <c r="C1043" s="27">
        <v>1185732</v>
      </c>
      <c r="D1043" s="28">
        <v>44328</v>
      </c>
      <c r="E1043" s="27" t="s">
        <v>40</v>
      </c>
      <c r="F1043" s="27" t="s">
        <v>62</v>
      </c>
      <c r="G1043" s="27" t="s">
        <v>63</v>
      </c>
      <c r="H1043" s="27" t="s">
        <v>29</v>
      </c>
      <c r="I1043" s="29">
        <v>0.54999999999999993</v>
      </c>
      <c r="J1043" s="30">
        <v>1500</v>
      </c>
      <c r="K1043" s="31">
        <f t="shared" si="8"/>
        <v>824.99999999999989</v>
      </c>
      <c r="L1043" s="31">
        <f t="shared" si="9"/>
        <v>412.49999999999994</v>
      </c>
      <c r="M1043" s="32">
        <v>0.5</v>
      </c>
      <c r="O1043" s="37"/>
      <c r="P1043" s="38"/>
      <c r="Q1043" s="33"/>
      <c r="R1043" s="34"/>
    </row>
    <row r="1044" spans="1:18" ht="15.75" customHeight="1" x14ac:dyDescent="0.3">
      <c r="A1044" s="22"/>
      <c r="B1044" s="27" t="s">
        <v>21</v>
      </c>
      <c r="C1044" s="27">
        <v>1185732</v>
      </c>
      <c r="D1044" s="28">
        <v>44358</v>
      </c>
      <c r="E1044" s="27" t="s">
        <v>40</v>
      </c>
      <c r="F1044" s="27" t="s">
        <v>62</v>
      </c>
      <c r="G1044" s="27" t="s">
        <v>63</v>
      </c>
      <c r="H1044" s="27" t="s">
        <v>24</v>
      </c>
      <c r="I1044" s="29">
        <v>0.4</v>
      </c>
      <c r="J1044" s="30">
        <v>4000</v>
      </c>
      <c r="K1044" s="31">
        <f t="shared" si="8"/>
        <v>1600</v>
      </c>
      <c r="L1044" s="31">
        <f t="shared" si="9"/>
        <v>640</v>
      </c>
      <c r="M1044" s="32">
        <v>0.4</v>
      </c>
      <c r="O1044" s="37"/>
      <c r="P1044" s="38"/>
      <c r="Q1044" s="33"/>
      <c r="R1044" s="34"/>
    </row>
    <row r="1045" spans="1:18" ht="15.75" customHeight="1" x14ac:dyDescent="0.3">
      <c r="A1045" s="22"/>
      <c r="B1045" s="27" t="s">
        <v>21</v>
      </c>
      <c r="C1045" s="27">
        <v>1185732</v>
      </c>
      <c r="D1045" s="28">
        <v>44358</v>
      </c>
      <c r="E1045" s="27" t="s">
        <v>40</v>
      </c>
      <c r="F1045" s="27" t="s">
        <v>62</v>
      </c>
      <c r="G1045" s="27" t="s">
        <v>63</v>
      </c>
      <c r="H1045" s="27" t="s">
        <v>25</v>
      </c>
      <c r="I1045" s="29">
        <v>0.35000000000000009</v>
      </c>
      <c r="J1045" s="30">
        <v>1500</v>
      </c>
      <c r="K1045" s="31">
        <f t="shared" si="8"/>
        <v>525.00000000000011</v>
      </c>
      <c r="L1045" s="31">
        <f t="shared" si="9"/>
        <v>183.75000000000003</v>
      </c>
      <c r="M1045" s="32">
        <v>0.35</v>
      </c>
      <c r="O1045" s="37"/>
      <c r="P1045" s="38"/>
      <c r="Q1045" s="33"/>
      <c r="R1045" s="34"/>
    </row>
    <row r="1046" spans="1:18" ht="15.75" customHeight="1" x14ac:dyDescent="0.3">
      <c r="A1046" s="22"/>
      <c r="B1046" s="27" t="s">
        <v>21</v>
      </c>
      <c r="C1046" s="27">
        <v>1185732</v>
      </c>
      <c r="D1046" s="28">
        <v>44358</v>
      </c>
      <c r="E1046" s="27" t="s">
        <v>40</v>
      </c>
      <c r="F1046" s="27" t="s">
        <v>62</v>
      </c>
      <c r="G1046" s="27" t="s">
        <v>63</v>
      </c>
      <c r="H1046" s="27" t="s">
        <v>26</v>
      </c>
      <c r="I1046" s="29">
        <v>0.30000000000000004</v>
      </c>
      <c r="J1046" s="30">
        <v>1750</v>
      </c>
      <c r="K1046" s="31">
        <f t="shared" si="8"/>
        <v>525.00000000000011</v>
      </c>
      <c r="L1046" s="31">
        <f t="shared" si="9"/>
        <v>183.75000000000003</v>
      </c>
      <c r="M1046" s="32">
        <v>0.35</v>
      </c>
      <c r="O1046" s="37"/>
      <c r="P1046" s="38"/>
      <c r="Q1046" s="33"/>
      <c r="R1046" s="34"/>
    </row>
    <row r="1047" spans="1:18" ht="15.75" customHeight="1" x14ac:dyDescent="0.3">
      <c r="A1047" s="22"/>
      <c r="B1047" s="27" t="s">
        <v>21</v>
      </c>
      <c r="C1047" s="27">
        <v>1185732</v>
      </c>
      <c r="D1047" s="28">
        <v>44358</v>
      </c>
      <c r="E1047" s="27" t="s">
        <v>40</v>
      </c>
      <c r="F1047" s="27" t="s">
        <v>62</v>
      </c>
      <c r="G1047" s="27" t="s">
        <v>63</v>
      </c>
      <c r="H1047" s="27" t="s">
        <v>27</v>
      </c>
      <c r="I1047" s="29">
        <v>0.30000000000000004</v>
      </c>
      <c r="J1047" s="30">
        <v>1500</v>
      </c>
      <c r="K1047" s="31">
        <f t="shared" si="8"/>
        <v>450.00000000000006</v>
      </c>
      <c r="L1047" s="31">
        <f t="shared" si="9"/>
        <v>180.00000000000003</v>
      </c>
      <c r="M1047" s="32">
        <v>0.4</v>
      </c>
      <c r="O1047" s="37"/>
      <c r="P1047" s="38"/>
      <c r="Q1047" s="33"/>
      <c r="R1047" s="34"/>
    </row>
    <row r="1048" spans="1:18" ht="15.75" customHeight="1" x14ac:dyDescent="0.3">
      <c r="A1048" s="22"/>
      <c r="B1048" s="27" t="s">
        <v>21</v>
      </c>
      <c r="C1048" s="27">
        <v>1185732</v>
      </c>
      <c r="D1048" s="28">
        <v>44358</v>
      </c>
      <c r="E1048" s="27" t="s">
        <v>40</v>
      </c>
      <c r="F1048" s="27" t="s">
        <v>62</v>
      </c>
      <c r="G1048" s="27" t="s">
        <v>63</v>
      </c>
      <c r="H1048" s="27" t="s">
        <v>28</v>
      </c>
      <c r="I1048" s="29">
        <v>0.45</v>
      </c>
      <c r="J1048" s="30">
        <v>1500</v>
      </c>
      <c r="K1048" s="31">
        <f t="shared" si="8"/>
        <v>675</v>
      </c>
      <c r="L1048" s="31">
        <f t="shared" si="9"/>
        <v>236.24999999999997</v>
      </c>
      <c r="M1048" s="32">
        <v>0.35</v>
      </c>
      <c r="O1048" s="37"/>
      <c r="P1048" s="38"/>
      <c r="Q1048" s="33"/>
      <c r="R1048" s="34"/>
    </row>
    <row r="1049" spans="1:18" ht="15.75" customHeight="1" x14ac:dyDescent="0.3">
      <c r="A1049" s="22"/>
      <c r="B1049" s="27" t="s">
        <v>21</v>
      </c>
      <c r="C1049" s="27">
        <v>1185732</v>
      </c>
      <c r="D1049" s="28">
        <v>44358</v>
      </c>
      <c r="E1049" s="27" t="s">
        <v>40</v>
      </c>
      <c r="F1049" s="27" t="s">
        <v>62</v>
      </c>
      <c r="G1049" s="27" t="s">
        <v>63</v>
      </c>
      <c r="H1049" s="27" t="s">
        <v>29</v>
      </c>
      <c r="I1049" s="29">
        <v>0.5</v>
      </c>
      <c r="J1049" s="30">
        <v>3250</v>
      </c>
      <c r="K1049" s="31">
        <f t="shared" si="8"/>
        <v>1625</v>
      </c>
      <c r="L1049" s="31">
        <f t="shared" si="9"/>
        <v>812.5</v>
      </c>
      <c r="M1049" s="32">
        <v>0.5</v>
      </c>
      <c r="O1049" s="37"/>
      <c r="P1049" s="38"/>
      <c r="Q1049" s="33"/>
      <c r="R1049" s="34"/>
    </row>
    <row r="1050" spans="1:18" ht="15.75" customHeight="1" x14ac:dyDescent="0.3">
      <c r="A1050" s="22"/>
      <c r="B1050" s="27" t="s">
        <v>21</v>
      </c>
      <c r="C1050" s="27">
        <v>1185732</v>
      </c>
      <c r="D1050" s="28">
        <v>44387</v>
      </c>
      <c r="E1050" s="27" t="s">
        <v>40</v>
      </c>
      <c r="F1050" s="27" t="s">
        <v>62</v>
      </c>
      <c r="G1050" s="27" t="s">
        <v>63</v>
      </c>
      <c r="H1050" s="27" t="s">
        <v>24</v>
      </c>
      <c r="I1050" s="29">
        <v>0.45</v>
      </c>
      <c r="J1050" s="30">
        <v>5500</v>
      </c>
      <c r="K1050" s="31">
        <f t="shared" si="8"/>
        <v>2475</v>
      </c>
      <c r="L1050" s="31">
        <f t="shared" si="9"/>
        <v>990</v>
      </c>
      <c r="M1050" s="32">
        <v>0.4</v>
      </c>
      <c r="O1050" s="37"/>
      <c r="P1050" s="38"/>
      <c r="Q1050" s="33"/>
      <c r="R1050" s="34"/>
    </row>
    <row r="1051" spans="1:18" ht="15.75" customHeight="1" x14ac:dyDescent="0.3">
      <c r="A1051" s="22"/>
      <c r="B1051" s="27" t="s">
        <v>21</v>
      </c>
      <c r="C1051" s="27">
        <v>1185732</v>
      </c>
      <c r="D1051" s="28">
        <v>44387</v>
      </c>
      <c r="E1051" s="27" t="s">
        <v>40</v>
      </c>
      <c r="F1051" s="27" t="s">
        <v>62</v>
      </c>
      <c r="G1051" s="27" t="s">
        <v>63</v>
      </c>
      <c r="H1051" s="27" t="s">
        <v>25</v>
      </c>
      <c r="I1051" s="29">
        <v>0.40000000000000008</v>
      </c>
      <c r="J1051" s="30">
        <v>3000</v>
      </c>
      <c r="K1051" s="31">
        <f t="shared" si="8"/>
        <v>1200.0000000000002</v>
      </c>
      <c r="L1051" s="31">
        <f t="shared" si="9"/>
        <v>420.00000000000006</v>
      </c>
      <c r="M1051" s="32">
        <v>0.35</v>
      </c>
      <c r="O1051" s="37"/>
      <c r="P1051" s="38"/>
      <c r="Q1051" s="33"/>
      <c r="R1051" s="34"/>
    </row>
    <row r="1052" spans="1:18" ht="15.75" customHeight="1" x14ac:dyDescent="0.3">
      <c r="A1052" s="22"/>
      <c r="B1052" s="27" t="s">
        <v>21</v>
      </c>
      <c r="C1052" s="27">
        <v>1185732</v>
      </c>
      <c r="D1052" s="28">
        <v>44387</v>
      </c>
      <c r="E1052" s="27" t="s">
        <v>40</v>
      </c>
      <c r="F1052" s="27" t="s">
        <v>62</v>
      </c>
      <c r="G1052" s="27" t="s">
        <v>63</v>
      </c>
      <c r="H1052" s="27" t="s">
        <v>26</v>
      </c>
      <c r="I1052" s="29">
        <v>0.35000000000000003</v>
      </c>
      <c r="J1052" s="30">
        <v>2250</v>
      </c>
      <c r="K1052" s="31">
        <f t="shared" si="8"/>
        <v>787.50000000000011</v>
      </c>
      <c r="L1052" s="31">
        <f t="shared" si="9"/>
        <v>275.625</v>
      </c>
      <c r="M1052" s="32">
        <v>0.35</v>
      </c>
      <c r="O1052" s="37"/>
      <c r="P1052" s="38"/>
      <c r="Q1052" s="33"/>
      <c r="R1052" s="34"/>
    </row>
    <row r="1053" spans="1:18" ht="15.75" customHeight="1" x14ac:dyDescent="0.3">
      <c r="A1053" s="22"/>
      <c r="B1053" s="27" t="s">
        <v>21</v>
      </c>
      <c r="C1053" s="27">
        <v>1185732</v>
      </c>
      <c r="D1053" s="28">
        <v>44387</v>
      </c>
      <c r="E1053" s="27" t="s">
        <v>40</v>
      </c>
      <c r="F1053" s="27" t="s">
        <v>62</v>
      </c>
      <c r="G1053" s="27" t="s">
        <v>63</v>
      </c>
      <c r="H1053" s="27" t="s">
        <v>27</v>
      </c>
      <c r="I1053" s="29">
        <v>0.35000000000000003</v>
      </c>
      <c r="J1053" s="30">
        <v>1750</v>
      </c>
      <c r="K1053" s="31">
        <f t="shared" si="8"/>
        <v>612.50000000000011</v>
      </c>
      <c r="L1053" s="31">
        <f t="shared" si="9"/>
        <v>245.00000000000006</v>
      </c>
      <c r="M1053" s="32">
        <v>0.4</v>
      </c>
      <c r="O1053" s="37"/>
      <c r="P1053" s="38"/>
      <c r="Q1053" s="33"/>
      <c r="R1053" s="34"/>
    </row>
    <row r="1054" spans="1:18" ht="15.75" customHeight="1" x14ac:dyDescent="0.3">
      <c r="A1054" s="22"/>
      <c r="B1054" s="27" t="s">
        <v>21</v>
      </c>
      <c r="C1054" s="27">
        <v>1185732</v>
      </c>
      <c r="D1054" s="28">
        <v>44387</v>
      </c>
      <c r="E1054" s="27" t="s">
        <v>40</v>
      </c>
      <c r="F1054" s="27" t="s">
        <v>62</v>
      </c>
      <c r="G1054" s="27" t="s">
        <v>63</v>
      </c>
      <c r="H1054" s="27" t="s">
        <v>28</v>
      </c>
      <c r="I1054" s="29">
        <v>0.45</v>
      </c>
      <c r="J1054" s="30">
        <v>1750</v>
      </c>
      <c r="K1054" s="31">
        <f t="shared" si="8"/>
        <v>787.5</v>
      </c>
      <c r="L1054" s="31">
        <f t="shared" si="9"/>
        <v>275.625</v>
      </c>
      <c r="M1054" s="32">
        <v>0.35</v>
      </c>
      <c r="O1054" s="37"/>
      <c r="P1054" s="38"/>
      <c r="Q1054" s="33"/>
      <c r="R1054" s="34"/>
    </row>
    <row r="1055" spans="1:18" ht="15.75" customHeight="1" x14ac:dyDescent="0.3">
      <c r="A1055" s="22"/>
      <c r="B1055" s="27" t="s">
        <v>21</v>
      </c>
      <c r="C1055" s="27">
        <v>1185732</v>
      </c>
      <c r="D1055" s="28">
        <v>44387</v>
      </c>
      <c r="E1055" s="27" t="s">
        <v>40</v>
      </c>
      <c r="F1055" s="27" t="s">
        <v>62</v>
      </c>
      <c r="G1055" s="27" t="s">
        <v>63</v>
      </c>
      <c r="H1055" s="27" t="s">
        <v>29</v>
      </c>
      <c r="I1055" s="29">
        <v>0.5</v>
      </c>
      <c r="J1055" s="30">
        <v>3500</v>
      </c>
      <c r="K1055" s="31">
        <f t="shared" si="8"/>
        <v>1750</v>
      </c>
      <c r="L1055" s="31">
        <f t="shared" si="9"/>
        <v>875</v>
      </c>
      <c r="M1055" s="32">
        <v>0.5</v>
      </c>
      <c r="O1055" s="37"/>
      <c r="P1055" s="38"/>
      <c r="Q1055" s="33"/>
      <c r="R1055" s="34"/>
    </row>
    <row r="1056" spans="1:18" ht="15.75" customHeight="1" x14ac:dyDescent="0.3">
      <c r="A1056" s="22"/>
      <c r="B1056" s="27" t="s">
        <v>21</v>
      </c>
      <c r="C1056" s="27">
        <v>1185732</v>
      </c>
      <c r="D1056" s="28">
        <v>44419</v>
      </c>
      <c r="E1056" s="27" t="s">
        <v>40</v>
      </c>
      <c r="F1056" s="27" t="s">
        <v>62</v>
      </c>
      <c r="G1056" s="27" t="s">
        <v>63</v>
      </c>
      <c r="H1056" s="27" t="s">
        <v>24</v>
      </c>
      <c r="I1056" s="29">
        <v>0.45</v>
      </c>
      <c r="J1056" s="30">
        <v>5000</v>
      </c>
      <c r="K1056" s="31">
        <f t="shared" si="8"/>
        <v>2250</v>
      </c>
      <c r="L1056" s="31">
        <f t="shared" si="9"/>
        <v>900</v>
      </c>
      <c r="M1056" s="32">
        <v>0.4</v>
      </c>
      <c r="O1056" s="37"/>
      <c r="P1056" s="38"/>
      <c r="Q1056" s="33"/>
      <c r="R1056" s="34"/>
    </row>
    <row r="1057" spans="1:18" ht="15.75" customHeight="1" x14ac:dyDescent="0.3">
      <c r="A1057" s="22"/>
      <c r="B1057" s="27" t="s">
        <v>21</v>
      </c>
      <c r="C1057" s="27">
        <v>1185732</v>
      </c>
      <c r="D1057" s="28">
        <v>44419</v>
      </c>
      <c r="E1057" s="27" t="s">
        <v>40</v>
      </c>
      <c r="F1057" s="27" t="s">
        <v>62</v>
      </c>
      <c r="G1057" s="27" t="s">
        <v>63</v>
      </c>
      <c r="H1057" s="27" t="s">
        <v>25</v>
      </c>
      <c r="I1057" s="29">
        <v>0.45000000000000007</v>
      </c>
      <c r="J1057" s="30">
        <v>2750</v>
      </c>
      <c r="K1057" s="31">
        <f t="shared" si="8"/>
        <v>1237.5000000000002</v>
      </c>
      <c r="L1057" s="31">
        <f t="shared" si="9"/>
        <v>433.12500000000006</v>
      </c>
      <c r="M1057" s="32">
        <v>0.35</v>
      </c>
      <c r="O1057" s="37"/>
      <c r="P1057" s="38"/>
      <c r="Q1057" s="33"/>
      <c r="R1057" s="34"/>
    </row>
    <row r="1058" spans="1:18" ht="15.75" customHeight="1" x14ac:dyDescent="0.3">
      <c r="A1058" s="22"/>
      <c r="B1058" s="27" t="s">
        <v>21</v>
      </c>
      <c r="C1058" s="27">
        <v>1185732</v>
      </c>
      <c r="D1058" s="28">
        <v>44419</v>
      </c>
      <c r="E1058" s="27" t="s">
        <v>40</v>
      </c>
      <c r="F1058" s="27" t="s">
        <v>62</v>
      </c>
      <c r="G1058" s="27" t="s">
        <v>63</v>
      </c>
      <c r="H1058" s="27" t="s">
        <v>26</v>
      </c>
      <c r="I1058" s="29">
        <v>0.4</v>
      </c>
      <c r="J1058" s="30">
        <v>2000</v>
      </c>
      <c r="K1058" s="31">
        <f t="shared" si="8"/>
        <v>800</v>
      </c>
      <c r="L1058" s="31">
        <f t="shared" si="9"/>
        <v>280</v>
      </c>
      <c r="M1058" s="32">
        <v>0.35</v>
      </c>
      <c r="O1058" s="37"/>
      <c r="P1058" s="38"/>
      <c r="Q1058" s="33"/>
      <c r="R1058" s="34"/>
    </row>
    <row r="1059" spans="1:18" ht="15.75" customHeight="1" x14ac:dyDescent="0.3">
      <c r="A1059" s="22"/>
      <c r="B1059" s="27" t="s">
        <v>21</v>
      </c>
      <c r="C1059" s="27">
        <v>1185732</v>
      </c>
      <c r="D1059" s="28">
        <v>44419</v>
      </c>
      <c r="E1059" s="27" t="s">
        <v>40</v>
      </c>
      <c r="F1059" s="27" t="s">
        <v>62</v>
      </c>
      <c r="G1059" s="27" t="s">
        <v>63</v>
      </c>
      <c r="H1059" s="27" t="s">
        <v>27</v>
      </c>
      <c r="I1059" s="29">
        <v>0.30000000000000004</v>
      </c>
      <c r="J1059" s="30">
        <v>1250</v>
      </c>
      <c r="K1059" s="31">
        <f t="shared" si="8"/>
        <v>375.00000000000006</v>
      </c>
      <c r="L1059" s="31">
        <f t="shared" si="9"/>
        <v>150.00000000000003</v>
      </c>
      <c r="M1059" s="32">
        <v>0.4</v>
      </c>
      <c r="O1059" s="37"/>
      <c r="P1059" s="38"/>
      <c r="Q1059" s="33"/>
      <c r="R1059" s="34"/>
    </row>
    <row r="1060" spans="1:18" ht="15.75" customHeight="1" x14ac:dyDescent="0.3">
      <c r="A1060" s="22"/>
      <c r="B1060" s="27" t="s">
        <v>21</v>
      </c>
      <c r="C1060" s="27">
        <v>1185732</v>
      </c>
      <c r="D1060" s="28">
        <v>44419</v>
      </c>
      <c r="E1060" s="27" t="s">
        <v>40</v>
      </c>
      <c r="F1060" s="27" t="s">
        <v>62</v>
      </c>
      <c r="G1060" s="27" t="s">
        <v>63</v>
      </c>
      <c r="H1060" s="27" t="s">
        <v>28</v>
      </c>
      <c r="I1060" s="29">
        <v>0.4</v>
      </c>
      <c r="J1060" s="30">
        <v>1000</v>
      </c>
      <c r="K1060" s="31">
        <f t="shared" si="8"/>
        <v>400</v>
      </c>
      <c r="L1060" s="31">
        <f t="shared" si="9"/>
        <v>140</v>
      </c>
      <c r="M1060" s="32">
        <v>0.35</v>
      </c>
      <c r="O1060" s="37"/>
      <c r="P1060" s="38"/>
      <c r="Q1060" s="33"/>
      <c r="R1060" s="34"/>
    </row>
    <row r="1061" spans="1:18" ht="15.75" customHeight="1" x14ac:dyDescent="0.3">
      <c r="A1061" s="22"/>
      <c r="B1061" s="27" t="s">
        <v>21</v>
      </c>
      <c r="C1061" s="27">
        <v>1185732</v>
      </c>
      <c r="D1061" s="28">
        <v>44419</v>
      </c>
      <c r="E1061" s="27" t="s">
        <v>40</v>
      </c>
      <c r="F1061" s="27" t="s">
        <v>62</v>
      </c>
      <c r="G1061" s="27" t="s">
        <v>63</v>
      </c>
      <c r="H1061" s="27" t="s">
        <v>29</v>
      </c>
      <c r="I1061" s="29">
        <v>0.45</v>
      </c>
      <c r="J1061" s="30">
        <v>2750</v>
      </c>
      <c r="K1061" s="31">
        <f t="shared" si="8"/>
        <v>1237.5</v>
      </c>
      <c r="L1061" s="31">
        <f t="shared" si="9"/>
        <v>618.75</v>
      </c>
      <c r="M1061" s="32">
        <v>0.5</v>
      </c>
      <c r="O1061" s="37"/>
      <c r="P1061" s="38"/>
      <c r="Q1061" s="33"/>
      <c r="R1061" s="34"/>
    </row>
    <row r="1062" spans="1:18" ht="15.75" customHeight="1" x14ac:dyDescent="0.3">
      <c r="A1062" s="22"/>
      <c r="B1062" s="27" t="s">
        <v>21</v>
      </c>
      <c r="C1062" s="27">
        <v>1185732</v>
      </c>
      <c r="D1062" s="28">
        <v>44451</v>
      </c>
      <c r="E1062" s="27" t="s">
        <v>40</v>
      </c>
      <c r="F1062" s="27" t="s">
        <v>62</v>
      </c>
      <c r="G1062" s="27" t="s">
        <v>63</v>
      </c>
      <c r="H1062" s="27" t="s">
        <v>24</v>
      </c>
      <c r="I1062" s="29">
        <v>0.4</v>
      </c>
      <c r="J1062" s="30">
        <v>4000</v>
      </c>
      <c r="K1062" s="31">
        <f t="shared" si="8"/>
        <v>1600</v>
      </c>
      <c r="L1062" s="31">
        <f t="shared" si="9"/>
        <v>640</v>
      </c>
      <c r="M1062" s="32">
        <v>0.4</v>
      </c>
      <c r="O1062" s="37"/>
      <c r="P1062" s="38"/>
      <c r="Q1062" s="33"/>
      <c r="R1062" s="34"/>
    </row>
    <row r="1063" spans="1:18" ht="15.75" customHeight="1" x14ac:dyDescent="0.3">
      <c r="A1063" s="22"/>
      <c r="B1063" s="27" t="s">
        <v>21</v>
      </c>
      <c r="C1063" s="27">
        <v>1185732</v>
      </c>
      <c r="D1063" s="28">
        <v>44451</v>
      </c>
      <c r="E1063" s="27" t="s">
        <v>40</v>
      </c>
      <c r="F1063" s="27" t="s">
        <v>62</v>
      </c>
      <c r="G1063" s="27" t="s">
        <v>63</v>
      </c>
      <c r="H1063" s="27" t="s">
        <v>25</v>
      </c>
      <c r="I1063" s="29">
        <v>0.35000000000000009</v>
      </c>
      <c r="J1063" s="30">
        <v>2000</v>
      </c>
      <c r="K1063" s="31">
        <f t="shared" si="8"/>
        <v>700.00000000000023</v>
      </c>
      <c r="L1063" s="31">
        <f t="shared" si="9"/>
        <v>245.00000000000006</v>
      </c>
      <c r="M1063" s="32">
        <v>0.35</v>
      </c>
      <c r="O1063" s="37"/>
      <c r="P1063" s="38"/>
      <c r="Q1063" s="33"/>
      <c r="R1063" s="34"/>
    </row>
    <row r="1064" spans="1:18" ht="15.75" customHeight="1" x14ac:dyDescent="0.3">
      <c r="A1064" s="22"/>
      <c r="B1064" s="27" t="s">
        <v>21</v>
      </c>
      <c r="C1064" s="27">
        <v>1185732</v>
      </c>
      <c r="D1064" s="28">
        <v>44451</v>
      </c>
      <c r="E1064" s="27" t="s">
        <v>40</v>
      </c>
      <c r="F1064" s="27" t="s">
        <v>62</v>
      </c>
      <c r="G1064" s="27" t="s">
        <v>63</v>
      </c>
      <c r="H1064" s="27" t="s">
        <v>26</v>
      </c>
      <c r="I1064" s="29">
        <v>0.2</v>
      </c>
      <c r="J1064" s="30">
        <v>1000</v>
      </c>
      <c r="K1064" s="31">
        <f t="shared" si="8"/>
        <v>200</v>
      </c>
      <c r="L1064" s="31">
        <f t="shared" si="9"/>
        <v>70</v>
      </c>
      <c r="M1064" s="32">
        <v>0.35</v>
      </c>
      <c r="O1064" s="37"/>
      <c r="P1064" s="38"/>
      <c r="Q1064" s="33"/>
      <c r="R1064" s="34"/>
    </row>
    <row r="1065" spans="1:18" ht="15.75" customHeight="1" x14ac:dyDescent="0.3">
      <c r="A1065" s="22"/>
      <c r="B1065" s="27" t="s">
        <v>21</v>
      </c>
      <c r="C1065" s="27">
        <v>1185732</v>
      </c>
      <c r="D1065" s="28">
        <v>44451</v>
      </c>
      <c r="E1065" s="27" t="s">
        <v>40</v>
      </c>
      <c r="F1065" s="27" t="s">
        <v>62</v>
      </c>
      <c r="G1065" s="27" t="s">
        <v>63</v>
      </c>
      <c r="H1065" s="27" t="s">
        <v>27</v>
      </c>
      <c r="I1065" s="29">
        <v>0.2</v>
      </c>
      <c r="J1065" s="30">
        <v>750</v>
      </c>
      <c r="K1065" s="31">
        <f t="shared" si="8"/>
        <v>150</v>
      </c>
      <c r="L1065" s="31">
        <f t="shared" si="9"/>
        <v>60</v>
      </c>
      <c r="M1065" s="32">
        <v>0.4</v>
      </c>
      <c r="O1065" s="37"/>
      <c r="P1065" s="38"/>
      <c r="Q1065" s="33"/>
      <c r="R1065" s="34"/>
    </row>
    <row r="1066" spans="1:18" ht="15.75" customHeight="1" x14ac:dyDescent="0.3">
      <c r="A1066" s="22"/>
      <c r="B1066" s="27" t="s">
        <v>21</v>
      </c>
      <c r="C1066" s="27">
        <v>1185732</v>
      </c>
      <c r="D1066" s="28">
        <v>44451</v>
      </c>
      <c r="E1066" s="27" t="s">
        <v>40</v>
      </c>
      <c r="F1066" s="27" t="s">
        <v>62</v>
      </c>
      <c r="G1066" s="27" t="s">
        <v>63</v>
      </c>
      <c r="H1066" s="27" t="s">
        <v>28</v>
      </c>
      <c r="I1066" s="29">
        <v>0.3</v>
      </c>
      <c r="J1066" s="30">
        <v>750</v>
      </c>
      <c r="K1066" s="31">
        <f t="shared" si="8"/>
        <v>225</v>
      </c>
      <c r="L1066" s="31">
        <f t="shared" si="9"/>
        <v>78.75</v>
      </c>
      <c r="M1066" s="32">
        <v>0.35</v>
      </c>
      <c r="O1066" s="37"/>
      <c r="P1066" s="38"/>
      <c r="Q1066" s="33"/>
      <c r="R1066" s="34"/>
    </row>
    <row r="1067" spans="1:18" ht="15.75" customHeight="1" x14ac:dyDescent="0.3">
      <c r="A1067" s="22"/>
      <c r="B1067" s="27" t="s">
        <v>21</v>
      </c>
      <c r="C1067" s="27">
        <v>1185732</v>
      </c>
      <c r="D1067" s="28">
        <v>44451</v>
      </c>
      <c r="E1067" s="27" t="s">
        <v>40</v>
      </c>
      <c r="F1067" s="27" t="s">
        <v>62</v>
      </c>
      <c r="G1067" s="27" t="s">
        <v>63</v>
      </c>
      <c r="H1067" s="27" t="s">
        <v>29</v>
      </c>
      <c r="I1067" s="29">
        <v>0.35000000000000003</v>
      </c>
      <c r="J1067" s="30">
        <v>1500</v>
      </c>
      <c r="K1067" s="31">
        <f t="shared" si="8"/>
        <v>525</v>
      </c>
      <c r="L1067" s="31">
        <f t="shared" si="9"/>
        <v>262.5</v>
      </c>
      <c r="M1067" s="32">
        <v>0.5</v>
      </c>
      <c r="O1067" s="37"/>
      <c r="P1067" s="38"/>
      <c r="Q1067" s="33"/>
      <c r="R1067" s="34"/>
    </row>
    <row r="1068" spans="1:18" ht="15.75" customHeight="1" x14ac:dyDescent="0.3">
      <c r="A1068" s="22"/>
      <c r="B1068" s="27" t="s">
        <v>21</v>
      </c>
      <c r="C1068" s="27">
        <v>1185732</v>
      </c>
      <c r="D1068" s="28">
        <v>44480</v>
      </c>
      <c r="E1068" s="27" t="s">
        <v>40</v>
      </c>
      <c r="F1068" s="27" t="s">
        <v>62</v>
      </c>
      <c r="G1068" s="27" t="s">
        <v>63</v>
      </c>
      <c r="H1068" s="27" t="s">
        <v>24</v>
      </c>
      <c r="I1068" s="29">
        <v>0.39999999999999997</v>
      </c>
      <c r="J1068" s="30">
        <v>3250</v>
      </c>
      <c r="K1068" s="31">
        <f t="shared" si="8"/>
        <v>1300</v>
      </c>
      <c r="L1068" s="31">
        <f t="shared" si="9"/>
        <v>520</v>
      </c>
      <c r="M1068" s="32">
        <v>0.4</v>
      </c>
      <c r="O1068" s="37"/>
      <c r="P1068" s="38"/>
      <c r="Q1068" s="33"/>
      <c r="R1068" s="34"/>
    </row>
    <row r="1069" spans="1:18" ht="15.75" customHeight="1" x14ac:dyDescent="0.3">
      <c r="A1069" s="22"/>
      <c r="B1069" s="27" t="s">
        <v>21</v>
      </c>
      <c r="C1069" s="27">
        <v>1185732</v>
      </c>
      <c r="D1069" s="28">
        <v>44480</v>
      </c>
      <c r="E1069" s="27" t="s">
        <v>40</v>
      </c>
      <c r="F1069" s="27" t="s">
        <v>62</v>
      </c>
      <c r="G1069" s="27" t="s">
        <v>63</v>
      </c>
      <c r="H1069" s="27" t="s">
        <v>25</v>
      </c>
      <c r="I1069" s="29">
        <v>0.3</v>
      </c>
      <c r="J1069" s="30">
        <v>1500</v>
      </c>
      <c r="K1069" s="31">
        <f t="shared" si="8"/>
        <v>450</v>
      </c>
      <c r="L1069" s="31">
        <f t="shared" si="9"/>
        <v>157.5</v>
      </c>
      <c r="M1069" s="32">
        <v>0.35</v>
      </c>
      <c r="O1069" s="37"/>
      <c r="P1069" s="38"/>
      <c r="Q1069" s="33"/>
      <c r="R1069" s="34"/>
    </row>
    <row r="1070" spans="1:18" ht="15.75" customHeight="1" x14ac:dyDescent="0.3">
      <c r="A1070" s="22"/>
      <c r="B1070" s="27" t="s">
        <v>21</v>
      </c>
      <c r="C1070" s="27">
        <v>1185732</v>
      </c>
      <c r="D1070" s="28">
        <v>44480</v>
      </c>
      <c r="E1070" s="27" t="s">
        <v>40</v>
      </c>
      <c r="F1070" s="27" t="s">
        <v>62</v>
      </c>
      <c r="G1070" s="27" t="s">
        <v>63</v>
      </c>
      <c r="H1070" s="27" t="s">
        <v>26</v>
      </c>
      <c r="I1070" s="29">
        <v>0.3</v>
      </c>
      <c r="J1070" s="30">
        <v>500</v>
      </c>
      <c r="K1070" s="31">
        <f t="shared" si="8"/>
        <v>150</v>
      </c>
      <c r="L1070" s="31">
        <f t="shared" si="9"/>
        <v>52.5</v>
      </c>
      <c r="M1070" s="32">
        <v>0.35</v>
      </c>
      <c r="O1070" s="37"/>
      <c r="P1070" s="38"/>
      <c r="Q1070" s="33"/>
      <c r="R1070" s="34"/>
    </row>
    <row r="1071" spans="1:18" ht="15.75" customHeight="1" x14ac:dyDescent="0.3">
      <c r="A1071" s="22"/>
      <c r="B1071" s="27" t="s">
        <v>21</v>
      </c>
      <c r="C1071" s="27">
        <v>1185732</v>
      </c>
      <c r="D1071" s="28">
        <v>44480</v>
      </c>
      <c r="E1071" s="27" t="s">
        <v>40</v>
      </c>
      <c r="F1071" s="27" t="s">
        <v>62</v>
      </c>
      <c r="G1071" s="27" t="s">
        <v>63</v>
      </c>
      <c r="H1071" s="27" t="s">
        <v>27</v>
      </c>
      <c r="I1071" s="29">
        <v>0.3</v>
      </c>
      <c r="J1071" s="30">
        <v>250</v>
      </c>
      <c r="K1071" s="31">
        <f t="shared" si="8"/>
        <v>75</v>
      </c>
      <c r="L1071" s="31">
        <f t="shared" si="9"/>
        <v>30</v>
      </c>
      <c r="M1071" s="32">
        <v>0.4</v>
      </c>
      <c r="O1071" s="37"/>
      <c r="P1071" s="38"/>
      <c r="Q1071" s="33"/>
      <c r="R1071" s="34"/>
    </row>
    <row r="1072" spans="1:18" ht="15.75" customHeight="1" x14ac:dyDescent="0.3">
      <c r="A1072" s="22"/>
      <c r="B1072" s="27" t="s">
        <v>21</v>
      </c>
      <c r="C1072" s="27">
        <v>1185732</v>
      </c>
      <c r="D1072" s="28">
        <v>44480</v>
      </c>
      <c r="E1072" s="27" t="s">
        <v>40</v>
      </c>
      <c r="F1072" s="27" t="s">
        <v>62</v>
      </c>
      <c r="G1072" s="27" t="s">
        <v>63</v>
      </c>
      <c r="H1072" s="27" t="s">
        <v>28</v>
      </c>
      <c r="I1072" s="29">
        <v>0.39999999999999997</v>
      </c>
      <c r="J1072" s="30">
        <v>250</v>
      </c>
      <c r="K1072" s="31">
        <f t="shared" si="8"/>
        <v>99.999999999999986</v>
      </c>
      <c r="L1072" s="31">
        <f t="shared" si="9"/>
        <v>34.999999999999993</v>
      </c>
      <c r="M1072" s="32">
        <v>0.35</v>
      </c>
      <c r="O1072" s="37"/>
      <c r="P1072" s="38"/>
      <c r="Q1072" s="33"/>
      <c r="R1072" s="34"/>
    </row>
    <row r="1073" spans="1:18" ht="15.75" customHeight="1" x14ac:dyDescent="0.3">
      <c r="A1073" s="22"/>
      <c r="B1073" s="27" t="s">
        <v>21</v>
      </c>
      <c r="C1073" s="27">
        <v>1185732</v>
      </c>
      <c r="D1073" s="28">
        <v>44480</v>
      </c>
      <c r="E1073" s="27" t="s">
        <v>40</v>
      </c>
      <c r="F1073" s="27" t="s">
        <v>62</v>
      </c>
      <c r="G1073" s="27" t="s">
        <v>63</v>
      </c>
      <c r="H1073" s="27" t="s">
        <v>29</v>
      </c>
      <c r="I1073" s="29">
        <v>0.4499999999999999</v>
      </c>
      <c r="J1073" s="30">
        <v>1500</v>
      </c>
      <c r="K1073" s="31">
        <f t="shared" si="8"/>
        <v>674.99999999999989</v>
      </c>
      <c r="L1073" s="31">
        <f t="shared" si="9"/>
        <v>337.49999999999994</v>
      </c>
      <c r="M1073" s="32">
        <v>0.5</v>
      </c>
      <c r="O1073" s="37"/>
      <c r="P1073" s="38"/>
      <c r="Q1073" s="33"/>
      <c r="R1073" s="34"/>
    </row>
    <row r="1074" spans="1:18" ht="15.75" customHeight="1" x14ac:dyDescent="0.3">
      <c r="A1074" s="22"/>
      <c r="B1074" s="27" t="s">
        <v>21</v>
      </c>
      <c r="C1074" s="27">
        <v>1185732</v>
      </c>
      <c r="D1074" s="28">
        <v>44511</v>
      </c>
      <c r="E1074" s="27" t="s">
        <v>40</v>
      </c>
      <c r="F1074" s="27" t="s">
        <v>62</v>
      </c>
      <c r="G1074" s="27" t="s">
        <v>63</v>
      </c>
      <c r="H1074" s="27" t="s">
        <v>24</v>
      </c>
      <c r="I1074" s="29">
        <v>0.4</v>
      </c>
      <c r="J1074" s="30">
        <v>3000</v>
      </c>
      <c r="K1074" s="31">
        <f t="shared" si="8"/>
        <v>1200</v>
      </c>
      <c r="L1074" s="31">
        <f t="shared" si="9"/>
        <v>480</v>
      </c>
      <c r="M1074" s="32">
        <v>0.4</v>
      </c>
      <c r="O1074" s="37"/>
      <c r="P1074" s="38"/>
      <c r="Q1074" s="33"/>
      <c r="R1074" s="34"/>
    </row>
    <row r="1075" spans="1:18" ht="15.75" customHeight="1" x14ac:dyDescent="0.3">
      <c r="A1075" s="22"/>
      <c r="B1075" s="27" t="s">
        <v>21</v>
      </c>
      <c r="C1075" s="27">
        <v>1185732</v>
      </c>
      <c r="D1075" s="28">
        <v>44511</v>
      </c>
      <c r="E1075" s="27" t="s">
        <v>40</v>
      </c>
      <c r="F1075" s="27" t="s">
        <v>62</v>
      </c>
      <c r="G1075" s="27" t="s">
        <v>63</v>
      </c>
      <c r="H1075" s="27" t="s">
        <v>25</v>
      </c>
      <c r="I1075" s="29">
        <v>0.30000000000000004</v>
      </c>
      <c r="J1075" s="30">
        <v>1500</v>
      </c>
      <c r="K1075" s="31">
        <f t="shared" si="8"/>
        <v>450.00000000000006</v>
      </c>
      <c r="L1075" s="31">
        <f t="shared" si="9"/>
        <v>157.5</v>
      </c>
      <c r="M1075" s="32">
        <v>0.35</v>
      </c>
      <c r="O1075" s="37"/>
      <c r="P1075" s="38"/>
      <c r="Q1075" s="33"/>
      <c r="R1075" s="34"/>
    </row>
    <row r="1076" spans="1:18" ht="15.75" customHeight="1" x14ac:dyDescent="0.3">
      <c r="A1076" s="22"/>
      <c r="B1076" s="27" t="s">
        <v>21</v>
      </c>
      <c r="C1076" s="27">
        <v>1185732</v>
      </c>
      <c r="D1076" s="28">
        <v>44511</v>
      </c>
      <c r="E1076" s="27" t="s">
        <v>40</v>
      </c>
      <c r="F1076" s="27" t="s">
        <v>62</v>
      </c>
      <c r="G1076" s="27" t="s">
        <v>63</v>
      </c>
      <c r="H1076" s="27" t="s">
        <v>26</v>
      </c>
      <c r="I1076" s="29">
        <v>0.30000000000000004</v>
      </c>
      <c r="J1076" s="30">
        <v>950</v>
      </c>
      <c r="K1076" s="31">
        <f t="shared" si="8"/>
        <v>285.00000000000006</v>
      </c>
      <c r="L1076" s="31">
        <f t="shared" si="9"/>
        <v>99.750000000000014</v>
      </c>
      <c r="M1076" s="32">
        <v>0.35</v>
      </c>
      <c r="O1076" s="37"/>
      <c r="P1076" s="38"/>
      <c r="Q1076" s="33"/>
      <c r="R1076" s="34"/>
    </row>
    <row r="1077" spans="1:18" ht="15.75" customHeight="1" x14ac:dyDescent="0.3">
      <c r="A1077" s="22"/>
      <c r="B1077" s="27" t="s">
        <v>21</v>
      </c>
      <c r="C1077" s="27">
        <v>1185732</v>
      </c>
      <c r="D1077" s="28">
        <v>44511</v>
      </c>
      <c r="E1077" s="27" t="s">
        <v>40</v>
      </c>
      <c r="F1077" s="27" t="s">
        <v>62</v>
      </c>
      <c r="G1077" s="27" t="s">
        <v>63</v>
      </c>
      <c r="H1077" s="27" t="s">
        <v>27</v>
      </c>
      <c r="I1077" s="29">
        <v>0.30000000000000004</v>
      </c>
      <c r="J1077" s="30">
        <v>1250</v>
      </c>
      <c r="K1077" s="31">
        <f t="shared" si="8"/>
        <v>375.00000000000006</v>
      </c>
      <c r="L1077" s="31">
        <f t="shared" si="9"/>
        <v>150.00000000000003</v>
      </c>
      <c r="M1077" s="32">
        <v>0.4</v>
      </c>
      <c r="O1077" s="37"/>
      <c r="P1077" s="38"/>
      <c r="Q1077" s="33"/>
      <c r="R1077" s="34"/>
    </row>
    <row r="1078" spans="1:18" ht="15.75" customHeight="1" x14ac:dyDescent="0.3">
      <c r="A1078" s="22"/>
      <c r="B1078" s="27" t="s">
        <v>21</v>
      </c>
      <c r="C1078" s="27">
        <v>1185732</v>
      </c>
      <c r="D1078" s="28">
        <v>44511</v>
      </c>
      <c r="E1078" s="27" t="s">
        <v>40</v>
      </c>
      <c r="F1078" s="27" t="s">
        <v>62</v>
      </c>
      <c r="G1078" s="27" t="s">
        <v>63</v>
      </c>
      <c r="H1078" s="27" t="s">
        <v>28</v>
      </c>
      <c r="I1078" s="29">
        <v>0.49999999999999994</v>
      </c>
      <c r="J1078" s="30">
        <v>1000</v>
      </c>
      <c r="K1078" s="31">
        <f t="shared" si="8"/>
        <v>499.99999999999994</v>
      </c>
      <c r="L1078" s="31">
        <f t="shared" si="9"/>
        <v>174.99999999999997</v>
      </c>
      <c r="M1078" s="32">
        <v>0.35</v>
      </c>
      <c r="O1078" s="37"/>
      <c r="P1078" s="38"/>
      <c r="Q1078" s="33"/>
      <c r="R1078" s="34"/>
    </row>
    <row r="1079" spans="1:18" ht="15.75" customHeight="1" x14ac:dyDescent="0.3">
      <c r="A1079" s="22"/>
      <c r="B1079" s="27" t="s">
        <v>21</v>
      </c>
      <c r="C1079" s="27">
        <v>1185732</v>
      </c>
      <c r="D1079" s="28">
        <v>44511</v>
      </c>
      <c r="E1079" s="27" t="s">
        <v>40</v>
      </c>
      <c r="F1079" s="27" t="s">
        <v>62</v>
      </c>
      <c r="G1079" s="27" t="s">
        <v>63</v>
      </c>
      <c r="H1079" s="27" t="s">
        <v>29</v>
      </c>
      <c r="I1079" s="29">
        <v>0.54999999999999982</v>
      </c>
      <c r="J1079" s="30">
        <v>2000</v>
      </c>
      <c r="K1079" s="31">
        <f t="shared" si="8"/>
        <v>1099.9999999999995</v>
      </c>
      <c r="L1079" s="31">
        <f t="shared" si="9"/>
        <v>549.99999999999977</v>
      </c>
      <c r="M1079" s="32">
        <v>0.5</v>
      </c>
      <c r="O1079" s="37"/>
      <c r="P1079" s="38"/>
      <c r="Q1079" s="33"/>
      <c r="R1079" s="34"/>
    </row>
    <row r="1080" spans="1:18" ht="15.75" customHeight="1" x14ac:dyDescent="0.3">
      <c r="A1080" s="22"/>
      <c r="B1080" s="27" t="s">
        <v>21</v>
      </c>
      <c r="C1080" s="27">
        <v>1185732</v>
      </c>
      <c r="D1080" s="28">
        <v>44540</v>
      </c>
      <c r="E1080" s="27" t="s">
        <v>40</v>
      </c>
      <c r="F1080" s="27" t="s">
        <v>62</v>
      </c>
      <c r="G1080" s="27" t="s">
        <v>63</v>
      </c>
      <c r="H1080" s="27" t="s">
        <v>24</v>
      </c>
      <c r="I1080" s="29">
        <v>0.49999999999999994</v>
      </c>
      <c r="J1080" s="30">
        <v>4500</v>
      </c>
      <c r="K1080" s="31">
        <f t="shared" si="8"/>
        <v>2249.9999999999995</v>
      </c>
      <c r="L1080" s="31">
        <f t="shared" si="9"/>
        <v>899.99999999999989</v>
      </c>
      <c r="M1080" s="32">
        <v>0.4</v>
      </c>
      <c r="O1080" s="37"/>
      <c r="P1080" s="38"/>
      <c r="Q1080" s="33"/>
      <c r="R1080" s="34"/>
    </row>
    <row r="1081" spans="1:18" ht="15.75" customHeight="1" x14ac:dyDescent="0.3">
      <c r="A1081" s="22"/>
      <c r="B1081" s="27" t="s">
        <v>21</v>
      </c>
      <c r="C1081" s="27">
        <v>1185732</v>
      </c>
      <c r="D1081" s="28">
        <v>44540</v>
      </c>
      <c r="E1081" s="27" t="s">
        <v>40</v>
      </c>
      <c r="F1081" s="27" t="s">
        <v>62</v>
      </c>
      <c r="G1081" s="27" t="s">
        <v>63</v>
      </c>
      <c r="H1081" s="27" t="s">
        <v>25</v>
      </c>
      <c r="I1081" s="29">
        <v>0.4</v>
      </c>
      <c r="J1081" s="30">
        <v>2500</v>
      </c>
      <c r="K1081" s="31">
        <f t="shared" si="8"/>
        <v>1000</v>
      </c>
      <c r="L1081" s="31">
        <f t="shared" si="9"/>
        <v>350</v>
      </c>
      <c r="M1081" s="32">
        <v>0.35</v>
      </c>
      <c r="O1081" s="37"/>
      <c r="P1081" s="38"/>
      <c r="Q1081" s="33"/>
      <c r="R1081" s="34"/>
    </row>
    <row r="1082" spans="1:18" ht="15.75" customHeight="1" x14ac:dyDescent="0.3">
      <c r="A1082" s="22"/>
      <c r="B1082" s="27" t="s">
        <v>21</v>
      </c>
      <c r="C1082" s="27">
        <v>1185732</v>
      </c>
      <c r="D1082" s="28">
        <v>44540</v>
      </c>
      <c r="E1082" s="27" t="s">
        <v>40</v>
      </c>
      <c r="F1082" s="27" t="s">
        <v>62</v>
      </c>
      <c r="G1082" s="27" t="s">
        <v>63</v>
      </c>
      <c r="H1082" s="27" t="s">
        <v>26</v>
      </c>
      <c r="I1082" s="29">
        <v>0.4</v>
      </c>
      <c r="J1082" s="30">
        <v>2000</v>
      </c>
      <c r="K1082" s="31">
        <f t="shared" si="8"/>
        <v>800</v>
      </c>
      <c r="L1082" s="31">
        <f t="shared" si="9"/>
        <v>280</v>
      </c>
      <c r="M1082" s="32">
        <v>0.35</v>
      </c>
      <c r="O1082" s="37"/>
      <c r="P1082" s="38"/>
      <c r="Q1082" s="33"/>
      <c r="R1082" s="34"/>
    </row>
    <row r="1083" spans="1:18" ht="15.75" customHeight="1" x14ac:dyDescent="0.3">
      <c r="A1083" s="22"/>
      <c r="B1083" s="27" t="s">
        <v>21</v>
      </c>
      <c r="C1083" s="27">
        <v>1185732</v>
      </c>
      <c r="D1083" s="28">
        <v>44540</v>
      </c>
      <c r="E1083" s="27" t="s">
        <v>40</v>
      </c>
      <c r="F1083" s="27" t="s">
        <v>62</v>
      </c>
      <c r="G1083" s="27" t="s">
        <v>63</v>
      </c>
      <c r="H1083" s="27" t="s">
        <v>27</v>
      </c>
      <c r="I1083" s="29">
        <v>0.4</v>
      </c>
      <c r="J1083" s="30">
        <v>1500</v>
      </c>
      <c r="K1083" s="31">
        <f t="shared" si="8"/>
        <v>600</v>
      </c>
      <c r="L1083" s="31">
        <f t="shared" si="9"/>
        <v>240</v>
      </c>
      <c r="M1083" s="32">
        <v>0.4</v>
      </c>
      <c r="O1083" s="37"/>
      <c r="P1083" s="38"/>
      <c r="Q1083" s="33"/>
      <c r="R1083" s="34"/>
    </row>
    <row r="1084" spans="1:18" ht="15.75" customHeight="1" x14ac:dyDescent="0.3">
      <c r="A1084" s="22"/>
      <c r="B1084" s="27" t="s">
        <v>21</v>
      </c>
      <c r="C1084" s="27">
        <v>1185732</v>
      </c>
      <c r="D1084" s="28">
        <v>44540</v>
      </c>
      <c r="E1084" s="27" t="s">
        <v>40</v>
      </c>
      <c r="F1084" s="27" t="s">
        <v>62</v>
      </c>
      <c r="G1084" s="27" t="s">
        <v>63</v>
      </c>
      <c r="H1084" s="27" t="s">
        <v>28</v>
      </c>
      <c r="I1084" s="29">
        <v>0.49999999999999994</v>
      </c>
      <c r="J1084" s="30">
        <v>1500</v>
      </c>
      <c r="K1084" s="31">
        <f t="shared" si="8"/>
        <v>749.99999999999989</v>
      </c>
      <c r="L1084" s="31">
        <f t="shared" si="9"/>
        <v>262.49999999999994</v>
      </c>
      <c r="M1084" s="32">
        <v>0.35</v>
      </c>
      <c r="O1084" s="37"/>
      <c r="P1084" s="38"/>
      <c r="Q1084" s="33"/>
      <c r="R1084" s="34"/>
    </row>
    <row r="1085" spans="1:18" ht="15.75" customHeight="1" x14ac:dyDescent="0.3">
      <c r="A1085" s="22"/>
      <c r="B1085" s="27" t="s">
        <v>21</v>
      </c>
      <c r="C1085" s="27">
        <v>1185732</v>
      </c>
      <c r="D1085" s="28">
        <v>44540</v>
      </c>
      <c r="E1085" s="27" t="s">
        <v>40</v>
      </c>
      <c r="F1085" s="27" t="s">
        <v>62</v>
      </c>
      <c r="G1085" s="27" t="s">
        <v>63</v>
      </c>
      <c r="H1085" s="27" t="s">
        <v>29</v>
      </c>
      <c r="I1085" s="29">
        <v>0.54999999999999982</v>
      </c>
      <c r="J1085" s="30">
        <v>2500</v>
      </c>
      <c r="K1085" s="31">
        <f t="shared" si="8"/>
        <v>1374.9999999999995</v>
      </c>
      <c r="L1085" s="31">
        <f t="shared" si="9"/>
        <v>687.49999999999977</v>
      </c>
      <c r="M1085" s="32">
        <v>0.5</v>
      </c>
      <c r="O1085" s="37"/>
      <c r="P1085" s="38"/>
      <c r="Q1085" s="33"/>
      <c r="R1085" s="34"/>
    </row>
    <row r="1086" spans="1:18" ht="15.75" customHeight="1" x14ac:dyDescent="0.3">
      <c r="A1086" s="22" t="s">
        <v>46</v>
      </c>
      <c r="B1086" s="27" t="s">
        <v>30</v>
      </c>
      <c r="C1086" s="27">
        <v>1197831</v>
      </c>
      <c r="D1086" s="28">
        <v>44198</v>
      </c>
      <c r="E1086" s="27" t="s">
        <v>31</v>
      </c>
      <c r="F1086" s="27" t="s">
        <v>64</v>
      </c>
      <c r="G1086" s="27" t="s">
        <v>65</v>
      </c>
      <c r="H1086" s="27" t="s">
        <v>24</v>
      </c>
      <c r="I1086" s="29">
        <v>0.2</v>
      </c>
      <c r="J1086" s="30">
        <v>6750</v>
      </c>
      <c r="K1086" s="31">
        <f t="shared" si="8"/>
        <v>1350</v>
      </c>
      <c r="L1086" s="31">
        <f t="shared" si="9"/>
        <v>540</v>
      </c>
      <c r="M1086" s="32">
        <v>0.39999999999999997</v>
      </c>
      <c r="O1086" s="37"/>
      <c r="P1086" s="38"/>
      <c r="Q1086" s="33"/>
      <c r="R1086" s="34"/>
    </row>
    <row r="1087" spans="1:18" ht="15.75" customHeight="1" x14ac:dyDescent="0.3">
      <c r="A1087" s="22"/>
      <c r="B1087" s="27" t="s">
        <v>30</v>
      </c>
      <c r="C1087" s="27">
        <v>1197831</v>
      </c>
      <c r="D1087" s="28">
        <v>44198</v>
      </c>
      <c r="E1087" s="27" t="s">
        <v>31</v>
      </c>
      <c r="F1087" s="27" t="s">
        <v>64</v>
      </c>
      <c r="G1087" s="27" t="s">
        <v>65</v>
      </c>
      <c r="H1087" s="27" t="s">
        <v>25</v>
      </c>
      <c r="I1087" s="29">
        <v>0.3</v>
      </c>
      <c r="J1087" s="30">
        <v>6750</v>
      </c>
      <c r="K1087" s="31">
        <f t="shared" si="8"/>
        <v>2025</v>
      </c>
      <c r="L1087" s="31">
        <f t="shared" si="9"/>
        <v>809.99999999999989</v>
      </c>
      <c r="M1087" s="32">
        <v>0.39999999999999997</v>
      </c>
      <c r="O1087" s="37"/>
      <c r="P1087" s="38"/>
      <c r="Q1087" s="33"/>
      <c r="R1087" s="34"/>
    </row>
    <row r="1088" spans="1:18" ht="15.75" customHeight="1" x14ac:dyDescent="0.3">
      <c r="A1088" s="22"/>
      <c r="B1088" s="27" t="s">
        <v>30</v>
      </c>
      <c r="C1088" s="27">
        <v>1197831</v>
      </c>
      <c r="D1088" s="28">
        <v>44198</v>
      </c>
      <c r="E1088" s="27" t="s">
        <v>31</v>
      </c>
      <c r="F1088" s="27" t="s">
        <v>64</v>
      </c>
      <c r="G1088" s="27" t="s">
        <v>65</v>
      </c>
      <c r="H1088" s="27" t="s">
        <v>26</v>
      </c>
      <c r="I1088" s="29">
        <v>0.3</v>
      </c>
      <c r="J1088" s="30">
        <v>4750</v>
      </c>
      <c r="K1088" s="31">
        <f t="shared" si="8"/>
        <v>1425</v>
      </c>
      <c r="L1088" s="31">
        <f t="shared" si="9"/>
        <v>570</v>
      </c>
      <c r="M1088" s="32">
        <v>0.39999999999999997</v>
      </c>
      <c r="O1088" s="37"/>
      <c r="P1088" s="38"/>
      <c r="Q1088" s="33"/>
      <c r="R1088" s="34"/>
    </row>
    <row r="1089" spans="1:18" ht="15.75" customHeight="1" x14ac:dyDescent="0.3">
      <c r="A1089" s="22"/>
      <c r="B1089" s="27" t="s">
        <v>30</v>
      </c>
      <c r="C1089" s="27">
        <v>1197831</v>
      </c>
      <c r="D1089" s="28">
        <v>44198</v>
      </c>
      <c r="E1089" s="27" t="s">
        <v>31</v>
      </c>
      <c r="F1089" s="27" t="s">
        <v>64</v>
      </c>
      <c r="G1089" s="27" t="s">
        <v>65</v>
      </c>
      <c r="H1089" s="27" t="s">
        <v>27</v>
      </c>
      <c r="I1089" s="29">
        <v>0.35</v>
      </c>
      <c r="J1089" s="30">
        <v>4750</v>
      </c>
      <c r="K1089" s="31">
        <f t="shared" si="8"/>
        <v>1662.5</v>
      </c>
      <c r="L1089" s="31">
        <f t="shared" si="9"/>
        <v>831.25</v>
      </c>
      <c r="M1089" s="32">
        <v>0.5</v>
      </c>
      <c r="O1089" s="37"/>
      <c r="P1089" s="38"/>
      <c r="Q1089" s="33"/>
      <c r="R1089" s="34"/>
    </row>
    <row r="1090" spans="1:18" ht="15.75" customHeight="1" x14ac:dyDescent="0.3">
      <c r="A1090" s="22"/>
      <c r="B1090" s="27" t="s">
        <v>30</v>
      </c>
      <c r="C1090" s="27">
        <v>1197831</v>
      </c>
      <c r="D1090" s="28">
        <v>44198</v>
      </c>
      <c r="E1090" s="27" t="s">
        <v>31</v>
      </c>
      <c r="F1090" s="27" t="s">
        <v>64</v>
      </c>
      <c r="G1090" s="27" t="s">
        <v>65</v>
      </c>
      <c r="H1090" s="27" t="s">
        <v>28</v>
      </c>
      <c r="I1090" s="29">
        <v>0.4</v>
      </c>
      <c r="J1090" s="30">
        <v>3250</v>
      </c>
      <c r="K1090" s="31">
        <f t="shared" si="8"/>
        <v>1300</v>
      </c>
      <c r="L1090" s="31">
        <f t="shared" si="9"/>
        <v>454.99999999999994</v>
      </c>
      <c r="M1090" s="32">
        <v>0.35</v>
      </c>
      <c r="O1090" s="37"/>
      <c r="P1090" s="38"/>
      <c r="Q1090" s="33"/>
      <c r="R1090" s="34"/>
    </row>
    <row r="1091" spans="1:18" ht="15.75" customHeight="1" x14ac:dyDescent="0.3">
      <c r="A1091" s="22"/>
      <c r="B1091" s="27" t="s">
        <v>30</v>
      </c>
      <c r="C1091" s="27">
        <v>1197831</v>
      </c>
      <c r="D1091" s="28">
        <v>44198</v>
      </c>
      <c r="E1091" s="27" t="s">
        <v>31</v>
      </c>
      <c r="F1091" s="27" t="s">
        <v>64</v>
      </c>
      <c r="G1091" s="27" t="s">
        <v>65</v>
      </c>
      <c r="H1091" s="27" t="s">
        <v>29</v>
      </c>
      <c r="I1091" s="29">
        <v>0.35</v>
      </c>
      <c r="J1091" s="30">
        <v>4750</v>
      </c>
      <c r="K1091" s="31">
        <f t="shared" si="8"/>
        <v>1662.5</v>
      </c>
      <c r="L1091" s="31">
        <f t="shared" si="9"/>
        <v>914.37500000000011</v>
      </c>
      <c r="M1091" s="32">
        <v>0.55000000000000004</v>
      </c>
      <c r="O1091" s="37"/>
      <c r="P1091" s="38"/>
      <c r="Q1091" s="33"/>
      <c r="R1091" s="34"/>
    </row>
    <row r="1092" spans="1:18" ht="15.75" customHeight="1" x14ac:dyDescent="0.3">
      <c r="A1092" s="22"/>
      <c r="B1092" s="27" t="s">
        <v>30</v>
      </c>
      <c r="C1092" s="27">
        <v>1197831</v>
      </c>
      <c r="D1092" s="28">
        <v>44228</v>
      </c>
      <c r="E1092" s="27" t="s">
        <v>31</v>
      </c>
      <c r="F1092" s="27" t="s">
        <v>64</v>
      </c>
      <c r="G1092" s="27" t="s">
        <v>65</v>
      </c>
      <c r="H1092" s="27" t="s">
        <v>24</v>
      </c>
      <c r="I1092" s="29">
        <v>0.25</v>
      </c>
      <c r="J1092" s="30">
        <v>6250</v>
      </c>
      <c r="K1092" s="31">
        <f t="shared" si="8"/>
        <v>1562.5</v>
      </c>
      <c r="L1092" s="31">
        <f t="shared" si="9"/>
        <v>625</v>
      </c>
      <c r="M1092" s="32">
        <v>0.39999999999999997</v>
      </c>
      <c r="O1092" s="37"/>
      <c r="P1092" s="38"/>
      <c r="Q1092" s="33"/>
      <c r="R1092" s="34"/>
    </row>
    <row r="1093" spans="1:18" ht="15.75" customHeight="1" x14ac:dyDescent="0.3">
      <c r="A1093" s="22"/>
      <c r="B1093" s="27" t="s">
        <v>30</v>
      </c>
      <c r="C1093" s="27">
        <v>1197831</v>
      </c>
      <c r="D1093" s="28">
        <v>44228</v>
      </c>
      <c r="E1093" s="27" t="s">
        <v>31</v>
      </c>
      <c r="F1093" s="27" t="s">
        <v>64</v>
      </c>
      <c r="G1093" s="27" t="s">
        <v>65</v>
      </c>
      <c r="H1093" s="27" t="s">
        <v>25</v>
      </c>
      <c r="I1093" s="29">
        <v>0.35</v>
      </c>
      <c r="J1093" s="30">
        <v>6000</v>
      </c>
      <c r="K1093" s="31">
        <f t="shared" si="8"/>
        <v>2100</v>
      </c>
      <c r="L1093" s="31">
        <f t="shared" si="9"/>
        <v>839.99999999999989</v>
      </c>
      <c r="M1093" s="32">
        <v>0.39999999999999997</v>
      </c>
      <c r="O1093" s="37"/>
      <c r="P1093" s="38"/>
      <c r="Q1093" s="33"/>
      <c r="R1093" s="34"/>
    </row>
    <row r="1094" spans="1:18" ht="15.75" customHeight="1" x14ac:dyDescent="0.3">
      <c r="A1094" s="22"/>
      <c r="B1094" s="27" t="s">
        <v>30</v>
      </c>
      <c r="C1094" s="27">
        <v>1197831</v>
      </c>
      <c r="D1094" s="28">
        <v>44228</v>
      </c>
      <c r="E1094" s="27" t="s">
        <v>31</v>
      </c>
      <c r="F1094" s="27" t="s">
        <v>64</v>
      </c>
      <c r="G1094" s="27" t="s">
        <v>65</v>
      </c>
      <c r="H1094" s="27" t="s">
        <v>26</v>
      </c>
      <c r="I1094" s="29">
        <v>0.35</v>
      </c>
      <c r="J1094" s="30">
        <v>4250</v>
      </c>
      <c r="K1094" s="31">
        <f t="shared" si="8"/>
        <v>1487.5</v>
      </c>
      <c r="L1094" s="31">
        <f t="shared" si="9"/>
        <v>595</v>
      </c>
      <c r="M1094" s="32">
        <v>0.39999999999999997</v>
      </c>
      <c r="O1094" s="37"/>
      <c r="P1094" s="38"/>
      <c r="Q1094" s="33"/>
      <c r="R1094" s="34"/>
    </row>
    <row r="1095" spans="1:18" ht="15.75" customHeight="1" x14ac:dyDescent="0.3">
      <c r="A1095" s="22"/>
      <c r="B1095" s="27" t="s">
        <v>30</v>
      </c>
      <c r="C1095" s="27">
        <v>1197831</v>
      </c>
      <c r="D1095" s="28">
        <v>44228</v>
      </c>
      <c r="E1095" s="27" t="s">
        <v>31</v>
      </c>
      <c r="F1095" s="27" t="s">
        <v>64</v>
      </c>
      <c r="G1095" s="27" t="s">
        <v>65</v>
      </c>
      <c r="H1095" s="27" t="s">
        <v>27</v>
      </c>
      <c r="I1095" s="29">
        <v>0.35</v>
      </c>
      <c r="J1095" s="30">
        <v>3750</v>
      </c>
      <c r="K1095" s="31">
        <f t="shared" si="8"/>
        <v>1312.5</v>
      </c>
      <c r="L1095" s="31">
        <f t="shared" si="9"/>
        <v>656.25</v>
      </c>
      <c r="M1095" s="32">
        <v>0.5</v>
      </c>
      <c r="O1095" s="37"/>
      <c r="P1095" s="38"/>
      <c r="Q1095" s="33"/>
      <c r="R1095" s="34"/>
    </row>
    <row r="1096" spans="1:18" ht="15.75" customHeight="1" x14ac:dyDescent="0.3">
      <c r="A1096" s="22"/>
      <c r="B1096" s="27" t="s">
        <v>30</v>
      </c>
      <c r="C1096" s="27">
        <v>1197831</v>
      </c>
      <c r="D1096" s="28">
        <v>44228</v>
      </c>
      <c r="E1096" s="27" t="s">
        <v>31</v>
      </c>
      <c r="F1096" s="27" t="s">
        <v>64</v>
      </c>
      <c r="G1096" s="27" t="s">
        <v>65</v>
      </c>
      <c r="H1096" s="27" t="s">
        <v>28</v>
      </c>
      <c r="I1096" s="29">
        <v>0.4</v>
      </c>
      <c r="J1096" s="30">
        <v>2500</v>
      </c>
      <c r="K1096" s="31">
        <f t="shared" si="8"/>
        <v>1000</v>
      </c>
      <c r="L1096" s="31">
        <f t="shared" si="9"/>
        <v>350</v>
      </c>
      <c r="M1096" s="32">
        <v>0.35</v>
      </c>
      <c r="O1096" s="37"/>
      <c r="P1096" s="38"/>
      <c r="Q1096" s="33"/>
      <c r="R1096" s="34"/>
    </row>
    <row r="1097" spans="1:18" ht="15.75" customHeight="1" x14ac:dyDescent="0.3">
      <c r="A1097" s="22"/>
      <c r="B1097" s="27" t="s">
        <v>30</v>
      </c>
      <c r="C1097" s="27">
        <v>1197831</v>
      </c>
      <c r="D1097" s="28">
        <v>44228</v>
      </c>
      <c r="E1097" s="27" t="s">
        <v>31</v>
      </c>
      <c r="F1097" s="27" t="s">
        <v>64</v>
      </c>
      <c r="G1097" s="27" t="s">
        <v>65</v>
      </c>
      <c r="H1097" s="27" t="s">
        <v>29</v>
      </c>
      <c r="I1097" s="29">
        <v>0.35</v>
      </c>
      <c r="J1097" s="30">
        <v>4500</v>
      </c>
      <c r="K1097" s="31">
        <f t="shared" si="8"/>
        <v>1575</v>
      </c>
      <c r="L1097" s="31">
        <f t="shared" si="9"/>
        <v>866.25000000000011</v>
      </c>
      <c r="M1097" s="32">
        <v>0.55000000000000004</v>
      </c>
      <c r="O1097" s="37"/>
      <c r="P1097" s="38"/>
      <c r="Q1097" s="33"/>
      <c r="R1097" s="34"/>
    </row>
    <row r="1098" spans="1:18" ht="15.75" customHeight="1" x14ac:dyDescent="0.3">
      <c r="A1098" s="22"/>
      <c r="B1098" s="27" t="s">
        <v>30</v>
      </c>
      <c r="C1098" s="27">
        <v>1197831</v>
      </c>
      <c r="D1098" s="28">
        <v>44258</v>
      </c>
      <c r="E1098" s="27" t="s">
        <v>31</v>
      </c>
      <c r="F1098" s="27" t="s">
        <v>64</v>
      </c>
      <c r="G1098" s="27" t="s">
        <v>65</v>
      </c>
      <c r="H1098" s="27" t="s">
        <v>24</v>
      </c>
      <c r="I1098" s="29">
        <v>0.3</v>
      </c>
      <c r="J1098" s="30">
        <v>6250</v>
      </c>
      <c r="K1098" s="31">
        <f t="shared" si="8"/>
        <v>1875</v>
      </c>
      <c r="L1098" s="31">
        <f t="shared" si="9"/>
        <v>843.74999999999989</v>
      </c>
      <c r="M1098" s="32">
        <v>0.44999999999999996</v>
      </c>
      <c r="O1098" s="37"/>
      <c r="P1098" s="38"/>
      <c r="Q1098" s="33"/>
      <c r="R1098" s="34"/>
    </row>
    <row r="1099" spans="1:18" ht="15.75" customHeight="1" x14ac:dyDescent="0.3">
      <c r="A1099" s="22"/>
      <c r="B1099" s="27" t="s">
        <v>30</v>
      </c>
      <c r="C1099" s="27">
        <v>1197831</v>
      </c>
      <c r="D1099" s="28">
        <v>44258</v>
      </c>
      <c r="E1099" s="27" t="s">
        <v>31</v>
      </c>
      <c r="F1099" s="27" t="s">
        <v>64</v>
      </c>
      <c r="G1099" s="27" t="s">
        <v>65</v>
      </c>
      <c r="H1099" s="27" t="s">
        <v>25</v>
      </c>
      <c r="I1099" s="29">
        <v>0.4</v>
      </c>
      <c r="J1099" s="30">
        <v>6250</v>
      </c>
      <c r="K1099" s="31">
        <f t="shared" si="8"/>
        <v>2500</v>
      </c>
      <c r="L1099" s="31">
        <f t="shared" si="9"/>
        <v>1125</v>
      </c>
      <c r="M1099" s="32">
        <v>0.44999999999999996</v>
      </c>
      <c r="O1099" s="37"/>
      <c r="P1099" s="38"/>
      <c r="Q1099" s="33"/>
      <c r="R1099" s="34"/>
    </row>
    <row r="1100" spans="1:18" ht="15.75" customHeight="1" x14ac:dyDescent="0.3">
      <c r="A1100" s="22"/>
      <c r="B1100" s="27" t="s">
        <v>30</v>
      </c>
      <c r="C1100" s="27">
        <v>1197831</v>
      </c>
      <c r="D1100" s="28">
        <v>44258</v>
      </c>
      <c r="E1100" s="27" t="s">
        <v>31</v>
      </c>
      <c r="F1100" s="27" t="s">
        <v>64</v>
      </c>
      <c r="G1100" s="27" t="s">
        <v>65</v>
      </c>
      <c r="H1100" s="27" t="s">
        <v>26</v>
      </c>
      <c r="I1100" s="29">
        <v>0.3</v>
      </c>
      <c r="J1100" s="30">
        <v>4500</v>
      </c>
      <c r="K1100" s="31">
        <f t="shared" si="8"/>
        <v>1350</v>
      </c>
      <c r="L1100" s="31">
        <f t="shared" si="9"/>
        <v>607.49999999999989</v>
      </c>
      <c r="M1100" s="32">
        <v>0.44999999999999996</v>
      </c>
      <c r="O1100" s="37"/>
      <c r="P1100" s="38"/>
      <c r="Q1100" s="33"/>
      <c r="R1100" s="34"/>
    </row>
    <row r="1101" spans="1:18" ht="15.75" customHeight="1" x14ac:dyDescent="0.3">
      <c r="A1101" s="22"/>
      <c r="B1101" s="27" t="s">
        <v>30</v>
      </c>
      <c r="C1101" s="27">
        <v>1197831</v>
      </c>
      <c r="D1101" s="28">
        <v>44258</v>
      </c>
      <c r="E1101" s="27" t="s">
        <v>31</v>
      </c>
      <c r="F1101" s="27" t="s">
        <v>64</v>
      </c>
      <c r="G1101" s="27" t="s">
        <v>65</v>
      </c>
      <c r="H1101" s="27" t="s">
        <v>27</v>
      </c>
      <c r="I1101" s="29">
        <v>0.35000000000000003</v>
      </c>
      <c r="J1101" s="30">
        <v>3500</v>
      </c>
      <c r="K1101" s="31">
        <f t="shared" si="8"/>
        <v>1225.0000000000002</v>
      </c>
      <c r="L1101" s="31">
        <f t="shared" si="9"/>
        <v>673.75000000000023</v>
      </c>
      <c r="M1101" s="32">
        <v>0.55000000000000004</v>
      </c>
      <c r="O1101" s="37"/>
      <c r="P1101" s="38"/>
      <c r="Q1101" s="33"/>
      <c r="R1101" s="34"/>
    </row>
    <row r="1102" spans="1:18" ht="15.75" customHeight="1" x14ac:dyDescent="0.3">
      <c r="A1102" s="22"/>
      <c r="B1102" s="27" t="s">
        <v>30</v>
      </c>
      <c r="C1102" s="27">
        <v>1197831</v>
      </c>
      <c r="D1102" s="28">
        <v>44258</v>
      </c>
      <c r="E1102" s="27" t="s">
        <v>31</v>
      </c>
      <c r="F1102" s="27" t="s">
        <v>64</v>
      </c>
      <c r="G1102" s="27" t="s">
        <v>65</v>
      </c>
      <c r="H1102" s="27" t="s">
        <v>28</v>
      </c>
      <c r="I1102" s="29">
        <v>0.4</v>
      </c>
      <c r="J1102" s="30">
        <v>2500</v>
      </c>
      <c r="K1102" s="31">
        <f t="shared" si="8"/>
        <v>1000</v>
      </c>
      <c r="L1102" s="31">
        <f t="shared" si="9"/>
        <v>399.99999999999994</v>
      </c>
      <c r="M1102" s="32">
        <v>0.39999999999999997</v>
      </c>
      <c r="O1102" s="37"/>
      <c r="P1102" s="38"/>
      <c r="Q1102" s="33"/>
      <c r="R1102" s="34"/>
    </row>
    <row r="1103" spans="1:18" ht="15.75" customHeight="1" x14ac:dyDescent="0.3">
      <c r="A1103" s="22"/>
      <c r="B1103" s="27" t="s">
        <v>30</v>
      </c>
      <c r="C1103" s="27">
        <v>1197831</v>
      </c>
      <c r="D1103" s="28">
        <v>44258</v>
      </c>
      <c r="E1103" s="27" t="s">
        <v>31</v>
      </c>
      <c r="F1103" s="27" t="s">
        <v>64</v>
      </c>
      <c r="G1103" s="27" t="s">
        <v>65</v>
      </c>
      <c r="H1103" s="27" t="s">
        <v>29</v>
      </c>
      <c r="I1103" s="29">
        <v>0.35000000000000003</v>
      </c>
      <c r="J1103" s="30">
        <v>4000</v>
      </c>
      <c r="K1103" s="31">
        <f t="shared" si="8"/>
        <v>1400.0000000000002</v>
      </c>
      <c r="L1103" s="31">
        <f t="shared" si="9"/>
        <v>840.00000000000023</v>
      </c>
      <c r="M1103" s="32">
        <v>0.60000000000000009</v>
      </c>
      <c r="O1103" s="37"/>
      <c r="P1103" s="38"/>
      <c r="Q1103" s="33"/>
      <c r="R1103" s="34"/>
    </row>
    <row r="1104" spans="1:18" ht="15.75" customHeight="1" x14ac:dyDescent="0.3">
      <c r="A1104" s="22"/>
      <c r="B1104" s="27" t="s">
        <v>30</v>
      </c>
      <c r="C1104" s="27">
        <v>1197831</v>
      </c>
      <c r="D1104" s="28">
        <v>44288</v>
      </c>
      <c r="E1104" s="27" t="s">
        <v>31</v>
      </c>
      <c r="F1104" s="27" t="s">
        <v>64</v>
      </c>
      <c r="G1104" s="27" t="s">
        <v>65</v>
      </c>
      <c r="H1104" s="27" t="s">
        <v>24</v>
      </c>
      <c r="I1104" s="29">
        <v>0.19999999999999998</v>
      </c>
      <c r="J1104" s="30">
        <v>6500</v>
      </c>
      <c r="K1104" s="31">
        <f t="shared" si="8"/>
        <v>1300</v>
      </c>
      <c r="L1104" s="31">
        <f t="shared" si="9"/>
        <v>584.99999999999989</v>
      </c>
      <c r="M1104" s="32">
        <v>0.44999999999999996</v>
      </c>
      <c r="O1104" s="37"/>
      <c r="P1104" s="38"/>
      <c r="Q1104" s="33"/>
      <c r="R1104" s="34"/>
    </row>
    <row r="1105" spans="1:18" ht="15.75" customHeight="1" x14ac:dyDescent="0.3">
      <c r="A1105" s="22"/>
      <c r="B1105" s="27" t="s">
        <v>30</v>
      </c>
      <c r="C1105" s="27">
        <v>1197831</v>
      </c>
      <c r="D1105" s="28">
        <v>44288</v>
      </c>
      <c r="E1105" s="27" t="s">
        <v>31</v>
      </c>
      <c r="F1105" s="27" t="s">
        <v>64</v>
      </c>
      <c r="G1105" s="27" t="s">
        <v>65</v>
      </c>
      <c r="H1105" s="27" t="s">
        <v>25</v>
      </c>
      <c r="I1105" s="29">
        <v>0.20000000000000007</v>
      </c>
      <c r="J1105" s="30">
        <v>6500</v>
      </c>
      <c r="K1105" s="31">
        <f t="shared" si="8"/>
        <v>1300.0000000000005</v>
      </c>
      <c r="L1105" s="31">
        <f t="shared" si="9"/>
        <v>585.00000000000011</v>
      </c>
      <c r="M1105" s="32">
        <v>0.44999999999999996</v>
      </c>
      <c r="O1105" s="37"/>
      <c r="P1105" s="38"/>
      <c r="Q1105" s="33"/>
      <c r="R1105" s="34"/>
    </row>
    <row r="1106" spans="1:18" ht="15.75" customHeight="1" x14ac:dyDescent="0.3">
      <c r="A1106" s="22"/>
      <c r="B1106" s="27" t="s">
        <v>30</v>
      </c>
      <c r="C1106" s="27">
        <v>1197831</v>
      </c>
      <c r="D1106" s="28">
        <v>44288</v>
      </c>
      <c r="E1106" s="27" t="s">
        <v>31</v>
      </c>
      <c r="F1106" s="27" t="s">
        <v>64</v>
      </c>
      <c r="G1106" s="27" t="s">
        <v>65</v>
      </c>
      <c r="H1106" s="27" t="s">
        <v>26</v>
      </c>
      <c r="I1106" s="29">
        <v>0.14999999999999997</v>
      </c>
      <c r="J1106" s="30">
        <v>4750</v>
      </c>
      <c r="K1106" s="31">
        <f t="shared" si="8"/>
        <v>712.49999999999989</v>
      </c>
      <c r="L1106" s="31">
        <f t="shared" si="9"/>
        <v>320.62499999999994</v>
      </c>
      <c r="M1106" s="32">
        <v>0.44999999999999996</v>
      </c>
      <c r="O1106" s="37"/>
      <c r="P1106" s="38"/>
      <c r="Q1106" s="33"/>
      <c r="R1106" s="34"/>
    </row>
    <row r="1107" spans="1:18" ht="15.75" customHeight="1" x14ac:dyDescent="0.3">
      <c r="A1107" s="22"/>
      <c r="B1107" s="27" t="s">
        <v>30</v>
      </c>
      <c r="C1107" s="27">
        <v>1197831</v>
      </c>
      <c r="D1107" s="28">
        <v>44288</v>
      </c>
      <c r="E1107" s="27" t="s">
        <v>31</v>
      </c>
      <c r="F1107" s="27" t="s">
        <v>64</v>
      </c>
      <c r="G1107" s="27" t="s">
        <v>65</v>
      </c>
      <c r="H1107" s="27" t="s">
        <v>27</v>
      </c>
      <c r="I1107" s="29">
        <v>0.20000000000000007</v>
      </c>
      <c r="J1107" s="30">
        <v>3750</v>
      </c>
      <c r="K1107" s="31">
        <f t="shared" si="8"/>
        <v>750.00000000000023</v>
      </c>
      <c r="L1107" s="31">
        <f t="shared" si="9"/>
        <v>412.50000000000017</v>
      </c>
      <c r="M1107" s="32">
        <v>0.55000000000000004</v>
      </c>
      <c r="O1107" s="37"/>
      <c r="P1107" s="38"/>
      <c r="Q1107" s="33"/>
      <c r="R1107" s="34"/>
    </row>
    <row r="1108" spans="1:18" ht="15.75" customHeight="1" x14ac:dyDescent="0.3">
      <c r="A1108" s="22"/>
      <c r="B1108" s="27" t="s">
        <v>30</v>
      </c>
      <c r="C1108" s="27">
        <v>1197831</v>
      </c>
      <c r="D1108" s="28">
        <v>44288</v>
      </c>
      <c r="E1108" s="27" t="s">
        <v>31</v>
      </c>
      <c r="F1108" s="27" t="s">
        <v>64</v>
      </c>
      <c r="G1108" s="27" t="s">
        <v>65</v>
      </c>
      <c r="H1108" s="27" t="s">
        <v>28</v>
      </c>
      <c r="I1108" s="29">
        <v>0.25</v>
      </c>
      <c r="J1108" s="30">
        <v>2750</v>
      </c>
      <c r="K1108" s="31">
        <f t="shared" si="8"/>
        <v>687.5</v>
      </c>
      <c r="L1108" s="31">
        <f t="shared" si="9"/>
        <v>275</v>
      </c>
      <c r="M1108" s="32">
        <v>0.39999999999999997</v>
      </c>
      <c r="O1108" s="37"/>
      <c r="P1108" s="38"/>
      <c r="Q1108" s="33"/>
      <c r="R1108" s="34"/>
    </row>
    <row r="1109" spans="1:18" ht="15.75" customHeight="1" x14ac:dyDescent="0.3">
      <c r="A1109" s="22"/>
      <c r="B1109" s="27" t="s">
        <v>30</v>
      </c>
      <c r="C1109" s="27">
        <v>1197831</v>
      </c>
      <c r="D1109" s="28">
        <v>44288</v>
      </c>
      <c r="E1109" s="27" t="s">
        <v>31</v>
      </c>
      <c r="F1109" s="27" t="s">
        <v>64</v>
      </c>
      <c r="G1109" s="27" t="s">
        <v>65</v>
      </c>
      <c r="H1109" s="27" t="s">
        <v>29</v>
      </c>
      <c r="I1109" s="29">
        <v>0.20000000000000007</v>
      </c>
      <c r="J1109" s="30">
        <v>5500</v>
      </c>
      <c r="K1109" s="31">
        <f t="shared" si="8"/>
        <v>1100.0000000000005</v>
      </c>
      <c r="L1109" s="31">
        <f t="shared" si="9"/>
        <v>660.00000000000034</v>
      </c>
      <c r="M1109" s="32">
        <v>0.60000000000000009</v>
      </c>
      <c r="O1109" s="37"/>
      <c r="P1109" s="38"/>
      <c r="Q1109" s="33"/>
      <c r="R1109" s="34"/>
    </row>
    <row r="1110" spans="1:18" ht="15.75" customHeight="1" x14ac:dyDescent="0.3">
      <c r="A1110" s="22"/>
      <c r="B1110" s="27" t="s">
        <v>30</v>
      </c>
      <c r="C1110" s="27">
        <v>1197831</v>
      </c>
      <c r="D1110" s="28">
        <v>44318</v>
      </c>
      <c r="E1110" s="27" t="s">
        <v>31</v>
      </c>
      <c r="F1110" s="27" t="s">
        <v>64</v>
      </c>
      <c r="G1110" s="27" t="s">
        <v>65</v>
      </c>
      <c r="H1110" s="27" t="s">
        <v>24</v>
      </c>
      <c r="I1110" s="29">
        <v>9.9999999999999964E-2</v>
      </c>
      <c r="J1110" s="30">
        <v>7000</v>
      </c>
      <c r="K1110" s="31">
        <f t="shared" si="8"/>
        <v>699.99999999999977</v>
      </c>
      <c r="L1110" s="31">
        <f t="shared" si="9"/>
        <v>314.99999999999989</v>
      </c>
      <c r="M1110" s="32">
        <v>0.44999999999999996</v>
      </c>
      <c r="O1110" s="37"/>
      <c r="P1110" s="38"/>
      <c r="Q1110" s="33"/>
      <c r="R1110" s="34"/>
    </row>
    <row r="1111" spans="1:18" ht="15.75" customHeight="1" x14ac:dyDescent="0.3">
      <c r="A1111" s="22"/>
      <c r="B1111" s="27" t="s">
        <v>30</v>
      </c>
      <c r="C1111" s="27">
        <v>1197831</v>
      </c>
      <c r="D1111" s="28">
        <v>44318</v>
      </c>
      <c r="E1111" s="27" t="s">
        <v>31</v>
      </c>
      <c r="F1111" s="27" t="s">
        <v>64</v>
      </c>
      <c r="G1111" s="27" t="s">
        <v>65</v>
      </c>
      <c r="H1111" s="27" t="s">
        <v>25</v>
      </c>
      <c r="I1111" s="29">
        <v>0.20000000000000007</v>
      </c>
      <c r="J1111" s="30">
        <v>7250</v>
      </c>
      <c r="K1111" s="31">
        <f t="shared" si="8"/>
        <v>1450.0000000000005</v>
      </c>
      <c r="L1111" s="31">
        <f t="shared" si="9"/>
        <v>652.50000000000011</v>
      </c>
      <c r="M1111" s="32">
        <v>0.44999999999999996</v>
      </c>
      <c r="O1111" s="37"/>
      <c r="P1111" s="38"/>
      <c r="Q1111" s="33"/>
      <c r="R1111" s="34"/>
    </row>
    <row r="1112" spans="1:18" ht="15.75" customHeight="1" x14ac:dyDescent="0.3">
      <c r="A1112" s="22"/>
      <c r="B1112" s="27" t="s">
        <v>30</v>
      </c>
      <c r="C1112" s="27">
        <v>1197831</v>
      </c>
      <c r="D1112" s="28">
        <v>44318</v>
      </c>
      <c r="E1112" s="27" t="s">
        <v>31</v>
      </c>
      <c r="F1112" s="27" t="s">
        <v>64</v>
      </c>
      <c r="G1112" s="27" t="s">
        <v>65</v>
      </c>
      <c r="H1112" s="27" t="s">
        <v>26</v>
      </c>
      <c r="I1112" s="29">
        <v>0.14999999999999997</v>
      </c>
      <c r="J1112" s="30">
        <v>5750</v>
      </c>
      <c r="K1112" s="31">
        <f t="shared" si="8"/>
        <v>862.49999999999977</v>
      </c>
      <c r="L1112" s="31">
        <f t="shared" si="9"/>
        <v>388.12499999999989</v>
      </c>
      <c r="M1112" s="32">
        <v>0.44999999999999996</v>
      </c>
      <c r="O1112" s="37"/>
      <c r="P1112" s="38"/>
      <c r="Q1112" s="33"/>
      <c r="R1112" s="34"/>
    </row>
    <row r="1113" spans="1:18" ht="15.75" customHeight="1" x14ac:dyDescent="0.3">
      <c r="A1113" s="22"/>
      <c r="B1113" s="27" t="s">
        <v>30</v>
      </c>
      <c r="C1113" s="27">
        <v>1197831</v>
      </c>
      <c r="D1113" s="28">
        <v>44318</v>
      </c>
      <c r="E1113" s="27" t="s">
        <v>31</v>
      </c>
      <c r="F1113" s="27" t="s">
        <v>64</v>
      </c>
      <c r="G1113" s="27" t="s">
        <v>65</v>
      </c>
      <c r="H1113" s="27" t="s">
        <v>27</v>
      </c>
      <c r="I1113" s="29">
        <v>0.35000000000000003</v>
      </c>
      <c r="J1113" s="30">
        <v>5000</v>
      </c>
      <c r="K1113" s="31">
        <f t="shared" si="8"/>
        <v>1750.0000000000002</v>
      </c>
      <c r="L1113" s="31">
        <f t="shared" si="9"/>
        <v>962.50000000000023</v>
      </c>
      <c r="M1113" s="32">
        <v>0.55000000000000004</v>
      </c>
      <c r="O1113" s="37"/>
      <c r="P1113" s="38"/>
      <c r="Q1113" s="33"/>
      <c r="R1113" s="34"/>
    </row>
    <row r="1114" spans="1:18" ht="15.75" customHeight="1" x14ac:dyDescent="0.3">
      <c r="A1114" s="22"/>
      <c r="B1114" s="27" t="s">
        <v>30</v>
      </c>
      <c r="C1114" s="27">
        <v>1197831</v>
      </c>
      <c r="D1114" s="28">
        <v>44318</v>
      </c>
      <c r="E1114" s="27" t="s">
        <v>31</v>
      </c>
      <c r="F1114" s="27" t="s">
        <v>64</v>
      </c>
      <c r="G1114" s="27" t="s">
        <v>65</v>
      </c>
      <c r="H1114" s="27" t="s">
        <v>28</v>
      </c>
      <c r="I1114" s="29">
        <v>0.5</v>
      </c>
      <c r="J1114" s="30">
        <v>4000</v>
      </c>
      <c r="K1114" s="31">
        <f t="shared" si="8"/>
        <v>2000</v>
      </c>
      <c r="L1114" s="31">
        <f t="shared" si="9"/>
        <v>799.99999999999989</v>
      </c>
      <c r="M1114" s="32">
        <v>0.39999999999999997</v>
      </c>
      <c r="O1114" s="37"/>
      <c r="P1114" s="38"/>
      <c r="Q1114" s="33"/>
      <c r="R1114" s="34"/>
    </row>
    <row r="1115" spans="1:18" ht="15.75" customHeight="1" x14ac:dyDescent="0.3">
      <c r="A1115" s="22"/>
      <c r="B1115" s="27" t="s">
        <v>30</v>
      </c>
      <c r="C1115" s="27">
        <v>1197831</v>
      </c>
      <c r="D1115" s="28">
        <v>44318</v>
      </c>
      <c r="E1115" s="27" t="s">
        <v>31</v>
      </c>
      <c r="F1115" s="27" t="s">
        <v>64</v>
      </c>
      <c r="G1115" s="27" t="s">
        <v>65</v>
      </c>
      <c r="H1115" s="27" t="s">
        <v>29</v>
      </c>
      <c r="I1115" s="29">
        <v>0.45</v>
      </c>
      <c r="J1115" s="30">
        <v>7500</v>
      </c>
      <c r="K1115" s="31">
        <f t="shared" si="8"/>
        <v>3375</v>
      </c>
      <c r="L1115" s="31">
        <f t="shared" si="9"/>
        <v>2025.0000000000002</v>
      </c>
      <c r="M1115" s="32">
        <v>0.60000000000000009</v>
      </c>
      <c r="O1115" s="37"/>
      <c r="P1115" s="38"/>
      <c r="Q1115" s="33"/>
      <c r="R1115" s="34"/>
    </row>
    <row r="1116" spans="1:18" ht="15.75" customHeight="1" x14ac:dyDescent="0.3">
      <c r="A1116" s="22"/>
      <c r="B1116" s="27" t="s">
        <v>30</v>
      </c>
      <c r="C1116" s="27">
        <v>1197831</v>
      </c>
      <c r="D1116" s="28">
        <v>44348</v>
      </c>
      <c r="E1116" s="27" t="s">
        <v>31</v>
      </c>
      <c r="F1116" s="27" t="s">
        <v>64</v>
      </c>
      <c r="G1116" s="27" t="s">
        <v>65</v>
      </c>
      <c r="H1116" s="27" t="s">
        <v>24</v>
      </c>
      <c r="I1116" s="29">
        <v>0.45</v>
      </c>
      <c r="J1116" s="30">
        <v>7500</v>
      </c>
      <c r="K1116" s="31">
        <f t="shared" si="8"/>
        <v>3375</v>
      </c>
      <c r="L1116" s="31">
        <f t="shared" si="9"/>
        <v>1518.7499999999998</v>
      </c>
      <c r="M1116" s="32">
        <v>0.44999999999999996</v>
      </c>
      <c r="O1116" s="37"/>
      <c r="P1116" s="38"/>
      <c r="Q1116" s="33"/>
      <c r="R1116" s="34"/>
    </row>
    <row r="1117" spans="1:18" ht="15.75" customHeight="1" x14ac:dyDescent="0.3">
      <c r="A1117" s="22"/>
      <c r="B1117" s="27" t="s">
        <v>30</v>
      </c>
      <c r="C1117" s="27">
        <v>1197831</v>
      </c>
      <c r="D1117" s="28">
        <v>44348</v>
      </c>
      <c r="E1117" s="27" t="s">
        <v>31</v>
      </c>
      <c r="F1117" s="27" t="s">
        <v>64</v>
      </c>
      <c r="G1117" s="27" t="s">
        <v>65</v>
      </c>
      <c r="H1117" s="27" t="s">
        <v>25</v>
      </c>
      <c r="I1117" s="29">
        <v>0.5</v>
      </c>
      <c r="J1117" s="30">
        <v>7500</v>
      </c>
      <c r="K1117" s="31">
        <f t="shared" si="8"/>
        <v>3750</v>
      </c>
      <c r="L1117" s="31">
        <f t="shared" si="9"/>
        <v>1687.4999999999998</v>
      </c>
      <c r="M1117" s="32">
        <v>0.44999999999999996</v>
      </c>
      <c r="O1117" s="37"/>
      <c r="P1117" s="38"/>
      <c r="Q1117" s="33"/>
      <c r="R1117" s="34"/>
    </row>
    <row r="1118" spans="1:18" ht="15.75" customHeight="1" x14ac:dyDescent="0.3">
      <c r="A1118" s="22"/>
      <c r="B1118" s="27" t="s">
        <v>30</v>
      </c>
      <c r="C1118" s="27">
        <v>1197831</v>
      </c>
      <c r="D1118" s="28">
        <v>44348</v>
      </c>
      <c r="E1118" s="27" t="s">
        <v>31</v>
      </c>
      <c r="F1118" s="27" t="s">
        <v>64</v>
      </c>
      <c r="G1118" s="27" t="s">
        <v>65</v>
      </c>
      <c r="H1118" s="27" t="s">
        <v>26</v>
      </c>
      <c r="I1118" s="29">
        <v>0.45</v>
      </c>
      <c r="J1118" s="30">
        <v>6500</v>
      </c>
      <c r="K1118" s="31">
        <f t="shared" si="8"/>
        <v>2925</v>
      </c>
      <c r="L1118" s="31">
        <f t="shared" si="9"/>
        <v>1316.2499999999998</v>
      </c>
      <c r="M1118" s="32">
        <v>0.44999999999999996</v>
      </c>
      <c r="O1118" s="37"/>
      <c r="P1118" s="38"/>
      <c r="Q1118" s="33"/>
      <c r="R1118" s="34"/>
    </row>
    <row r="1119" spans="1:18" ht="15.75" customHeight="1" x14ac:dyDescent="0.3">
      <c r="A1119" s="22"/>
      <c r="B1119" s="27" t="s">
        <v>30</v>
      </c>
      <c r="C1119" s="27">
        <v>1197831</v>
      </c>
      <c r="D1119" s="28">
        <v>44348</v>
      </c>
      <c r="E1119" s="27" t="s">
        <v>31</v>
      </c>
      <c r="F1119" s="27" t="s">
        <v>64</v>
      </c>
      <c r="G1119" s="27" t="s">
        <v>65</v>
      </c>
      <c r="H1119" s="27" t="s">
        <v>27</v>
      </c>
      <c r="I1119" s="29">
        <v>0.45</v>
      </c>
      <c r="J1119" s="30">
        <v>6000</v>
      </c>
      <c r="K1119" s="31">
        <f t="shared" si="8"/>
        <v>2700</v>
      </c>
      <c r="L1119" s="31">
        <f t="shared" si="9"/>
        <v>1485.0000000000002</v>
      </c>
      <c r="M1119" s="32">
        <v>0.55000000000000004</v>
      </c>
      <c r="O1119" s="37"/>
      <c r="P1119" s="38"/>
      <c r="Q1119" s="33"/>
      <c r="R1119" s="34"/>
    </row>
    <row r="1120" spans="1:18" ht="15.75" customHeight="1" x14ac:dyDescent="0.3">
      <c r="A1120" s="22"/>
      <c r="B1120" s="27" t="s">
        <v>30</v>
      </c>
      <c r="C1120" s="27">
        <v>1197831</v>
      </c>
      <c r="D1120" s="28">
        <v>44348</v>
      </c>
      <c r="E1120" s="27" t="s">
        <v>31</v>
      </c>
      <c r="F1120" s="27" t="s">
        <v>64</v>
      </c>
      <c r="G1120" s="27" t="s">
        <v>65</v>
      </c>
      <c r="H1120" s="27" t="s">
        <v>28</v>
      </c>
      <c r="I1120" s="29">
        <v>0.5</v>
      </c>
      <c r="J1120" s="30">
        <v>5000</v>
      </c>
      <c r="K1120" s="31">
        <f t="shared" si="8"/>
        <v>2500</v>
      </c>
      <c r="L1120" s="31">
        <f t="shared" si="9"/>
        <v>999.99999999999989</v>
      </c>
      <c r="M1120" s="32">
        <v>0.39999999999999997</v>
      </c>
      <c r="O1120" s="37"/>
      <c r="P1120" s="38"/>
      <c r="Q1120" s="33"/>
      <c r="R1120" s="34"/>
    </row>
    <row r="1121" spans="1:18" ht="15.75" customHeight="1" x14ac:dyDescent="0.3">
      <c r="A1121" s="22"/>
      <c r="B1121" s="27" t="s">
        <v>30</v>
      </c>
      <c r="C1121" s="27">
        <v>1197831</v>
      </c>
      <c r="D1121" s="28">
        <v>44348</v>
      </c>
      <c r="E1121" s="27" t="s">
        <v>31</v>
      </c>
      <c r="F1121" s="27" t="s">
        <v>64</v>
      </c>
      <c r="G1121" s="27" t="s">
        <v>65</v>
      </c>
      <c r="H1121" s="27" t="s">
        <v>29</v>
      </c>
      <c r="I1121" s="29">
        <v>0.55000000000000004</v>
      </c>
      <c r="J1121" s="30">
        <v>8750</v>
      </c>
      <c r="K1121" s="31">
        <f t="shared" si="8"/>
        <v>4812.5</v>
      </c>
      <c r="L1121" s="31">
        <f t="shared" si="9"/>
        <v>2887.5000000000005</v>
      </c>
      <c r="M1121" s="32">
        <v>0.60000000000000009</v>
      </c>
      <c r="O1121" s="37"/>
      <c r="P1121" s="38"/>
      <c r="Q1121" s="33"/>
      <c r="R1121" s="34"/>
    </row>
    <row r="1122" spans="1:18" ht="15.75" customHeight="1" x14ac:dyDescent="0.3">
      <c r="A1122" s="22"/>
      <c r="B1122" s="27" t="s">
        <v>30</v>
      </c>
      <c r="C1122" s="27">
        <v>1197831</v>
      </c>
      <c r="D1122" s="28">
        <v>44380</v>
      </c>
      <c r="E1122" s="27" t="s">
        <v>31</v>
      </c>
      <c r="F1122" s="27" t="s">
        <v>64</v>
      </c>
      <c r="G1122" s="27" t="s">
        <v>65</v>
      </c>
      <c r="H1122" s="27" t="s">
        <v>24</v>
      </c>
      <c r="I1122" s="29">
        <v>0.45</v>
      </c>
      <c r="J1122" s="30">
        <v>8250</v>
      </c>
      <c r="K1122" s="31">
        <f t="shared" si="8"/>
        <v>3712.5</v>
      </c>
      <c r="L1122" s="31">
        <f t="shared" si="9"/>
        <v>1856.2499999999998</v>
      </c>
      <c r="M1122" s="32">
        <v>0.49999999999999994</v>
      </c>
      <c r="O1122" s="37"/>
      <c r="P1122" s="38"/>
      <c r="Q1122" s="33"/>
      <c r="R1122" s="34"/>
    </row>
    <row r="1123" spans="1:18" ht="15.75" customHeight="1" x14ac:dyDescent="0.3">
      <c r="A1123" s="22"/>
      <c r="B1123" s="27" t="s">
        <v>30</v>
      </c>
      <c r="C1123" s="27">
        <v>1197831</v>
      </c>
      <c r="D1123" s="28">
        <v>44380</v>
      </c>
      <c r="E1123" s="27" t="s">
        <v>31</v>
      </c>
      <c r="F1123" s="27" t="s">
        <v>64</v>
      </c>
      <c r="G1123" s="27" t="s">
        <v>65</v>
      </c>
      <c r="H1123" s="27" t="s">
        <v>25</v>
      </c>
      <c r="I1123" s="29">
        <v>0.5</v>
      </c>
      <c r="J1123" s="30">
        <v>8250</v>
      </c>
      <c r="K1123" s="31">
        <f t="shared" si="8"/>
        <v>4125</v>
      </c>
      <c r="L1123" s="31">
        <f t="shared" si="9"/>
        <v>2062.4999999999995</v>
      </c>
      <c r="M1123" s="32">
        <v>0.49999999999999994</v>
      </c>
      <c r="O1123" s="37"/>
      <c r="P1123" s="38"/>
      <c r="Q1123" s="33"/>
      <c r="R1123" s="34"/>
    </row>
    <row r="1124" spans="1:18" ht="15.75" customHeight="1" x14ac:dyDescent="0.3">
      <c r="A1124" s="22"/>
      <c r="B1124" s="27" t="s">
        <v>30</v>
      </c>
      <c r="C1124" s="27">
        <v>1197831</v>
      </c>
      <c r="D1124" s="28">
        <v>44380</v>
      </c>
      <c r="E1124" s="27" t="s">
        <v>31</v>
      </c>
      <c r="F1124" s="27" t="s">
        <v>64</v>
      </c>
      <c r="G1124" s="27" t="s">
        <v>65</v>
      </c>
      <c r="H1124" s="27" t="s">
        <v>26</v>
      </c>
      <c r="I1124" s="29">
        <v>0.45</v>
      </c>
      <c r="J1124" s="30">
        <v>9750</v>
      </c>
      <c r="K1124" s="31">
        <f t="shared" si="8"/>
        <v>4387.5</v>
      </c>
      <c r="L1124" s="31">
        <f t="shared" si="9"/>
        <v>2193.7499999999995</v>
      </c>
      <c r="M1124" s="32">
        <v>0.49999999999999994</v>
      </c>
      <c r="O1124" s="37"/>
      <c r="P1124" s="38"/>
      <c r="Q1124" s="33"/>
      <c r="R1124" s="34"/>
    </row>
    <row r="1125" spans="1:18" ht="15.75" customHeight="1" x14ac:dyDescent="0.3">
      <c r="A1125" s="22"/>
      <c r="B1125" s="27" t="s">
        <v>30</v>
      </c>
      <c r="C1125" s="27">
        <v>1197831</v>
      </c>
      <c r="D1125" s="28">
        <v>44380</v>
      </c>
      <c r="E1125" s="27" t="s">
        <v>31</v>
      </c>
      <c r="F1125" s="27" t="s">
        <v>64</v>
      </c>
      <c r="G1125" s="27" t="s">
        <v>65</v>
      </c>
      <c r="H1125" s="27" t="s">
        <v>27</v>
      </c>
      <c r="I1125" s="29">
        <v>0.45</v>
      </c>
      <c r="J1125" s="30">
        <v>5750</v>
      </c>
      <c r="K1125" s="31">
        <f t="shared" si="8"/>
        <v>2587.5</v>
      </c>
      <c r="L1125" s="31">
        <f t="shared" si="9"/>
        <v>1552.5000000000002</v>
      </c>
      <c r="M1125" s="32">
        <v>0.60000000000000009</v>
      </c>
      <c r="O1125" s="37"/>
      <c r="P1125" s="38"/>
      <c r="Q1125" s="33"/>
      <c r="R1125" s="34"/>
    </row>
    <row r="1126" spans="1:18" ht="15.75" customHeight="1" x14ac:dyDescent="0.3">
      <c r="A1126" s="22"/>
      <c r="B1126" s="27" t="s">
        <v>30</v>
      </c>
      <c r="C1126" s="27">
        <v>1197831</v>
      </c>
      <c r="D1126" s="28">
        <v>44380</v>
      </c>
      <c r="E1126" s="27" t="s">
        <v>31</v>
      </c>
      <c r="F1126" s="27" t="s">
        <v>64</v>
      </c>
      <c r="G1126" s="27" t="s">
        <v>65</v>
      </c>
      <c r="H1126" s="27" t="s">
        <v>28</v>
      </c>
      <c r="I1126" s="29">
        <v>0.5</v>
      </c>
      <c r="J1126" s="30">
        <v>5250</v>
      </c>
      <c r="K1126" s="31">
        <f t="shared" si="8"/>
        <v>2625</v>
      </c>
      <c r="L1126" s="31">
        <f t="shared" si="9"/>
        <v>1181.2499999999998</v>
      </c>
      <c r="M1126" s="32">
        <v>0.44999999999999996</v>
      </c>
      <c r="O1126" s="37"/>
      <c r="P1126" s="38"/>
      <c r="Q1126" s="33"/>
      <c r="R1126" s="34"/>
    </row>
    <row r="1127" spans="1:18" ht="15.75" customHeight="1" x14ac:dyDescent="0.3">
      <c r="A1127" s="22"/>
      <c r="B1127" s="27" t="s">
        <v>30</v>
      </c>
      <c r="C1127" s="27">
        <v>1197831</v>
      </c>
      <c r="D1127" s="28">
        <v>44380</v>
      </c>
      <c r="E1127" s="27" t="s">
        <v>31</v>
      </c>
      <c r="F1127" s="27" t="s">
        <v>64</v>
      </c>
      <c r="G1127" s="27" t="s">
        <v>65</v>
      </c>
      <c r="H1127" s="27" t="s">
        <v>29</v>
      </c>
      <c r="I1127" s="29">
        <v>0.6</v>
      </c>
      <c r="J1127" s="30">
        <v>8000</v>
      </c>
      <c r="K1127" s="31">
        <f t="shared" si="8"/>
        <v>4800</v>
      </c>
      <c r="L1127" s="31">
        <f t="shared" si="9"/>
        <v>3120.0000000000005</v>
      </c>
      <c r="M1127" s="32">
        <v>0.65000000000000013</v>
      </c>
      <c r="O1127" s="37"/>
      <c r="P1127" s="38"/>
      <c r="Q1127" s="33"/>
      <c r="R1127" s="34"/>
    </row>
    <row r="1128" spans="1:18" ht="15.75" customHeight="1" x14ac:dyDescent="0.3">
      <c r="A1128" s="22"/>
      <c r="B1128" s="27" t="s">
        <v>30</v>
      </c>
      <c r="C1128" s="27">
        <v>1197831</v>
      </c>
      <c r="D1128" s="28">
        <v>44413</v>
      </c>
      <c r="E1128" s="27" t="s">
        <v>31</v>
      </c>
      <c r="F1128" s="27" t="s">
        <v>64</v>
      </c>
      <c r="G1128" s="27" t="s">
        <v>65</v>
      </c>
      <c r="H1128" s="27" t="s">
        <v>24</v>
      </c>
      <c r="I1128" s="29">
        <v>0.4</v>
      </c>
      <c r="J1128" s="30">
        <v>7500</v>
      </c>
      <c r="K1128" s="31">
        <f t="shared" si="8"/>
        <v>3000</v>
      </c>
      <c r="L1128" s="31">
        <f t="shared" si="9"/>
        <v>1499.9999999999998</v>
      </c>
      <c r="M1128" s="32">
        <v>0.49999999999999994</v>
      </c>
      <c r="O1128" s="37"/>
      <c r="P1128" s="38"/>
      <c r="Q1128" s="33"/>
      <c r="R1128" s="34"/>
    </row>
    <row r="1129" spans="1:18" ht="15.75" customHeight="1" x14ac:dyDescent="0.3">
      <c r="A1129" s="22"/>
      <c r="B1129" s="27" t="s">
        <v>30</v>
      </c>
      <c r="C1129" s="27">
        <v>1197831</v>
      </c>
      <c r="D1129" s="28">
        <v>44413</v>
      </c>
      <c r="E1129" s="27" t="s">
        <v>31</v>
      </c>
      <c r="F1129" s="27" t="s">
        <v>64</v>
      </c>
      <c r="G1129" s="27" t="s">
        <v>65</v>
      </c>
      <c r="H1129" s="27" t="s">
        <v>25</v>
      </c>
      <c r="I1129" s="29">
        <v>0.55000000000000004</v>
      </c>
      <c r="J1129" s="30">
        <v>7500</v>
      </c>
      <c r="K1129" s="31">
        <f t="shared" si="8"/>
        <v>4125</v>
      </c>
      <c r="L1129" s="31">
        <f t="shared" si="9"/>
        <v>2062.4999999999995</v>
      </c>
      <c r="M1129" s="32">
        <v>0.49999999999999994</v>
      </c>
      <c r="O1129" s="37"/>
      <c r="P1129" s="38"/>
      <c r="Q1129" s="33"/>
      <c r="R1129" s="34"/>
    </row>
    <row r="1130" spans="1:18" ht="15.75" customHeight="1" x14ac:dyDescent="0.3">
      <c r="A1130" s="22"/>
      <c r="B1130" s="27" t="s">
        <v>30</v>
      </c>
      <c r="C1130" s="27">
        <v>1197831</v>
      </c>
      <c r="D1130" s="28">
        <v>44413</v>
      </c>
      <c r="E1130" s="27" t="s">
        <v>31</v>
      </c>
      <c r="F1130" s="27" t="s">
        <v>64</v>
      </c>
      <c r="G1130" s="27" t="s">
        <v>65</v>
      </c>
      <c r="H1130" s="27" t="s">
        <v>26</v>
      </c>
      <c r="I1130" s="29">
        <v>0.55000000000000004</v>
      </c>
      <c r="J1130" s="30">
        <v>9250</v>
      </c>
      <c r="K1130" s="31">
        <f t="shared" si="8"/>
        <v>5087.5</v>
      </c>
      <c r="L1130" s="31">
        <f t="shared" si="9"/>
        <v>2543.7499999999995</v>
      </c>
      <c r="M1130" s="32">
        <v>0.49999999999999994</v>
      </c>
      <c r="O1130" s="37"/>
      <c r="P1130" s="38"/>
      <c r="Q1130" s="33"/>
      <c r="R1130" s="34"/>
    </row>
    <row r="1131" spans="1:18" ht="15.75" customHeight="1" x14ac:dyDescent="0.3">
      <c r="A1131" s="22"/>
      <c r="B1131" s="27" t="s">
        <v>30</v>
      </c>
      <c r="C1131" s="27">
        <v>1197831</v>
      </c>
      <c r="D1131" s="28">
        <v>44413</v>
      </c>
      <c r="E1131" s="27" t="s">
        <v>31</v>
      </c>
      <c r="F1131" s="27" t="s">
        <v>64</v>
      </c>
      <c r="G1131" s="27" t="s">
        <v>65</v>
      </c>
      <c r="H1131" s="27" t="s">
        <v>27</v>
      </c>
      <c r="I1131" s="29">
        <v>0.5</v>
      </c>
      <c r="J1131" s="30">
        <v>4250</v>
      </c>
      <c r="K1131" s="31">
        <f t="shared" si="8"/>
        <v>2125</v>
      </c>
      <c r="L1131" s="31">
        <f t="shared" si="9"/>
        <v>1275.0000000000002</v>
      </c>
      <c r="M1131" s="32">
        <v>0.60000000000000009</v>
      </c>
      <c r="O1131" s="37"/>
      <c r="P1131" s="38"/>
      <c r="Q1131" s="33"/>
      <c r="R1131" s="34"/>
    </row>
    <row r="1132" spans="1:18" ht="15.75" customHeight="1" x14ac:dyDescent="0.3">
      <c r="A1132" s="22"/>
      <c r="B1132" s="27" t="s">
        <v>30</v>
      </c>
      <c r="C1132" s="27">
        <v>1197831</v>
      </c>
      <c r="D1132" s="28">
        <v>44413</v>
      </c>
      <c r="E1132" s="27" t="s">
        <v>31</v>
      </c>
      <c r="F1132" s="27" t="s">
        <v>64</v>
      </c>
      <c r="G1132" s="27" t="s">
        <v>65</v>
      </c>
      <c r="H1132" s="27" t="s">
        <v>28</v>
      </c>
      <c r="I1132" s="29">
        <v>0.55000000000000004</v>
      </c>
      <c r="J1132" s="30">
        <v>4250</v>
      </c>
      <c r="K1132" s="31">
        <f t="shared" si="8"/>
        <v>2337.5</v>
      </c>
      <c r="L1132" s="31">
        <f t="shared" si="9"/>
        <v>1051.875</v>
      </c>
      <c r="M1132" s="32">
        <v>0.44999999999999996</v>
      </c>
      <c r="O1132" s="37"/>
      <c r="P1132" s="38"/>
      <c r="Q1132" s="33"/>
      <c r="R1132" s="34"/>
    </row>
    <row r="1133" spans="1:18" ht="15.75" customHeight="1" x14ac:dyDescent="0.3">
      <c r="A1133" s="22"/>
      <c r="B1133" s="27" t="s">
        <v>30</v>
      </c>
      <c r="C1133" s="27">
        <v>1197831</v>
      </c>
      <c r="D1133" s="28">
        <v>44413</v>
      </c>
      <c r="E1133" s="27" t="s">
        <v>31</v>
      </c>
      <c r="F1133" s="27" t="s">
        <v>64</v>
      </c>
      <c r="G1133" s="27" t="s">
        <v>65</v>
      </c>
      <c r="H1133" s="27" t="s">
        <v>29</v>
      </c>
      <c r="I1133" s="29">
        <v>0.6</v>
      </c>
      <c r="J1133" s="30">
        <v>6750</v>
      </c>
      <c r="K1133" s="31">
        <f t="shared" si="8"/>
        <v>4050</v>
      </c>
      <c r="L1133" s="31">
        <f t="shared" si="9"/>
        <v>2632.5000000000005</v>
      </c>
      <c r="M1133" s="32">
        <v>0.65000000000000013</v>
      </c>
      <c r="O1133" s="37"/>
      <c r="P1133" s="38"/>
      <c r="Q1133" s="33"/>
      <c r="R1133" s="34"/>
    </row>
    <row r="1134" spans="1:18" ht="15.75" customHeight="1" x14ac:dyDescent="0.3">
      <c r="A1134" s="22"/>
      <c r="B1134" s="27" t="s">
        <v>30</v>
      </c>
      <c r="C1134" s="27">
        <v>1197831</v>
      </c>
      <c r="D1134" s="28">
        <v>44441</v>
      </c>
      <c r="E1134" s="27" t="s">
        <v>31</v>
      </c>
      <c r="F1134" s="27" t="s">
        <v>64</v>
      </c>
      <c r="G1134" s="27" t="s">
        <v>65</v>
      </c>
      <c r="H1134" s="27" t="s">
        <v>24</v>
      </c>
      <c r="I1134" s="29">
        <v>0.55000000000000004</v>
      </c>
      <c r="J1134" s="30">
        <v>6250</v>
      </c>
      <c r="K1134" s="31">
        <f t="shared" si="8"/>
        <v>3437.5000000000005</v>
      </c>
      <c r="L1134" s="31">
        <f t="shared" si="9"/>
        <v>1718.75</v>
      </c>
      <c r="M1134" s="32">
        <v>0.49999999999999994</v>
      </c>
      <c r="O1134" s="37"/>
      <c r="P1134" s="38"/>
      <c r="Q1134" s="33"/>
      <c r="R1134" s="34"/>
    </row>
    <row r="1135" spans="1:18" ht="15.75" customHeight="1" x14ac:dyDescent="0.3">
      <c r="A1135" s="22"/>
      <c r="B1135" s="27" t="s">
        <v>30</v>
      </c>
      <c r="C1135" s="27">
        <v>1197831</v>
      </c>
      <c r="D1135" s="28">
        <v>44441</v>
      </c>
      <c r="E1135" s="27" t="s">
        <v>31</v>
      </c>
      <c r="F1135" s="27" t="s">
        <v>64</v>
      </c>
      <c r="G1135" s="27" t="s">
        <v>65</v>
      </c>
      <c r="H1135" s="27" t="s">
        <v>25</v>
      </c>
      <c r="I1135" s="29">
        <v>0.55000000000000004</v>
      </c>
      <c r="J1135" s="30">
        <v>5750</v>
      </c>
      <c r="K1135" s="31">
        <f t="shared" si="8"/>
        <v>3162.5000000000005</v>
      </c>
      <c r="L1135" s="31">
        <f t="shared" si="9"/>
        <v>1581.25</v>
      </c>
      <c r="M1135" s="32">
        <v>0.49999999999999994</v>
      </c>
      <c r="O1135" s="37"/>
      <c r="P1135" s="38"/>
      <c r="Q1135" s="33"/>
      <c r="R1135" s="34"/>
    </row>
    <row r="1136" spans="1:18" ht="15.75" customHeight="1" x14ac:dyDescent="0.3">
      <c r="A1136" s="22"/>
      <c r="B1136" s="27" t="s">
        <v>30</v>
      </c>
      <c r="C1136" s="27">
        <v>1197831</v>
      </c>
      <c r="D1136" s="28">
        <v>44441</v>
      </c>
      <c r="E1136" s="27" t="s">
        <v>31</v>
      </c>
      <c r="F1136" s="27" t="s">
        <v>64</v>
      </c>
      <c r="G1136" s="27" t="s">
        <v>65</v>
      </c>
      <c r="H1136" s="27" t="s">
        <v>26</v>
      </c>
      <c r="I1136" s="29">
        <v>0.6</v>
      </c>
      <c r="J1136" s="30">
        <v>6250</v>
      </c>
      <c r="K1136" s="31">
        <f t="shared" si="8"/>
        <v>3750</v>
      </c>
      <c r="L1136" s="31">
        <f t="shared" si="9"/>
        <v>1874.9999999999998</v>
      </c>
      <c r="M1136" s="32">
        <v>0.49999999999999994</v>
      </c>
      <c r="O1136" s="37"/>
      <c r="P1136" s="38"/>
      <c r="Q1136" s="33"/>
      <c r="R1136" s="34"/>
    </row>
    <row r="1137" spans="1:18" ht="15.75" customHeight="1" x14ac:dyDescent="0.3">
      <c r="A1137" s="22"/>
      <c r="B1137" s="27" t="s">
        <v>30</v>
      </c>
      <c r="C1137" s="27">
        <v>1197831</v>
      </c>
      <c r="D1137" s="28">
        <v>44441</v>
      </c>
      <c r="E1137" s="27" t="s">
        <v>31</v>
      </c>
      <c r="F1137" s="27" t="s">
        <v>64</v>
      </c>
      <c r="G1137" s="27" t="s">
        <v>65</v>
      </c>
      <c r="H1137" s="27" t="s">
        <v>27</v>
      </c>
      <c r="I1137" s="29">
        <v>0.6</v>
      </c>
      <c r="J1137" s="30">
        <v>3500</v>
      </c>
      <c r="K1137" s="31">
        <f t="shared" si="8"/>
        <v>2100</v>
      </c>
      <c r="L1137" s="31">
        <f t="shared" si="9"/>
        <v>1260.0000000000002</v>
      </c>
      <c r="M1137" s="32">
        <v>0.60000000000000009</v>
      </c>
      <c r="O1137" s="37"/>
      <c r="P1137" s="38"/>
      <c r="Q1137" s="33"/>
      <c r="R1137" s="34"/>
    </row>
    <row r="1138" spans="1:18" ht="15.75" customHeight="1" x14ac:dyDescent="0.3">
      <c r="A1138" s="22"/>
      <c r="B1138" s="27" t="s">
        <v>30</v>
      </c>
      <c r="C1138" s="27">
        <v>1197831</v>
      </c>
      <c r="D1138" s="28">
        <v>44441</v>
      </c>
      <c r="E1138" s="27" t="s">
        <v>31</v>
      </c>
      <c r="F1138" s="27" t="s">
        <v>64</v>
      </c>
      <c r="G1138" s="27" t="s">
        <v>65</v>
      </c>
      <c r="H1138" s="27" t="s">
        <v>28</v>
      </c>
      <c r="I1138" s="29">
        <v>0.45</v>
      </c>
      <c r="J1138" s="30">
        <v>3500</v>
      </c>
      <c r="K1138" s="31">
        <f t="shared" si="8"/>
        <v>1575</v>
      </c>
      <c r="L1138" s="31">
        <f t="shared" si="9"/>
        <v>708.74999999999989</v>
      </c>
      <c r="M1138" s="32">
        <v>0.44999999999999996</v>
      </c>
      <c r="O1138" s="37"/>
      <c r="P1138" s="38"/>
      <c r="Q1138" s="33"/>
      <c r="R1138" s="34"/>
    </row>
    <row r="1139" spans="1:18" ht="15.75" customHeight="1" x14ac:dyDescent="0.3">
      <c r="A1139" s="22"/>
      <c r="B1139" s="27" t="s">
        <v>30</v>
      </c>
      <c r="C1139" s="27">
        <v>1197831</v>
      </c>
      <c r="D1139" s="28">
        <v>44441</v>
      </c>
      <c r="E1139" s="27" t="s">
        <v>31</v>
      </c>
      <c r="F1139" s="27" t="s">
        <v>64</v>
      </c>
      <c r="G1139" s="27" t="s">
        <v>65</v>
      </c>
      <c r="H1139" s="27" t="s">
        <v>29</v>
      </c>
      <c r="I1139" s="29">
        <v>0.4</v>
      </c>
      <c r="J1139" s="30">
        <v>5750</v>
      </c>
      <c r="K1139" s="31">
        <f t="shared" si="8"/>
        <v>2300</v>
      </c>
      <c r="L1139" s="31">
        <f t="shared" si="9"/>
        <v>1495.0000000000002</v>
      </c>
      <c r="M1139" s="32">
        <v>0.65000000000000013</v>
      </c>
      <c r="O1139" s="37"/>
      <c r="P1139" s="38"/>
      <c r="Q1139" s="33"/>
      <c r="R1139" s="34"/>
    </row>
    <row r="1140" spans="1:18" ht="15.75" customHeight="1" x14ac:dyDescent="0.3">
      <c r="A1140" s="22"/>
      <c r="B1140" s="27" t="s">
        <v>30</v>
      </c>
      <c r="C1140" s="27">
        <v>1197831</v>
      </c>
      <c r="D1140" s="28">
        <v>44470</v>
      </c>
      <c r="E1140" s="27" t="s">
        <v>31</v>
      </c>
      <c r="F1140" s="27" t="s">
        <v>64</v>
      </c>
      <c r="G1140" s="27" t="s">
        <v>65</v>
      </c>
      <c r="H1140" s="27" t="s">
        <v>24</v>
      </c>
      <c r="I1140" s="29">
        <v>0.30000000000000004</v>
      </c>
      <c r="J1140" s="30">
        <v>5250</v>
      </c>
      <c r="K1140" s="31">
        <f t="shared" si="8"/>
        <v>1575.0000000000002</v>
      </c>
      <c r="L1140" s="31">
        <f t="shared" si="9"/>
        <v>787.5</v>
      </c>
      <c r="M1140" s="32">
        <v>0.49999999999999994</v>
      </c>
      <c r="O1140" s="37"/>
      <c r="P1140" s="38"/>
      <c r="Q1140" s="33"/>
      <c r="R1140" s="34"/>
    </row>
    <row r="1141" spans="1:18" ht="15.75" customHeight="1" x14ac:dyDescent="0.3">
      <c r="A1141" s="22"/>
      <c r="B1141" s="27" t="s">
        <v>30</v>
      </c>
      <c r="C1141" s="27">
        <v>1197831</v>
      </c>
      <c r="D1141" s="28">
        <v>44470</v>
      </c>
      <c r="E1141" s="27" t="s">
        <v>31</v>
      </c>
      <c r="F1141" s="27" t="s">
        <v>64</v>
      </c>
      <c r="G1141" s="27" t="s">
        <v>65</v>
      </c>
      <c r="H1141" s="27" t="s">
        <v>25</v>
      </c>
      <c r="I1141" s="29">
        <v>0.30000000000000004</v>
      </c>
      <c r="J1141" s="30">
        <v>5250</v>
      </c>
      <c r="K1141" s="31">
        <f t="shared" si="8"/>
        <v>1575.0000000000002</v>
      </c>
      <c r="L1141" s="31">
        <f t="shared" si="9"/>
        <v>787.5</v>
      </c>
      <c r="M1141" s="32">
        <v>0.49999999999999994</v>
      </c>
      <c r="O1141" s="37"/>
      <c r="P1141" s="38"/>
      <c r="Q1141" s="33"/>
      <c r="R1141" s="34"/>
    </row>
    <row r="1142" spans="1:18" ht="15.75" customHeight="1" x14ac:dyDescent="0.3">
      <c r="A1142" s="22"/>
      <c r="B1142" s="27" t="s">
        <v>30</v>
      </c>
      <c r="C1142" s="27">
        <v>1197831</v>
      </c>
      <c r="D1142" s="28">
        <v>44470</v>
      </c>
      <c r="E1142" s="27" t="s">
        <v>31</v>
      </c>
      <c r="F1142" s="27" t="s">
        <v>64</v>
      </c>
      <c r="G1142" s="27" t="s">
        <v>65</v>
      </c>
      <c r="H1142" s="27" t="s">
        <v>26</v>
      </c>
      <c r="I1142" s="29">
        <v>0.35000000000000003</v>
      </c>
      <c r="J1142" s="30">
        <v>4750</v>
      </c>
      <c r="K1142" s="31">
        <f t="shared" si="8"/>
        <v>1662.5000000000002</v>
      </c>
      <c r="L1142" s="31">
        <f t="shared" si="9"/>
        <v>831.25</v>
      </c>
      <c r="M1142" s="32">
        <v>0.49999999999999994</v>
      </c>
      <c r="O1142" s="37"/>
      <c r="P1142" s="38"/>
      <c r="Q1142" s="33"/>
      <c r="R1142" s="34"/>
    </row>
    <row r="1143" spans="1:18" ht="15.75" customHeight="1" x14ac:dyDescent="0.3">
      <c r="A1143" s="22"/>
      <c r="B1143" s="27" t="s">
        <v>30</v>
      </c>
      <c r="C1143" s="27">
        <v>1197831</v>
      </c>
      <c r="D1143" s="28">
        <v>44470</v>
      </c>
      <c r="E1143" s="27" t="s">
        <v>31</v>
      </c>
      <c r="F1143" s="27" t="s">
        <v>64</v>
      </c>
      <c r="G1143" s="27" t="s">
        <v>65</v>
      </c>
      <c r="H1143" s="27" t="s">
        <v>27</v>
      </c>
      <c r="I1143" s="29">
        <v>0.35000000000000003</v>
      </c>
      <c r="J1143" s="30">
        <v>3250</v>
      </c>
      <c r="K1143" s="31">
        <f t="shared" si="8"/>
        <v>1137.5</v>
      </c>
      <c r="L1143" s="31">
        <f t="shared" si="9"/>
        <v>682.50000000000011</v>
      </c>
      <c r="M1143" s="32">
        <v>0.60000000000000009</v>
      </c>
      <c r="O1143" s="37"/>
      <c r="P1143" s="38"/>
      <c r="Q1143" s="33"/>
      <c r="R1143" s="34"/>
    </row>
    <row r="1144" spans="1:18" ht="15.75" customHeight="1" x14ac:dyDescent="0.3">
      <c r="A1144" s="22"/>
      <c r="B1144" s="27" t="s">
        <v>30</v>
      </c>
      <c r="C1144" s="27">
        <v>1197831</v>
      </c>
      <c r="D1144" s="28">
        <v>44470</v>
      </c>
      <c r="E1144" s="27" t="s">
        <v>31</v>
      </c>
      <c r="F1144" s="27" t="s">
        <v>64</v>
      </c>
      <c r="G1144" s="27" t="s">
        <v>65</v>
      </c>
      <c r="H1144" s="27" t="s">
        <v>28</v>
      </c>
      <c r="I1144" s="29">
        <v>0.30000000000000004</v>
      </c>
      <c r="J1144" s="30">
        <v>3000</v>
      </c>
      <c r="K1144" s="31">
        <f t="shared" si="8"/>
        <v>900.00000000000011</v>
      </c>
      <c r="L1144" s="31">
        <f t="shared" si="9"/>
        <v>405</v>
      </c>
      <c r="M1144" s="32">
        <v>0.44999999999999996</v>
      </c>
      <c r="O1144" s="37"/>
      <c r="P1144" s="38"/>
      <c r="Q1144" s="33"/>
      <c r="R1144" s="34"/>
    </row>
    <row r="1145" spans="1:18" ht="15.75" customHeight="1" x14ac:dyDescent="0.3">
      <c r="A1145" s="22"/>
      <c r="B1145" s="27" t="s">
        <v>30</v>
      </c>
      <c r="C1145" s="27">
        <v>1197831</v>
      </c>
      <c r="D1145" s="28">
        <v>44470</v>
      </c>
      <c r="E1145" s="27" t="s">
        <v>31</v>
      </c>
      <c r="F1145" s="27" t="s">
        <v>64</v>
      </c>
      <c r="G1145" s="27" t="s">
        <v>65</v>
      </c>
      <c r="H1145" s="27" t="s">
        <v>29</v>
      </c>
      <c r="I1145" s="29">
        <v>0.4</v>
      </c>
      <c r="J1145" s="30">
        <v>4750</v>
      </c>
      <c r="K1145" s="31">
        <f t="shared" si="8"/>
        <v>1900</v>
      </c>
      <c r="L1145" s="31">
        <f t="shared" si="9"/>
        <v>1235.0000000000002</v>
      </c>
      <c r="M1145" s="32">
        <v>0.65000000000000013</v>
      </c>
      <c r="O1145" s="37"/>
      <c r="P1145" s="38"/>
      <c r="Q1145" s="33"/>
      <c r="R1145" s="34"/>
    </row>
    <row r="1146" spans="1:18" ht="15.75" customHeight="1" x14ac:dyDescent="0.3">
      <c r="A1146" s="22"/>
      <c r="B1146" s="27" t="s">
        <v>30</v>
      </c>
      <c r="C1146" s="27">
        <v>1197831</v>
      </c>
      <c r="D1146" s="28">
        <v>44502</v>
      </c>
      <c r="E1146" s="27" t="s">
        <v>31</v>
      </c>
      <c r="F1146" s="27" t="s">
        <v>64</v>
      </c>
      <c r="G1146" s="27" t="s">
        <v>65</v>
      </c>
      <c r="H1146" s="27" t="s">
        <v>24</v>
      </c>
      <c r="I1146" s="29">
        <v>0.20000000000000004</v>
      </c>
      <c r="J1146" s="30">
        <v>6250</v>
      </c>
      <c r="K1146" s="31">
        <f t="shared" si="8"/>
        <v>1250.0000000000002</v>
      </c>
      <c r="L1146" s="31">
        <f t="shared" si="9"/>
        <v>625</v>
      </c>
      <c r="M1146" s="32">
        <v>0.49999999999999994</v>
      </c>
      <c r="O1146" s="37"/>
      <c r="P1146" s="38"/>
      <c r="Q1146" s="33"/>
      <c r="R1146" s="34"/>
    </row>
    <row r="1147" spans="1:18" ht="15.75" customHeight="1" x14ac:dyDescent="0.3">
      <c r="A1147" s="22"/>
      <c r="B1147" s="27" t="s">
        <v>30</v>
      </c>
      <c r="C1147" s="27">
        <v>1197831</v>
      </c>
      <c r="D1147" s="28">
        <v>44502</v>
      </c>
      <c r="E1147" s="27" t="s">
        <v>31</v>
      </c>
      <c r="F1147" s="27" t="s">
        <v>64</v>
      </c>
      <c r="G1147" s="27" t="s">
        <v>65</v>
      </c>
      <c r="H1147" s="27" t="s">
        <v>25</v>
      </c>
      <c r="I1147" s="29">
        <v>0.20000000000000004</v>
      </c>
      <c r="J1147" s="30">
        <v>6250</v>
      </c>
      <c r="K1147" s="31">
        <f t="shared" si="8"/>
        <v>1250.0000000000002</v>
      </c>
      <c r="L1147" s="31">
        <f t="shared" si="9"/>
        <v>625</v>
      </c>
      <c r="M1147" s="32">
        <v>0.49999999999999994</v>
      </c>
      <c r="O1147" s="37"/>
      <c r="P1147" s="38"/>
      <c r="Q1147" s="33"/>
      <c r="R1147" s="34"/>
    </row>
    <row r="1148" spans="1:18" ht="15.75" customHeight="1" x14ac:dyDescent="0.3">
      <c r="A1148" s="22"/>
      <c r="B1148" s="27" t="s">
        <v>30</v>
      </c>
      <c r="C1148" s="27">
        <v>1197831</v>
      </c>
      <c r="D1148" s="28">
        <v>44502</v>
      </c>
      <c r="E1148" s="27" t="s">
        <v>31</v>
      </c>
      <c r="F1148" s="27" t="s">
        <v>64</v>
      </c>
      <c r="G1148" s="27" t="s">
        <v>65</v>
      </c>
      <c r="H1148" s="27" t="s">
        <v>26</v>
      </c>
      <c r="I1148" s="29">
        <v>0.45000000000000007</v>
      </c>
      <c r="J1148" s="30">
        <v>5750</v>
      </c>
      <c r="K1148" s="31">
        <f t="shared" si="8"/>
        <v>2587.5000000000005</v>
      </c>
      <c r="L1148" s="31">
        <f t="shared" si="9"/>
        <v>1293.75</v>
      </c>
      <c r="M1148" s="32">
        <v>0.49999999999999994</v>
      </c>
      <c r="O1148" s="37"/>
      <c r="P1148" s="38"/>
      <c r="Q1148" s="33"/>
      <c r="R1148" s="34"/>
    </row>
    <row r="1149" spans="1:18" ht="15.75" customHeight="1" x14ac:dyDescent="0.3">
      <c r="A1149" s="22"/>
      <c r="B1149" s="27" t="s">
        <v>30</v>
      </c>
      <c r="C1149" s="27">
        <v>1197831</v>
      </c>
      <c r="D1149" s="28">
        <v>44502</v>
      </c>
      <c r="E1149" s="27" t="s">
        <v>31</v>
      </c>
      <c r="F1149" s="27" t="s">
        <v>64</v>
      </c>
      <c r="G1149" s="27" t="s">
        <v>65</v>
      </c>
      <c r="H1149" s="27" t="s">
        <v>27</v>
      </c>
      <c r="I1149" s="29">
        <v>0.45000000000000007</v>
      </c>
      <c r="J1149" s="30">
        <v>4500</v>
      </c>
      <c r="K1149" s="31">
        <f t="shared" si="8"/>
        <v>2025.0000000000002</v>
      </c>
      <c r="L1149" s="31">
        <f t="shared" si="9"/>
        <v>1215.0000000000002</v>
      </c>
      <c r="M1149" s="32">
        <v>0.60000000000000009</v>
      </c>
      <c r="O1149" s="37"/>
      <c r="P1149" s="38"/>
      <c r="Q1149" s="33"/>
      <c r="R1149" s="34"/>
    </row>
    <row r="1150" spans="1:18" ht="15.75" customHeight="1" x14ac:dyDescent="0.3">
      <c r="A1150" s="22"/>
      <c r="B1150" s="27" t="s">
        <v>30</v>
      </c>
      <c r="C1150" s="27">
        <v>1197831</v>
      </c>
      <c r="D1150" s="28">
        <v>44502</v>
      </c>
      <c r="E1150" s="27" t="s">
        <v>31</v>
      </c>
      <c r="F1150" s="27" t="s">
        <v>64</v>
      </c>
      <c r="G1150" s="27" t="s">
        <v>65</v>
      </c>
      <c r="H1150" s="27" t="s">
        <v>28</v>
      </c>
      <c r="I1150" s="29">
        <v>0.49999999999999994</v>
      </c>
      <c r="J1150" s="30">
        <v>4250</v>
      </c>
      <c r="K1150" s="31">
        <f t="shared" si="8"/>
        <v>2124.9999999999995</v>
      </c>
      <c r="L1150" s="31">
        <f t="shared" si="9"/>
        <v>956.24999999999966</v>
      </c>
      <c r="M1150" s="32">
        <v>0.44999999999999996</v>
      </c>
      <c r="O1150" s="37"/>
      <c r="P1150" s="38"/>
      <c r="Q1150" s="33"/>
      <c r="R1150" s="34"/>
    </row>
    <row r="1151" spans="1:18" ht="15.75" customHeight="1" x14ac:dyDescent="0.3">
      <c r="A1151" s="22"/>
      <c r="B1151" s="27" t="s">
        <v>30</v>
      </c>
      <c r="C1151" s="27">
        <v>1197831</v>
      </c>
      <c r="D1151" s="28">
        <v>44502</v>
      </c>
      <c r="E1151" s="27" t="s">
        <v>31</v>
      </c>
      <c r="F1151" s="27" t="s">
        <v>64</v>
      </c>
      <c r="G1151" s="27" t="s">
        <v>65</v>
      </c>
      <c r="H1151" s="27" t="s">
        <v>29</v>
      </c>
      <c r="I1151" s="29">
        <v>0.6</v>
      </c>
      <c r="J1151" s="30">
        <v>6250</v>
      </c>
      <c r="K1151" s="31">
        <f t="shared" si="8"/>
        <v>3750</v>
      </c>
      <c r="L1151" s="31">
        <f t="shared" si="9"/>
        <v>2437.5000000000005</v>
      </c>
      <c r="M1151" s="32">
        <v>0.65000000000000013</v>
      </c>
      <c r="O1151" s="37"/>
      <c r="P1151" s="38"/>
      <c r="Q1151" s="33"/>
      <c r="R1151" s="34"/>
    </row>
    <row r="1152" spans="1:18" ht="15.75" customHeight="1" x14ac:dyDescent="0.3">
      <c r="A1152" s="22"/>
      <c r="B1152" s="27" t="s">
        <v>30</v>
      </c>
      <c r="C1152" s="27">
        <v>1197831</v>
      </c>
      <c r="D1152" s="28">
        <v>44531</v>
      </c>
      <c r="E1152" s="27" t="s">
        <v>31</v>
      </c>
      <c r="F1152" s="27" t="s">
        <v>64</v>
      </c>
      <c r="G1152" s="27" t="s">
        <v>65</v>
      </c>
      <c r="H1152" s="27" t="s">
        <v>24</v>
      </c>
      <c r="I1152" s="29">
        <v>0.6</v>
      </c>
      <c r="J1152" s="30">
        <v>7750</v>
      </c>
      <c r="K1152" s="31">
        <f t="shared" si="8"/>
        <v>4650</v>
      </c>
      <c r="L1152" s="31">
        <f t="shared" si="9"/>
        <v>2324.9999999999995</v>
      </c>
      <c r="M1152" s="32">
        <v>0.49999999999999994</v>
      </c>
      <c r="O1152" s="37"/>
      <c r="P1152" s="38"/>
      <c r="Q1152" s="33"/>
      <c r="R1152" s="34"/>
    </row>
    <row r="1153" spans="1:18" ht="15.75" customHeight="1" x14ac:dyDescent="0.3">
      <c r="A1153" s="22"/>
      <c r="B1153" s="27" t="s">
        <v>30</v>
      </c>
      <c r="C1153" s="27">
        <v>1197831</v>
      </c>
      <c r="D1153" s="28">
        <v>44531</v>
      </c>
      <c r="E1153" s="27" t="s">
        <v>31</v>
      </c>
      <c r="F1153" s="27" t="s">
        <v>64</v>
      </c>
      <c r="G1153" s="27" t="s">
        <v>65</v>
      </c>
      <c r="H1153" s="27" t="s">
        <v>25</v>
      </c>
      <c r="I1153" s="29">
        <v>0.6</v>
      </c>
      <c r="J1153" s="30">
        <v>7750</v>
      </c>
      <c r="K1153" s="31">
        <f t="shared" si="8"/>
        <v>4650</v>
      </c>
      <c r="L1153" s="31">
        <f t="shared" si="9"/>
        <v>2324.9999999999995</v>
      </c>
      <c r="M1153" s="32">
        <v>0.49999999999999994</v>
      </c>
      <c r="O1153" s="37"/>
      <c r="P1153" s="38"/>
      <c r="Q1153" s="33"/>
      <c r="R1153" s="34"/>
    </row>
    <row r="1154" spans="1:18" ht="15.75" customHeight="1" x14ac:dyDescent="0.3">
      <c r="A1154" s="22"/>
      <c r="B1154" s="27" t="s">
        <v>30</v>
      </c>
      <c r="C1154" s="27">
        <v>1197831</v>
      </c>
      <c r="D1154" s="28">
        <v>44531</v>
      </c>
      <c r="E1154" s="27" t="s">
        <v>31</v>
      </c>
      <c r="F1154" s="27" t="s">
        <v>64</v>
      </c>
      <c r="G1154" s="27" t="s">
        <v>65</v>
      </c>
      <c r="H1154" s="27" t="s">
        <v>26</v>
      </c>
      <c r="I1154" s="29">
        <v>0.65</v>
      </c>
      <c r="J1154" s="30">
        <v>7000</v>
      </c>
      <c r="K1154" s="31">
        <f t="shared" si="8"/>
        <v>4550</v>
      </c>
      <c r="L1154" s="31">
        <f t="shared" si="9"/>
        <v>2274.9999999999995</v>
      </c>
      <c r="M1154" s="32">
        <v>0.49999999999999994</v>
      </c>
      <c r="O1154" s="37"/>
      <c r="P1154" s="38"/>
      <c r="Q1154" s="33"/>
      <c r="R1154" s="34"/>
    </row>
    <row r="1155" spans="1:18" ht="15.75" customHeight="1" x14ac:dyDescent="0.3">
      <c r="A1155" s="22"/>
      <c r="B1155" s="27" t="s">
        <v>30</v>
      </c>
      <c r="C1155" s="27">
        <v>1197831</v>
      </c>
      <c r="D1155" s="28">
        <v>44531</v>
      </c>
      <c r="E1155" s="27" t="s">
        <v>31</v>
      </c>
      <c r="F1155" s="27" t="s">
        <v>64</v>
      </c>
      <c r="G1155" s="27" t="s">
        <v>65</v>
      </c>
      <c r="H1155" s="27" t="s">
        <v>27</v>
      </c>
      <c r="I1155" s="29">
        <v>0.65</v>
      </c>
      <c r="J1155" s="30">
        <v>5500</v>
      </c>
      <c r="K1155" s="31">
        <f t="shared" si="8"/>
        <v>3575</v>
      </c>
      <c r="L1155" s="31">
        <f t="shared" si="9"/>
        <v>2145.0000000000005</v>
      </c>
      <c r="M1155" s="32">
        <v>0.60000000000000009</v>
      </c>
      <c r="O1155" s="37"/>
      <c r="P1155" s="38"/>
      <c r="Q1155" s="33"/>
      <c r="R1155" s="34"/>
    </row>
    <row r="1156" spans="1:18" ht="15.75" customHeight="1" x14ac:dyDescent="0.3">
      <c r="A1156" s="22"/>
      <c r="B1156" s="27" t="s">
        <v>30</v>
      </c>
      <c r="C1156" s="27">
        <v>1197831</v>
      </c>
      <c r="D1156" s="28">
        <v>44531</v>
      </c>
      <c r="E1156" s="27" t="s">
        <v>31</v>
      </c>
      <c r="F1156" s="27" t="s">
        <v>64</v>
      </c>
      <c r="G1156" s="27" t="s">
        <v>65</v>
      </c>
      <c r="H1156" s="27" t="s">
        <v>28</v>
      </c>
      <c r="I1156" s="29">
        <v>0.6</v>
      </c>
      <c r="J1156" s="30">
        <v>5000</v>
      </c>
      <c r="K1156" s="31">
        <f t="shared" si="8"/>
        <v>3000</v>
      </c>
      <c r="L1156" s="31">
        <f t="shared" si="9"/>
        <v>1349.9999999999998</v>
      </c>
      <c r="M1156" s="32">
        <v>0.44999999999999996</v>
      </c>
      <c r="O1156" s="37"/>
      <c r="P1156" s="38"/>
      <c r="Q1156" s="33"/>
      <c r="R1156" s="34"/>
    </row>
    <row r="1157" spans="1:18" ht="15.75" customHeight="1" x14ac:dyDescent="0.3">
      <c r="A1157" s="22"/>
      <c r="B1157" s="27" t="s">
        <v>30</v>
      </c>
      <c r="C1157" s="27">
        <v>1197831</v>
      </c>
      <c r="D1157" s="28">
        <v>44531</v>
      </c>
      <c r="E1157" s="27" t="s">
        <v>31</v>
      </c>
      <c r="F1157" s="27" t="s">
        <v>64</v>
      </c>
      <c r="G1157" s="27" t="s">
        <v>65</v>
      </c>
      <c r="H1157" s="27" t="s">
        <v>29</v>
      </c>
      <c r="I1157" s="29">
        <v>0.70000000000000007</v>
      </c>
      <c r="J1157" s="30">
        <v>7500</v>
      </c>
      <c r="K1157" s="31">
        <f t="shared" si="8"/>
        <v>5250.0000000000009</v>
      </c>
      <c r="L1157" s="31">
        <f t="shared" si="9"/>
        <v>3412.5000000000014</v>
      </c>
      <c r="M1157" s="32">
        <v>0.65000000000000013</v>
      </c>
      <c r="O1157" s="37"/>
      <c r="P1157" s="38"/>
      <c r="Q1157" s="33"/>
      <c r="R1157" s="34"/>
    </row>
    <row r="1158" spans="1:18" ht="15.75" customHeight="1" x14ac:dyDescent="0.3">
      <c r="A1158" s="22" t="s">
        <v>46</v>
      </c>
      <c r="B1158" s="27" t="s">
        <v>21</v>
      </c>
      <c r="C1158" s="27">
        <v>1185732</v>
      </c>
      <c r="D1158" s="28">
        <v>44217</v>
      </c>
      <c r="E1158" s="27" t="s">
        <v>22</v>
      </c>
      <c r="F1158" s="27" t="s">
        <v>66</v>
      </c>
      <c r="G1158" s="27" t="s">
        <v>67</v>
      </c>
      <c r="H1158" s="27" t="s">
        <v>24</v>
      </c>
      <c r="I1158" s="29">
        <v>0.4</v>
      </c>
      <c r="J1158" s="30">
        <v>4500</v>
      </c>
      <c r="K1158" s="31">
        <f t="shared" si="8"/>
        <v>1800</v>
      </c>
      <c r="L1158" s="31">
        <f t="shared" si="9"/>
        <v>630</v>
      </c>
      <c r="M1158" s="32">
        <v>0.35</v>
      </c>
      <c r="O1158" s="37"/>
      <c r="P1158" s="38"/>
      <c r="Q1158" s="33"/>
      <c r="R1158" s="34"/>
    </row>
    <row r="1159" spans="1:18" ht="15.75" customHeight="1" x14ac:dyDescent="0.3">
      <c r="A1159" s="22"/>
      <c r="B1159" s="27" t="s">
        <v>21</v>
      </c>
      <c r="C1159" s="27">
        <v>1185732</v>
      </c>
      <c r="D1159" s="28">
        <v>44217</v>
      </c>
      <c r="E1159" s="27" t="s">
        <v>22</v>
      </c>
      <c r="F1159" s="27" t="s">
        <v>66</v>
      </c>
      <c r="G1159" s="27" t="s">
        <v>67</v>
      </c>
      <c r="H1159" s="27" t="s">
        <v>25</v>
      </c>
      <c r="I1159" s="29">
        <v>0.4</v>
      </c>
      <c r="J1159" s="30">
        <v>2500</v>
      </c>
      <c r="K1159" s="31">
        <f t="shared" si="8"/>
        <v>1000</v>
      </c>
      <c r="L1159" s="31">
        <f t="shared" si="9"/>
        <v>350</v>
      </c>
      <c r="M1159" s="32">
        <v>0.35</v>
      </c>
      <c r="O1159" s="37"/>
      <c r="P1159" s="38"/>
      <c r="Q1159" s="33"/>
      <c r="R1159" s="34"/>
    </row>
    <row r="1160" spans="1:18" ht="15.75" customHeight="1" x14ac:dyDescent="0.3">
      <c r="A1160" s="22"/>
      <c r="B1160" s="27" t="s">
        <v>21</v>
      </c>
      <c r="C1160" s="27">
        <v>1185732</v>
      </c>
      <c r="D1160" s="28">
        <v>44217</v>
      </c>
      <c r="E1160" s="27" t="s">
        <v>22</v>
      </c>
      <c r="F1160" s="27" t="s">
        <v>66</v>
      </c>
      <c r="G1160" s="27" t="s">
        <v>67</v>
      </c>
      <c r="H1160" s="27" t="s">
        <v>26</v>
      </c>
      <c r="I1160" s="29">
        <v>0.30000000000000004</v>
      </c>
      <c r="J1160" s="30">
        <v>2500</v>
      </c>
      <c r="K1160" s="31">
        <f t="shared" si="8"/>
        <v>750.00000000000011</v>
      </c>
      <c r="L1160" s="31">
        <f t="shared" si="9"/>
        <v>300</v>
      </c>
      <c r="M1160" s="32">
        <v>0.39999999999999997</v>
      </c>
      <c r="O1160" s="37"/>
      <c r="P1160" s="38"/>
      <c r="Q1160" s="33"/>
      <c r="R1160" s="34"/>
    </row>
    <row r="1161" spans="1:18" ht="15.75" customHeight="1" x14ac:dyDescent="0.3">
      <c r="A1161" s="22"/>
      <c r="B1161" s="27" t="s">
        <v>21</v>
      </c>
      <c r="C1161" s="27">
        <v>1185732</v>
      </c>
      <c r="D1161" s="28">
        <v>44217</v>
      </c>
      <c r="E1161" s="27" t="s">
        <v>22</v>
      </c>
      <c r="F1161" s="27" t="s">
        <v>66</v>
      </c>
      <c r="G1161" s="27" t="s">
        <v>67</v>
      </c>
      <c r="H1161" s="27" t="s">
        <v>27</v>
      </c>
      <c r="I1161" s="29">
        <v>0.35</v>
      </c>
      <c r="J1161" s="30">
        <v>1000</v>
      </c>
      <c r="K1161" s="31">
        <f t="shared" si="8"/>
        <v>350</v>
      </c>
      <c r="L1161" s="31">
        <f t="shared" si="9"/>
        <v>105</v>
      </c>
      <c r="M1161" s="32">
        <v>0.3</v>
      </c>
      <c r="O1161" s="37"/>
      <c r="P1161" s="38"/>
      <c r="Q1161" s="33"/>
      <c r="R1161" s="34"/>
    </row>
    <row r="1162" spans="1:18" ht="15.75" customHeight="1" x14ac:dyDescent="0.3">
      <c r="A1162" s="22"/>
      <c r="B1162" s="27" t="s">
        <v>21</v>
      </c>
      <c r="C1162" s="27">
        <v>1185732</v>
      </c>
      <c r="D1162" s="28">
        <v>44217</v>
      </c>
      <c r="E1162" s="27" t="s">
        <v>22</v>
      </c>
      <c r="F1162" s="27" t="s">
        <v>66</v>
      </c>
      <c r="G1162" s="27" t="s">
        <v>67</v>
      </c>
      <c r="H1162" s="27" t="s">
        <v>28</v>
      </c>
      <c r="I1162" s="29">
        <v>0.5</v>
      </c>
      <c r="J1162" s="30">
        <v>1500</v>
      </c>
      <c r="K1162" s="31">
        <f t="shared" si="8"/>
        <v>750</v>
      </c>
      <c r="L1162" s="31">
        <f t="shared" si="9"/>
        <v>187.5</v>
      </c>
      <c r="M1162" s="32">
        <v>0.25</v>
      </c>
      <c r="O1162" s="37"/>
      <c r="P1162" s="38"/>
      <c r="Q1162" s="33"/>
      <c r="R1162" s="34"/>
    </row>
    <row r="1163" spans="1:18" ht="15.75" customHeight="1" x14ac:dyDescent="0.3">
      <c r="A1163" s="22"/>
      <c r="B1163" s="27" t="s">
        <v>21</v>
      </c>
      <c r="C1163" s="27">
        <v>1185732</v>
      </c>
      <c r="D1163" s="28">
        <v>44217</v>
      </c>
      <c r="E1163" s="27" t="s">
        <v>22</v>
      </c>
      <c r="F1163" s="27" t="s">
        <v>66</v>
      </c>
      <c r="G1163" s="27" t="s">
        <v>67</v>
      </c>
      <c r="H1163" s="27" t="s">
        <v>29</v>
      </c>
      <c r="I1163" s="29">
        <v>0.4</v>
      </c>
      <c r="J1163" s="30">
        <v>2500</v>
      </c>
      <c r="K1163" s="31">
        <f t="shared" si="8"/>
        <v>1000</v>
      </c>
      <c r="L1163" s="31">
        <f t="shared" si="9"/>
        <v>400</v>
      </c>
      <c r="M1163" s="32">
        <v>0.4</v>
      </c>
      <c r="O1163" s="37"/>
      <c r="P1163" s="38"/>
      <c r="Q1163" s="33"/>
      <c r="R1163" s="34"/>
    </row>
    <row r="1164" spans="1:18" ht="15.75" customHeight="1" x14ac:dyDescent="0.3">
      <c r="A1164" s="22"/>
      <c r="B1164" s="27" t="s">
        <v>21</v>
      </c>
      <c r="C1164" s="27">
        <v>1185732</v>
      </c>
      <c r="D1164" s="28">
        <v>44246</v>
      </c>
      <c r="E1164" s="27" t="s">
        <v>22</v>
      </c>
      <c r="F1164" s="27" t="s">
        <v>66</v>
      </c>
      <c r="G1164" s="27" t="s">
        <v>67</v>
      </c>
      <c r="H1164" s="27" t="s">
        <v>24</v>
      </c>
      <c r="I1164" s="29">
        <v>0.4</v>
      </c>
      <c r="J1164" s="30">
        <v>5000</v>
      </c>
      <c r="K1164" s="31">
        <f t="shared" si="8"/>
        <v>2000</v>
      </c>
      <c r="L1164" s="31">
        <f t="shared" si="9"/>
        <v>700</v>
      </c>
      <c r="M1164" s="32">
        <v>0.35</v>
      </c>
      <c r="O1164" s="37"/>
      <c r="P1164" s="38"/>
      <c r="Q1164" s="33"/>
      <c r="R1164" s="34"/>
    </row>
    <row r="1165" spans="1:18" ht="15.75" customHeight="1" x14ac:dyDescent="0.3">
      <c r="A1165" s="22"/>
      <c r="B1165" s="27" t="s">
        <v>21</v>
      </c>
      <c r="C1165" s="27">
        <v>1185732</v>
      </c>
      <c r="D1165" s="28">
        <v>44246</v>
      </c>
      <c r="E1165" s="27" t="s">
        <v>22</v>
      </c>
      <c r="F1165" s="27" t="s">
        <v>66</v>
      </c>
      <c r="G1165" s="27" t="s">
        <v>67</v>
      </c>
      <c r="H1165" s="27" t="s">
        <v>25</v>
      </c>
      <c r="I1165" s="29">
        <v>0.4</v>
      </c>
      <c r="J1165" s="30">
        <v>1500</v>
      </c>
      <c r="K1165" s="31">
        <f t="shared" si="8"/>
        <v>600</v>
      </c>
      <c r="L1165" s="31">
        <f t="shared" si="9"/>
        <v>210</v>
      </c>
      <c r="M1165" s="32">
        <v>0.35</v>
      </c>
      <c r="O1165" s="37"/>
      <c r="P1165" s="38"/>
      <c r="Q1165" s="33"/>
      <c r="R1165" s="34"/>
    </row>
    <row r="1166" spans="1:18" ht="15.75" customHeight="1" x14ac:dyDescent="0.3">
      <c r="A1166" s="22"/>
      <c r="B1166" s="27" t="s">
        <v>21</v>
      </c>
      <c r="C1166" s="27">
        <v>1185732</v>
      </c>
      <c r="D1166" s="28">
        <v>44246</v>
      </c>
      <c r="E1166" s="27" t="s">
        <v>22</v>
      </c>
      <c r="F1166" s="27" t="s">
        <v>66</v>
      </c>
      <c r="G1166" s="27" t="s">
        <v>67</v>
      </c>
      <c r="H1166" s="27" t="s">
        <v>26</v>
      </c>
      <c r="I1166" s="29">
        <v>0.30000000000000004</v>
      </c>
      <c r="J1166" s="30">
        <v>2000</v>
      </c>
      <c r="K1166" s="31">
        <f t="shared" si="8"/>
        <v>600.00000000000011</v>
      </c>
      <c r="L1166" s="31">
        <f t="shared" si="9"/>
        <v>240.00000000000003</v>
      </c>
      <c r="M1166" s="32">
        <v>0.39999999999999997</v>
      </c>
      <c r="O1166" s="37"/>
      <c r="P1166" s="38"/>
      <c r="Q1166" s="33"/>
      <c r="R1166" s="34"/>
    </row>
    <row r="1167" spans="1:18" ht="15.75" customHeight="1" x14ac:dyDescent="0.3">
      <c r="A1167" s="22"/>
      <c r="B1167" s="27" t="s">
        <v>21</v>
      </c>
      <c r="C1167" s="27">
        <v>1185732</v>
      </c>
      <c r="D1167" s="28">
        <v>44246</v>
      </c>
      <c r="E1167" s="27" t="s">
        <v>22</v>
      </c>
      <c r="F1167" s="27" t="s">
        <v>66</v>
      </c>
      <c r="G1167" s="27" t="s">
        <v>67</v>
      </c>
      <c r="H1167" s="27" t="s">
        <v>27</v>
      </c>
      <c r="I1167" s="29">
        <v>0.35</v>
      </c>
      <c r="J1167" s="30">
        <v>750</v>
      </c>
      <c r="K1167" s="31">
        <f t="shared" si="8"/>
        <v>262.5</v>
      </c>
      <c r="L1167" s="31">
        <f t="shared" si="9"/>
        <v>78.75</v>
      </c>
      <c r="M1167" s="32">
        <v>0.3</v>
      </c>
      <c r="O1167" s="37"/>
      <c r="P1167" s="38"/>
      <c r="Q1167" s="33"/>
      <c r="R1167" s="34"/>
    </row>
    <row r="1168" spans="1:18" ht="15.75" customHeight="1" x14ac:dyDescent="0.3">
      <c r="A1168" s="22"/>
      <c r="B1168" s="27" t="s">
        <v>21</v>
      </c>
      <c r="C1168" s="27">
        <v>1185732</v>
      </c>
      <c r="D1168" s="28">
        <v>44246</v>
      </c>
      <c r="E1168" s="27" t="s">
        <v>22</v>
      </c>
      <c r="F1168" s="27" t="s">
        <v>66</v>
      </c>
      <c r="G1168" s="27" t="s">
        <v>67</v>
      </c>
      <c r="H1168" s="27" t="s">
        <v>28</v>
      </c>
      <c r="I1168" s="29">
        <v>0.5</v>
      </c>
      <c r="J1168" s="30">
        <v>1500</v>
      </c>
      <c r="K1168" s="31">
        <f t="shared" si="8"/>
        <v>750</v>
      </c>
      <c r="L1168" s="31">
        <f t="shared" si="9"/>
        <v>187.5</v>
      </c>
      <c r="M1168" s="32">
        <v>0.25</v>
      </c>
      <c r="O1168" s="37"/>
      <c r="P1168" s="38"/>
      <c r="Q1168" s="33"/>
      <c r="R1168" s="34"/>
    </row>
    <row r="1169" spans="1:18" ht="15.75" customHeight="1" x14ac:dyDescent="0.3">
      <c r="A1169" s="22"/>
      <c r="B1169" s="27" t="s">
        <v>21</v>
      </c>
      <c r="C1169" s="27">
        <v>1185732</v>
      </c>
      <c r="D1169" s="28">
        <v>44246</v>
      </c>
      <c r="E1169" s="27" t="s">
        <v>22</v>
      </c>
      <c r="F1169" s="27" t="s">
        <v>66</v>
      </c>
      <c r="G1169" s="27" t="s">
        <v>67</v>
      </c>
      <c r="H1169" s="27" t="s">
        <v>29</v>
      </c>
      <c r="I1169" s="29">
        <v>0.4</v>
      </c>
      <c r="J1169" s="30">
        <v>2500</v>
      </c>
      <c r="K1169" s="31">
        <f t="shared" si="8"/>
        <v>1000</v>
      </c>
      <c r="L1169" s="31">
        <f t="shared" si="9"/>
        <v>400</v>
      </c>
      <c r="M1169" s="32">
        <v>0.4</v>
      </c>
      <c r="O1169" s="37"/>
      <c r="P1169" s="38"/>
      <c r="Q1169" s="33"/>
      <c r="R1169" s="34"/>
    </row>
    <row r="1170" spans="1:18" ht="15.75" customHeight="1" x14ac:dyDescent="0.3">
      <c r="A1170" s="22"/>
      <c r="B1170" s="27" t="s">
        <v>21</v>
      </c>
      <c r="C1170" s="27">
        <v>1185732</v>
      </c>
      <c r="D1170" s="28">
        <v>44272</v>
      </c>
      <c r="E1170" s="27" t="s">
        <v>22</v>
      </c>
      <c r="F1170" s="27" t="s">
        <v>66</v>
      </c>
      <c r="G1170" s="27" t="s">
        <v>67</v>
      </c>
      <c r="H1170" s="27" t="s">
        <v>24</v>
      </c>
      <c r="I1170" s="29">
        <v>0.4</v>
      </c>
      <c r="J1170" s="30">
        <v>4700</v>
      </c>
      <c r="K1170" s="31">
        <f t="shared" si="8"/>
        <v>1880</v>
      </c>
      <c r="L1170" s="31">
        <f t="shared" si="9"/>
        <v>658</v>
      </c>
      <c r="M1170" s="32">
        <v>0.35</v>
      </c>
      <c r="O1170" s="37"/>
      <c r="P1170" s="38"/>
      <c r="Q1170" s="33"/>
      <c r="R1170" s="34"/>
    </row>
    <row r="1171" spans="1:18" ht="15.75" customHeight="1" x14ac:dyDescent="0.3">
      <c r="A1171" s="22"/>
      <c r="B1171" s="27" t="s">
        <v>21</v>
      </c>
      <c r="C1171" s="27">
        <v>1185732</v>
      </c>
      <c r="D1171" s="28">
        <v>44272</v>
      </c>
      <c r="E1171" s="27" t="s">
        <v>22</v>
      </c>
      <c r="F1171" s="27" t="s">
        <v>66</v>
      </c>
      <c r="G1171" s="27" t="s">
        <v>67</v>
      </c>
      <c r="H1171" s="27" t="s">
        <v>25</v>
      </c>
      <c r="I1171" s="29">
        <v>0.4</v>
      </c>
      <c r="J1171" s="30">
        <v>1750</v>
      </c>
      <c r="K1171" s="31">
        <f t="shared" si="8"/>
        <v>700</v>
      </c>
      <c r="L1171" s="31">
        <f t="shared" si="9"/>
        <v>244.99999999999997</v>
      </c>
      <c r="M1171" s="32">
        <v>0.35</v>
      </c>
      <c r="O1171" s="37"/>
      <c r="P1171" s="38"/>
      <c r="Q1171" s="33"/>
      <c r="R1171" s="34"/>
    </row>
    <row r="1172" spans="1:18" ht="15.75" customHeight="1" x14ac:dyDescent="0.3">
      <c r="A1172" s="22"/>
      <c r="B1172" s="27" t="s">
        <v>21</v>
      </c>
      <c r="C1172" s="27">
        <v>1185732</v>
      </c>
      <c r="D1172" s="28">
        <v>44272</v>
      </c>
      <c r="E1172" s="27" t="s">
        <v>22</v>
      </c>
      <c r="F1172" s="27" t="s">
        <v>66</v>
      </c>
      <c r="G1172" s="27" t="s">
        <v>67</v>
      </c>
      <c r="H1172" s="27" t="s">
        <v>26</v>
      </c>
      <c r="I1172" s="29">
        <v>0.30000000000000004</v>
      </c>
      <c r="J1172" s="30">
        <v>2000</v>
      </c>
      <c r="K1172" s="31">
        <f t="shared" si="8"/>
        <v>600.00000000000011</v>
      </c>
      <c r="L1172" s="31">
        <f t="shared" si="9"/>
        <v>240.00000000000003</v>
      </c>
      <c r="M1172" s="32">
        <v>0.39999999999999997</v>
      </c>
      <c r="O1172" s="37"/>
      <c r="P1172" s="38"/>
      <c r="Q1172" s="33"/>
      <c r="R1172" s="34"/>
    </row>
    <row r="1173" spans="1:18" ht="15.75" customHeight="1" x14ac:dyDescent="0.3">
      <c r="A1173" s="22"/>
      <c r="B1173" s="27" t="s">
        <v>21</v>
      </c>
      <c r="C1173" s="27">
        <v>1185732</v>
      </c>
      <c r="D1173" s="28">
        <v>44272</v>
      </c>
      <c r="E1173" s="27" t="s">
        <v>22</v>
      </c>
      <c r="F1173" s="27" t="s">
        <v>66</v>
      </c>
      <c r="G1173" s="27" t="s">
        <v>67</v>
      </c>
      <c r="H1173" s="27" t="s">
        <v>27</v>
      </c>
      <c r="I1173" s="29">
        <v>0.35</v>
      </c>
      <c r="J1173" s="30">
        <v>500</v>
      </c>
      <c r="K1173" s="31">
        <f t="shared" si="8"/>
        <v>175</v>
      </c>
      <c r="L1173" s="31">
        <f t="shared" si="9"/>
        <v>52.5</v>
      </c>
      <c r="M1173" s="32">
        <v>0.3</v>
      </c>
      <c r="O1173" s="37"/>
      <c r="P1173" s="38"/>
      <c r="Q1173" s="33"/>
      <c r="R1173" s="34"/>
    </row>
    <row r="1174" spans="1:18" ht="15.75" customHeight="1" x14ac:dyDescent="0.3">
      <c r="A1174" s="22"/>
      <c r="B1174" s="27" t="s">
        <v>21</v>
      </c>
      <c r="C1174" s="27">
        <v>1185732</v>
      </c>
      <c r="D1174" s="28">
        <v>44272</v>
      </c>
      <c r="E1174" s="27" t="s">
        <v>22</v>
      </c>
      <c r="F1174" s="27" t="s">
        <v>66</v>
      </c>
      <c r="G1174" s="27" t="s">
        <v>67</v>
      </c>
      <c r="H1174" s="27" t="s">
        <v>28</v>
      </c>
      <c r="I1174" s="29">
        <v>0.5</v>
      </c>
      <c r="J1174" s="30">
        <v>1000</v>
      </c>
      <c r="K1174" s="31">
        <f t="shared" si="8"/>
        <v>500</v>
      </c>
      <c r="L1174" s="31">
        <f t="shared" si="9"/>
        <v>125</v>
      </c>
      <c r="M1174" s="32">
        <v>0.25</v>
      </c>
      <c r="O1174" s="37"/>
      <c r="P1174" s="38"/>
      <c r="Q1174" s="33"/>
      <c r="R1174" s="34"/>
    </row>
    <row r="1175" spans="1:18" ht="15.75" customHeight="1" x14ac:dyDescent="0.3">
      <c r="A1175" s="22"/>
      <c r="B1175" s="27" t="s">
        <v>21</v>
      </c>
      <c r="C1175" s="27">
        <v>1185732</v>
      </c>
      <c r="D1175" s="28">
        <v>44272</v>
      </c>
      <c r="E1175" s="27" t="s">
        <v>22</v>
      </c>
      <c r="F1175" s="27" t="s">
        <v>66</v>
      </c>
      <c r="G1175" s="27" t="s">
        <v>67</v>
      </c>
      <c r="H1175" s="27" t="s">
        <v>29</v>
      </c>
      <c r="I1175" s="29">
        <v>0.4</v>
      </c>
      <c r="J1175" s="30">
        <v>2000</v>
      </c>
      <c r="K1175" s="31">
        <f t="shared" si="8"/>
        <v>800</v>
      </c>
      <c r="L1175" s="31">
        <f t="shared" si="9"/>
        <v>320</v>
      </c>
      <c r="M1175" s="32">
        <v>0.4</v>
      </c>
      <c r="O1175" s="37"/>
      <c r="P1175" s="38"/>
      <c r="Q1175" s="33"/>
      <c r="R1175" s="34"/>
    </row>
    <row r="1176" spans="1:18" ht="15.75" customHeight="1" x14ac:dyDescent="0.3">
      <c r="A1176" s="22"/>
      <c r="B1176" s="27" t="s">
        <v>21</v>
      </c>
      <c r="C1176" s="27">
        <v>1185732</v>
      </c>
      <c r="D1176" s="28">
        <v>44304</v>
      </c>
      <c r="E1176" s="27" t="s">
        <v>22</v>
      </c>
      <c r="F1176" s="27" t="s">
        <v>66</v>
      </c>
      <c r="G1176" s="27" t="s">
        <v>67</v>
      </c>
      <c r="H1176" s="27" t="s">
        <v>24</v>
      </c>
      <c r="I1176" s="29">
        <v>0.4</v>
      </c>
      <c r="J1176" s="30">
        <v>4500</v>
      </c>
      <c r="K1176" s="31">
        <f t="shared" si="8"/>
        <v>1800</v>
      </c>
      <c r="L1176" s="31">
        <f t="shared" si="9"/>
        <v>630</v>
      </c>
      <c r="M1176" s="32">
        <v>0.35</v>
      </c>
      <c r="O1176" s="37"/>
      <c r="P1176" s="38"/>
      <c r="Q1176" s="33"/>
      <c r="R1176" s="34"/>
    </row>
    <row r="1177" spans="1:18" ht="15.75" customHeight="1" x14ac:dyDescent="0.3">
      <c r="A1177" s="22"/>
      <c r="B1177" s="27" t="s">
        <v>21</v>
      </c>
      <c r="C1177" s="27">
        <v>1185732</v>
      </c>
      <c r="D1177" s="28">
        <v>44304</v>
      </c>
      <c r="E1177" s="27" t="s">
        <v>22</v>
      </c>
      <c r="F1177" s="27" t="s">
        <v>66</v>
      </c>
      <c r="G1177" s="27" t="s">
        <v>67</v>
      </c>
      <c r="H1177" s="27" t="s">
        <v>25</v>
      </c>
      <c r="I1177" s="29">
        <v>0.4</v>
      </c>
      <c r="J1177" s="30">
        <v>1500</v>
      </c>
      <c r="K1177" s="31">
        <f t="shared" si="8"/>
        <v>600</v>
      </c>
      <c r="L1177" s="31">
        <f t="shared" si="9"/>
        <v>210</v>
      </c>
      <c r="M1177" s="32">
        <v>0.35</v>
      </c>
      <c r="O1177" s="37"/>
      <c r="P1177" s="38"/>
      <c r="Q1177" s="33"/>
      <c r="R1177" s="34"/>
    </row>
    <row r="1178" spans="1:18" ht="15.75" customHeight="1" x14ac:dyDescent="0.3">
      <c r="A1178" s="22"/>
      <c r="B1178" s="27" t="s">
        <v>21</v>
      </c>
      <c r="C1178" s="27">
        <v>1185732</v>
      </c>
      <c r="D1178" s="28">
        <v>44304</v>
      </c>
      <c r="E1178" s="27" t="s">
        <v>22</v>
      </c>
      <c r="F1178" s="27" t="s">
        <v>66</v>
      </c>
      <c r="G1178" s="27" t="s">
        <v>67</v>
      </c>
      <c r="H1178" s="27" t="s">
        <v>26</v>
      </c>
      <c r="I1178" s="29">
        <v>0.30000000000000004</v>
      </c>
      <c r="J1178" s="30">
        <v>1500</v>
      </c>
      <c r="K1178" s="31">
        <f t="shared" si="8"/>
        <v>450.00000000000006</v>
      </c>
      <c r="L1178" s="31">
        <f t="shared" si="9"/>
        <v>180</v>
      </c>
      <c r="M1178" s="32">
        <v>0.39999999999999997</v>
      </c>
      <c r="O1178" s="37"/>
      <c r="P1178" s="38"/>
      <c r="Q1178" s="33"/>
      <c r="R1178" s="34"/>
    </row>
    <row r="1179" spans="1:18" ht="15.75" customHeight="1" x14ac:dyDescent="0.3">
      <c r="A1179" s="22"/>
      <c r="B1179" s="27" t="s">
        <v>21</v>
      </c>
      <c r="C1179" s="27">
        <v>1185732</v>
      </c>
      <c r="D1179" s="28">
        <v>44304</v>
      </c>
      <c r="E1179" s="27" t="s">
        <v>22</v>
      </c>
      <c r="F1179" s="27" t="s">
        <v>66</v>
      </c>
      <c r="G1179" s="27" t="s">
        <v>67</v>
      </c>
      <c r="H1179" s="27" t="s">
        <v>27</v>
      </c>
      <c r="I1179" s="29">
        <v>0.35</v>
      </c>
      <c r="J1179" s="30">
        <v>750</v>
      </c>
      <c r="K1179" s="31">
        <f t="shared" si="8"/>
        <v>262.5</v>
      </c>
      <c r="L1179" s="31">
        <f t="shared" si="9"/>
        <v>78.75</v>
      </c>
      <c r="M1179" s="32">
        <v>0.3</v>
      </c>
      <c r="O1179" s="37"/>
      <c r="P1179" s="38"/>
      <c r="Q1179" s="33"/>
      <c r="R1179" s="34"/>
    </row>
    <row r="1180" spans="1:18" ht="15.75" customHeight="1" x14ac:dyDescent="0.3">
      <c r="A1180" s="22"/>
      <c r="B1180" s="27" t="s">
        <v>21</v>
      </c>
      <c r="C1180" s="27">
        <v>1185732</v>
      </c>
      <c r="D1180" s="28">
        <v>44304</v>
      </c>
      <c r="E1180" s="27" t="s">
        <v>22</v>
      </c>
      <c r="F1180" s="27" t="s">
        <v>66</v>
      </c>
      <c r="G1180" s="27" t="s">
        <v>67</v>
      </c>
      <c r="H1180" s="27" t="s">
        <v>28</v>
      </c>
      <c r="I1180" s="29">
        <v>0.5</v>
      </c>
      <c r="J1180" s="30">
        <v>750</v>
      </c>
      <c r="K1180" s="31">
        <f t="shared" si="8"/>
        <v>375</v>
      </c>
      <c r="L1180" s="31">
        <f t="shared" si="9"/>
        <v>93.75</v>
      </c>
      <c r="M1180" s="32">
        <v>0.25</v>
      </c>
      <c r="O1180" s="37"/>
      <c r="P1180" s="38"/>
      <c r="Q1180" s="33"/>
      <c r="R1180" s="34"/>
    </row>
    <row r="1181" spans="1:18" ht="15.75" customHeight="1" x14ac:dyDescent="0.3">
      <c r="A1181" s="22"/>
      <c r="B1181" s="27" t="s">
        <v>21</v>
      </c>
      <c r="C1181" s="27">
        <v>1185732</v>
      </c>
      <c r="D1181" s="28">
        <v>44304</v>
      </c>
      <c r="E1181" s="27" t="s">
        <v>22</v>
      </c>
      <c r="F1181" s="27" t="s">
        <v>66</v>
      </c>
      <c r="G1181" s="27" t="s">
        <v>67</v>
      </c>
      <c r="H1181" s="27" t="s">
        <v>29</v>
      </c>
      <c r="I1181" s="29">
        <v>0.4</v>
      </c>
      <c r="J1181" s="30">
        <v>2250</v>
      </c>
      <c r="K1181" s="31">
        <f t="shared" si="8"/>
        <v>900</v>
      </c>
      <c r="L1181" s="31">
        <f t="shared" si="9"/>
        <v>360</v>
      </c>
      <c r="M1181" s="32">
        <v>0.4</v>
      </c>
      <c r="O1181" s="37"/>
      <c r="P1181" s="38"/>
      <c r="Q1181" s="33"/>
      <c r="R1181" s="34"/>
    </row>
    <row r="1182" spans="1:18" ht="15.75" customHeight="1" x14ac:dyDescent="0.3">
      <c r="A1182" s="22"/>
      <c r="B1182" s="27" t="s">
        <v>21</v>
      </c>
      <c r="C1182" s="27">
        <v>1185732</v>
      </c>
      <c r="D1182" s="28">
        <v>44333</v>
      </c>
      <c r="E1182" s="27" t="s">
        <v>22</v>
      </c>
      <c r="F1182" s="27" t="s">
        <v>66</v>
      </c>
      <c r="G1182" s="27" t="s">
        <v>67</v>
      </c>
      <c r="H1182" s="27" t="s">
        <v>24</v>
      </c>
      <c r="I1182" s="29">
        <v>0.54999999999999993</v>
      </c>
      <c r="J1182" s="30">
        <v>4950</v>
      </c>
      <c r="K1182" s="31">
        <f t="shared" si="8"/>
        <v>2722.4999999999995</v>
      </c>
      <c r="L1182" s="31">
        <f t="shared" si="9"/>
        <v>952.87499999999977</v>
      </c>
      <c r="M1182" s="32">
        <v>0.35</v>
      </c>
      <c r="O1182" s="37"/>
      <c r="P1182" s="38"/>
      <c r="Q1182" s="33"/>
      <c r="R1182" s="34"/>
    </row>
    <row r="1183" spans="1:18" ht="15.75" customHeight="1" x14ac:dyDescent="0.3">
      <c r="A1183" s="22"/>
      <c r="B1183" s="27" t="s">
        <v>21</v>
      </c>
      <c r="C1183" s="27">
        <v>1185732</v>
      </c>
      <c r="D1183" s="28">
        <v>44333</v>
      </c>
      <c r="E1183" s="27" t="s">
        <v>22</v>
      </c>
      <c r="F1183" s="27" t="s">
        <v>66</v>
      </c>
      <c r="G1183" s="27" t="s">
        <v>67</v>
      </c>
      <c r="H1183" s="27" t="s">
        <v>25</v>
      </c>
      <c r="I1183" s="29">
        <v>0.5</v>
      </c>
      <c r="J1183" s="30">
        <v>2000</v>
      </c>
      <c r="K1183" s="31">
        <f t="shared" si="8"/>
        <v>1000</v>
      </c>
      <c r="L1183" s="31">
        <f t="shared" si="9"/>
        <v>350</v>
      </c>
      <c r="M1183" s="32">
        <v>0.35</v>
      </c>
      <c r="O1183" s="37"/>
      <c r="P1183" s="38"/>
      <c r="Q1183" s="33"/>
      <c r="R1183" s="34"/>
    </row>
    <row r="1184" spans="1:18" ht="15.75" customHeight="1" x14ac:dyDescent="0.3">
      <c r="A1184" s="22"/>
      <c r="B1184" s="27" t="s">
        <v>21</v>
      </c>
      <c r="C1184" s="27">
        <v>1185732</v>
      </c>
      <c r="D1184" s="28">
        <v>44333</v>
      </c>
      <c r="E1184" s="27" t="s">
        <v>22</v>
      </c>
      <c r="F1184" s="27" t="s">
        <v>66</v>
      </c>
      <c r="G1184" s="27" t="s">
        <v>67</v>
      </c>
      <c r="H1184" s="27" t="s">
        <v>26</v>
      </c>
      <c r="I1184" s="29">
        <v>0.45</v>
      </c>
      <c r="J1184" s="30">
        <v>1750</v>
      </c>
      <c r="K1184" s="31">
        <f t="shared" si="8"/>
        <v>787.5</v>
      </c>
      <c r="L1184" s="31">
        <f t="shared" si="9"/>
        <v>315</v>
      </c>
      <c r="M1184" s="32">
        <v>0.39999999999999997</v>
      </c>
      <c r="O1184" s="37"/>
      <c r="P1184" s="38"/>
      <c r="Q1184" s="33"/>
      <c r="R1184" s="34"/>
    </row>
    <row r="1185" spans="1:18" ht="15.75" customHeight="1" x14ac:dyDescent="0.3">
      <c r="A1185" s="22"/>
      <c r="B1185" s="27" t="s">
        <v>21</v>
      </c>
      <c r="C1185" s="27">
        <v>1185732</v>
      </c>
      <c r="D1185" s="28">
        <v>44333</v>
      </c>
      <c r="E1185" s="27" t="s">
        <v>22</v>
      </c>
      <c r="F1185" s="27" t="s">
        <v>66</v>
      </c>
      <c r="G1185" s="27" t="s">
        <v>67</v>
      </c>
      <c r="H1185" s="27" t="s">
        <v>27</v>
      </c>
      <c r="I1185" s="29">
        <v>0.45</v>
      </c>
      <c r="J1185" s="30">
        <v>1250</v>
      </c>
      <c r="K1185" s="31">
        <f t="shared" si="8"/>
        <v>562.5</v>
      </c>
      <c r="L1185" s="31">
        <f t="shared" si="9"/>
        <v>168.75</v>
      </c>
      <c r="M1185" s="32">
        <v>0.3</v>
      </c>
      <c r="O1185" s="37"/>
      <c r="P1185" s="38"/>
      <c r="Q1185" s="33"/>
      <c r="R1185" s="34"/>
    </row>
    <row r="1186" spans="1:18" ht="15.75" customHeight="1" x14ac:dyDescent="0.3">
      <c r="A1186" s="22"/>
      <c r="B1186" s="27" t="s">
        <v>21</v>
      </c>
      <c r="C1186" s="27">
        <v>1185732</v>
      </c>
      <c r="D1186" s="28">
        <v>44333</v>
      </c>
      <c r="E1186" s="27" t="s">
        <v>22</v>
      </c>
      <c r="F1186" s="27" t="s">
        <v>66</v>
      </c>
      <c r="G1186" s="27" t="s">
        <v>67</v>
      </c>
      <c r="H1186" s="27" t="s">
        <v>28</v>
      </c>
      <c r="I1186" s="29">
        <v>0.54999999999999993</v>
      </c>
      <c r="J1186" s="30">
        <v>1500</v>
      </c>
      <c r="K1186" s="31">
        <f t="shared" si="8"/>
        <v>824.99999999999989</v>
      </c>
      <c r="L1186" s="31">
        <f t="shared" si="9"/>
        <v>206.24999999999997</v>
      </c>
      <c r="M1186" s="32">
        <v>0.25</v>
      </c>
      <c r="O1186" s="37"/>
      <c r="P1186" s="38"/>
      <c r="Q1186" s="33"/>
      <c r="R1186" s="34"/>
    </row>
    <row r="1187" spans="1:18" ht="15.75" customHeight="1" x14ac:dyDescent="0.3">
      <c r="A1187" s="22"/>
      <c r="B1187" s="27" t="s">
        <v>21</v>
      </c>
      <c r="C1187" s="27">
        <v>1185732</v>
      </c>
      <c r="D1187" s="28">
        <v>44333</v>
      </c>
      <c r="E1187" s="27" t="s">
        <v>22</v>
      </c>
      <c r="F1187" s="27" t="s">
        <v>66</v>
      </c>
      <c r="G1187" s="27" t="s">
        <v>67</v>
      </c>
      <c r="H1187" s="27" t="s">
        <v>29</v>
      </c>
      <c r="I1187" s="29">
        <v>0.6</v>
      </c>
      <c r="J1187" s="30">
        <v>2750</v>
      </c>
      <c r="K1187" s="31">
        <f t="shared" si="8"/>
        <v>1650</v>
      </c>
      <c r="L1187" s="31">
        <f t="shared" si="9"/>
        <v>660</v>
      </c>
      <c r="M1187" s="32">
        <v>0.4</v>
      </c>
      <c r="O1187" s="37"/>
      <c r="P1187" s="38"/>
      <c r="Q1187" s="33"/>
      <c r="R1187" s="34"/>
    </row>
    <row r="1188" spans="1:18" ht="15.75" customHeight="1" x14ac:dyDescent="0.3">
      <c r="A1188" s="22"/>
      <c r="B1188" s="27" t="s">
        <v>21</v>
      </c>
      <c r="C1188" s="27">
        <v>1185732</v>
      </c>
      <c r="D1188" s="28">
        <v>44366</v>
      </c>
      <c r="E1188" s="27" t="s">
        <v>22</v>
      </c>
      <c r="F1188" s="27" t="s">
        <v>66</v>
      </c>
      <c r="G1188" s="27" t="s">
        <v>67</v>
      </c>
      <c r="H1188" s="27" t="s">
        <v>24</v>
      </c>
      <c r="I1188" s="29">
        <v>0.54999999999999993</v>
      </c>
      <c r="J1188" s="30">
        <v>5250</v>
      </c>
      <c r="K1188" s="31">
        <f t="shared" si="8"/>
        <v>2887.4999999999995</v>
      </c>
      <c r="L1188" s="31">
        <f t="shared" si="9"/>
        <v>1010.6249999999998</v>
      </c>
      <c r="M1188" s="32">
        <v>0.35</v>
      </c>
      <c r="O1188" s="37"/>
      <c r="P1188" s="38"/>
      <c r="Q1188" s="33"/>
      <c r="R1188" s="34"/>
    </row>
    <row r="1189" spans="1:18" ht="15.75" customHeight="1" x14ac:dyDescent="0.3">
      <c r="A1189" s="22"/>
      <c r="B1189" s="27" t="s">
        <v>21</v>
      </c>
      <c r="C1189" s="27">
        <v>1185732</v>
      </c>
      <c r="D1189" s="28">
        <v>44366</v>
      </c>
      <c r="E1189" s="27" t="s">
        <v>22</v>
      </c>
      <c r="F1189" s="27" t="s">
        <v>66</v>
      </c>
      <c r="G1189" s="27" t="s">
        <v>67</v>
      </c>
      <c r="H1189" s="27" t="s">
        <v>25</v>
      </c>
      <c r="I1189" s="29">
        <v>0.5</v>
      </c>
      <c r="J1189" s="30">
        <v>2750</v>
      </c>
      <c r="K1189" s="31">
        <f t="shared" si="8"/>
        <v>1375</v>
      </c>
      <c r="L1189" s="31">
        <f t="shared" si="9"/>
        <v>481.24999999999994</v>
      </c>
      <c r="M1189" s="32">
        <v>0.35</v>
      </c>
      <c r="O1189" s="37"/>
      <c r="P1189" s="38"/>
      <c r="Q1189" s="33"/>
      <c r="R1189" s="34"/>
    </row>
    <row r="1190" spans="1:18" ht="15.75" customHeight="1" x14ac:dyDescent="0.3">
      <c r="A1190" s="22"/>
      <c r="B1190" s="27" t="s">
        <v>21</v>
      </c>
      <c r="C1190" s="27">
        <v>1185732</v>
      </c>
      <c r="D1190" s="28">
        <v>44366</v>
      </c>
      <c r="E1190" s="27" t="s">
        <v>22</v>
      </c>
      <c r="F1190" s="27" t="s">
        <v>66</v>
      </c>
      <c r="G1190" s="27" t="s">
        <v>67</v>
      </c>
      <c r="H1190" s="27" t="s">
        <v>26</v>
      </c>
      <c r="I1190" s="29">
        <v>0.45</v>
      </c>
      <c r="J1190" s="30">
        <v>2000</v>
      </c>
      <c r="K1190" s="31">
        <f t="shared" si="8"/>
        <v>900</v>
      </c>
      <c r="L1190" s="31">
        <f t="shared" si="9"/>
        <v>359.99999999999994</v>
      </c>
      <c r="M1190" s="32">
        <v>0.39999999999999997</v>
      </c>
      <c r="O1190" s="37"/>
      <c r="P1190" s="38"/>
      <c r="Q1190" s="33"/>
      <c r="R1190" s="34"/>
    </row>
    <row r="1191" spans="1:18" ht="15.75" customHeight="1" x14ac:dyDescent="0.3">
      <c r="A1191" s="22"/>
      <c r="B1191" s="27" t="s">
        <v>21</v>
      </c>
      <c r="C1191" s="27">
        <v>1185732</v>
      </c>
      <c r="D1191" s="28">
        <v>44366</v>
      </c>
      <c r="E1191" s="27" t="s">
        <v>22</v>
      </c>
      <c r="F1191" s="27" t="s">
        <v>66</v>
      </c>
      <c r="G1191" s="27" t="s">
        <v>67</v>
      </c>
      <c r="H1191" s="27" t="s">
        <v>27</v>
      </c>
      <c r="I1191" s="29">
        <v>0.45</v>
      </c>
      <c r="J1191" s="30">
        <v>1750</v>
      </c>
      <c r="K1191" s="31">
        <f t="shared" si="8"/>
        <v>787.5</v>
      </c>
      <c r="L1191" s="31">
        <f t="shared" si="9"/>
        <v>236.25</v>
      </c>
      <c r="M1191" s="32">
        <v>0.3</v>
      </c>
      <c r="O1191" s="37"/>
      <c r="P1191" s="38"/>
      <c r="Q1191" s="33"/>
      <c r="R1191" s="34"/>
    </row>
    <row r="1192" spans="1:18" ht="15.75" customHeight="1" x14ac:dyDescent="0.3">
      <c r="A1192" s="22"/>
      <c r="B1192" s="27" t="s">
        <v>21</v>
      </c>
      <c r="C1192" s="27">
        <v>1185732</v>
      </c>
      <c r="D1192" s="28">
        <v>44366</v>
      </c>
      <c r="E1192" s="27" t="s">
        <v>22</v>
      </c>
      <c r="F1192" s="27" t="s">
        <v>66</v>
      </c>
      <c r="G1192" s="27" t="s">
        <v>67</v>
      </c>
      <c r="H1192" s="27" t="s">
        <v>28</v>
      </c>
      <c r="I1192" s="29">
        <v>0.54999999999999993</v>
      </c>
      <c r="J1192" s="30">
        <v>1750</v>
      </c>
      <c r="K1192" s="31">
        <f t="shared" si="8"/>
        <v>962.49999999999989</v>
      </c>
      <c r="L1192" s="31">
        <f t="shared" si="9"/>
        <v>240.62499999999997</v>
      </c>
      <c r="M1192" s="32">
        <v>0.25</v>
      </c>
      <c r="O1192" s="37"/>
      <c r="P1192" s="38"/>
      <c r="Q1192" s="33"/>
      <c r="R1192" s="34"/>
    </row>
    <row r="1193" spans="1:18" ht="15.75" customHeight="1" x14ac:dyDescent="0.3">
      <c r="A1193" s="22"/>
      <c r="B1193" s="27" t="s">
        <v>21</v>
      </c>
      <c r="C1193" s="27">
        <v>1185732</v>
      </c>
      <c r="D1193" s="28">
        <v>44366</v>
      </c>
      <c r="E1193" s="27" t="s">
        <v>22</v>
      </c>
      <c r="F1193" s="27" t="s">
        <v>66</v>
      </c>
      <c r="G1193" s="27" t="s">
        <v>67</v>
      </c>
      <c r="H1193" s="27" t="s">
        <v>29</v>
      </c>
      <c r="I1193" s="29">
        <v>0.6</v>
      </c>
      <c r="J1193" s="30">
        <v>3250</v>
      </c>
      <c r="K1193" s="31">
        <f t="shared" si="8"/>
        <v>1950</v>
      </c>
      <c r="L1193" s="31">
        <f t="shared" si="9"/>
        <v>780</v>
      </c>
      <c r="M1193" s="32">
        <v>0.4</v>
      </c>
      <c r="O1193" s="37"/>
      <c r="P1193" s="38"/>
      <c r="Q1193" s="33"/>
      <c r="R1193" s="34"/>
    </row>
    <row r="1194" spans="1:18" ht="15.75" customHeight="1" x14ac:dyDescent="0.3">
      <c r="A1194" s="22"/>
      <c r="B1194" s="27" t="s">
        <v>21</v>
      </c>
      <c r="C1194" s="27">
        <v>1185732</v>
      </c>
      <c r="D1194" s="28">
        <v>44394</v>
      </c>
      <c r="E1194" s="27" t="s">
        <v>22</v>
      </c>
      <c r="F1194" s="27" t="s">
        <v>66</v>
      </c>
      <c r="G1194" s="27" t="s">
        <v>67</v>
      </c>
      <c r="H1194" s="27" t="s">
        <v>24</v>
      </c>
      <c r="I1194" s="29">
        <v>0.54999999999999993</v>
      </c>
      <c r="J1194" s="30">
        <v>5500</v>
      </c>
      <c r="K1194" s="31">
        <f t="shared" si="8"/>
        <v>3024.9999999999995</v>
      </c>
      <c r="L1194" s="31">
        <f t="shared" si="9"/>
        <v>1058.7499999999998</v>
      </c>
      <c r="M1194" s="32">
        <v>0.35</v>
      </c>
      <c r="O1194" s="37"/>
      <c r="P1194" s="38"/>
      <c r="Q1194" s="33"/>
      <c r="R1194" s="34"/>
    </row>
    <row r="1195" spans="1:18" ht="15.75" customHeight="1" x14ac:dyDescent="0.3">
      <c r="A1195" s="22"/>
      <c r="B1195" s="27" t="s">
        <v>21</v>
      </c>
      <c r="C1195" s="27">
        <v>1185732</v>
      </c>
      <c r="D1195" s="28">
        <v>44394</v>
      </c>
      <c r="E1195" s="27" t="s">
        <v>22</v>
      </c>
      <c r="F1195" s="27" t="s">
        <v>66</v>
      </c>
      <c r="G1195" s="27" t="s">
        <v>67</v>
      </c>
      <c r="H1195" s="27" t="s">
        <v>25</v>
      </c>
      <c r="I1195" s="29">
        <v>0.5</v>
      </c>
      <c r="J1195" s="30">
        <v>3000</v>
      </c>
      <c r="K1195" s="31">
        <f t="shared" si="8"/>
        <v>1500</v>
      </c>
      <c r="L1195" s="31">
        <f t="shared" si="9"/>
        <v>525</v>
      </c>
      <c r="M1195" s="32">
        <v>0.35</v>
      </c>
      <c r="O1195" s="37"/>
      <c r="P1195" s="38"/>
      <c r="Q1195" s="33"/>
      <c r="R1195" s="34"/>
    </row>
    <row r="1196" spans="1:18" ht="15.75" customHeight="1" x14ac:dyDescent="0.3">
      <c r="A1196" s="22"/>
      <c r="B1196" s="27" t="s">
        <v>21</v>
      </c>
      <c r="C1196" s="27">
        <v>1185732</v>
      </c>
      <c r="D1196" s="28">
        <v>44394</v>
      </c>
      <c r="E1196" s="27" t="s">
        <v>22</v>
      </c>
      <c r="F1196" s="27" t="s">
        <v>66</v>
      </c>
      <c r="G1196" s="27" t="s">
        <v>67</v>
      </c>
      <c r="H1196" s="27" t="s">
        <v>26</v>
      </c>
      <c r="I1196" s="29">
        <v>0.45</v>
      </c>
      <c r="J1196" s="30">
        <v>2250</v>
      </c>
      <c r="K1196" s="31">
        <f t="shared" si="8"/>
        <v>1012.5</v>
      </c>
      <c r="L1196" s="31">
        <f t="shared" si="9"/>
        <v>404.99999999999994</v>
      </c>
      <c r="M1196" s="32">
        <v>0.39999999999999997</v>
      </c>
      <c r="O1196" s="37"/>
      <c r="P1196" s="38"/>
      <c r="Q1196" s="33"/>
      <c r="R1196" s="34"/>
    </row>
    <row r="1197" spans="1:18" ht="15.75" customHeight="1" x14ac:dyDescent="0.3">
      <c r="A1197" s="22"/>
      <c r="B1197" s="27" t="s">
        <v>21</v>
      </c>
      <c r="C1197" s="27">
        <v>1185732</v>
      </c>
      <c r="D1197" s="28">
        <v>44394</v>
      </c>
      <c r="E1197" s="27" t="s">
        <v>22</v>
      </c>
      <c r="F1197" s="27" t="s">
        <v>66</v>
      </c>
      <c r="G1197" s="27" t="s">
        <v>67</v>
      </c>
      <c r="H1197" s="27" t="s">
        <v>27</v>
      </c>
      <c r="I1197" s="29">
        <v>0.45</v>
      </c>
      <c r="J1197" s="30">
        <v>1750</v>
      </c>
      <c r="K1197" s="31">
        <f t="shared" si="8"/>
        <v>787.5</v>
      </c>
      <c r="L1197" s="31">
        <f t="shared" si="9"/>
        <v>236.25</v>
      </c>
      <c r="M1197" s="32">
        <v>0.3</v>
      </c>
      <c r="O1197" s="37"/>
      <c r="P1197" s="38"/>
      <c r="Q1197" s="33"/>
      <c r="R1197" s="34"/>
    </row>
    <row r="1198" spans="1:18" ht="15.75" customHeight="1" x14ac:dyDescent="0.3">
      <c r="A1198" s="22"/>
      <c r="B1198" s="27" t="s">
        <v>21</v>
      </c>
      <c r="C1198" s="27">
        <v>1185732</v>
      </c>
      <c r="D1198" s="28">
        <v>44394</v>
      </c>
      <c r="E1198" s="27" t="s">
        <v>22</v>
      </c>
      <c r="F1198" s="27" t="s">
        <v>66</v>
      </c>
      <c r="G1198" s="27" t="s">
        <v>67</v>
      </c>
      <c r="H1198" s="27" t="s">
        <v>28</v>
      </c>
      <c r="I1198" s="29">
        <v>0.54999999999999993</v>
      </c>
      <c r="J1198" s="30">
        <v>2000</v>
      </c>
      <c r="K1198" s="31">
        <f t="shared" si="8"/>
        <v>1099.9999999999998</v>
      </c>
      <c r="L1198" s="31">
        <f t="shared" si="9"/>
        <v>274.99999999999994</v>
      </c>
      <c r="M1198" s="32">
        <v>0.25</v>
      </c>
      <c r="O1198" s="37"/>
      <c r="P1198" s="38"/>
      <c r="Q1198" s="33"/>
      <c r="R1198" s="34"/>
    </row>
    <row r="1199" spans="1:18" ht="15.75" customHeight="1" x14ac:dyDescent="0.3">
      <c r="A1199" s="22"/>
      <c r="B1199" s="27" t="s">
        <v>21</v>
      </c>
      <c r="C1199" s="27">
        <v>1185732</v>
      </c>
      <c r="D1199" s="28">
        <v>44394</v>
      </c>
      <c r="E1199" s="27" t="s">
        <v>22</v>
      </c>
      <c r="F1199" s="27" t="s">
        <v>66</v>
      </c>
      <c r="G1199" s="27" t="s">
        <v>67</v>
      </c>
      <c r="H1199" s="27" t="s">
        <v>29</v>
      </c>
      <c r="I1199" s="29">
        <v>0.6</v>
      </c>
      <c r="J1199" s="30">
        <v>3750</v>
      </c>
      <c r="K1199" s="31">
        <f t="shared" si="8"/>
        <v>2250</v>
      </c>
      <c r="L1199" s="31">
        <f t="shared" si="9"/>
        <v>900</v>
      </c>
      <c r="M1199" s="32">
        <v>0.4</v>
      </c>
      <c r="O1199" s="37"/>
      <c r="P1199" s="38"/>
      <c r="Q1199" s="33"/>
      <c r="R1199" s="34"/>
    </row>
    <row r="1200" spans="1:18" ht="15.75" customHeight="1" x14ac:dyDescent="0.3">
      <c r="A1200" s="22"/>
      <c r="B1200" s="27" t="s">
        <v>21</v>
      </c>
      <c r="C1200" s="27">
        <v>1185732</v>
      </c>
      <c r="D1200" s="28">
        <v>44426</v>
      </c>
      <c r="E1200" s="27" t="s">
        <v>22</v>
      </c>
      <c r="F1200" s="27" t="s">
        <v>66</v>
      </c>
      <c r="G1200" s="27" t="s">
        <v>67</v>
      </c>
      <c r="H1200" s="27" t="s">
        <v>24</v>
      </c>
      <c r="I1200" s="29">
        <v>0.54999999999999993</v>
      </c>
      <c r="J1200" s="30">
        <v>5250</v>
      </c>
      <c r="K1200" s="31">
        <f t="shared" si="8"/>
        <v>2887.4999999999995</v>
      </c>
      <c r="L1200" s="31">
        <f t="shared" si="9"/>
        <v>1010.6249999999998</v>
      </c>
      <c r="M1200" s="32">
        <v>0.35</v>
      </c>
      <c r="O1200" s="37"/>
      <c r="P1200" s="38"/>
      <c r="Q1200" s="33"/>
      <c r="R1200" s="34"/>
    </row>
    <row r="1201" spans="1:18" ht="15.75" customHeight="1" x14ac:dyDescent="0.3">
      <c r="A1201" s="22"/>
      <c r="B1201" s="27" t="s">
        <v>21</v>
      </c>
      <c r="C1201" s="27">
        <v>1185732</v>
      </c>
      <c r="D1201" s="28">
        <v>44426</v>
      </c>
      <c r="E1201" s="27" t="s">
        <v>22</v>
      </c>
      <c r="F1201" s="27" t="s">
        <v>66</v>
      </c>
      <c r="G1201" s="27" t="s">
        <v>67</v>
      </c>
      <c r="H1201" s="27" t="s">
        <v>25</v>
      </c>
      <c r="I1201" s="29">
        <v>0.5</v>
      </c>
      <c r="J1201" s="30">
        <v>3000</v>
      </c>
      <c r="K1201" s="31">
        <f t="shared" si="8"/>
        <v>1500</v>
      </c>
      <c r="L1201" s="31">
        <f t="shared" si="9"/>
        <v>525</v>
      </c>
      <c r="M1201" s="32">
        <v>0.35</v>
      </c>
      <c r="O1201" s="37"/>
      <c r="P1201" s="38"/>
      <c r="Q1201" s="33"/>
      <c r="R1201" s="34"/>
    </row>
    <row r="1202" spans="1:18" ht="15.75" customHeight="1" x14ac:dyDescent="0.3">
      <c r="A1202" s="22"/>
      <c r="B1202" s="27" t="s">
        <v>21</v>
      </c>
      <c r="C1202" s="27">
        <v>1185732</v>
      </c>
      <c r="D1202" s="28">
        <v>44426</v>
      </c>
      <c r="E1202" s="27" t="s">
        <v>22</v>
      </c>
      <c r="F1202" s="27" t="s">
        <v>66</v>
      </c>
      <c r="G1202" s="27" t="s">
        <v>67</v>
      </c>
      <c r="H1202" s="27" t="s">
        <v>26</v>
      </c>
      <c r="I1202" s="29">
        <v>0.45</v>
      </c>
      <c r="J1202" s="30">
        <v>2250</v>
      </c>
      <c r="K1202" s="31">
        <f t="shared" si="8"/>
        <v>1012.5</v>
      </c>
      <c r="L1202" s="31">
        <f t="shared" si="9"/>
        <v>404.99999999999994</v>
      </c>
      <c r="M1202" s="32">
        <v>0.39999999999999997</v>
      </c>
      <c r="O1202" s="37"/>
      <c r="P1202" s="38"/>
      <c r="Q1202" s="33"/>
      <c r="R1202" s="34"/>
    </row>
    <row r="1203" spans="1:18" ht="15.75" customHeight="1" x14ac:dyDescent="0.3">
      <c r="A1203" s="22"/>
      <c r="B1203" s="27" t="s">
        <v>21</v>
      </c>
      <c r="C1203" s="27">
        <v>1185732</v>
      </c>
      <c r="D1203" s="28">
        <v>44426</v>
      </c>
      <c r="E1203" s="27" t="s">
        <v>22</v>
      </c>
      <c r="F1203" s="27" t="s">
        <v>66</v>
      </c>
      <c r="G1203" s="27" t="s">
        <v>67</v>
      </c>
      <c r="H1203" s="27" t="s">
        <v>27</v>
      </c>
      <c r="I1203" s="29">
        <v>0.45</v>
      </c>
      <c r="J1203" s="30">
        <v>1750</v>
      </c>
      <c r="K1203" s="31">
        <f t="shared" si="8"/>
        <v>787.5</v>
      </c>
      <c r="L1203" s="31">
        <f t="shared" si="9"/>
        <v>236.25</v>
      </c>
      <c r="M1203" s="32">
        <v>0.3</v>
      </c>
      <c r="O1203" s="37"/>
      <c r="P1203" s="38"/>
      <c r="Q1203" s="33"/>
      <c r="R1203" s="34"/>
    </row>
    <row r="1204" spans="1:18" ht="15.75" customHeight="1" x14ac:dyDescent="0.3">
      <c r="A1204" s="22"/>
      <c r="B1204" s="27" t="s">
        <v>21</v>
      </c>
      <c r="C1204" s="27">
        <v>1185732</v>
      </c>
      <c r="D1204" s="28">
        <v>44426</v>
      </c>
      <c r="E1204" s="27" t="s">
        <v>22</v>
      </c>
      <c r="F1204" s="27" t="s">
        <v>66</v>
      </c>
      <c r="G1204" s="27" t="s">
        <v>67</v>
      </c>
      <c r="H1204" s="27" t="s">
        <v>28</v>
      </c>
      <c r="I1204" s="29">
        <v>0.54999999999999993</v>
      </c>
      <c r="J1204" s="30">
        <v>1500</v>
      </c>
      <c r="K1204" s="31">
        <f t="shared" si="8"/>
        <v>824.99999999999989</v>
      </c>
      <c r="L1204" s="31">
        <f t="shared" si="9"/>
        <v>206.24999999999997</v>
      </c>
      <c r="M1204" s="32">
        <v>0.25</v>
      </c>
      <c r="O1204" s="37"/>
      <c r="P1204" s="38"/>
      <c r="Q1204" s="33"/>
      <c r="R1204" s="34"/>
    </row>
    <row r="1205" spans="1:18" ht="15.75" customHeight="1" x14ac:dyDescent="0.3">
      <c r="A1205" s="22"/>
      <c r="B1205" s="27" t="s">
        <v>21</v>
      </c>
      <c r="C1205" s="27">
        <v>1185732</v>
      </c>
      <c r="D1205" s="28">
        <v>44426</v>
      </c>
      <c r="E1205" s="27" t="s">
        <v>22</v>
      </c>
      <c r="F1205" s="27" t="s">
        <v>66</v>
      </c>
      <c r="G1205" s="27" t="s">
        <v>67</v>
      </c>
      <c r="H1205" s="27" t="s">
        <v>29</v>
      </c>
      <c r="I1205" s="29">
        <v>0.6</v>
      </c>
      <c r="J1205" s="30">
        <v>3250</v>
      </c>
      <c r="K1205" s="31">
        <f t="shared" si="8"/>
        <v>1950</v>
      </c>
      <c r="L1205" s="31">
        <f t="shared" si="9"/>
        <v>780</v>
      </c>
      <c r="M1205" s="32">
        <v>0.4</v>
      </c>
      <c r="O1205" s="37"/>
      <c r="P1205" s="38"/>
      <c r="Q1205" s="33"/>
      <c r="R1205" s="34"/>
    </row>
    <row r="1206" spans="1:18" ht="15.75" customHeight="1" x14ac:dyDescent="0.3">
      <c r="A1206" s="22"/>
      <c r="B1206" s="27" t="s">
        <v>21</v>
      </c>
      <c r="C1206" s="27">
        <v>1185732</v>
      </c>
      <c r="D1206" s="28">
        <v>44456</v>
      </c>
      <c r="E1206" s="27" t="s">
        <v>22</v>
      </c>
      <c r="F1206" s="27" t="s">
        <v>66</v>
      </c>
      <c r="G1206" s="27" t="s">
        <v>67</v>
      </c>
      <c r="H1206" s="27" t="s">
        <v>24</v>
      </c>
      <c r="I1206" s="29">
        <v>0.54999999999999993</v>
      </c>
      <c r="J1206" s="30">
        <v>4500</v>
      </c>
      <c r="K1206" s="31">
        <f t="shared" si="8"/>
        <v>2474.9999999999995</v>
      </c>
      <c r="L1206" s="31">
        <f t="shared" si="9"/>
        <v>866.24999999999977</v>
      </c>
      <c r="M1206" s="32">
        <v>0.35</v>
      </c>
      <c r="O1206" s="37"/>
      <c r="P1206" s="38"/>
      <c r="Q1206" s="33"/>
      <c r="R1206" s="34"/>
    </row>
    <row r="1207" spans="1:18" ht="15.75" customHeight="1" x14ac:dyDescent="0.3">
      <c r="A1207" s="22"/>
      <c r="B1207" s="27" t="s">
        <v>21</v>
      </c>
      <c r="C1207" s="27">
        <v>1185732</v>
      </c>
      <c r="D1207" s="28">
        <v>44456</v>
      </c>
      <c r="E1207" s="27" t="s">
        <v>22</v>
      </c>
      <c r="F1207" s="27" t="s">
        <v>66</v>
      </c>
      <c r="G1207" s="27" t="s">
        <v>67</v>
      </c>
      <c r="H1207" s="27" t="s">
        <v>25</v>
      </c>
      <c r="I1207" s="29">
        <v>0.5</v>
      </c>
      <c r="J1207" s="30">
        <v>2500</v>
      </c>
      <c r="K1207" s="31">
        <f t="shared" si="8"/>
        <v>1250</v>
      </c>
      <c r="L1207" s="31">
        <f t="shared" si="9"/>
        <v>437.5</v>
      </c>
      <c r="M1207" s="32">
        <v>0.35</v>
      </c>
      <c r="O1207" s="37"/>
      <c r="P1207" s="38"/>
      <c r="Q1207" s="33"/>
      <c r="R1207" s="34"/>
    </row>
    <row r="1208" spans="1:18" ht="15.75" customHeight="1" x14ac:dyDescent="0.3">
      <c r="A1208" s="22"/>
      <c r="B1208" s="27" t="s">
        <v>21</v>
      </c>
      <c r="C1208" s="27">
        <v>1185732</v>
      </c>
      <c r="D1208" s="28">
        <v>44456</v>
      </c>
      <c r="E1208" s="27" t="s">
        <v>22</v>
      </c>
      <c r="F1208" s="27" t="s">
        <v>66</v>
      </c>
      <c r="G1208" s="27" t="s">
        <v>67</v>
      </c>
      <c r="H1208" s="27" t="s">
        <v>26</v>
      </c>
      <c r="I1208" s="29">
        <v>0.45</v>
      </c>
      <c r="J1208" s="30">
        <v>1500</v>
      </c>
      <c r="K1208" s="31">
        <f t="shared" si="8"/>
        <v>675</v>
      </c>
      <c r="L1208" s="31">
        <f t="shared" si="9"/>
        <v>270</v>
      </c>
      <c r="M1208" s="32">
        <v>0.39999999999999997</v>
      </c>
      <c r="O1208" s="37"/>
      <c r="P1208" s="38"/>
      <c r="Q1208" s="33"/>
      <c r="R1208" s="34"/>
    </row>
    <row r="1209" spans="1:18" ht="15.75" customHeight="1" x14ac:dyDescent="0.3">
      <c r="A1209" s="22"/>
      <c r="B1209" s="27" t="s">
        <v>21</v>
      </c>
      <c r="C1209" s="27">
        <v>1185732</v>
      </c>
      <c r="D1209" s="28">
        <v>44456</v>
      </c>
      <c r="E1209" s="27" t="s">
        <v>22</v>
      </c>
      <c r="F1209" s="27" t="s">
        <v>66</v>
      </c>
      <c r="G1209" s="27" t="s">
        <v>67</v>
      </c>
      <c r="H1209" s="27" t="s">
        <v>27</v>
      </c>
      <c r="I1209" s="29">
        <v>0.45</v>
      </c>
      <c r="J1209" s="30">
        <v>1250</v>
      </c>
      <c r="K1209" s="31">
        <f t="shared" si="8"/>
        <v>562.5</v>
      </c>
      <c r="L1209" s="31">
        <f t="shared" si="9"/>
        <v>168.75</v>
      </c>
      <c r="M1209" s="32">
        <v>0.3</v>
      </c>
      <c r="O1209" s="37"/>
      <c r="P1209" s="38"/>
      <c r="Q1209" s="33"/>
      <c r="R1209" s="34"/>
    </row>
    <row r="1210" spans="1:18" ht="15.75" customHeight="1" x14ac:dyDescent="0.3">
      <c r="A1210" s="22"/>
      <c r="B1210" s="27" t="s">
        <v>21</v>
      </c>
      <c r="C1210" s="27">
        <v>1185732</v>
      </c>
      <c r="D1210" s="28">
        <v>44456</v>
      </c>
      <c r="E1210" s="27" t="s">
        <v>22</v>
      </c>
      <c r="F1210" s="27" t="s">
        <v>66</v>
      </c>
      <c r="G1210" s="27" t="s">
        <v>67</v>
      </c>
      <c r="H1210" s="27" t="s">
        <v>28</v>
      </c>
      <c r="I1210" s="29">
        <v>0.54999999999999993</v>
      </c>
      <c r="J1210" s="30">
        <v>1250</v>
      </c>
      <c r="K1210" s="31">
        <f t="shared" si="8"/>
        <v>687.49999999999989</v>
      </c>
      <c r="L1210" s="31">
        <f t="shared" si="9"/>
        <v>171.87499999999997</v>
      </c>
      <c r="M1210" s="32">
        <v>0.25</v>
      </c>
      <c r="O1210" s="37"/>
      <c r="P1210" s="38"/>
      <c r="Q1210" s="33"/>
      <c r="R1210" s="34"/>
    </row>
    <row r="1211" spans="1:18" ht="15.75" customHeight="1" x14ac:dyDescent="0.3">
      <c r="A1211" s="22"/>
      <c r="B1211" s="27" t="s">
        <v>21</v>
      </c>
      <c r="C1211" s="27">
        <v>1185732</v>
      </c>
      <c r="D1211" s="28">
        <v>44456</v>
      </c>
      <c r="E1211" s="27" t="s">
        <v>22</v>
      </c>
      <c r="F1211" s="27" t="s">
        <v>66</v>
      </c>
      <c r="G1211" s="27" t="s">
        <v>67</v>
      </c>
      <c r="H1211" s="27" t="s">
        <v>29</v>
      </c>
      <c r="I1211" s="29">
        <v>0.6</v>
      </c>
      <c r="J1211" s="30">
        <v>2250</v>
      </c>
      <c r="K1211" s="31">
        <f t="shared" si="8"/>
        <v>1350</v>
      </c>
      <c r="L1211" s="31">
        <f t="shared" si="9"/>
        <v>540</v>
      </c>
      <c r="M1211" s="32">
        <v>0.4</v>
      </c>
      <c r="O1211" s="37"/>
      <c r="P1211" s="38"/>
      <c r="Q1211" s="33"/>
      <c r="R1211" s="34"/>
    </row>
    <row r="1212" spans="1:18" ht="15.75" customHeight="1" x14ac:dyDescent="0.3">
      <c r="A1212" s="22"/>
      <c r="B1212" s="27" t="s">
        <v>21</v>
      </c>
      <c r="C1212" s="27">
        <v>1185732</v>
      </c>
      <c r="D1212" s="28">
        <v>44488</v>
      </c>
      <c r="E1212" s="27" t="s">
        <v>22</v>
      </c>
      <c r="F1212" s="27" t="s">
        <v>66</v>
      </c>
      <c r="G1212" s="27" t="s">
        <v>67</v>
      </c>
      <c r="H1212" s="27" t="s">
        <v>24</v>
      </c>
      <c r="I1212" s="29">
        <v>0.6</v>
      </c>
      <c r="J1212" s="30">
        <v>4000</v>
      </c>
      <c r="K1212" s="31">
        <f t="shared" si="8"/>
        <v>2400</v>
      </c>
      <c r="L1212" s="31">
        <f t="shared" si="9"/>
        <v>840</v>
      </c>
      <c r="M1212" s="32">
        <v>0.35</v>
      </c>
      <c r="O1212" s="37"/>
      <c r="P1212" s="38"/>
      <c r="Q1212" s="33"/>
      <c r="R1212" s="34"/>
    </row>
    <row r="1213" spans="1:18" ht="15.75" customHeight="1" x14ac:dyDescent="0.3">
      <c r="A1213" s="22"/>
      <c r="B1213" s="27" t="s">
        <v>21</v>
      </c>
      <c r="C1213" s="27">
        <v>1185732</v>
      </c>
      <c r="D1213" s="28">
        <v>44488</v>
      </c>
      <c r="E1213" s="27" t="s">
        <v>22</v>
      </c>
      <c r="F1213" s="27" t="s">
        <v>66</v>
      </c>
      <c r="G1213" s="27" t="s">
        <v>67</v>
      </c>
      <c r="H1213" s="27" t="s">
        <v>25</v>
      </c>
      <c r="I1213" s="29">
        <v>0.55000000000000004</v>
      </c>
      <c r="J1213" s="30">
        <v>2250</v>
      </c>
      <c r="K1213" s="31">
        <f t="shared" si="8"/>
        <v>1237.5</v>
      </c>
      <c r="L1213" s="31">
        <f t="shared" si="9"/>
        <v>433.125</v>
      </c>
      <c r="M1213" s="32">
        <v>0.35</v>
      </c>
      <c r="O1213" s="37"/>
      <c r="P1213" s="38"/>
      <c r="Q1213" s="33"/>
      <c r="R1213" s="34"/>
    </row>
    <row r="1214" spans="1:18" ht="15.75" customHeight="1" x14ac:dyDescent="0.3">
      <c r="A1214" s="22"/>
      <c r="B1214" s="27" t="s">
        <v>21</v>
      </c>
      <c r="C1214" s="27">
        <v>1185732</v>
      </c>
      <c r="D1214" s="28">
        <v>44488</v>
      </c>
      <c r="E1214" s="27" t="s">
        <v>22</v>
      </c>
      <c r="F1214" s="27" t="s">
        <v>66</v>
      </c>
      <c r="G1214" s="27" t="s">
        <v>67</v>
      </c>
      <c r="H1214" s="27" t="s">
        <v>26</v>
      </c>
      <c r="I1214" s="29">
        <v>0.55000000000000004</v>
      </c>
      <c r="J1214" s="30">
        <v>1250</v>
      </c>
      <c r="K1214" s="31">
        <f t="shared" si="8"/>
        <v>687.5</v>
      </c>
      <c r="L1214" s="31">
        <f t="shared" si="9"/>
        <v>275</v>
      </c>
      <c r="M1214" s="32">
        <v>0.39999999999999997</v>
      </c>
      <c r="O1214" s="37"/>
      <c r="P1214" s="38"/>
      <c r="Q1214" s="33"/>
      <c r="R1214" s="34"/>
    </row>
    <row r="1215" spans="1:18" ht="15.75" customHeight="1" x14ac:dyDescent="0.3">
      <c r="A1215" s="22"/>
      <c r="B1215" s="27" t="s">
        <v>21</v>
      </c>
      <c r="C1215" s="27">
        <v>1185732</v>
      </c>
      <c r="D1215" s="28">
        <v>44488</v>
      </c>
      <c r="E1215" s="27" t="s">
        <v>22</v>
      </c>
      <c r="F1215" s="27" t="s">
        <v>66</v>
      </c>
      <c r="G1215" s="27" t="s">
        <v>67</v>
      </c>
      <c r="H1215" s="27" t="s">
        <v>27</v>
      </c>
      <c r="I1215" s="29">
        <v>0.55000000000000004</v>
      </c>
      <c r="J1215" s="30">
        <v>1000</v>
      </c>
      <c r="K1215" s="31">
        <f t="shared" si="8"/>
        <v>550</v>
      </c>
      <c r="L1215" s="31">
        <f t="shared" si="9"/>
        <v>165</v>
      </c>
      <c r="M1215" s="32">
        <v>0.3</v>
      </c>
      <c r="O1215" s="37"/>
      <c r="P1215" s="38"/>
      <c r="Q1215" s="33"/>
      <c r="R1215" s="34"/>
    </row>
    <row r="1216" spans="1:18" ht="15.75" customHeight="1" x14ac:dyDescent="0.3">
      <c r="A1216" s="22"/>
      <c r="B1216" s="27" t="s">
        <v>21</v>
      </c>
      <c r="C1216" s="27">
        <v>1185732</v>
      </c>
      <c r="D1216" s="28">
        <v>44488</v>
      </c>
      <c r="E1216" s="27" t="s">
        <v>22</v>
      </c>
      <c r="F1216" s="27" t="s">
        <v>66</v>
      </c>
      <c r="G1216" s="27" t="s">
        <v>67</v>
      </c>
      <c r="H1216" s="27" t="s">
        <v>28</v>
      </c>
      <c r="I1216" s="29">
        <v>0.65</v>
      </c>
      <c r="J1216" s="30">
        <v>1000</v>
      </c>
      <c r="K1216" s="31">
        <f t="shared" si="8"/>
        <v>650</v>
      </c>
      <c r="L1216" s="31">
        <f t="shared" si="9"/>
        <v>162.5</v>
      </c>
      <c r="M1216" s="32">
        <v>0.25</v>
      </c>
      <c r="O1216" s="37"/>
      <c r="P1216" s="38"/>
      <c r="Q1216" s="33"/>
      <c r="R1216" s="34"/>
    </row>
    <row r="1217" spans="1:18" ht="15.75" customHeight="1" x14ac:dyDescent="0.3">
      <c r="A1217" s="22"/>
      <c r="B1217" s="27" t="s">
        <v>21</v>
      </c>
      <c r="C1217" s="27">
        <v>1185732</v>
      </c>
      <c r="D1217" s="28">
        <v>44488</v>
      </c>
      <c r="E1217" s="27" t="s">
        <v>22</v>
      </c>
      <c r="F1217" s="27" t="s">
        <v>66</v>
      </c>
      <c r="G1217" s="27" t="s">
        <v>67</v>
      </c>
      <c r="H1217" s="27" t="s">
        <v>29</v>
      </c>
      <c r="I1217" s="29">
        <v>0.7</v>
      </c>
      <c r="J1217" s="30">
        <v>2250</v>
      </c>
      <c r="K1217" s="31">
        <f t="shared" si="8"/>
        <v>1575</v>
      </c>
      <c r="L1217" s="31">
        <f t="shared" si="9"/>
        <v>630</v>
      </c>
      <c r="M1217" s="32">
        <v>0.4</v>
      </c>
      <c r="O1217" s="37"/>
      <c r="P1217" s="38"/>
      <c r="Q1217" s="33"/>
      <c r="R1217" s="34"/>
    </row>
    <row r="1218" spans="1:18" ht="15.75" customHeight="1" x14ac:dyDescent="0.3">
      <c r="A1218" s="22"/>
      <c r="B1218" s="27" t="s">
        <v>21</v>
      </c>
      <c r="C1218" s="27">
        <v>1185732</v>
      </c>
      <c r="D1218" s="28">
        <v>44518</v>
      </c>
      <c r="E1218" s="27" t="s">
        <v>22</v>
      </c>
      <c r="F1218" s="27" t="s">
        <v>66</v>
      </c>
      <c r="G1218" s="27" t="s">
        <v>67</v>
      </c>
      <c r="H1218" s="27" t="s">
        <v>24</v>
      </c>
      <c r="I1218" s="29">
        <v>0.65</v>
      </c>
      <c r="J1218" s="30">
        <v>3750</v>
      </c>
      <c r="K1218" s="31">
        <f t="shared" si="8"/>
        <v>2437.5</v>
      </c>
      <c r="L1218" s="31">
        <f t="shared" si="9"/>
        <v>853.125</v>
      </c>
      <c r="M1218" s="32">
        <v>0.35</v>
      </c>
      <c r="O1218" s="37"/>
      <c r="P1218" s="38"/>
      <c r="Q1218" s="33"/>
      <c r="R1218" s="34"/>
    </row>
    <row r="1219" spans="1:18" ht="15.75" customHeight="1" x14ac:dyDescent="0.3">
      <c r="A1219" s="22"/>
      <c r="B1219" s="27" t="s">
        <v>21</v>
      </c>
      <c r="C1219" s="27">
        <v>1185732</v>
      </c>
      <c r="D1219" s="28">
        <v>44518</v>
      </c>
      <c r="E1219" s="27" t="s">
        <v>22</v>
      </c>
      <c r="F1219" s="27" t="s">
        <v>66</v>
      </c>
      <c r="G1219" s="27" t="s">
        <v>67</v>
      </c>
      <c r="H1219" s="27" t="s">
        <v>25</v>
      </c>
      <c r="I1219" s="29">
        <v>0.55000000000000004</v>
      </c>
      <c r="J1219" s="30">
        <v>2000</v>
      </c>
      <c r="K1219" s="31">
        <f t="shared" si="8"/>
        <v>1100</v>
      </c>
      <c r="L1219" s="31">
        <f t="shared" si="9"/>
        <v>385</v>
      </c>
      <c r="M1219" s="32">
        <v>0.35</v>
      </c>
      <c r="O1219" s="37"/>
      <c r="P1219" s="38"/>
      <c r="Q1219" s="33"/>
      <c r="R1219" s="34"/>
    </row>
    <row r="1220" spans="1:18" ht="15.75" customHeight="1" x14ac:dyDescent="0.3">
      <c r="A1220" s="22"/>
      <c r="B1220" s="27" t="s">
        <v>21</v>
      </c>
      <c r="C1220" s="27">
        <v>1185732</v>
      </c>
      <c r="D1220" s="28">
        <v>44518</v>
      </c>
      <c r="E1220" s="27" t="s">
        <v>22</v>
      </c>
      <c r="F1220" s="27" t="s">
        <v>66</v>
      </c>
      <c r="G1220" s="27" t="s">
        <v>67</v>
      </c>
      <c r="H1220" s="27" t="s">
        <v>26</v>
      </c>
      <c r="I1220" s="29">
        <v>0.55000000000000004</v>
      </c>
      <c r="J1220" s="30">
        <v>1950</v>
      </c>
      <c r="K1220" s="31">
        <f t="shared" si="8"/>
        <v>1072.5</v>
      </c>
      <c r="L1220" s="31">
        <f t="shared" si="9"/>
        <v>428.99999999999994</v>
      </c>
      <c r="M1220" s="32">
        <v>0.39999999999999997</v>
      </c>
      <c r="O1220" s="37"/>
      <c r="P1220" s="38"/>
      <c r="Q1220" s="33"/>
      <c r="R1220" s="34"/>
    </row>
    <row r="1221" spans="1:18" ht="15.75" customHeight="1" x14ac:dyDescent="0.3">
      <c r="A1221" s="22"/>
      <c r="B1221" s="27" t="s">
        <v>21</v>
      </c>
      <c r="C1221" s="27">
        <v>1185732</v>
      </c>
      <c r="D1221" s="28">
        <v>44518</v>
      </c>
      <c r="E1221" s="27" t="s">
        <v>22</v>
      </c>
      <c r="F1221" s="27" t="s">
        <v>66</v>
      </c>
      <c r="G1221" s="27" t="s">
        <v>67</v>
      </c>
      <c r="H1221" s="27" t="s">
        <v>27</v>
      </c>
      <c r="I1221" s="29">
        <v>0.55000000000000004</v>
      </c>
      <c r="J1221" s="30">
        <v>1750</v>
      </c>
      <c r="K1221" s="31">
        <f t="shared" si="8"/>
        <v>962.50000000000011</v>
      </c>
      <c r="L1221" s="31">
        <f t="shared" si="9"/>
        <v>288.75</v>
      </c>
      <c r="M1221" s="32">
        <v>0.3</v>
      </c>
      <c r="O1221" s="37"/>
      <c r="P1221" s="38"/>
      <c r="Q1221" s="33"/>
      <c r="R1221" s="34"/>
    </row>
    <row r="1222" spans="1:18" ht="15.75" customHeight="1" x14ac:dyDescent="0.3">
      <c r="A1222" s="22"/>
      <c r="B1222" s="27" t="s">
        <v>21</v>
      </c>
      <c r="C1222" s="27">
        <v>1185732</v>
      </c>
      <c r="D1222" s="28">
        <v>44518</v>
      </c>
      <c r="E1222" s="27" t="s">
        <v>22</v>
      </c>
      <c r="F1222" s="27" t="s">
        <v>66</v>
      </c>
      <c r="G1222" s="27" t="s">
        <v>67</v>
      </c>
      <c r="H1222" s="27" t="s">
        <v>28</v>
      </c>
      <c r="I1222" s="29">
        <v>0.65</v>
      </c>
      <c r="J1222" s="30">
        <v>1500</v>
      </c>
      <c r="K1222" s="31">
        <f t="shared" si="8"/>
        <v>975</v>
      </c>
      <c r="L1222" s="31">
        <f t="shared" si="9"/>
        <v>243.75</v>
      </c>
      <c r="M1222" s="32">
        <v>0.25</v>
      </c>
      <c r="O1222" s="37"/>
      <c r="P1222" s="38"/>
      <c r="Q1222" s="33"/>
      <c r="R1222" s="34"/>
    </row>
    <row r="1223" spans="1:18" ht="15.75" customHeight="1" x14ac:dyDescent="0.3">
      <c r="A1223" s="22"/>
      <c r="B1223" s="27" t="s">
        <v>21</v>
      </c>
      <c r="C1223" s="27">
        <v>1185732</v>
      </c>
      <c r="D1223" s="28">
        <v>44518</v>
      </c>
      <c r="E1223" s="27" t="s">
        <v>22</v>
      </c>
      <c r="F1223" s="27" t="s">
        <v>66</v>
      </c>
      <c r="G1223" s="27" t="s">
        <v>67</v>
      </c>
      <c r="H1223" s="27" t="s">
        <v>29</v>
      </c>
      <c r="I1223" s="29">
        <v>0.7</v>
      </c>
      <c r="J1223" s="30">
        <v>2500</v>
      </c>
      <c r="K1223" s="31">
        <f t="shared" si="8"/>
        <v>1750</v>
      </c>
      <c r="L1223" s="31">
        <f t="shared" si="9"/>
        <v>700</v>
      </c>
      <c r="M1223" s="32">
        <v>0.4</v>
      </c>
      <c r="O1223" s="37"/>
      <c r="P1223" s="38"/>
      <c r="Q1223" s="33"/>
      <c r="R1223" s="34"/>
    </row>
    <row r="1224" spans="1:18" ht="15.75" customHeight="1" x14ac:dyDescent="0.3">
      <c r="A1224" s="22"/>
      <c r="B1224" s="27" t="s">
        <v>21</v>
      </c>
      <c r="C1224" s="27">
        <v>1185732</v>
      </c>
      <c r="D1224" s="28">
        <v>44547</v>
      </c>
      <c r="E1224" s="27" t="s">
        <v>22</v>
      </c>
      <c r="F1224" s="27" t="s">
        <v>66</v>
      </c>
      <c r="G1224" s="27" t="s">
        <v>67</v>
      </c>
      <c r="H1224" s="27" t="s">
        <v>24</v>
      </c>
      <c r="I1224" s="29">
        <v>0.65</v>
      </c>
      <c r="J1224" s="30">
        <v>4750</v>
      </c>
      <c r="K1224" s="31">
        <f t="shared" si="8"/>
        <v>3087.5</v>
      </c>
      <c r="L1224" s="31">
        <f t="shared" si="9"/>
        <v>1080.625</v>
      </c>
      <c r="M1224" s="32">
        <v>0.35</v>
      </c>
      <c r="O1224" s="37"/>
      <c r="P1224" s="38"/>
      <c r="Q1224" s="33"/>
      <c r="R1224" s="34"/>
    </row>
    <row r="1225" spans="1:18" ht="15.75" customHeight="1" x14ac:dyDescent="0.3">
      <c r="A1225" s="22"/>
      <c r="B1225" s="27" t="s">
        <v>21</v>
      </c>
      <c r="C1225" s="27">
        <v>1185732</v>
      </c>
      <c r="D1225" s="28">
        <v>44547</v>
      </c>
      <c r="E1225" s="27" t="s">
        <v>22</v>
      </c>
      <c r="F1225" s="27" t="s">
        <v>66</v>
      </c>
      <c r="G1225" s="27" t="s">
        <v>67</v>
      </c>
      <c r="H1225" s="27" t="s">
        <v>25</v>
      </c>
      <c r="I1225" s="29">
        <v>0.55000000000000004</v>
      </c>
      <c r="J1225" s="30">
        <v>2750</v>
      </c>
      <c r="K1225" s="31">
        <f t="shared" si="8"/>
        <v>1512.5000000000002</v>
      </c>
      <c r="L1225" s="31">
        <f t="shared" si="9"/>
        <v>529.375</v>
      </c>
      <c r="M1225" s="32">
        <v>0.35</v>
      </c>
      <c r="O1225" s="37"/>
      <c r="P1225" s="38"/>
      <c r="Q1225" s="33"/>
      <c r="R1225" s="34"/>
    </row>
    <row r="1226" spans="1:18" ht="15.75" customHeight="1" x14ac:dyDescent="0.3">
      <c r="A1226" s="22"/>
      <c r="B1226" s="27" t="s">
        <v>21</v>
      </c>
      <c r="C1226" s="27">
        <v>1185732</v>
      </c>
      <c r="D1226" s="28">
        <v>44547</v>
      </c>
      <c r="E1226" s="27" t="s">
        <v>22</v>
      </c>
      <c r="F1226" s="27" t="s">
        <v>66</v>
      </c>
      <c r="G1226" s="27" t="s">
        <v>67</v>
      </c>
      <c r="H1226" s="27" t="s">
        <v>26</v>
      </c>
      <c r="I1226" s="29">
        <v>0.55000000000000004</v>
      </c>
      <c r="J1226" s="30">
        <v>2500</v>
      </c>
      <c r="K1226" s="31">
        <f t="shared" si="8"/>
        <v>1375</v>
      </c>
      <c r="L1226" s="31">
        <f t="shared" si="9"/>
        <v>550</v>
      </c>
      <c r="M1226" s="32">
        <v>0.39999999999999997</v>
      </c>
      <c r="O1226" s="37"/>
      <c r="P1226" s="38"/>
      <c r="Q1226" s="33"/>
      <c r="R1226" s="34"/>
    </row>
    <row r="1227" spans="1:18" ht="15.75" customHeight="1" x14ac:dyDescent="0.3">
      <c r="A1227" s="22"/>
      <c r="B1227" s="27" t="s">
        <v>21</v>
      </c>
      <c r="C1227" s="27">
        <v>1185732</v>
      </c>
      <c r="D1227" s="28">
        <v>44547</v>
      </c>
      <c r="E1227" s="27" t="s">
        <v>22</v>
      </c>
      <c r="F1227" s="27" t="s">
        <v>66</v>
      </c>
      <c r="G1227" s="27" t="s">
        <v>67</v>
      </c>
      <c r="H1227" s="27" t="s">
        <v>27</v>
      </c>
      <c r="I1227" s="29">
        <v>0.55000000000000004</v>
      </c>
      <c r="J1227" s="30">
        <v>2000</v>
      </c>
      <c r="K1227" s="31">
        <f t="shared" si="8"/>
        <v>1100</v>
      </c>
      <c r="L1227" s="31">
        <f t="shared" si="9"/>
        <v>330</v>
      </c>
      <c r="M1227" s="32">
        <v>0.3</v>
      </c>
      <c r="O1227" s="37"/>
      <c r="P1227" s="38"/>
      <c r="Q1227" s="33"/>
      <c r="R1227" s="34"/>
    </row>
    <row r="1228" spans="1:18" ht="15.75" customHeight="1" x14ac:dyDescent="0.3">
      <c r="A1228" s="22"/>
      <c r="B1228" s="27" t="s">
        <v>21</v>
      </c>
      <c r="C1228" s="27">
        <v>1185732</v>
      </c>
      <c r="D1228" s="28">
        <v>44547</v>
      </c>
      <c r="E1228" s="27" t="s">
        <v>22</v>
      </c>
      <c r="F1228" s="27" t="s">
        <v>66</v>
      </c>
      <c r="G1228" s="27" t="s">
        <v>67</v>
      </c>
      <c r="H1228" s="27" t="s">
        <v>28</v>
      </c>
      <c r="I1228" s="29">
        <v>0.65</v>
      </c>
      <c r="J1228" s="30">
        <v>2000</v>
      </c>
      <c r="K1228" s="31">
        <f t="shared" si="8"/>
        <v>1300</v>
      </c>
      <c r="L1228" s="31">
        <f t="shared" si="9"/>
        <v>325</v>
      </c>
      <c r="M1228" s="32">
        <v>0.25</v>
      </c>
      <c r="O1228" s="37"/>
      <c r="P1228" s="38"/>
      <c r="Q1228" s="33"/>
      <c r="R1228" s="34"/>
    </row>
    <row r="1229" spans="1:18" ht="15.75" customHeight="1" x14ac:dyDescent="0.3">
      <c r="A1229" s="22"/>
      <c r="B1229" s="27" t="s">
        <v>21</v>
      </c>
      <c r="C1229" s="27">
        <v>1185732</v>
      </c>
      <c r="D1229" s="28">
        <v>44547</v>
      </c>
      <c r="E1229" s="27" t="s">
        <v>22</v>
      </c>
      <c r="F1229" s="27" t="s">
        <v>66</v>
      </c>
      <c r="G1229" s="27" t="s">
        <v>67</v>
      </c>
      <c r="H1229" s="27" t="s">
        <v>29</v>
      </c>
      <c r="I1229" s="29">
        <v>0.7</v>
      </c>
      <c r="J1229" s="30">
        <v>3000</v>
      </c>
      <c r="K1229" s="31">
        <f t="shared" si="8"/>
        <v>2100</v>
      </c>
      <c r="L1229" s="31">
        <f t="shared" si="9"/>
        <v>840</v>
      </c>
      <c r="M1229" s="32">
        <v>0.4</v>
      </c>
      <c r="O1229" s="37"/>
      <c r="P1229" s="38"/>
      <c r="Q1229" s="33"/>
      <c r="R1229" s="34"/>
    </row>
    <row r="1230" spans="1:18" ht="15.75" customHeight="1" x14ac:dyDescent="0.3">
      <c r="A1230" s="22" t="s">
        <v>46</v>
      </c>
      <c r="B1230" s="27" t="s">
        <v>34</v>
      </c>
      <c r="C1230" s="27">
        <v>1128299</v>
      </c>
      <c r="D1230" s="28">
        <v>44206</v>
      </c>
      <c r="E1230" s="27" t="s">
        <v>35</v>
      </c>
      <c r="F1230" s="27" t="s">
        <v>68</v>
      </c>
      <c r="G1230" s="27" t="s">
        <v>69</v>
      </c>
      <c r="H1230" s="27" t="s">
        <v>24</v>
      </c>
      <c r="I1230" s="29">
        <v>0.35000000000000003</v>
      </c>
      <c r="J1230" s="30">
        <v>3750</v>
      </c>
      <c r="K1230" s="31">
        <f t="shared" si="8"/>
        <v>1312.5000000000002</v>
      </c>
      <c r="L1230" s="31">
        <f t="shared" si="9"/>
        <v>328.12500000000006</v>
      </c>
      <c r="M1230" s="32">
        <v>0.25</v>
      </c>
      <c r="O1230" s="37"/>
      <c r="P1230" s="38"/>
      <c r="Q1230" s="33"/>
      <c r="R1230" s="34"/>
    </row>
    <row r="1231" spans="1:18" ht="15.75" customHeight="1" x14ac:dyDescent="0.3">
      <c r="A1231" s="22"/>
      <c r="B1231" s="27" t="s">
        <v>34</v>
      </c>
      <c r="C1231" s="27">
        <v>1128299</v>
      </c>
      <c r="D1231" s="28">
        <v>44206</v>
      </c>
      <c r="E1231" s="27" t="s">
        <v>35</v>
      </c>
      <c r="F1231" s="27" t="s">
        <v>68</v>
      </c>
      <c r="G1231" s="27" t="s">
        <v>69</v>
      </c>
      <c r="H1231" s="27" t="s">
        <v>25</v>
      </c>
      <c r="I1231" s="29">
        <v>0.45</v>
      </c>
      <c r="J1231" s="30">
        <v>3750</v>
      </c>
      <c r="K1231" s="31">
        <f t="shared" si="8"/>
        <v>1687.5</v>
      </c>
      <c r="L1231" s="31">
        <f t="shared" si="9"/>
        <v>337.5</v>
      </c>
      <c r="M1231" s="32">
        <v>0.2</v>
      </c>
      <c r="O1231" s="37"/>
      <c r="P1231" s="38"/>
      <c r="Q1231" s="33"/>
      <c r="R1231" s="34"/>
    </row>
    <row r="1232" spans="1:18" ht="15.75" customHeight="1" x14ac:dyDescent="0.3">
      <c r="A1232" s="22"/>
      <c r="B1232" s="27" t="s">
        <v>34</v>
      </c>
      <c r="C1232" s="27">
        <v>1128299</v>
      </c>
      <c r="D1232" s="28">
        <v>44206</v>
      </c>
      <c r="E1232" s="27" t="s">
        <v>35</v>
      </c>
      <c r="F1232" s="27" t="s">
        <v>68</v>
      </c>
      <c r="G1232" s="27" t="s">
        <v>69</v>
      </c>
      <c r="H1232" s="27" t="s">
        <v>26</v>
      </c>
      <c r="I1232" s="29">
        <v>0.45</v>
      </c>
      <c r="J1232" s="30">
        <v>3750</v>
      </c>
      <c r="K1232" s="31">
        <f t="shared" si="8"/>
        <v>1687.5</v>
      </c>
      <c r="L1232" s="31">
        <f t="shared" si="9"/>
        <v>421.875</v>
      </c>
      <c r="M1232" s="32">
        <v>0.25</v>
      </c>
      <c r="O1232" s="37"/>
      <c r="P1232" s="38"/>
      <c r="Q1232" s="33"/>
      <c r="R1232" s="34"/>
    </row>
    <row r="1233" spans="1:18" ht="15.75" customHeight="1" x14ac:dyDescent="0.3">
      <c r="A1233" s="22"/>
      <c r="B1233" s="27" t="s">
        <v>34</v>
      </c>
      <c r="C1233" s="27">
        <v>1128299</v>
      </c>
      <c r="D1233" s="28">
        <v>44206</v>
      </c>
      <c r="E1233" s="27" t="s">
        <v>35</v>
      </c>
      <c r="F1233" s="27" t="s">
        <v>68</v>
      </c>
      <c r="G1233" s="27" t="s">
        <v>69</v>
      </c>
      <c r="H1233" s="27" t="s">
        <v>27</v>
      </c>
      <c r="I1233" s="29">
        <v>0.45</v>
      </c>
      <c r="J1233" s="30">
        <v>2250</v>
      </c>
      <c r="K1233" s="31">
        <f t="shared" si="8"/>
        <v>1012.5</v>
      </c>
      <c r="L1233" s="31">
        <f t="shared" si="9"/>
        <v>253.125</v>
      </c>
      <c r="M1233" s="32">
        <v>0.25</v>
      </c>
      <c r="O1233" s="37"/>
      <c r="P1233" s="38"/>
      <c r="Q1233" s="33"/>
      <c r="R1233" s="34"/>
    </row>
    <row r="1234" spans="1:18" ht="15.75" customHeight="1" x14ac:dyDescent="0.3">
      <c r="A1234" s="22"/>
      <c r="B1234" s="27" t="s">
        <v>34</v>
      </c>
      <c r="C1234" s="27">
        <v>1128299</v>
      </c>
      <c r="D1234" s="28">
        <v>44206</v>
      </c>
      <c r="E1234" s="27" t="s">
        <v>35</v>
      </c>
      <c r="F1234" s="27" t="s">
        <v>68</v>
      </c>
      <c r="G1234" s="27" t="s">
        <v>69</v>
      </c>
      <c r="H1234" s="27" t="s">
        <v>28</v>
      </c>
      <c r="I1234" s="29">
        <v>0.5</v>
      </c>
      <c r="J1234" s="30">
        <v>1750</v>
      </c>
      <c r="K1234" s="31">
        <f t="shared" si="8"/>
        <v>875</v>
      </c>
      <c r="L1234" s="31">
        <f t="shared" si="9"/>
        <v>131.25</v>
      </c>
      <c r="M1234" s="32">
        <v>0.15</v>
      </c>
      <c r="O1234" s="37"/>
      <c r="P1234" s="38"/>
      <c r="Q1234" s="33"/>
      <c r="R1234" s="34"/>
    </row>
    <row r="1235" spans="1:18" ht="15.75" customHeight="1" x14ac:dyDescent="0.3">
      <c r="A1235" s="22"/>
      <c r="B1235" s="27" t="s">
        <v>34</v>
      </c>
      <c r="C1235" s="27">
        <v>1128299</v>
      </c>
      <c r="D1235" s="28">
        <v>44206</v>
      </c>
      <c r="E1235" s="27" t="s">
        <v>35</v>
      </c>
      <c r="F1235" s="27" t="s">
        <v>68</v>
      </c>
      <c r="G1235" s="27" t="s">
        <v>69</v>
      </c>
      <c r="H1235" s="27" t="s">
        <v>29</v>
      </c>
      <c r="I1235" s="29">
        <v>0.45</v>
      </c>
      <c r="J1235" s="30">
        <v>4250</v>
      </c>
      <c r="K1235" s="31">
        <f t="shared" si="8"/>
        <v>1912.5</v>
      </c>
      <c r="L1235" s="31">
        <f t="shared" si="9"/>
        <v>765</v>
      </c>
      <c r="M1235" s="32">
        <v>0.4</v>
      </c>
      <c r="O1235" s="37"/>
      <c r="P1235" s="38"/>
      <c r="Q1235" s="33"/>
      <c r="R1235" s="34"/>
    </row>
    <row r="1236" spans="1:18" ht="15.75" customHeight="1" x14ac:dyDescent="0.3">
      <c r="A1236" s="22"/>
      <c r="B1236" s="27" t="s">
        <v>34</v>
      </c>
      <c r="C1236" s="27">
        <v>1128299</v>
      </c>
      <c r="D1236" s="28">
        <v>44237</v>
      </c>
      <c r="E1236" s="27" t="s">
        <v>35</v>
      </c>
      <c r="F1236" s="27" t="s">
        <v>68</v>
      </c>
      <c r="G1236" s="27" t="s">
        <v>69</v>
      </c>
      <c r="H1236" s="27" t="s">
        <v>24</v>
      </c>
      <c r="I1236" s="29">
        <v>0.35000000000000003</v>
      </c>
      <c r="J1236" s="30">
        <v>4750</v>
      </c>
      <c r="K1236" s="31">
        <f t="shared" si="8"/>
        <v>1662.5000000000002</v>
      </c>
      <c r="L1236" s="31">
        <f t="shared" si="9"/>
        <v>415.62500000000006</v>
      </c>
      <c r="M1236" s="32">
        <v>0.25</v>
      </c>
      <c r="O1236" s="37"/>
      <c r="P1236" s="38"/>
      <c r="Q1236" s="33"/>
      <c r="R1236" s="34"/>
    </row>
    <row r="1237" spans="1:18" ht="15.75" customHeight="1" x14ac:dyDescent="0.3">
      <c r="A1237" s="22"/>
      <c r="B1237" s="27" t="s">
        <v>34</v>
      </c>
      <c r="C1237" s="27">
        <v>1128299</v>
      </c>
      <c r="D1237" s="28">
        <v>44237</v>
      </c>
      <c r="E1237" s="27" t="s">
        <v>35</v>
      </c>
      <c r="F1237" s="27" t="s">
        <v>68</v>
      </c>
      <c r="G1237" s="27" t="s">
        <v>69</v>
      </c>
      <c r="H1237" s="27" t="s">
        <v>25</v>
      </c>
      <c r="I1237" s="29">
        <v>0.45</v>
      </c>
      <c r="J1237" s="30">
        <v>3750</v>
      </c>
      <c r="K1237" s="31">
        <f t="shared" si="8"/>
        <v>1687.5</v>
      </c>
      <c r="L1237" s="31">
        <f t="shared" si="9"/>
        <v>337.5</v>
      </c>
      <c r="M1237" s="32">
        <v>0.2</v>
      </c>
      <c r="O1237" s="37"/>
      <c r="P1237" s="38"/>
      <c r="Q1237" s="33"/>
      <c r="R1237" s="34"/>
    </row>
    <row r="1238" spans="1:18" ht="15.75" customHeight="1" x14ac:dyDescent="0.3">
      <c r="A1238" s="22"/>
      <c r="B1238" s="27" t="s">
        <v>34</v>
      </c>
      <c r="C1238" s="27">
        <v>1128299</v>
      </c>
      <c r="D1238" s="28">
        <v>44237</v>
      </c>
      <c r="E1238" s="27" t="s">
        <v>35</v>
      </c>
      <c r="F1238" s="27" t="s">
        <v>68</v>
      </c>
      <c r="G1238" s="27" t="s">
        <v>69</v>
      </c>
      <c r="H1238" s="27" t="s">
        <v>26</v>
      </c>
      <c r="I1238" s="29">
        <v>0.45</v>
      </c>
      <c r="J1238" s="30">
        <v>3750</v>
      </c>
      <c r="K1238" s="31">
        <f t="shared" si="8"/>
        <v>1687.5</v>
      </c>
      <c r="L1238" s="31">
        <f t="shared" si="9"/>
        <v>421.875</v>
      </c>
      <c r="M1238" s="32">
        <v>0.25</v>
      </c>
      <c r="O1238" s="37"/>
      <c r="P1238" s="38"/>
      <c r="Q1238" s="33"/>
      <c r="R1238" s="34"/>
    </row>
    <row r="1239" spans="1:18" ht="15.75" customHeight="1" x14ac:dyDescent="0.3">
      <c r="A1239" s="22"/>
      <c r="B1239" s="27" t="s">
        <v>34</v>
      </c>
      <c r="C1239" s="27">
        <v>1128299</v>
      </c>
      <c r="D1239" s="28">
        <v>44237</v>
      </c>
      <c r="E1239" s="27" t="s">
        <v>35</v>
      </c>
      <c r="F1239" s="27" t="s">
        <v>68</v>
      </c>
      <c r="G1239" s="27" t="s">
        <v>69</v>
      </c>
      <c r="H1239" s="27" t="s">
        <v>27</v>
      </c>
      <c r="I1239" s="29">
        <v>0.45</v>
      </c>
      <c r="J1239" s="30">
        <v>2250</v>
      </c>
      <c r="K1239" s="31">
        <f t="shared" si="8"/>
        <v>1012.5</v>
      </c>
      <c r="L1239" s="31">
        <f t="shared" si="9"/>
        <v>253.125</v>
      </c>
      <c r="M1239" s="32">
        <v>0.25</v>
      </c>
      <c r="O1239" s="37"/>
      <c r="P1239" s="38"/>
      <c r="Q1239" s="33"/>
      <c r="R1239" s="34"/>
    </row>
    <row r="1240" spans="1:18" ht="15.75" customHeight="1" x14ac:dyDescent="0.3">
      <c r="A1240" s="22"/>
      <c r="B1240" s="27" t="s">
        <v>34</v>
      </c>
      <c r="C1240" s="27">
        <v>1128299</v>
      </c>
      <c r="D1240" s="28">
        <v>44237</v>
      </c>
      <c r="E1240" s="27" t="s">
        <v>35</v>
      </c>
      <c r="F1240" s="27" t="s">
        <v>68</v>
      </c>
      <c r="G1240" s="27" t="s">
        <v>69</v>
      </c>
      <c r="H1240" s="27" t="s">
        <v>28</v>
      </c>
      <c r="I1240" s="29">
        <v>0.5</v>
      </c>
      <c r="J1240" s="30">
        <v>1500</v>
      </c>
      <c r="K1240" s="31">
        <f t="shared" si="8"/>
        <v>750</v>
      </c>
      <c r="L1240" s="31">
        <f t="shared" si="9"/>
        <v>112.5</v>
      </c>
      <c r="M1240" s="32">
        <v>0.15</v>
      </c>
      <c r="O1240" s="37"/>
      <c r="P1240" s="38"/>
      <c r="Q1240" s="33"/>
      <c r="R1240" s="34"/>
    </row>
    <row r="1241" spans="1:18" ht="15.75" customHeight="1" x14ac:dyDescent="0.3">
      <c r="A1241" s="22"/>
      <c r="B1241" s="27" t="s">
        <v>34</v>
      </c>
      <c r="C1241" s="27">
        <v>1128299</v>
      </c>
      <c r="D1241" s="28">
        <v>44237</v>
      </c>
      <c r="E1241" s="27" t="s">
        <v>35</v>
      </c>
      <c r="F1241" s="27" t="s">
        <v>68</v>
      </c>
      <c r="G1241" s="27" t="s">
        <v>69</v>
      </c>
      <c r="H1241" s="27" t="s">
        <v>29</v>
      </c>
      <c r="I1241" s="29">
        <v>0.45</v>
      </c>
      <c r="J1241" s="30">
        <v>3500</v>
      </c>
      <c r="K1241" s="31">
        <f t="shared" si="8"/>
        <v>1575</v>
      </c>
      <c r="L1241" s="31">
        <f t="shared" si="9"/>
        <v>630</v>
      </c>
      <c r="M1241" s="32">
        <v>0.4</v>
      </c>
      <c r="O1241" s="37"/>
      <c r="P1241" s="38"/>
      <c r="Q1241" s="33"/>
      <c r="R1241" s="34"/>
    </row>
    <row r="1242" spans="1:18" ht="15.75" customHeight="1" x14ac:dyDescent="0.3">
      <c r="A1242" s="22"/>
      <c r="B1242" s="27" t="s">
        <v>34</v>
      </c>
      <c r="C1242" s="27">
        <v>1128299</v>
      </c>
      <c r="D1242" s="28">
        <v>44264</v>
      </c>
      <c r="E1242" s="27" t="s">
        <v>35</v>
      </c>
      <c r="F1242" s="27" t="s">
        <v>68</v>
      </c>
      <c r="G1242" s="27" t="s">
        <v>69</v>
      </c>
      <c r="H1242" s="27" t="s">
        <v>24</v>
      </c>
      <c r="I1242" s="29">
        <v>0.45</v>
      </c>
      <c r="J1242" s="30">
        <v>5000</v>
      </c>
      <c r="K1242" s="31">
        <f t="shared" si="8"/>
        <v>2250</v>
      </c>
      <c r="L1242" s="31">
        <f t="shared" si="9"/>
        <v>562.5</v>
      </c>
      <c r="M1242" s="32">
        <v>0.25</v>
      </c>
      <c r="O1242" s="37"/>
      <c r="P1242" s="38"/>
      <c r="Q1242" s="33"/>
      <c r="R1242" s="34"/>
    </row>
    <row r="1243" spans="1:18" ht="15.75" customHeight="1" x14ac:dyDescent="0.3">
      <c r="A1243" s="22"/>
      <c r="B1243" s="27" t="s">
        <v>34</v>
      </c>
      <c r="C1243" s="27">
        <v>1128299</v>
      </c>
      <c r="D1243" s="28">
        <v>44264</v>
      </c>
      <c r="E1243" s="27" t="s">
        <v>35</v>
      </c>
      <c r="F1243" s="27" t="s">
        <v>68</v>
      </c>
      <c r="G1243" s="27" t="s">
        <v>69</v>
      </c>
      <c r="H1243" s="27" t="s">
        <v>25</v>
      </c>
      <c r="I1243" s="29">
        <v>0.54999999999999993</v>
      </c>
      <c r="J1243" s="30">
        <v>3500</v>
      </c>
      <c r="K1243" s="31">
        <f t="shared" si="8"/>
        <v>1924.9999999999998</v>
      </c>
      <c r="L1243" s="31">
        <f t="shared" si="9"/>
        <v>385</v>
      </c>
      <c r="M1243" s="32">
        <v>0.2</v>
      </c>
      <c r="O1243" s="37"/>
      <c r="P1243" s="38"/>
      <c r="Q1243" s="33"/>
      <c r="R1243" s="34"/>
    </row>
    <row r="1244" spans="1:18" ht="15.75" customHeight="1" x14ac:dyDescent="0.3">
      <c r="A1244" s="22"/>
      <c r="B1244" s="27" t="s">
        <v>34</v>
      </c>
      <c r="C1244" s="27">
        <v>1128299</v>
      </c>
      <c r="D1244" s="28">
        <v>44264</v>
      </c>
      <c r="E1244" s="27" t="s">
        <v>35</v>
      </c>
      <c r="F1244" s="27" t="s">
        <v>68</v>
      </c>
      <c r="G1244" s="27" t="s">
        <v>69</v>
      </c>
      <c r="H1244" s="27" t="s">
        <v>26</v>
      </c>
      <c r="I1244" s="29">
        <v>0.59999999999999987</v>
      </c>
      <c r="J1244" s="30">
        <v>3750</v>
      </c>
      <c r="K1244" s="31">
        <f t="shared" si="8"/>
        <v>2249.9999999999995</v>
      </c>
      <c r="L1244" s="31">
        <f t="shared" si="9"/>
        <v>562.49999999999989</v>
      </c>
      <c r="M1244" s="32">
        <v>0.25</v>
      </c>
      <c r="O1244" s="37"/>
      <c r="P1244" s="38"/>
      <c r="Q1244" s="33"/>
      <c r="R1244" s="34"/>
    </row>
    <row r="1245" spans="1:18" ht="15.75" customHeight="1" x14ac:dyDescent="0.3">
      <c r="A1245" s="22"/>
      <c r="B1245" s="27" t="s">
        <v>34</v>
      </c>
      <c r="C1245" s="27">
        <v>1128299</v>
      </c>
      <c r="D1245" s="28">
        <v>44264</v>
      </c>
      <c r="E1245" s="27" t="s">
        <v>35</v>
      </c>
      <c r="F1245" s="27" t="s">
        <v>68</v>
      </c>
      <c r="G1245" s="27" t="s">
        <v>69</v>
      </c>
      <c r="H1245" s="27" t="s">
        <v>27</v>
      </c>
      <c r="I1245" s="29">
        <v>0.54999999999999993</v>
      </c>
      <c r="J1245" s="30">
        <v>2750</v>
      </c>
      <c r="K1245" s="31">
        <f t="shared" si="8"/>
        <v>1512.4999999999998</v>
      </c>
      <c r="L1245" s="31">
        <f t="shared" si="9"/>
        <v>378.12499999999994</v>
      </c>
      <c r="M1245" s="32">
        <v>0.25</v>
      </c>
      <c r="O1245" s="37"/>
      <c r="P1245" s="38"/>
      <c r="Q1245" s="33"/>
      <c r="R1245" s="34"/>
    </row>
    <row r="1246" spans="1:18" ht="15.75" customHeight="1" x14ac:dyDescent="0.3">
      <c r="A1246" s="22"/>
      <c r="B1246" s="27" t="s">
        <v>34</v>
      </c>
      <c r="C1246" s="27">
        <v>1128299</v>
      </c>
      <c r="D1246" s="28">
        <v>44264</v>
      </c>
      <c r="E1246" s="27" t="s">
        <v>35</v>
      </c>
      <c r="F1246" s="27" t="s">
        <v>68</v>
      </c>
      <c r="G1246" s="27" t="s">
        <v>69</v>
      </c>
      <c r="H1246" s="27" t="s">
        <v>28</v>
      </c>
      <c r="I1246" s="29">
        <v>0.6</v>
      </c>
      <c r="J1246" s="30">
        <v>1250</v>
      </c>
      <c r="K1246" s="31">
        <f t="shared" si="8"/>
        <v>750</v>
      </c>
      <c r="L1246" s="31">
        <f t="shared" si="9"/>
        <v>112.5</v>
      </c>
      <c r="M1246" s="32">
        <v>0.15</v>
      </c>
      <c r="O1246" s="37"/>
      <c r="P1246" s="38"/>
      <c r="Q1246" s="33"/>
      <c r="R1246" s="34"/>
    </row>
    <row r="1247" spans="1:18" ht="15.75" customHeight="1" x14ac:dyDescent="0.3">
      <c r="A1247" s="22"/>
      <c r="B1247" s="27" t="s">
        <v>34</v>
      </c>
      <c r="C1247" s="27">
        <v>1128299</v>
      </c>
      <c r="D1247" s="28">
        <v>44264</v>
      </c>
      <c r="E1247" s="27" t="s">
        <v>35</v>
      </c>
      <c r="F1247" s="27" t="s">
        <v>68</v>
      </c>
      <c r="G1247" s="27" t="s">
        <v>69</v>
      </c>
      <c r="H1247" s="27" t="s">
        <v>29</v>
      </c>
      <c r="I1247" s="29">
        <v>0.54999999999999993</v>
      </c>
      <c r="J1247" s="30">
        <v>3250</v>
      </c>
      <c r="K1247" s="31">
        <f t="shared" si="8"/>
        <v>1787.4999999999998</v>
      </c>
      <c r="L1247" s="31">
        <f t="shared" si="9"/>
        <v>715</v>
      </c>
      <c r="M1247" s="32">
        <v>0.4</v>
      </c>
      <c r="O1247" s="37"/>
      <c r="P1247" s="38"/>
      <c r="Q1247" s="33"/>
      <c r="R1247" s="34"/>
    </row>
    <row r="1248" spans="1:18" ht="15.75" customHeight="1" x14ac:dyDescent="0.3">
      <c r="A1248" s="22"/>
      <c r="B1248" s="27" t="s">
        <v>34</v>
      </c>
      <c r="C1248" s="27">
        <v>1128299</v>
      </c>
      <c r="D1248" s="28">
        <v>44296</v>
      </c>
      <c r="E1248" s="27" t="s">
        <v>35</v>
      </c>
      <c r="F1248" s="27" t="s">
        <v>68</v>
      </c>
      <c r="G1248" s="27" t="s">
        <v>69</v>
      </c>
      <c r="H1248" s="27" t="s">
        <v>24</v>
      </c>
      <c r="I1248" s="29">
        <v>0.6</v>
      </c>
      <c r="J1248" s="30">
        <v>5000</v>
      </c>
      <c r="K1248" s="31">
        <f t="shared" si="8"/>
        <v>3000</v>
      </c>
      <c r="L1248" s="31">
        <f t="shared" si="9"/>
        <v>750</v>
      </c>
      <c r="M1248" s="32">
        <v>0.25</v>
      </c>
      <c r="O1248" s="37"/>
      <c r="P1248" s="38"/>
      <c r="Q1248" s="33"/>
      <c r="R1248" s="34"/>
    </row>
    <row r="1249" spans="1:18" ht="15.75" customHeight="1" x14ac:dyDescent="0.3">
      <c r="A1249" s="22"/>
      <c r="B1249" s="27" t="s">
        <v>34</v>
      </c>
      <c r="C1249" s="27">
        <v>1128299</v>
      </c>
      <c r="D1249" s="28">
        <v>44296</v>
      </c>
      <c r="E1249" s="27" t="s">
        <v>35</v>
      </c>
      <c r="F1249" s="27" t="s">
        <v>68</v>
      </c>
      <c r="G1249" s="27" t="s">
        <v>69</v>
      </c>
      <c r="H1249" s="27" t="s">
        <v>25</v>
      </c>
      <c r="I1249" s="29">
        <v>0.65</v>
      </c>
      <c r="J1249" s="30">
        <v>3000</v>
      </c>
      <c r="K1249" s="31">
        <f t="shared" si="8"/>
        <v>1950</v>
      </c>
      <c r="L1249" s="31">
        <f t="shared" si="9"/>
        <v>390</v>
      </c>
      <c r="M1249" s="32">
        <v>0.2</v>
      </c>
      <c r="O1249" s="37"/>
      <c r="P1249" s="38"/>
      <c r="Q1249" s="33"/>
      <c r="R1249" s="34"/>
    </row>
    <row r="1250" spans="1:18" ht="15.75" customHeight="1" x14ac:dyDescent="0.3">
      <c r="A1250" s="22"/>
      <c r="B1250" s="27" t="s">
        <v>34</v>
      </c>
      <c r="C1250" s="27">
        <v>1128299</v>
      </c>
      <c r="D1250" s="28">
        <v>44296</v>
      </c>
      <c r="E1250" s="27" t="s">
        <v>35</v>
      </c>
      <c r="F1250" s="27" t="s">
        <v>68</v>
      </c>
      <c r="G1250" s="27" t="s">
        <v>69</v>
      </c>
      <c r="H1250" s="27" t="s">
        <v>26</v>
      </c>
      <c r="I1250" s="29">
        <v>0.65</v>
      </c>
      <c r="J1250" s="30">
        <v>3500</v>
      </c>
      <c r="K1250" s="31">
        <f t="shared" si="8"/>
        <v>2275</v>
      </c>
      <c r="L1250" s="31">
        <f t="shared" si="9"/>
        <v>568.75</v>
      </c>
      <c r="M1250" s="32">
        <v>0.25</v>
      </c>
      <c r="O1250" s="37"/>
      <c r="P1250" s="38"/>
      <c r="Q1250" s="33"/>
      <c r="R1250" s="34"/>
    </row>
    <row r="1251" spans="1:18" ht="15.75" customHeight="1" x14ac:dyDescent="0.3">
      <c r="A1251" s="22"/>
      <c r="B1251" s="27" t="s">
        <v>34</v>
      </c>
      <c r="C1251" s="27">
        <v>1128299</v>
      </c>
      <c r="D1251" s="28">
        <v>44296</v>
      </c>
      <c r="E1251" s="27" t="s">
        <v>35</v>
      </c>
      <c r="F1251" s="27" t="s">
        <v>68</v>
      </c>
      <c r="G1251" s="27" t="s">
        <v>69</v>
      </c>
      <c r="H1251" s="27" t="s">
        <v>27</v>
      </c>
      <c r="I1251" s="29">
        <v>0.5</v>
      </c>
      <c r="J1251" s="30">
        <v>2500</v>
      </c>
      <c r="K1251" s="31">
        <f t="shared" si="8"/>
        <v>1250</v>
      </c>
      <c r="L1251" s="31">
        <f t="shared" si="9"/>
        <v>312.5</v>
      </c>
      <c r="M1251" s="32">
        <v>0.25</v>
      </c>
      <c r="O1251" s="37"/>
      <c r="P1251" s="38"/>
      <c r="Q1251" s="33"/>
      <c r="R1251" s="34"/>
    </row>
    <row r="1252" spans="1:18" ht="15.75" customHeight="1" x14ac:dyDescent="0.3">
      <c r="A1252" s="22"/>
      <c r="B1252" s="27" t="s">
        <v>34</v>
      </c>
      <c r="C1252" s="27">
        <v>1128299</v>
      </c>
      <c r="D1252" s="28">
        <v>44296</v>
      </c>
      <c r="E1252" s="27" t="s">
        <v>35</v>
      </c>
      <c r="F1252" s="27" t="s">
        <v>68</v>
      </c>
      <c r="G1252" s="27" t="s">
        <v>69</v>
      </c>
      <c r="H1252" s="27" t="s">
        <v>28</v>
      </c>
      <c r="I1252" s="29">
        <v>0.55000000000000004</v>
      </c>
      <c r="J1252" s="30">
        <v>1500</v>
      </c>
      <c r="K1252" s="31">
        <f t="shared" si="8"/>
        <v>825.00000000000011</v>
      </c>
      <c r="L1252" s="31">
        <f t="shared" si="9"/>
        <v>123.75000000000001</v>
      </c>
      <c r="M1252" s="32">
        <v>0.15</v>
      </c>
      <c r="O1252" s="37"/>
      <c r="P1252" s="38"/>
      <c r="Q1252" s="33"/>
      <c r="R1252" s="34"/>
    </row>
    <row r="1253" spans="1:18" ht="15.75" customHeight="1" x14ac:dyDescent="0.3">
      <c r="A1253" s="22"/>
      <c r="B1253" s="27" t="s">
        <v>34</v>
      </c>
      <c r="C1253" s="27">
        <v>1128299</v>
      </c>
      <c r="D1253" s="28">
        <v>44296</v>
      </c>
      <c r="E1253" s="27" t="s">
        <v>35</v>
      </c>
      <c r="F1253" s="27" t="s">
        <v>68</v>
      </c>
      <c r="G1253" s="27" t="s">
        <v>69</v>
      </c>
      <c r="H1253" s="27" t="s">
        <v>29</v>
      </c>
      <c r="I1253" s="29">
        <v>0.70000000000000007</v>
      </c>
      <c r="J1253" s="30">
        <v>3250</v>
      </c>
      <c r="K1253" s="31">
        <f t="shared" si="8"/>
        <v>2275</v>
      </c>
      <c r="L1253" s="31">
        <f t="shared" si="9"/>
        <v>910</v>
      </c>
      <c r="M1253" s="32">
        <v>0.4</v>
      </c>
      <c r="O1253" s="37"/>
      <c r="P1253" s="38"/>
      <c r="Q1253" s="33"/>
      <c r="R1253" s="34"/>
    </row>
    <row r="1254" spans="1:18" ht="15.75" customHeight="1" x14ac:dyDescent="0.3">
      <c r="A1254" s="22"/>
      <c r="B1254" s="27" t="s">
        <v>34</v>
      </c>
      <c r="C1254" s="27">
        <v>1128299</v>
      </c>
      <c r="D1254" s="28">
        <v>44327</v>
      </c>
      <c r="E1254" s="27" t="s">
        <v>35</v>
      </c>
      <c r="F1254" s="27" t="s">
        <v>68</v>
      </c>
      <c r="G1254" s="27" t="s">
        <v>69</v>
      </c>
      <c r="H1254" s="27" t="s">
        <v>24</v>
      </c>
      <c r="I1254" s="29">
        <v>0.54999999999999993</v>
      </c>
      <c r="J1254" s="30">
        <v>5250</v>
      </c>
      <c r="K1254" s="31">
        <f t="shared" si="8"/>
        <v>2887.4999999999995</v>
      </c>
      <c r="L1254" s="31">
        <f t="shared" si="9"/>
        <v>721.87499999999989</v>
      </c>
      <c r="M1254" s="32">
        <v>0.25</v>
      </c>
      <c r="O1254" s="37"/>
      <c r="P1254" s="38"/>
      <c r="Q1254" s="33"/>
      <c r="R1254" s="34"/>
    </row>
    <row r="1255" spans="1:18" ht="15.75" customHeight="1" x14ac:dyDescent="0.3">
      <c r="A1255" s="22"/>
      <c r="B1255" s="27" t="s">
        <v>34</v>
      </c>
      <c r="C1255" s="27">
        <v>1128299</v>
      </c>
      <c r="D1255" s="28">
        <v>44327</v>
      </c>
      <c r="E1255" s="27" t="s">
        <v>35</v>
      </c>
      <c r="F1255" s="27" t="s">
        <v>68</v>
      </c>
      <c r="G1255" s="27" t="s">
        <v>69</v>
      </c>
      <c r="H1255" s="27" t="s">
        <v>25</v>
      </c>
      <c r="I1255" s="29">
        <v>0.6</v>
      </c>
      <c r="J1255" s="30">
        <v>3750</v>
      </c>
      <c r="K1255" s="31">
        <f t="shared" si="8"/>
        <v>2250</v>
      </c>
      <c r="L1255" s="31">
        <f t="shared" si="9"/>
        <v>450</v>
      </c>
      <c r="M1255" s="32">
        <v>0.2</v>
      </c>
      <c r="O1255" s="37"/>
      <c r="P1255" s="38"/>
      <c r="Q1255" s="33"/>
      <c r="R1255" s="34"/>
    </row>
    <row r="1256" spans="1:18" ht="15.75" customHeight="1" x14ac:dyDescent="0.3">
      <c r="A1256" s="22"/>
      <c r="B1256" s="27" t="s">
        <v>34</v>
      </c>
      <c r="C1256" s="27">
        <v>1128299</v>
      </c>
      <c r="D1256" s="28">
        <v>44327</v>
      </c>
      <c r="E1256" s="27" t="s">
        <v>35</v>
      </c>
      <c r="F1256" s="27" t="s">
        <v>68</v>
      </c>
      <c r="G1256" s="27" t="s">
        <v>69</v>
      </c>
      <c r="H1256" s="27" t="s">
        <v>26</v>
      </c>
      <c r="I1256" s="29">
        <v>0.6</v>
      </c>
      <c r="J1256" s="30">
        <v>3750</v>
      </c>
      <c r="K1256" s="31">
        <f t="shared" si="8"/>
        <v>2250</v>
      </c>
      <c r="L1256" s="31">
        <f t="shared" si="9"/>
        <v>562.5</v>
      </c>
      <c r="M1256" s="32">
        <v>0.25</v>
      </c>
      <c r="O1256" s="37"/>
      <c r="P1256" s="38"/>
      <c r="Q1256" s="33"/>
      <c r="R1256" s="34"/>
    </row>
    <row r="1257" spans="1:18" ht="15.75" customHeight="1" x14ac:dyDescent="0.3">
      <c r="A1257" s="22"/>
      <c r="B1257" s="27" t="s">
        <v>34</v>
      </c>
      <c r="C1257" s="27">
        <v>1128299</v>
      </c>
      <c r="D1257" s="28">
        <v>44327</v>
      </c>
      <c r="E1257" s="27" t="s">
        <v>35</v>
      </c>
      <c r="F1257" s="27" t="s">
        <v>68</v>
      </c>
      <c r="G1257" s="27" t="s">
        <v>69</v>
      </c>
      <c r="H1257" s="27" t="s">
        <v>27</v>
      </c>
      <c r="I1257" s="29">
        <v>0.54999999999999993</v>
      </c>
      <c r="J1257" s="30">
        <v>2750</v>
      </c>
      <c r="K1257" s="31">
        <f t="shared" si="8"/>
        <v>1512.4999999999998</v>
      </c>
      <c r="L1257" s="31">
        <f t="shared" si="9"/>
        <v>378.12499999999994</v>
      </c>
      <c r="M1257" s="32">
        <v>0.25</v>
      </c>
      <c r="O1257" s="37"/>
      <c r="P1257" s="38"/>
      <c r="Q1257" s="33"/>
      <c r="R1257" s="34"/>
    </row>
    <row r="1258" spans="1:18" ht="15.75" customHeight="1" x14ac:dyDescent="0.3">
      <c r="A1258" s="22"/>
      <c r="B1258" s="27" t="s">
        <v>34</v>
      </c>
      <c r="C1258" s="27">
        <v>1128299</v>
      </c>
      <c r="D1258" s="28">
        <v>44327</v>
      </c>
      <c r="E1258" s="27" t="s">
        <v>35</v>
      </c>
      <c r="F1258" s="27" t="s">
        <v>68</v>
      </c>
      <c r="G1258" s="27" t="s">
        <v>69</v>
      </c>
      <c r="H1258" s="27" t="s">
        <v>28</v>
      </c>
      <c r="I1258" s="29">
        <v>0.6</v>
      </c>
      <c r="J1258" s="30">
        <v>1750</v>
      </c>
      <c r="K1258" s="31">
        <f t="shared" si="8"/>
        <v>1050</v>
      </c>
      <c r="L1258" s="31">
        <f t="shared" si="9"/>
        <v>157.5</v>
      </c>
      <c r="M1258" s="32">
        <v>0.15</v>
      </c>
      <c r="O1258" s="37"/>
      <c r="P1258" s="38"/>
      <c r="Q1258" s="33"/>
      <c r="R1258" s="34"/>
    </row>
    <row r="1259" spans="1:18" ht="15.75" customHeight="1" x14ac:dyDescent="0.3">
      <c r="A1259" s="22"/>
      <c r="B1259" s="27" t="s">
        <v>34</v>
      </c>
      <c r="C1259" s="27">
        <v>1128299</v>
      </c>
      <c r="D1259" s="28">
        <v>44327</v>
      </c>
      <c r="E1259" s="27" t="s">
        <v>35</v>
      </c>
      <c r="F1259" s="27" t="s">
        <v>68</v>
      </c>
      <c r="G1259" s="27" t="s">
        <v>69</v>
      </c>
      <c r="H1259" s="27" t="s">
        <v>29</v>
      </c>
      <c r="I1259" s="29">
        <v>0.75</v>
      </c>
      <c r="J1259" s="30">
        <v>4750</v>
      </c>
      <c r="K1259" s="31">
        <f t="shared" si="8"/>
        <v>3562.5</v>
      </c>
      <c r="L1259" s="31">
        <f t="shared" si="9"/>
        <v>1425</v>
      </c>
      <c r="M1259" s="32">
        <v>0.4</v>
      </c>
      <c r="O1259" s="37"/>
      <c r="P1259" s="38"/>
      <c r="Q1259" s="33"/>
      <c r="R1259" s="34"/>
    </row>
    <row r="1260" spans="1:18" ht="15.75" customHeight="1" x14ac:dyDescent="0.3">
      <c r="A1260" s="22"/>
      <c r="B1260" s="27" t="s">
        <v>34</v>
      </c>
      <c r="C1260" s="27">
        <v>1128299</v>
      </c>
      <c r="D1260" s="28">
        <v>44357</v>
      </c>
      <c r="E1260" s="27" t="s">
        <v>35</v>
      </c>
      <c r="F1260" s="27" t="s">
        <v>68</v>
      </c>
      <c r="G1260" s="27" t="s">
        <v>69</v>
      </c>
      <c r="H1260" s="27" t="s">
        <v>24</v>
      </c>
      <c r="I1260" s="29">
        <v>0.7</v>
      </c>
      <c r="J1260" s="30">
        <v>7250</v>
      </c>
      <c r="K1260" s="31">
        <f t="shared" si="8"/>
        <v>5075</v>
      </c>
      <c r="L1260" s="31">
        <f t="shared" si="9"/>
        <v>1268.75</v>
      </c>
      <c r="M1260" s="32">
        <v>0.25</v>
      </c>
      <c r="O1260" s="37"/>
      <c r="P1260" s="38"/>
      <c r="Q1260" s="33"/>
      <c r="R1260" s="34"/>
    </row>
    <row r="1261" spans="1:18" ht="15.75" customHeight="1" x14ac:dyDescent="0.3">
      <c r="A1261" s="22"/>
      <c r="B1261" s="27" t="s">
        <v>34</v>
      </c>
      <c r="C1261" s="27">
        <v>1128299</v>
      </c>
      <c r="D1261" s="28">
        <v>44357</v>
      </c>
      <c r="E1261" s="27" t="s">
        <v>35</v>
      </c>
      <c r="F1261" s="27" t="s">
        <v>68</v>
      </c>
      <c r="G1261" s="27" t="s">
        <v>69</v>
      </c>
      <c r="H1261" s="27" t="s">
        <v>25</v>
      </c>
      <c r="I1261" s="29">
        <v>0.75</v>
      </c>
      <c r="J1261" s="30">
        <v>6000</v>
      </c>
      <c r="K1261" s="31">
        <f t="shared" si="8"/>
        <v>4500</v>
      </c>
      <c r="L1261" s="31">
        <f t="shared" si="9"/>
        <v>900</v>
      </c>
      <c r="M1261" s="32">
        <v>0.2</v>
      </c>
      <c r="O1261" s="37"/>
      <c r="P1261" s="38"/>
      <c r="Q1261" s="33"/>
      <c r="R1261" s="34"/>
    </row>
    <row r="1262" spans="1:18" ht="15.75" customHeight="1" x14ac:dyDescent="0.3">
      <c r="A1262" s="22"/>
      <c r="B1262" s="27" t="s">
        <v>34</v>
      </c>
      <c r="C1262" s="27">
        <v>1128299</v>
      </c>
      <c r="D1262" s="28">
        <v>44357</v>
      </c>
      <c r="E1262" s="27" t="s">
        <v>35</v>
      </c>
      <c r="F1262" s="27" t="s">
        <v>68</v>
      </c>
      <c r="G1262" s="27" t="s">
        <v>69</v>
      </c>
      <c r="H1262" s="27" t="s">
        <v>26</v>
      </c>
      <c r="I1262" s="29">
        <v>0.75</v>
      </c>
      <c r="J1262" s="30">
        <v>6000</v>
      </c>
      <c r="K1262" s="31">
        <f t="shared" si="8"/>
        <v>4500</v>
      </c>
      <c r="L1262" s="31">
        <f t="shared" si="9"/>
        <v>1125</v>
      </c>
      <c r="M1262" s="32">
        <v>0.25</v>
      </c>
      <c r="O1262" s="37"/>
      <c r="P1262" s="38"/>
      <c r="Q1262" s="33"/>
      <c r="R1262" s="34"/>
    </row>
    <row r="1263" spans="1:18" ht="15.75" customHeight="1" x14ac:dyDescent="0.3">
      <c r="A1263" s="22"/>
      <c r="B1263" s="27" t="s">
        <v>34</v>
      </c>
      <c r="C1263" s="27">
        <v>1128299</v>
      </c>
      <c r="D1263" s="28">
        <v>44357</v>
      </c>
      <c r="E1263" s="27" t="s">
        <v>35</v>
      </c>
      <c r="F1263" s="27" t="s">
        <v>68</v>
      </c>
      <c r="G1263" s="27" t="s">
        <v>69</v>
      </c>
      <c r="H1263" s="27" t="s">
        <v>27</v>
      </c>
      <c r="I1263" s="29">
        <v>0.75</v>
      </c>
      <c r="J1263" s="30">
        <v>4750</v>
      </c>
      <c r="K1263" s="31">
        <f t="shared" si="8"/>
        <v>3562.5</v>
      </c>
      <c r="L1263" s="31">
        <f t="shared" si="9"/>
        <v>890.625</v>
      </c>
      <c r="M1263" s="32">
        <v>0.25</v>
      </c>
      <c r="O1263" s="37"/>
      <c r="P1263" s="38"/>
      <c r="Q1263" s="33"/>
      <c r="R1263" s="34"/>
    </row>
    <row r="1264" spans="1:18" ht="15.75" customHeight="1" x14ac:dyDescent="0.3">
      <c r="A1264" s="22"/>
      <c r="B1264" s="27" t="s">
        <v>34</v>
      </c>
      <c r="C1264" s="27">
        <v>1128299</v>
      </c>
      <c r="D1264" s="28">
        <v>44357</v>
      </c>
      <c r="E1264" s="27" t="s">
        <v>35</v>
      </c>
      <c r="F1264" s="27" t="s">
        <v>68</v>
      </c>
      <c r="G1264" s="27" t="s">
        <v>69</v>
      </c>
      <c r="H1264" s="27" t="s">
        <v>28</v>
      </c>
      <c r="I1264" s="29">
        <v>0.85000000000000009</v>
      </c>
      <c r="J1264" s="30">
        <v>3500</v>
      </c>
      <c r="K1264" s="31">
        <f t="shared" si="8"/>
        <v>2975.0000000000005</v>
      </c>
      <c r="L1264" s="31">
        <f t="shared" si="9"/>
        <v>446.25000000000006</v>
      </c>
      <c r="M1264" s="32">
        <v>0.15</v>
      </c>
      <c r="O1264" s="37"/>
      <c r="P1264" s="38"/>
      <c r="Q1264" s="33"/>
      <c r="R1264" s="34"/>
    </row>
    <row r="1265" spans="1:18" ht="15.75" customHeight="1" x14ac:dyDescent="0.3">
      <c r="A1265" s="22"/>
      <c r="B1265" s="27" t="s">
        <v>34</v>
      </c>
      <c r="C1265" s="27">
        <v>1128299</v>
      </c>
      <c r="D1265" s="28">
        <v>44357</v>
      </c>
      <c r="E1265" s="27" t="s">
        <v>35</v>
      </c>
      <c r="F1265" s="27" t="s">
        <v>68</v>
      </c>
      <c r="G1265" s="27" t="s">
        <v>69</v>
      </c>
      <c r="H1265" s="27" t="s">
        <v>29</v>
      </c>
      <c r="I1265" s="29">
        <v>1</v>
      </c>
      <c r="J1265" s="30">
        <v>6500</v>
      </c>
      <c r="K1265" s="31">
        <f t="shared" si="8"/>
        <v>6500</v>
      </c>
      <c r="L1265" s="31">
        <f t="shared" si="9"/>
        <v>2600</v>
      </c>
      <c r="M1265" s="32">
        <v>0.4</v>
      </c>
      <c r="O1265" s="37"/>
      <c r="P1265" s="38"/>
      <c r="Q1265" s="33"/>
      <c r="R1265" s="34"/>
    </row>
    <row r="1266" spans="1:18" ht="15.75" customHeight="1" x14ac:dyDescent="0.3">
      <c r="A1266" s="22"/>
      <c r="B1266" s="27" t="s">
        <v>34</v>
      </c>
      <c r="C1266" s="27">
        <v>1128299</v>
      </c>
      <c r="D1266" s="28">
        <v>44386</v>
      </c>
      <c r="E1266" s="27" t="s">
        <v>35</v>
      </c>
      <c r="F1266" s="27" t="s">
        <v>68</v>
      </c>
      <c r="G1266" s="27" t="s">
        <v>69</v>
      </c>
      <c r="H1266" s="27" t="s">
        <v>24</v>
      </c>
      <c r="I1266" s="29">
        <v>0.8</v>
      </c>
      <c r="J1266" s="30">
        <v>8000</v>
      </c>
      <c r="K1266" s="31">
        <f t="shared" si="8"/>
        <v>6400</v>
      </c>
      <c r="L1266" s="31">
        <f t="shared" si="9"/>
        <v>1600</v>
      </c>
      <c r="M1266" s="32">
        <v>0.25</v>
      </c>
      <c r="O1266" s="37"/>
      <c r="P1266" s="38"/>
      <c r="Q1266" s="33"/>
      <c r="R1266" s="34"/>
    </row>
    <row r="1267" spans="1:18" ht="15.75" customHeight="1" x14ac:dyDescent="0.3">
      <c r="A1267" s="22"/>
      <c r="B1267" s="27" t="s">
        <v>34</v>
      </c>
      <c r="C1267" s="27">
        <v>1128299</v>
      </c>
      <c r="D1267" s="28">
        <v>44386</v>
      </c>
      <c r="E1267" s="27" t="s">
        <v>35</v>
      </c>
      <c r="F1267" s="27" t="s">
        <v>68</v>
      </c>
      <c r="G1267" s="27" t="s">
        <v>69</v>
      </c>
      <c r="H1267" s="27" t="s">
        <v>25</v>
      </c>
      <c r="I1267" s="29">
        <v>0.85000000000000009</v>
      </c>
      <c r="J1267" s="30">
        <v>6500</v>
      </c>
      <c r="K1267" s="31">
        <f t="shared" si="8"/>
        <v>5525.0000000000009</v>
      </c>
      <c r="L1267" s="31">
        <f t="shared" si="9"/>
        <v>1105.0000000000002</v>
      </c>
      <c r="M1267" s="32">
        <v>0.2</v>
      </c>
      <c r="O1267" s="37"/>
      <c r="P1267" s="38"/>
      <c r="Q1267" s="33"/>
      <c r="R1267" s="34"/>
    </row>
    <row r="1268" spans="1:18" ht="15.75" customHeight="1" x14ac:dyDescent="0.3">
      <c r="A1268" s="22"/>
      <c r="B1268" s="27" t="s">
        <v>34</v>
      </c>
      <c r="C1268" s="27">
        <v>1128299</v>
      </c>
      <c r="D1268" s="28">
        <v>44386</v>
      </c>
      <c r="E1268" s="27" t="s">
        <v>35</v>
      </c>
      <c r="F1268" s="27" t="s">
        <v>68</v>
      </c>
      <c r="G1268" s="27" t="s">
        <v>69</v>
      </c>
      <c r="H1268" s="27" t="s">
        <v>26</v>
      </c>
      <c r="I1268" s="29">
        <v>0.85000000000000009</v>
      </c>
      <c r="J1268" s="30">
        <v>6000</v>
      </c>
      <c r="K1268" s="31">
        <f t="shared" si="8"/>
        <v>5100.0000000000009</v>
      </c>
      <c r="L1268" s="31">
        <f t="shared" si="9"/>
        <v>1275.0000000000002</v>
      </c>
      <c r="M1268" s="32">
        <v>0.25</v>
      </c>
      <c r="O1268" s="37"/>
      <c r="P1268" s="38"/>
      <c r="Q1268" s="33"/>
      <c r="R1268" s="34"/>
    </row>
    <row r="1269" spans="1:18" ht="15.75" customHeight="1" x14ac:dyDescent="0.3">
      <c r="A1269" s="22"/>
      <c r="B1269" s="27" t="s">
        <v>34</v>
      </c>
      <c r="C1269" s="27">
        <v>1128299</v>
      </c>
      <c r="D1269" s="28">
        <v>44386</v>
      </c>
      <c r="E1269" s="27" t="s">
        <v>35</v>
      </c>
      <c r="F1269" s="27" t="s">
        <v>68</v>
      </c>
      <c r="G1269" s="27" t="s">
        <v>69</v>
      </c>
      <c r="H1269" s="27" t="s">
        <v>27</v>
      </c>
      <c r="I1269" s="29">
        <v>0.8</v>
      </c>
      <c r="J1269" s="30">
        <v>5000</v>
      </c>
      <c r="K1269" s="31">
        <f t="shared" si="8"/>
        <v>4000</v>
      </c>
      <c r="L1269" s="31">
        <f t="shared" si="9"/>
        <v>1000</v>
      </c>
      <c r="M1269" s="32">
        <v>0.25</v>
      </c>
      <c r="O1269" s="37"/>
      <c r="P1269" s="38"/>
      <c r="Q1269" s="33"/>
      <c r="R1269" s="34"/>
    </row>
    <row r="1270" spans="1:18" ht="15.75" customHeight="1" x14ac:dyDescent="0.3">
      <c r="A1270" s="22"/>
      <c r="B1270" s="27" t="s">
        <v>34</v>
      </c>
      <c r="C1270" s="27">
        <v>1128299</v>
      </c>
      <c r="D1270" s="28">
        <v>44386</v>
      </c>
      <c r="E1270" s="27" t="s">
        <v>35</v>
      </c>
      <c r="F1270" s="27" t="s">
        <v>68</v>
      </c>
      <c r="G1270" s="27" t="s">
        <v>69</v>
      </c>
      <c r="H1270" s="27" t="s">
        <v>28</v>
      </c>
      <c r="I1270" s="29">
        <v>0.85000000000000009</v>
      </c>
      <c r="J1270" s="30">
        <v>5500</v>
      </c>
      <c r="K1270" s="31">
        <f t="shared" si="8"/>
        <v>4675.0000000000009</v>
      </c>
      <c r="L1270" s="31">
        <f t="shared" si="9"/>
        <v>701.25000000000011</v>
      </c>
      <c r="M1270" s="32">
        <v>0.15</v>
      </c>
      <c r="O1270" s="37"/>
      <c r="P1270" s="38"/>
      <c r="Q1270" s="33"/>
      <c r="R1270" s="34"/>
    </row>
    <row r="1271" spans="1:18" ht="15.75" customHeight="1" x14ac:dyDescent="0.3">
      <c r="A1271" s="22"/>
      <c r="B1271" s="27" t="s">
        <v>34</v>
      </c>
      <c r="C1271" s="27">
        <v>1128299</v>
      </c>
      <c r="D1271" s="28">
        <v>44386</v>
      </c>
      <c r="E1271" s="27" t="s">
        <v>35</v>
      </c>
      <c r="F1271" s="27" t="s">
        <v>68</v>
      </c>
      <c r="G1271" s="27" t="s">
        <v>69</v>
      </c>
      <c r="H1271" s="27" t="s">
        <v>29</v>
      </c>
      <c r="I1271" s="29">
        <v>1</v>
      </c>
      <c r="J1271" s="30">
        <v>5500</v>
      </c>
      <c r="K1271" s="31">
        <f t="shared" si="8"/>
        <v>5500</v>
      </c>
      <c r="L1271" s="31">
        <f t="shared" si="9"/>
        <v>2200</v>
      </c>
      <c r="M1271" s="32">
        <v>0.4</v>
      </c>
      <c r="O1271" s="37"/>
      <c r="P1271" s="38"/>
      <c r="Q1271" s="33"/>
      <c r="R1271" s="34"/>
    </row>
    <row r="1272" spans="1:18" ht="15.75" customHeight="1" x14ac:dyDescent="0.3">
      <c r="A1272" s="22"/>
      <c r="B1272" s="27" t="s">
        <v>34</v>
      </c>
      <c r="C1272" s="27">
        <v>1128299</v>
      </c>
      <c r="D1272" s="28">
        <v>44418</v>
      </c>
      <c r="E1272" s="27" t="s">
        <v>35</v>
      </c>
      <c r="F1272" s="27" t="s">
        <v>68</v>
      </c>
      <c r="G1272" s="27" t="s">
        <v>69</v>
      </c>
      <c r="H1272" s="27" t="s">
        <v>24</v>
      </c>
      <c r="I1272" s="29">
        <v>0.85000000000000009</v>
      </c>
      <c r="J1272" s="30">
        <v>7500</v>
      </c>
      <c r="K1272" s="31">
        <f t="shared" si="8"/>
        <v>6375.0000000000009</v>
      </c>
      <c r="L1272" s="31">
        <f t="shared" si="9"/>
        <v>1593.7500000000002</v>
      </c>
      <c r="M1272" s="32">
        <v>0.25</v>
      </c>
      <c r="O1272" s="37"/>
      <c r="P1272" s="38"/>
      <c r="Q1272" s="33"/>
      <c r="R1272" s="34"/>
    </row>
    <row r="1273" spans="1:18" ht="15.75" customHeight="1" x14ac:dyDescent="0.3">
      <c r="A1273" s="22"/>
      <c r="B1273" s="27" t="s">
        <v>34</v>
      </c>
      <c r="C1273" s="27">
        <v>1128299</v>
      </c>
      <c r="D1273" s="28">
        <v>44418</v>
      </c>
      <c r="E1273" s="27" t="s">
        <v>35</v>
      </c>
      <c r="F1273" s="27" t="s">
        <v>68</v>
      </c>
      <c r="G1273" s="27" t="s">
        <v>69</v>
      </c>
      <c r="H1273" s="27" t="s">
        <v>25</v>
      </c>
      <c r="I1273" s="29">
        <v>0.75000000000000011</v>
      </c>
      <c r="J1273" s="30">
        <v>7250</v>
      </c>
      <c r="K1273" s="31">
        <f t="shared" si="8"/>
        <v>5437.5000000000009</v>
      </c>
      <c r="L1273" s="31">
        <f t="shared" si="9"/>
        <v>1087.5000000000002</v>
      </c>
      <c r="M1273" s="32">
        <v>0.2</v>
      </c>
      <c r="O1273" s="37"/>
      <c r="P1273" s="38"/>
      <c r="Q1273" s="33"/>
      <c r="R1273" s="34"/>
    </row>
    <row r="1274" spans="1:18" ht="15.75" customHeight="1" x14ac:dyDescent="0.3">
      <c r="A1274" s="22"/>
      <c r="B1274" s="27" t="s">
        <v>34</v>
      </c>
      <c r="C1274" s="27">
        <v>1128299</v>
      </c>
      <c r="D1274" s="28">
        <v>44418</v>
      </c>
      <c r="E1274" s="27" t="s">
        <v>35</v>
      </c>
      <c r="F1274" s="27" t="s">
        <v>68</v>
      </c>
      <c r="G1274" s="27" t="s">
        <v>69</v>
      </c>
      <c r="H1274" s="27" t="s">
        <v>26</v>
      </c>
      <c r="I1274" s="29">
        <v>0.70000000000000007</v>
      </c>
      <c r="J1274" s="30">
        <v>6000</v>
      </c>
      <c r="K1274" s="31">
        <f t="shared" si="8"/>
        <v>4200</v>
      </c>
      <c r="L1274" s="31">
        <f t="shared" si="9"/>
        <v>1050</v>
      </c>
      <c r="M1274" s="32">
        <v>0.25</v>
      </c>
      <c r="O1274" s="37"/>
      <c r="P1274" s="38"/>
      <c r="Q1274" s="33"/>
      <c r="R1274" s="34"/>
    </row>
    <row r="1275" spans="1:18" ht="15.75" customHeight="1" x14ac:dyDescent="0.3">
      <c r="A1275" s="22"/>
      <c r="B1275" s="27" t="s">
        <v>34</v>
      </c>
      <c r="C1275" s="27">
        <v>1128299</v>
      </c>
      <c r="D1275" s="28">
        <v>44418</v>
      </c>
      <c r="E1275" s="27" t="s">
        <v>35</v>
      </c>
      <c r="F1275" s="27" t="s">
        <v>68</v>
      </c>
      <c r="G1275" s="27" t="s">
        <v>69</v>
      </c>
      <c r="H1275" s="27" t="s">
        <v>27</v>
      </c>
      <c r="I1275" s="29">
        <v>0.70000000000000007</v>
      </c>
      <c r="J1275" s="30">
        <v>5250</v>
      </c>
      <c r="K1275" s="31">
        <f t="shared" si="8"/>
        <v>3675.0000000000005</v>
      </c>
      <c r="L1275" s="31">
        <f t="shared" si="9"/>
        <v>918.75000000000011</v>
      </c>
      <c r="M1275" s="32">
        <v>0.25</v>
      </c>
      <c r="O1275" s="37"/>
      <c r="P1275" s="38"/>
      <c r="Q1275" s="33"/>
      <c r="R1275" s="34"/>
    </row>
    <row r="1276" spans="1:18" ht="15.75" customHeight="1" x14ac:dyDescent="0.3">
      <c r="A1276" s="22"/>
      <c r="B1276" s="27" t="s">
        <v>34</v>
      </c>
      <c r="C1276" s="27">
        <v>1128299</v>
      </c>
      <c r="D1276" s="28">
        <v>44418</v>
      </c>
      <c r="E1276" s="27" t="s">
        <v>35</v>
      </c>
      <c r="F1276" s="27" t="s">
        <v>68</v>
      </c>
      <c r="G1276" s="27" t="s">
        <v>69</v>
      </c>
      <c r="H1276" s="27" t="s">
        <v>28</v>
      </c>
      <c r="I1276" s="29">
        <v>0.7</v>
      </c>
      <c r="J1276" s="30">
        <v>5250</v>
      </c>
      <c r="K1276" s="31">
        <f t="shared" si="8"/>
        <v>3674.9999999999995</v>
      </c>
      <c r="L1276" s="31">
        <f t="shared" si="9"/>
        <v>551.24999999999989</v>
      </c>
      <c r="M1276" s="32">
        <v>0.15</v>
      </c>
      <c r="O1276" s="37"/>
      <c r="P1276" s="38"/>
      <c r="Q1276" s="33"/>
      <c r="R1276" s="34"/>
    </row>
    <row r="1277" spans="1:18" ht="15.75" customHeight="1" x14ac:dyDescent="0.3">
      <c r="A1277" s="22"/>
      <c r="B1277" s="27" t="s">
        <v>34</v>
      </c>
      <c r="C1277" s="27">
        <v>1128299</v>
      </c>
      <c r="D1277" s="28">
        <v>44418</v>
      </c>
      <c r="E1277" s="27" t="s">
        <v>35</v>
      </c>
      <c r="F1277" s="27" t="s">
        <v>68</v>
      </c>
      <c r="G1277" s="27" t="s">
        <v>69</v>
      </c>
      <c r="H1277" s="27" t="s">
        <v>29</v>
      </c>
      <c r="I1277" s="29">
        <v>0.75</v>
      </c>
      <c r="J1277" s="30">
        <v>3500</v>
      </c>
      <c r="K1277" s="31">
        <f t="shared" si="8"/>
        <v>2625</v>
      </c>
      <c r="L1277" s="31">
        <f t="shared" si="9"/>
        <v>1050</v>
      </c>
      <c r="M1277" s="32">
        <v>0.4</v>
      </c>
      <c r="O1277" s="37"/>
      <c r="P1277" s="38"/>
      <c r="Q1277" s="33"/>
      <c r="R1277" s="34"/>
    </row>
    <row r="1278" spans="1:18" ht="15.75" customHeight="1" x14ac:dyDescent="0.3">
      <c r="A1278" s="22"/>
      <c r="B1278" s="27" t="s">
        <v>34</v>
      </c>
      <c r="C1278" s="27">
        <v>1128299</v>
      </c>
      <c r="D1278" s="28">
        <v>44450</v>
      </c>
      <c r="E1278" s="27" t="s">
        <v>35</v>
      </c>
      <c r="F1278" s="27" t="s">
        <v>68</v>
      </c>
      <c r="G1278" s="27" t="s">
        <v>69</v>
      </c>
      <c r="H1278" s="27" t="s">
        <v>24</v>
      </c>
      <c r="I1278" s="29">
        <v>0.65000000000000013</v>
      </c>
      <c r="J1278" s="30">
        <v>5500</v>
      </c>
      <c r="K1278" s="31">
        <f t="shared" si="8"/>
        <v>3575.0000000000009</v>
      </c>
      <c r="L1278" s="31">
        <f t="shared" si="9"/>
        <v>893.75000000000023</v>
      </c>
      <c r="M1278" s="32">
        <v>0.25</v>
      </c>
      <c r="O1278" s="37"/>
      <c r="P1278" s="38"/>
      <c r="Q1278" s="33"/>
      <c r="R1278" s="34"/>
    </row>
    <row r="1279" spans="1:18" ht="15.75" customHeight="1" x14ac:dyDescent="0.3">
      <c r="A1279" s="22"/>
      <c r="B1279" s="27" t="s">
        <v>34</v>
      </c>
      <c r="C1279" s="27">
        <v>1128299</v>
      </c>
      <c r="D1279" s="28">
        <v>44450</v>
      </c>
      <c r="E1279" s="27" t="s">
        <v>35</v>
      </c>
      <c r="F1279" s="27" t="s">
        <v>68</v>
      </c>
      <c r="G1279" s="27" t="s">
        <v>69</v>
      </c>
      <c r="H1279" s="27" t="s">
        <v>25</v>
      </c>
      <c r="I1279" s="29">
        <v>0.70000000000000018</v>
      </c>
      <c r="J1279" s="30">
        <v>5500</v>
      </c>
      <c r="K1279" s="31">
        <f t="shared" si="8"/>
        <v>3850.0000000000009</v>
      </c>
      <c r="L1279" s="31">
        <f t="shared" si="9"/>
        <v>770.00000000000023</v>
      </c>
      <c r="M1279" s="32">
        <v>0.2</v>
      </c>
      <c r="O1279" s="37"/>
      <c r="P1279" s="38"/>
      <c r="Q1279" s="33"/>
      <c r="R1279" s="34"/>
    </row>
    <row r="1280" spans="1:18" ht="15.75" customHeight="1" x14ac:dyDescent="0.3">
      <c r="A1280" s="22"/>
      <c r="B1280" s="27" t="s">
        <v>34</v>
      </c>
      <c r="C1280" s="27">
        <v>1128299</v>
      </c>
      <c r="D1280" s="28">
        <v>44450</v>
      </c>
      <c r="E1280" s="27" t="s">
        <v>35</v>
      </c>
      <c r="F1280" s="27" t="s">
        <v>68</v>
      </c>
      <c r="G1280" s="27" t="s">
        <v>69</v>
      </c>
      <c r="H1280" s="27" t="s">
        <v>26</v>
      </c>
      <c r="I1280" s="29">
        <v>0.65000000000000013</v>
      </c>
      <c r="J1280" s="30">
        <v>3750</v>
      </c>
      <c r="K1280" s="31">
        <f t="shared" si="8"/>
        <v>2437.5000000000005</v>
      </c>
      <c r="L1280" s="31">
        <f t="shared" si="9"/>
        <v>609.37500000000011</v>
      </c>
      <c r="M1280" s="32">
        <v>0.25</v>
      </c>
      <c r="O1280" s="37"/>
      <c r="P1280" s="38"/>
      <c r="Q1280" s="33"/>
      <c r="R1280" s="34"/>
    </row>
    <row r="1281" spans="1:18" ht="15.75" customHeight="1" x14ac:dyDescent="0.3">
      <c r="A1281" s="22"/>
      <c r="B1281" s="27" t="s">
        <v>34</v>
      </c>
      <c r="C1281" s="27">
        <v>1128299</v>
      </c>
      <c r="D1281" s="28">
        <v>44450</v>
      </c>
      <c r="E1281" s="27" t="s">
        <v>35</v>
      </c>
      <c r="F1281" s="27" t="s">
        <v>68</v>
      </c>
      <c r="G1281" s="27" t="s">
        <v>69</v>
      </c>
      <c r="H1281" s="27" t="s">
        <v>27</v>
      </c>
      <c r="I1281" s="29">
        <v>0.65000000000000013</v>
      </c>
      <c r="J1281" s="30">
        <v>3250</v>
      </c>
      <c r="K1281" s="31">
        <f t="shared" ref="K1281:K1535" si="10">I1281*J1281</f>
        <v>2112.5000000000005</v>
      </c>
      <c r="L1281" s="31">
        <f t="shared" ref="L1281:L1535" si="11">K1281*M1281</f>
        <v>528.12500000000011</v>
      </c>
      <c r="M1281" s="32">
        <v>0.25</v>
      </c>
      <c r="O1281" s="37"/>
      <c r="P1281" s="38"/>
      <c r="Q1281" s="33"/>
      <c r="R1281" s="34"/>
    </row>
    <row r="1282" spans="1:18" ht="15.75" customHeight="1" x14ac:dyDescent="0.3">
      <c r="A1282" s="22"/>
      <c r="B1282" s="27" t="s">
        <v>34</v>
      </c>
      <c r="C1282" s="27">
        <v>1128299</v>
      </c>
      <c r="D1282" s="28">
        <v>44450</v>
      </c>
      <c r="E1282" s="27" t="s">
        <v>35</v>
      </c>
      <c r="F1282" s="27" t="s">
        <v>68</v>
      </c>
      <c r="G1282" s="27" t="s">
        <v>69</v>
      </c>
      <c r="H1282" s="27" t="s">
        <v>28</v>
      </c>
      <c r="I1282" s="29">
        <v>0.75000000000000011</v>
      </c>
      <c r="J1282" s="30">
        <v>3500</v>
      </c>
      <c r="K1282" s="31">
        <f t="shared" si="10"/>
        <v>2625.0000000000005</v>
      </c>
      <c r="L1282" s="31">
        <f t="shared" si="11"/>
        <v>393.75000000000006</v>
      </c>
      <c r="M1282" s="32">
        <v>0.15</v>
      </c>
      <c r="O1282" s="37"/>
      <c r="P1282" s="38"/>
      <c r="Q1282" s="33"/>
      <c r="R1282" s="34"/>
    </row>
    <row r="1283" spans="1:18" ht="15.75" customHeight="1" x14ac:dyDescent="0.3">
      <c r="A1283" s="22"/>
      <c r="B1283" s="27" t="s">
        <v>34</v>
      </c>
      <c r="C1283" s="27">
        <v>1128299</v>
      </c>
      <c r="D1283" s="28">
        <v>44450</v>
      </c>
      <c r="E1283" s="27" t="s">
        <v>35</v>
      </c>
      <c r="F1283" s="27" t="s">
        <v>68</v>
      </c>
      <c r="G1283" s="27" t="s">
        <v>69</v>
      </c>
      <c r="H1283" s="27" t="s">
        <v>29</v>
      </c>
      <c r="I1283" s="29">
        <v>0.6</v>
      </c>
      <c r="J1283" s="30">
        <v>3750</v>
      </c>
      <c r="K1283" s="31">
        <f t="shared" si="10"/>
        <v>2250</v>
      </c>
      <c r="L1283" s="31">
        <f t="shared" si="11"/>
        <v>900</v>
      </c>
      <c r="M1283" s="32">
        <v>0.4</v>
      </c>
      <c r="O1283" s="37"/>
      <c r="P1283" s="38"/>
      <c r="Q1283" s="33"/>
      <c r="R1283" s="34"/>
    </row>
    <row r="1284" spans="1:18" ht="15.75" customHeight="1" x14ac:dyDescent="0.3">
      <c r="A1284" s="22"/>
      <c r="B1284" s="27" t="s">
        <v>34</v>
      </c>
      <c r="C1284" s="27">
        <v>1128299</v>
      </c>
      <c r="D1284" s="28">
        <v>44479</v>
      </c>
      <c r="E1284" s="27" t="s">
        <v>35</v>
      </c>
      <c r="F1284" s="27" t="s">
        <v>68</v>
      </c>
      <c r="G1284" s="27" t="s">
        <v>69</v>
      </c>
      <c r="H1284" s="27" t="s">
        <v>24</v>
      </c>
      <c r="I1284" s="29">
        <v>0.55000000000000004</v>
      </c>
      <c r="J1284" s="30">
        <v>4750</v>
      </c>
      <c r="K1284" s="31">
        <f t="shared" si="10"/>
        <v>2612.5</v>
      </c>
      <c r="L1284" s="31">
        <f t="shared" si="11"/>
        <v>653.125</v>
      </c>
      <c r="M1284" s="32">
        <v>0.25</v>
      </c>
      <c r="O1284" s="37"/>
      <c r="P1284" s="38"/>
      <c r="Q1284" s="33"/>
      <c r="R1284" s="34"/>
    </row>
    <row r="1285" spans="1:18" ht="15.75" customHeight="1" x14ac:dyDescent="0.3">
      <c r="A1285" s="22"/>
      <c r="B1285" s="27" t="s">
        <v>34</v>
      </c>
      <c r="C1285" s="27">
        <v>1128299</v>
      </c>
      <c r="D1285" s="28">
        <v>44479</v>
      </c>
      <c r="E1285" s="27" t="s">
        <v>35</v>
      </c>
      <c r="F1285" s="27" t="s">
        <v>68</v>
      </c>
      <c r="G1285" s="27" t="s">
        <v>69</v>
      </c>
      <c r="H1285" s="27" t="s">
        <v>25</v>
      </c>
      <c r="I1285" s="29">
        <v>0.65000000000000013</v>
      </c>
      <c r="J1285" s="30">
        <v>4750</v>
      </c>
      <c r="K1285" s="31">
        <f t="shared" si="10"/>
        <v>3087.5000000000005</v>
      </c>
      <c r="L1285" s="31">
        <f t="shared" si="11"/>
        <v>617.50000000000011</v>
      </c>
      <c r="M1285" s="32">
        <v>0.2</v>
      </c>
      <c r="O1285" s="37"/>
      <c r="P1285" s="38"/>
      <c r="Q1285" s="33"/>
      <c r="R1285" s="34"/>
    </row>
    <row r="1286" spans="1:18" ht="15.75" customHeight="1" x14ac:dyDescent="0.3">
      <c r="A1286" s="22"/>
      <c r="B1286" s="27" t="s">
        <v>34</v>
      </c>
      <c r="C1286" s="27">
        <v>1128299</v>
      </c>
      <c r="D1286" s="28">
        <v>44479</v>
      </c>
      <c r="E1286" s="27" t="s">
        <v>35</v>
      </c>
      <c r="F1286" s="27" t="s">
        <v>68</v>
      </c>
      <c r="G1286" s="27" t="s">
        <v>69</v>
      </c>
      <c r="H1286" s="27" t="s">
        <v>26</v>
      </c>
      <c r="I1286" s="29">
        <v>0.60000000000000009</v>
      </c>
      <c r="J1286" s="30">
        <v>3000</v>
      </c>
      <c r="K1286" s="31">
        <f t="shared" si="10"/>
        <v>1800.0000000000002</v>
      </c>
      <c r="L1286" s="31">
        <f t="shared" si="11"/>
        <v>450.00000000000006</v>
      </c>
      <c r="M1286" s="32">
        <v>0.25</v>
      </c>
      <c r="O1286" s="37"/>
      <c r="P1286" s="38"/>
      <c r="Q1286" s="33"/>
      <c r="R1286" s="34"/>
    </row>
    <row r="1287" spans="1:18" ht="15.75" customHeight="1" x14ac:dyDescent="0.3">
      <c r="A1287" s="22"/>
      <c r="B1287" s="27" t="s">
        <v>34</v>
      </c>
      <c r="C1287" s="27">
        <v>1128299</v>
      </c>
      <c r="D1287" s="28">
        <v>44479</v>
      </c>
      <c r="E1287" s="27" t="s">
        <v>35</v>
      </c>
      <c r="F1287" s="27" t="s">
        <v>68</v>
      </c>
      <c r="G1287" s="27" t="s">
        <v>69</v>
      </c>
      <c r="H1287" s="27" t="s">
        <v>27</v>
      </c>
      <c r="I1287" s="29">
        <v>0.55000000000000004</v>
      </c>
      <c r="J1287" s="30">
        <v>2750</v>
      </c>
      <c r="K1287" s="31">
        <f t="shared" si="10"/>
        <v>1512.5000000000002</v>
      </c>
      <c r="L1287" s="31">
        <f t="shared" si="11"/>
        <v>378.12500000000006</v>
      </c>
      <c r="M1287" s="32">
        <v>0.25</v>
      </c>
      <c r="O1287" s="37"/>
      <c r="P1287" s="38"/>
      <c r="Q1287" s="33"/>
      <c r="R1287" s="34"/>
    </row>
    <row r="1288" spans="1:18" ht="15.75" customHeight="1" x14ac:dyDescent="0.3">
      <c r="A1288" s="22"/>
      <c r="B1288" s="27" t="s">
        <v>34</v>
      </c>
      <c r="C1288" s="27">
        <v>1128299</v>
      </c>
      <c r="D1288" s="28">
        <v>44479</v>
      </c>
      <c r="E1288" s="27" t="s">
        <v>35</v>
      </c>
      <c r="F1288" s="27" t="s">
        <v>68</v>
      </c>
      <c r="G1288" s="27" t="s">
        <v>69</v>
      </c>
      <c r="H1288" s="27" t="s">
        <v>28</v>
      </c>
      <c r="I1288" s="29">
        <v>0.65</v>
      </c>
      <c r="J1288" s="30">
        <v>2500</v>
      </c>
      <c r="K1288" s="31">
        <f t="shared" si="10"/>
        <v>1625</v>
      </c>
      <c r="L1288" s="31">
        <f t="shared" si="11"/>
        <v>243.75</v>
      </c>
      <c r="M1288" s="32">
        <v>0.15</v>
      </c>
      <c r="O1288" s="37"/>
      <c r="P1288" s="38"/>
      <c r="Q1288" s="33"/>
      <c r="R1288" s="34"/>
    </row>
    <row r="1289" spans="1:18" ht="15.75" customHeight="1" x14ac:dyDescent="0.3">
      <c r="A1289" s="22"/>
      <c r="B1289" s="27" t="s">
        <v>34</v>
      </c>
      <c r="C1289" s="27">
        <v>1128299</v>
      </c>
      <c r="D1289" s="28">
        <v>44479</v>
      </c>
      <c r="E1289" s="27" t="s">
        <v>35</v>
      </c>
      <c r="F1289" s="27" t="s">
        <v>68</v>
      </c>
      <c r="G1289" s="27" t="s">
        <v>69</v>
      </c>
      <c r="H1289" s="27" t="s">
        <v>29</v>
      </c>
      <c r="I1289" s="29">
        <v>0.70000000000000007</v>
      </c>
      <c r="J1289" s="30">
        <v>3000</v>
      </c>
      <c r="K1289" s="31">
        <f t="shared" si="10"/>
        <v>2100</v>
      </c>
      <c r="L1289" s="31">
        <f t="shared" si="11"/>
        <v>840</v>
      </c>
      <c r="M1289" s="32">
        <v>0.4</v>
      </c>
      <c r="O1289" s="37"/>
      <c r="P1289" s="38"/>
      <c r="Q1289" s="33"/>
      <c r="R1289" s="34"/>
    </row>
    <row r="1290" spans="1:18" ht="15.75" customHeight="1" x14ac:dyDescent="0.3">
      <c r="A1290" s="22"/>
      <c r="B1290" s="27" t="s">
        <v>34</v>
      </c>
      <c r="C1290" s="27">
        <v>1128299</v>
      </c>
      <c r="D1290" s="28">
        <v>44510</v>
      </c>
      <c r="E1290" s="27" t="s">
        <v>35</v>
      </c>
      <c r="F1290" s="27" t="s">
        <v>68</v>
      </c>
      <c r="G1290" s="27" t="s">
        <v>69</v>
      </c>
      <c r="H1290" s="27" t="s">
        <v>24</v>
      </c>
      <c r="I1290" s="29">
        <v>0.55000000000000004</v>
      </c>
      <c r="J1290" s="30">
        <v>5250</v>
      </c>
      <c r="K1290" s="31">
        <f t="shared" si="10"/>
        <v>2887.5000000000005</v>
      </c>
      <c r="L1290" s="31">
        <f t="shared" si="11"/>
        <v>721.87500000000011</v>
      </c>
      <c r="M1290" s="32">
        <v>0.25</v>
      </c>
      <c r="O1290" s="37"/>
      <c r="P1290" s="38"/>
      <c r="Q1290" s="33"/>
      <c r="R1290" s="34"/>
    </row>
    <row r="1291" spans="1:18" ht="15.75" customHeight="1" x14ac:dyDescent="0.3">
      <c r="A1291" s="22"/>
      <c r="B1291" s="27" t="s">
        <v>34</v>
      </c>
      <c r="C1291" s="27">
        <v>1128299</v>
      </c>
      <c r="D1291" s="28">
        <v>44510</v>
      </c>
      <c r="E1291" s="27" t="s">
        <v>35</v>
      </c>
      <c r="F1291" s="27" t="s">
        <v>68</v>
      </c>
      <c r="G1291" s="27" t="s">
        <v>69</v>
      </c>
      <c r="H1291" s="27" t="s">
        <v>25</v>
      </c>
      <c r="I1291" s="29">
        <v>0.60000000000000009</v>
      </c>
      <c r="J1291" s="30">
        <v>6000</v>
      </c>
      <c r="K1291" s="31">
        <f t="shared" si="10"/>
        <v>3600.0000000000005</v>
      </c>
      <c r="L1291" s="31">
        <f t="shared" si="11"/>
        <v>720.00000000000011</v>
      </c>
      <c r="M1291" s="32">
        <v>0.2</v>
      </c>
      <c r="O1291" s="37"/>
      <c r="P1291" s="38"/>
      <c r="Q1291" s="33"/>
      <c r="R1291" s="34"/>
    </row>
    <row r="1292" spans="1:18" ht="15.75" customHeight="1" x14ac:dyDescent="0.3">
      <c r="A1292" s="22"/>
      <c r="B1292" s="27" t="s">
        <v>34</v>
      </c>
      <c r="C1292" s="27">
        <v>1128299</v>
      </c>
      <c r="D1292" s="28">
        <v>44510</v>
      </c>
      <c r="E1292" s="27" t="s">
        <v>35</v>
      </c>
      <c r="F1292" s="27" t="s">
        <v>68</v>
      </c>
      <c r="G1292" s="27" t="s">
        <v>69</v>
      </c>
      <c r="H1292" s="27" t="s">
        <v>26</v>
      </c>
      <c r="I1292" s="29">
        <v>0.55000000000000004</v>
      </c>
      <c r="J1292" s="30">
        <v>4250</v>
      </c>
      <c r="K1292" s="31">
        <f t="shared" si="10"/>
        <v>2337.5</v>
      </c>
      <c r="L1292" s="31">
        <f t="shared" si="11"/>
        <v>584.375</v>
      </c>
      <c r="M1292" s="32">
        <v>0.25</v>
      </c>
      <c r="O1292" s="37"/>
      <c r="P1292" s="38"/>
      <c r="Q1292" s="33"/>
      <c r="R1292" s="34"/>
    </row>
    <row r="1293" spans="1:18" ht="15.75" customHeight="1" x14ac:dyDescent="0.3">
      <c r="A1293" s="22"/>
      <c r="B1293" s="27" t="s">
        <v>34</v>
      </c>
      <c r="C1293" s="27">
        <v>1128299</v>
      </c>
      <c r="D1293" s="28">
        <v>44510</v>
      </c>
      <c r="E1293" s="27" t="s">
        <v>35</v>
      </c>
      <c r="F1293" s="27" t="s">
        <v>68</v>
      </c>
      <c r="G1293" s="27" t="s">
        <v>69</v>
      </c>
      <c r="H1293" s="27" t="s">
        <v>27</v>
      </c>
      <c r="I1293" s="29">
        <v>0.65000000000000013</v>
      </c>
      <c r="J1293" s="30">
        <v>4000</v>
      </c>
      <c r="K1293" s="31">
        <f t="shared" si="10"/>
        <v>2600.0000000000005</v>
      </c>
      <c r="L1293" s="31">
        <f t="shared" si="11"/>
        <v>650.00000000000011</v>
      </c>
      <c r="M1293" s="32">
        <v>0.25</v>
      </c>
      <c r="O1293" s="37"/>
      <c r="P1293" s="38"/>
      <c r="Q1293" s="33"/>
      <c r="R1293" s="34"/>
    </row>
    <row r="1294" spans="1:18" ht="15.75" customHeight="1" x14ac:dyDescent="0.3">
      <c r="A1294" s="22"/>
      <c r="B1294" s="27" t="s">
        <v>34</v>
      </c>
      <c r="C1294" s="27">
        <v>1128299</v>
      </c>
      <c r="D1294" s="28">
        <v>44510</v>
      </c>
      <c r="E1294" s="27" t="s">
        <v>35</v>
      </c>
      <c r="F1294" s="27" t="s">
        <v>68</v>
      </c>
      <c r="G1294" s="27" t="s">
        <v>69</v>
      </c>
      <c r="H1294" s="27" t="s">
        <v>28</v>
      </c>
      <c r="I1294" s="29">
        <v>0.85000000000000009</v>
      </c>
      <c r="J1294" s="30">
        <v>3750</v>
      </c>
      <c r="K1294" s="31">
        <f t="shared" si="10"/>
        <v>3187.5000000000005</v>
      </c>
      <c r="L1294" s="31">
        <f t="shared" si="11"/>
        <v>478.12500000000006</v>
      </c>
      <c r="M1294" s="32">
        <v>0.15</v>
      </c>
      <c r="O1294" s="37"/>
      <c r="P1294" s="38"/>
      <c r="Q1294" s="33"/>
      <c r="R1294" s="34"/>
    </row>
    <row r="1295" spans="1:18" ht="15.75" customHeight="1" x14ac:dyDescent="0.3">
      <c r="A1295" s="22"/>
      <c r="B1295" s="27" t="s">
        <v>34</v>
      </c>
      <c r="C1295" s="27">
        <v>1128299</v>
      </c>
      <c r="D1295" s="28">
        <v>44510</v>
      </c>
      <c r="E1295" s="27" t="s">
        <v>35</v>
      </c>
      <c r="F1295" s="27" t="s">
        <v>68</v>
      </c>
      <c r="G1295" s="27" t="s">
        <v>69</v>
      </c>
      <c r="H1295" s="27" t="s">
        <v>29</v>
      </c>
      <c r="I1295" s="29">
        <v>0.90000000000000013</v>
      </c>
      <c r="J1295" s="30">
        <v>5000</v>
      </c>
      <c r="K1295" s="31">
        <f t="shared" si="10"/>
        <v>4500.0000000000009</v>
      </c>
      <c r="L1295" s="31">
        <f t="shared" si="11"/>
        <v>1800.0000000000005</v>
      </c>
      <c r="M1295" s="32">
        <v>0.4</v>
      </c>
      <c r="O1295" s="37"/>
      <c r="P1295" s="38"/>
      <c r="Q1295" s="33"/>
      <c r="R1295" s="34"/>
    </row>
    <row r="1296" spans="1:18" ht="15.75" customHeight="1" x14ac:dyDescent="0.3">
      <c r="A1296" s="22"/>
      <c r="B1296" s="27" t="s">
        <v>34</v>
      </c>
      <c r="C1296" s="27">
        <v>1128299</v>
      </c>
      <c r="D1296" s="28">
        <v>44539</v>
      </c>
      <c r="E1296" s="27" t="s">
        <v>35</v>
      </c>
      <c r="F1296" s="27" t="s">
        <v>68</v>
      </c>
      <c r="G1296" s="27" t="s">
        <v>69</v>
      </c>
      <c r="H1296" s="27" t="s">
        <v>24</v>
      </c>
      <c r="I1296" s="29">
        <v>0.75000000000000011</v>
      </c>
      <c r="J1296" s="30">
        <v>7000</v>
      </c>
      <c r="K1296" s="31">
        <f t="shared" si="10"/>
        <v>5250.0000000000009</v>
      </c>
      <c r="L1296" s="31">
        <f t="shared" si="11"/>
        <v>1312.5000000000002</v>
      </c>
      <c r="M1296" s="32">
        <v>0.25</v>
      </c>
      <c r="O1296" s="37"/>
      <c r="P1296" s="38"/>
      <c r="Q1296" s="33"/>
      <c r="R1296" s="34"/>
    </row>
    <row r="1297" spans="1:18" ht="15.75" customHeight="1" x14ac:dyDescent="0.3">
      <c r="A1297" s="22"/>
      <c r="B1297" s="27" t="s">
        <v>34</v>
      </c>
      <c r="C1297" s="27">
        <v>1128299</v>
      </c>
      <c r="D1297" s="28">
        <v>44539</v>
      </c>
      <c r="E1297" s="27" t="s">
        <v>35</v>
      </c>
      <c r="F1297" s="27" t="s">
        <v>68</v>
      </c>
      <c r="G1297" s="27" t="s">
        <v>69</v>
      </c>
      <c r="H1297" s="27" t="s">
        <v>25</v>
      </c>
      <c r="I1297" s="29">
        <v>0.8500000000000002</v>
      </c>
      <c r="J1297" s="30">
        <v>7000</v>
      </c>
      <c r="K1297" s="31">
        <f t="shared" si="10"/>
        <v>5950.0000000000018</v>
      </c>
      <c r="L1297" s="31">
        <f t="shared" si="11"/>
        <v>1190.0000000000005</v>
      </c>
      <c r="M1297" s="32">
        <v>0.2</v>
      </c>
      <c r="O1297" s="37"/>
      <c r="P1297" s="38"/>
      <c r="Q1297" s="33"/>
      <c r="R1297" s="34"/>
    </row>
    <row r="1298" spans="1:18" ht="15.75" customHeight="1" x14ac:dyDescent="0.3">
      <c r="A1298" s="22"/>
      <c r="B1298" s="27" t="s">
        <v>34</v>
      </c>
      <c r="C1298" s="27">
        <v>1128299</v>
      </c>
      <c r="D1298" s="28">
        <v>44539</v>
      </c>
      <c r="E1298" s="27" t="s">
        <v>35</v>
      </c>
      <c r="F1298" s="27" t="s">
        <v>68</v>
      </c>
      <c r="G1298" s="27" t="s">
        <v>69</v>
      </c>
      <c r="H1298" s="27" t="s">
        <v>26</v>
      </c>
      <c r="I1298" s="29">
        <v>0.80000000000000016</v>
      </c>
      <c r="J1298" s="30">
        <v>5000</v>
      </c>
      <c r="K1298" s="31">
        <f t="shared" si="10"/>
        <v>4000.0000000000009</v>
      </c>
      <c r="L1298" s="31">
        <f t="shared" si="11"/>
        <v>1000.0000000000002</v>
      </c>
      <c r="M1298" s="32">
        <v>0.25</v>
      </c>
      <c r="O1298" s="37"/>
      <c r="P1298" s="38"/>
      <c r="Q1298" s="33"/>
      <c r="R1298" s="34"/>
    </row>
    <row r="1299" spans="1:18" ht="15.75" customHeight="1" x14ac:dyDescent="0.3">
      <c r="A1299" s="22"/>
      <c r="B1299" s="27" t="s">
        <v>34</v>
      </c>
      <c r="C1299" s="27">
        <v>1128299</v>
      </c>
      <c r="D1299" s="28">
        <v>44539</v>
      </c>
      <c r="E1299" s="27" t="s">
        <v>35</v>
      </c>
      <c r="F1299" s="27" t="s">
        <v>68</v>
      </c>
      <c r="G1299" s="27" t="s">
        <v>69</v>
      </c>
      <c r="H1299" s="27" t="s">
        <v>27</v>
      </c>
      <c r="I1299" s="29">
        <v>0.80000000000000016</v>
      </c>
      <c r="J1299" s="30">
        <v>5000</v>
      </c>
      <c r="K1299" s="31">
        <f t="shared" si="10"/>
        <v>4000.0000000000009</v>
      </c>
      <c r="L1299" s="31">
        <f t="shared" si="11"/>
        <v>1000.0000000000002</v>
      </c>
      <c r="M1299" s="32">
        <v>0.25</v>
      </c>
      <c r="O1299" s="37"/>
      <c r="P1299" s="38"/>
      <c r="Q1299" s="33"/>
      <c r="R1299" s="34"/>
    </row>
    <row r="1300" spans="1:18" ht="15.75" customHeight="1" x14ac:dyDescent="0.3">
      <c r="A1300" s="22"/>
      <c r="B1300" s="27" t="s">
        <v>34</v>
      </c>
      <c r="C1300" s="27">
        <v>1128299</v>
      </c>
      <c r="D1300" s="28">
        <v>44539</v>
      </c>
      <c r="E1300" s="27" t="s">
        <v>35</v>
      </c>
      <c r="F1300" s="27" t="s">
        <v>68</v>
      </c>
      <c r="G1300" s="27" t="s">
        <v>69</v>
      </c>
      <c r="H1300" s="27" t="s">
        <v>28</v>
      </c>
      <c r="I1300" s="29">
        <v>0.90000000000000013</v>
      </c>
      <c r="J1300" s="30">
        <v>4250</v>
      </c>
      <c r="K1300" s="31">
        <f t="shared" si="10"/>
        <v>3825.0000000000005</v>
      </c>
      <c r="L1300" s="31">
        <f t="shared" si="11"/>
        <v>573.75</v>
      </c>
      <c r="M1300" s="32">
        <v>0.15</v>
      </c>
      <c r="O1300" s="37"/>
      <c r="P1300" s="38"/>
      <c r="Q1300" s="33"/>
      <c r="R1300" s="34"/>
    </row>
    <row r="1301" spans="1:18" ht="15.75" customHeight="1" x14ac:dyDescent="0.3">
      <c r="A1301" s="22"/>
      <c r="B1301" s="27" t="s">
        <v>34</v>
      </c>
      <c r="C1301" s="27">
        <v>1128299</v>
      </c>
      <c r="D1301" s="28">
        <v>44539</v>
      </c>
      <c r="E1301" s="27" t="s">
        <v>35</v>
      </c>
      <c r="F1301" s="27" t="s">
        <v>68</v>
      </c>
      <c r="G1301" s="27" t="s">
        <v>69</v>
      </c>
      <c r="H1301" s="27" t="s">
        <v>29</v>
      </c>
      <c r="I1301" s="29">
        <v>0.95000000000000018</v>
      </c>
      <c r="J1301" s="30">
        <v>5250</v>
      </c>
      <c r="K1301" s="31">
        <f t="shared" si="10"/>
        <v>4987.5000000000009</v>
      </c>
      <c r="L1301" s="31">
        <f t="shared" si="11"/>
        <v>1995.0000000000005</v>
      </c>
      <c r="M1301" s="32">
        <v>0.4</v>
      </c>
      <c r="O1301" s="37"/>
      <c r="P1301" s="38"/>
      <c r="Q1301" s="33"/>
      <c r="R1301" s="34"/>
    </row>
    <row r="1302" spans="1:18" ht="15.75" customHeight="1" x14ac:dyDescent="0.3">
      <c r="A1302" s="22" t="s">
        <v>46</v>
      </c>
      <c r="B1302" s="27" t="s">
        <v>34</v>
      </c>
      <c r="C1302" s="27">
        <v>1128299</v>
      </c>
      <c r="D1302" s="28">
        <v>44213</v>
      </c>
      <c r="E1302" s="27" t="s">
        <v>35</v>
      </c>
      <c r="F1302" s="27" t="s">
        <v>70</v>
      </c>
      <c r="G1302" s="27" t="s">
        <v>71</v>
      </c>
      <c r="H1302" s="27" t="s">
        <v>24</v>
      </c>
      <c r="I1302" s="29">
        <v>0.4</v>
      </c>
      <c r="J1302" s="30">
        <v>4250</v>
      </c>
      <c r="K1302" s="31">
        <f t="shared" si="10"/>
        <v>1700</v>
      </c>
      <c r="L1302" s="31">
        <f t="shared" si="11"/>
        <v>510</v>
      </c>
      <c r="M1302" s="32">
        <v>0.3</v>
      </c>
      <c r="O1302" s="37"/>
      <c r="P1302" s="38">
        <f>Data!$I1302+0.05</f>
        <v>0.45</v>
      </c>
      <c r="Q1302" s="33">
        <f>Data!$J1302+500</f>
        <v>4750</v>
      </c>
      <c r="R1302" s="34">
        <f>Data!$M1302+5%</f>
        <v>0.35</v>
      </c>
    </row>
    <row r="1303" spans="1:18" ht="15.75" customHeight="1" x14ac:dyDescent="0.3">
      <c r="A1303" s="22"/>
      <c r="B1303" s="27" t="s">
        <v>34</v>
      </c>
      <c r="C1303" s="27">
        <v>1128299</v>
      </c>
      <c r="D1303" s="28">
        <v>44213</v>
      </c>
      <c r="E1303" s="27" t="s">
        <v>35</v>
      </c>
      <c r="F1303" s="27" t="s">
        <v>70</v>
      </c>
      <c r="G1303" s="27" t="s">
        <v>71</v>
      </c>
      <c r="H1303" s="27" t="s">
        <v>25</v>
      </c>
      <c r="I1303" s="29">
        <v>0.5</v>
      </c>
      <c r="J1303" s="30">
        <v>4250</v>
      </c>
      <c r="K1303" s="31">
        <f t="shared" si="10"/>
        <v>2125</v>
      </c>
      <c r="L1303" s="31">
        <f t="shared" si="11"/>
        <v>531.25</v>
      </c>
      <c r="M1303" s="32">
        <v>0.25</v>
      </c>
      <c r="O1303" s="37"/>
      <c r="P1303" s="38">
        <f>Data!$I1303+0.05</f>
        <v>0.55000000000000004</v>
      </c>
      <c r="Q1303" s="33">
        <f>Data!$J1303+500</f>
        <v>4750</v>
      </c>
      <c r="R1303" s="34">
        <f>Data!$M1303+5%</f>
        <v>0.3</v>
      </c>
    </row>
    <row r="1304" spans="1:18" ht="15.75" customHeight="1" x14ac:dyDescent="0.3">
      <c r="A1304" s="22"/>
      <c r="B1304" s="27" t="s">
        <v>34</v>
      </c>
      <c r="C1304" s="27">
        <v>1128299</v>
      </c>
      <c r="D1304" s="28">
        <v>44213</v>
      </c>
      <c r="E1304" s="27" t="s">
        <v>35</v>
      </c>
      <c r="F1304" s="27" t="s">
        <v>70</v>
      </c>
      <c r="G1304" s="27" t="s">
        <v>71</v>
      </c>
      <c r="H1304" s="27" t="s">
        <v>26</v>
      </c>
      <c r="I1304" s="29">
        <v>0.5</v>
      </c>
      <c r="J1304" s="30">
        <v>4250</v>
      </c>
      <c r="K1304" s="31">
        <f t="shared" si="10"/>
        <v>2125</v>
      </c>
      <c r="L1304" s="31">
        <f t="shared" si="11"/>
        <v>637.5</v>
      </c>
      <c r="M1304" s="32">
        <v>0.3</v>
      </c>
      <c r="O1304" s="37"/>
      <c r="P1304" s="38">
        <f>Data!$I1304+0.05</f>
        <v>0.55000000000000004</v>
      </c>
      <c r="Q1304" s="33">
        <f>Data!$J1304+500</f>
        <v>4750</v>
      </c>
      <c r="R1304" s="34">
        <f>Data!$M1304+5%</f>
        <v>0.35</v>
      </c>
    </row>
    <row r="1305" spans="1:18" ht="15.75" customHeight="1" x14ac:dyDescent="0.3">
      <c r="A1305" s="22"/>
      <c r="B1305" s="27" t="s">
        <v>34</v>
      </c>
      <c r="C1305" s="27">
        <v>1128299</v>
      </c>
      <c r="D1305" s="28">
        <v>44213</v>
      </c>
      <c r="E1305" s="27" t="s">
        <v>35</v>
      </c>
      <c r="F1305" s="27" t="s">
        <v>70</v>
      </c>
      <c r="G1305" s="27" t="s">
        <v>71</v>
      </c>
      <c r="H1305" s="27" t="s">
        <v>27</v>
      </c>
      <c r="I1305" s="29">
        <v>0.5</v>
      </c>
      <c r="J1305" s="30">
        <v>2750</v>
      </c>
      <c r="K1305" s="31">
        <f t="shared" si="10"/>
        <v>1375</v>
      </c>
      <c r="L1305" s="31">
        <f t="shared" si="11"/>
        <v>412.5</v>
      </c>
      <c r="M1305" s="32">
        <v>0.3</v>
      </c>
      <c r="O1305" s="37"/>
      <c r="P1305" s="38">
        <f>Data!$I1305+0.05</f>
        <v>0.55000000000000004</v>
      </c>
      <c r="Q1305" s="33">
        <f>Data!$J1305+500</f>
        <v>3250</v>
      </c>
      <c r="R1305" s="34">
        <f>Data!$M1305+5%</f>
        <v>0.35</v>
      </c>
    </row>
    <row r="1306" spans="1:18" ht="15.75" customHeight="1" x14ac:dyDescent="0.3">
      <c r="A1306" s="22"/>
      <c r="B1306" s="27" t="s">
        <v>34</v>
      </c>
      <c r="C1306" s="27">
        <v>1128299</v>
      </c>
      <c r="D1306" s="28">
        <v>44213</v>
      </c>
      <c r="E1306" s="27" t="s">
        <v>35</v>
      </c>
      <c r="F1306" s="27" t="s">
        <v>70</v>
      </c>
      <c r="G1306" s="27" t="s">
        <v>71</v>
      </c>
      <c r="H1306" s="27" t="s">
        <v>28</v>
      </c>
      <c r="I1306" s="29">
        <v>0.55000000000000004</v>
      </c>
      <c r="J1306" s="30">
        <v>2250</v>
      </c>
      <c r="K1306" s="31">
        <f t="shared" si="10"/>
        <v>1237.5</v>
      </c>
      <c r="L1306" s="31">
        <f t="shared" si="11"/>
        <v>247.5</v>
      </c>
      <c r="M1306" s="32">
        <v>0.2</v>
      </c>
      <c r="O1306" s="37"/>
      <c r="P1306" s="38">
        <f>Data!$I1306+0.05</f>
        <v>0.60000000000000009</v>
      </c>
      <c r="Q1306" s="33">
        <f>Data!$J1306+500</f>
        <v>2750</v>
      </c>
      <c r="R1306" s="34">
        <f>Data!$M1306+5%</f>
        <v>0.25</v>
      </c>
    </row>
    <row r="1307" spans="1:18" ht="15.75" customHeight="1" x14ac:dyDescent="0.3">
      <c r="A1307" s="22"/>
      <c r="B1307" s="27" t="s">
        <v>34</v>
      </c>
      <c r="C1307" s="27">
        <v>1128299</v>
      </c>
      <c r="D1307" s="28">
        <v>44213</v>
      </c>
      <c r="E1307" s="27" t="s">
        <v>35</v>
      </c>
      <c r="F1307" s="27" t="s">
        <v>70</v>
      </c>
      <c r="G1307" s="27" t="s">
        <v>71</v>
      </c>
      <c r="H1307" s="27" t="s">
        <v>29</v>
      </c>
      <c r="I1307" s="29">
        <v>0.5</v>
      </c>
      <c r="J1307" s="30">
        <v>4750</v>
      </c>
      <c r="K1307" s="31">
        <f t="shared" si="10"/>
        <v>2375</v>
      </c>
      <c r="L1307" s="31">
        <f t="shared" si="11"/>
        <v>1068.75</v>
      </c>
      <c r="M1307" s="32">
        <v>0.45</v>
      </c>
      <c r="O1307" s="37"/>
      <c r="P1307" s="38">
        <f>Data!$I1307+0.05</f>
        <v>0.55000000000000004</v>
      </c>
      <c r="Q1307" s="33">
        <f>Data!$J1307+500</f>
        <v>5250</v>
      </c>
      <c r="R1307" s="34">
        <f>Data!$M1307+5%</f>
        <v>0.5</v>
      </c>
    </row>
    <row r="1308" spans="1:18" ht="15.75" customHeight="1" x14ac:dyDescent="0.3">
      <c r="A1308" s="22"/>
      <c r="B1308" s="27" t="s">
        <v>34</v>
      </c>
      <c r="C1308" s="27">
        <v>1128299</v>
      </c>
      <c r="D1308" s="28">
        <v>44244</v>
      </c>
      <c r="E1308" s="27" t="s">
        <v>35</v>
      </c>
      <c r="F1308" s="27" t="s">
        <v>70</v>
      </c>
      <c r="G1308" s="27" t="s">
        <v>71</v>
      </c>
      <c r="H1308" s="27" t="s">
        <v>24</v>
      </c>
      <c r="I1308" s="29">
        <v>0.4</v>
      </c>
      <c r="J1308" s="30">
        <v>5250</v>
      </c>
      <c r="K1308" s="31">
        <f t="shared" si="10"/>
        <v>2100</v>
      </c>
      <c r="L1308" s="31">
        <f t="shared" si="11"/>
        <v>630</v>
      </c>
      <c r="M1308" s="32">
        <v>0.3</v>
      </c>
      <c r="O1308" s="37"/>
      <c r="P1308" s="38">
        <f>Data!$I1308+0.05</f>
        <v>0.45</v>
      </c>
      <c r="Q1308" s="33">
        <f>Data!$J1308+500</f>
        <v>5750</v>
      </c>
      <c r="R1308" s="34">
        <f>Data!$M1308+5%</f>
        <v>0.35</v>
      </c>
    </row>
    <row r="1309" spans="1:18" ht="15.75" customHeight="1" x14ac:dyDescent="0.3">
      <c r="A1309" s="22"/>
      <c r="B1309" s="27" t="s">
        <v>34</v>
      </c>
      <c r="C1309" s="27">
        <v>1128299</v>
      </c>
      <c r="D1309" s="28">
        <v>44244</v>
      </c>
      <c r="E1309" s="27" t="s">
        <v>35</v>
      </c>
      <c r="F1309" s="27" t="s">
        <v>70</v>
      </c>
      <c r="G1309" s="27" t="s">
        <v>71</v>
      </c>
      <c r="H1309" s="27" t="s">
        <v>25</v>
      </c>
      <c r="I1309" s="29">
        <v>0.5</v>
      </c>
      <c r="J1309" s="30">
        <v>4250</v>
      </c>
      <c r="K1309" s="31">
        <f t="shared" si="10"/>
        <v>2125</v>
      </c>
      <c r="L1309" s="31">
        <f t="shared" si="11"/>
        <v>531.25</v>
      </c>
      <c r="M1309" s="32">
        <v>0.25</v>
      </c>
      <c r="O1309" s="37"/>
      <c r="P1309" s="38">
        <f>Data!$I1309+0.05</f>
        <v>0.55000000000000004</v>
      </c>
      <c r="Q1309" s="33">
        <f>Data!$J1309+500</f>
        <v>4750</v>
      </c>
      <c r="R1309" s="34">
        <f>Data!$M1309+5%</f>
        <v>0.3</v>
      </c>
    </row>
    <row r="1310" spans="1:18" ht="15.75" customHeight="1" x14ac:dyDescent="0.3">
      <c r="A1310" s="22"/>
      <c r="B1310" s="27" t="s">
        <v>34</v>
      </c>
      <c r="C1310" s="27">
        <v>1128299</v>
      </c>
      <c r="D1310" s="28">
        <v>44244</v>
      </c>
      <c r="E1310" s="27" t="s">
        <v>35</v>
      </c>
      <c r="F1310" s="27" t="s">
        <v>70</v>
      </c>
      <c r="G1310" s="27" t="s">
        <v>71</v>
      </c>
      <c r="H1310" s="27" t="s">
        <v>26</v>
      </c>
      <c r="I1310" s="29">
        <v>0.5</v>
      </c>
      <c r="J1310" s="30">
        <v>4250</v>
      </c>
      <c r="K1310" s="31">
        <f t="shared" si="10"/>
        <v>2125</v>
      </c>
      <c r="L1310" s="31">
        <f t="shared" si="11"/>
        <v>637.5</v>
      </c>
      <c r="M1310" s="32">
        <v>0.3</v>
      </c>
      <c r="O1310" s="37"/>
      <c r="P1310" s="38">
        <f>Data!$I1310+0.05</f>
        <v>0.55000000000000004</v>
      </c>
      <c r="Q1310" s="33">
        <f>Data!$J1310+500</f>
        <v>4750</v>
      </c>
      <c r="R1310" s="34">
        <f>Data!$M1310+5%</f>
        <v>0.35</v>
      </c>
    </row>
    <row r="1311" spans="1:18" ht="15.75" customHeight="1" x14ac:dyDescent="0.3">
      <c r="A1311" s="22"/>
      <c r="B1311" s="27" t="s">
        <v>34</v>
      </c>
      <c r="C1311" s="27">
        <v>1128299</v>
      </c>
      <c r="D1311" s="28">
        <v>44244</v>
      </c>
      <c r="E1311" s="27" t="s">
        <v>35</v>
      </c>
      <c r="F1311" s="27" t="s">
        <v>70</v>
      </c>
      <c r="G1311" s="27" t="s">
        <v>71</v>
      </c>
      <c r="H1311" s="27" t="s">
        <v>27</v>
      </c>
      <c r="I1311" s="29">
        <v>0.5</v>
      </c>
      <c r="J1311" s="30">
        <v>2750</v>
      </c>
      <c r="K1311" s="31">
        <f t="shared" si="10"/>
        <v>1375</v>
      </c>
      <c r="L1311" s="31">
        <f t="shared" si="11"/>
        <v>412.5</v>
      </c>
      <c r="M1311" s="32">
        <v>0.3</v>
      </c>
      <c r="O1311" s="37"/>
      <c r="P1311" s="38">
        <f>Data!$I1311+0.05</f>
        <v>0.55000000000000004</v>
      </c>
      <c r="Q1311" s="33">
        <f>Data!$J1311+500</f>
        <v>3250</v>
      </c>
      <c r="R1311" s="34">
        <f>Data!$M1311+5%</f>
        <v>0.35</v>
      </c>
    </row>
    <row r="1312" spans="1:18" ht="15.75" customHeight="1" x14ac:dyDescent="0.3">
      <c r="A1312" s="22"/>
      <c r="B1312" s="27" t="s">
        <v>34</v>
      </c>
      <c r="C1312" s="27">
        <v>1128299</v>
      </c>
      <c r="D1312" s="28">
        <v>44244</v>
      </c>
      <c r="E1312" s="27" t="s">
        <v>35</v>
      </c>
      <c r="F1312" s="27" t="s">
        <v>70</v>
      </c>
      <c r="G1312" s="27" t="s">
        <v>71</v>
      </c>
      <c r="H1312" s="27" t="s">
        <v>28</v>
      </c>
      <c r="I1312" s="29">
        <v>0.55000000000000004</v>
      </c>
      <c r="J1312" s="30">
        <v>2000</v>
      </c>
      <c r="K1312" s="31">
        <f t="shared" si="10"/>
        <v>1100</v>
      </c>
      <c r="L1312" s="31">
        <f t="shared" si="11"/>
        <v>220</v>
      </c>
      <c r="M1312" s="32">
        <v>0.2</v>
      </c>
      <c r="O1312" s="37"/>
      <c r="P1312" s="38">
        <f>Data!$I1312+0.05</f>
        <v>0.60000000000000009</v>
      </c>
      <c r="Q1312" s="33">
        <f>Data!$J1312+500</f>
        <v>2500</v>
      </c>
      <c r="R1312" s="34">
        <f>Data!$M1312+5%</f>
        <v>0.25</v>
      </c>
    </row>
    <row r="1313" spans="1:18" ht="15.75" customHeight="1" x14ac:dyDescent="0.3">
      <c r="A1313" s="22"/>
      <c r="B1313" s="27" t="s">
        <v>34</v>
      </c>
      <c r="C1313" s="27">
        <v>1128299</v>
      </c>
      <c r="D1313" s="28">
        <v>44244</v>
      </c>
      <c r="E1313" s="27" t="s">
        <v>35</v>
      </c>
      <c r="F1313" s="27" t="s">
        <v>70</v>
      </c>
      <c r="G1313" s="27" t="s">
        <v>71</v>
      </c>
      <c r="H1313" s="27" t="s">
        <v>29</v>
      </c>
      <c r="I1313" s="29">
        <v>0.5</v>
      </c>
      <c r="J1313" s="30">
        <v>4000</v>
      </c>
      <c r="K1313" s="31">
        <f t="shared" si="10"/>
        <v>2000</v>
      </c>
      <c r="L1313" s="31">
        <f t="shared" si="11"/>
        <v>900</v>
      </c>
      <c r="M1313" s="32">
        <v>0.45</v>
      </c>
      <c r="O1313" s="37"/>
      <c r="P1313" s="38">
        <f>Data!$I1313+0.05</f>
        <v>0.55000000000000004</v>
      </c>
      <c r="Q1313" s="33">
        <f>Data!$J1313+500</f>
        <v>4500</v>
      </c>
      <c r="R1313" s="34">
        <f>Data!$M1313+5%</f>
        <v>0.5</v>
      </c>
    </row>
    <row r="1314" spans="1:18" ht="15.75" customHeight="1" x14ac:dyDescent="0.3">
      <c r="A1314" s="22"/>
      <c r="B1314" s="27" t="s">
        <v>34</v>
      </c>
      <c r="C1314" s="27">
        <v>1128299</v>
      </c>
      <c r="D1314" s="28">
        <v>44271</v>
      </c>
      <c r="E1314" s="27" t="s">
        <v>35</v>
      </c>
      <c r="F1314" s="27" t="s">
        <v>70</v>
      </c>
      <c r="G1314" s="27" t="s">
        <v>71</v>
      </c>
      <c r="H1314" s="27" t="s">
        <v>24</v>
      </c>
      <c r="I1314" s="29">
        <v>0.5</v>
      </c>
      <c r="J1314" s="30">
        <v>5500</v>
      </c>
      <c r="K1314" s="31">
        <f t="shared" si="10"/>
        <v>2750</v>
      </c>
      <c r="L1314" s="31">
        <f t="shared" si="11"/>
        <v>825</v>
      </c>
      <c r="M1314" s="32">
        <v>0.3</v>
      </c>
      <c r="O1314" s="37"/>
      <c r="P1314" s="38">
        <f>Data!$I1314+0.05</f>
        <v>0.55000000000000004</v>
      </c>
      <c r="Q1314" s="33">
        <f>Data!$J1314+500</f>
        <v>6000</v>
      </c>
      <c r="R1314" s="34">
        <f>Data!$M1314+5%</f>
        <v>0.35</v>
      </c>
    </row>
    <row r="1315" spans="1:18" ht="15.75" customHeight="1" x14ac:dyDescent="0.3">
      <c r="A1315" s="22"/>
      <c r="B1315" s="27" t="s">
        <v>34</v>
      </c>
      <c r="C1315" s="27">
        <v>1128299</v>
      </c>
      <c r="D1315" s="28">
        <v>44271</v>
      </c>
      <c r="E1315" s="27" t="s">
        <v>35</v>
      </c>
      <c r="F1315" s="27" t="s">
        <v>70</v>
      </c>
      <c r="G1315" s="27" t="s">
        <v>71</v>
      </c>
      <c r="H1315" s="27" t="s">
        <v>25</v>
      </c>
      <c r="I1315" s="29">
        <v>0.6</v>
      </c>
      <c r="J1315" s="30">
        <v>4000</v>
      </c>
      <c r="K1315" s="31">
        <f t="shared" si="10"/>
        <v>2400</v>
      </c>
      <c r="L1315" s="31">
        <f t="shared" si="11"/>
        <v>600</v>
      </c>
      <c r="M1315" s="32">
        <v>0.25</v>
      </c>
      <c r="O1315" s="37"/>
      <c r="P1315" s="38">
        <f>Data!$I1315+0.05</f>
        <v>0.65</v>
      </c>
      <c r="Q1315" s="33">
        <f>Data!$J1315+500</f>
        <v>4500</v>
      </c>
      <c r="R1315" s="34">
        <f>Data!$M1315+5%</f>
        <v>0.3</v>
      </c>
    </row>
    <row r="1316" spans="1:18" ht="15.75" customHeight="1" x14ac:dyDescent="0.3">
      <c r="A1316" s="22"/>
      <c r="B1316" s="27" t="s">
        <v>34</v>
      </c>
      <c r="C1316" s="27">
        <v>1128299</v>
      </c>
      <c r="D1316" s="28">
        <v>44271</v>
      </c>
      <c r="E1316" s="27" t="s">
        <v>35</v>
      </c>
      <c r="F1316" s="27" t="s">
        <v>70</v>
      </c>
      <c r="G1316" s="27" t="s">
        <v>71</v>
      </c>
      <c r="H1316" s="27" t="s">
        <v>26</v>
      </c>
      <c r="I1316" s="29">
        <v>0.64999999999999991</v>
      </c>
      <c r="J1316" s="30">
        <v>4250</v>
      </c>
      <c r="K1316" s="31">
        <f t="shared" si="10"/>
        <v>2762.4999999999995</v>
      </c>
      <c r="L1316" s="31">
        <f t="shared" si="11"/>
        <v>828.74999999999989</v>
      </c>
      <c r="M1316" s="32">
        <v>0.3</v>
      </c>
      <c r="O1316" s="37"/>
      <c r="P1316" s="38">
        <f>Data!$I1316+0.05</f>
        <v>0.7</v>
      </c>
      <c r="Q1316" s="33">
        <f>Data!$J1316+500</f>
        <v>4750</v>
      </c>
      <c r="R1316" s="34">
        <f>Data!$M1316+5%</f>
        <v>0.35</v>
      </c>
    </row>
    <row r="1317" spans="1:18" ht="15.75" customHeight="1" x14ac:dyDescent="0.3">
      <c r="A1317" s="22"/>
      <c r="B1317" s="27" t="s">
        <v>34</v>
      </c>
      <c r="C1317" s="27">
        <v>1128299</v>
      </c>
      <c r="D1317" s="28">
        <v>44271</v>
      </c>
      <c r="E1317" s="27" t="s">
        <v>35</v>
      </c>
      <c r="F1317" s="27" t="s">
        <v>70</v>
      </c>
      <c r="G1317" s="27" t="s">
        <v>71</v>
      </c>
      <c r="H1317" s="27" t="s">
        <v>27</v>
      </c>
      <c r="I1317" s="29">
        <v>0.6</v>
      </c>
      <c r="J1317" s="30">
        <v>3250</v>
      </c>
      <c r="K1317" s="31">
        <f t="shared" si="10"/>
        <v>1950</v>
      </c>
      <c r="L1317" s="31">
        <f t="shared" si="11"/>
        <v>585</v>
      </c>
      <c r="M1317" s="32">
        <v>0.3</v>
      </c>
      <c r="O1317" s="37"/>
      <c r="P1317" s="38">
        <f>Data!$I1317+0.05</f>
        <v>0.65</v>
      </c>
      <c r="Q1317" s="33">
        <f>Data!$J1317+500</f>
        <v>3750</v>
      </c>
      <c r="R1317" s="34">
        <f>Data!$M1317+5%</f>
        <v>0.35</v>
      </c>
    </row>
    <row r="1318" spans="1:18" ht="15.75" customHeight="1" x14ac:dyDescent="0.3">
      <c r="A1318" s="22"/>
      <c r="B1318" s="27" t="s">
        <v>34</v>
      </c>
      <c r="C1318" s="27">
        <v>1128299</v>
      </c>
      <c r="D1318" s="28">
        <v>44271</v>
      </c>
      <c r="E1318" s="27" t="s">
        <v>35</v>
      </c>
      <c r="F1318" s="27" t="s">
        <v>70</v>
      </c>
      <c r="G1318" s="27" t="s">
        <v>71</v>
      </c>
      <c r="H1318" s="27" t="s">
        <v>28</v>
      </c>
      <c r="I1318" s="29">
        <v>0.65</v>
      </c>
      <c r="J1318" s="30">
        <v>1750</v>
      </c>
      <c r="K1318" s="31">
        <f t="shared" si="10"/>
        <v>1137.5</v>
      </c>
      <c r="L1318" s="31">
        <f t="shared" si="11"/>
        <v>227.5</v>
      </c>
      <c r="M1318" s="32">
        <v>0.2</v>
      </c>
      <c r="O1318" s="37"/>
      <c r="P1318" s="38">
        <f>Data!$I1318+0.05</f>
        <v>0.70000000000000007</v>
      </c>
      <c r="Q1318" s="33">
        <f>Data!$J1318+500</f>
        <v>2250</v>
      </c>
      <c r="R1318" s="34">
        <f>Data!$M1318+5%</f>
        <v>0.25</v>
      </c>
    </row>
    <row r="1319" spans="1:18" ht="15.75" customHeight="1" x14ac:dyDescent="0.3">
      <c r="A1319" s="22"/>
      <c r="B1319" s="27" t="s">
        <v>34</v>
      </c>
      <c r="C1319" s="27">
        <v>1128299</v>
      </c>
      <c r="D1319" s="28">
        <v>44271</v>
      </c>
      <c r="E1319" s="27" t="s">
        <v>35</v>
      </c>
      <c r="F1319" s="27" t="s">
        <v>70</v>
      </c>
      <c r="G1319" s="27" t="s">
        <v>71</v>
      </c>
      <c r="H1319" s="27" t="s">
        <v>29</v>
      </c>
      <c r="I1319" s="29">
        <v>0.6</v>
      </c>
      <c r="J1319" s="30">
        <v>3750</v>
      </c>
      <c r="K1319" s="31">
        <f t="shared" si="10"/>
        <v>2250</v>
      </c>
      <c r="L1319" s="31">
        <f t="shared" si="11"/>
        <v>1012.5</v>
      </c>
      <c r="M1319" s="32">
        <v>0.45</v>
      </c>
      <c r="O1319" s="37"/>
      <c r="P1319" s="38">
        <f>Data!$I1319+0.05</f>
        <v>0.65</v>
      </c>
      <c r="Q1319" s="33">
        <f>Data!$J1319+500</f>
        <v>4250</v>
      </c>
      <c r="R1319" s="34">
        <f>Data!$M1319+5%</f>
        <v>0.5</v>
      </c>
    </row>
    <row r="1320" spans="1:18" ht="15.75" customHeight="1" x14ac:dyDescent="0.3">
      <c r="A1320" s="22"/>
      <c r="B1320" s="27" t="s">
        <v>34</v>
      </c>
      <c r="C1320" s="27">
        <v>1128299</v>
      </c>
      <c r="D1320" s="28">
        <v>44303</v>
      </c>
      <c r="E1320" s="27" t="s">
        <v>35</v>
      </c>
      <c r="F1320" s="27" t="s">
        <v>70</v>
      </c>
      <c r="G1320" s="27" t="s">
        <v>71</v>
      </c>
      <c r="H1320" s="27" t="s">
        <v>24</v>
      </c>
      <c r="I1320" s="29">
        <v>0.65</v>
      </c>
      <c r="J1320" s="30">
        <v>5500</v>
      </c>
      <c r="K1320" s="31">
        <f t="shared" si="10"/>
        <v>3575</v>
      </c>
      <c r="L1320" s="31">
        <f t="shared" si="11"/>
        <v>1072.5</v>
      </c>
      <c r="M1320" s="32">
        <v>0.3</v>
      </c>
      <c r="O1320" s="37"/>
      <c r="P1320" s="38">
        <f>Data!$I1320+0.05</f>
        <v>0.70000000000000007</v>
      </c>
      <c r="Q1320" s="33">
        <f>Data!$J1320+500</f>
        <v>6000</v>
      </c>
      <c r="R1320" s="34">
        <f>Data!$M1320+5%</f>
        <v>0.35</v>
      </c>
    </row>
    <row r="1321" spans="1:18" ht="15.75" customHeight="1" x14ac:dyDescent="0.3">
      <c r="A1321" s="22"/>
      <c r="B1321" s="27" t="s">
        <v>34</v>
      </c>
      <c r="C1321" s="27">
        <v>1128299</v>
      </c>
      <c r="D1321" s="28">
        <v>44303</v>
      </c>
      <c r="E1321" s="27" t="s">
        <v>35</v>
      </c>
      <c r="F1321" s="27" t="s">
        <v>70</v>
      </c>
      <c r="G1321" s="27" t="s">
        <v>71</v>
      </c>
      <c r="H1321" s="27" t="s">
        <v>25</v>
      </c>
      <c r="I1321" s="29">
        <v>0.70000000000000007</v>
      </c>
      <c r="J1321" s="30">
        <v>3500</v>
      </c>
      <c r="K1321" s="31">
        <f t="shared" si="10"/>
        <v>2450.0000000000005</v>
      </c>
      <c r="L1321" s="31">
        <f t="shared" si="11"/>
        <v>612.50000000000011</v>
      </c>
      <c r="M1321" s="32">
        <v>0.25</v>
      </c>
      <c r="O1321" s="37"/>
      <c r="P1321" s="38">
        <f>Data!$I1321+0.05</f>
        <v>0.75000000000000011</v>
      </c>
      <c r="Q1321" s="33">
        <f>Data!$J1321+500</f>
        <v>4000</v>
      </c>
      <c r="R1321" s="34">
        <f>Data!$M1321+5%</f>
        <v>0.3</v>
      </c>
    </row>
    <row r="1322" spans="1:18" ht="15.75" customHeight="1" x14ac:dyDescent="0.3">
      <c r="A1322" s="22"/>
      <c r="B1322" s="27" t="s">
        <v>34</v>
      </c>
      <c r="C1322" s="27">
        <v>1128299</v>
      </c>
      <c r="D1322" s="28">
        <v>44303</v>
      </c>
      <c r="E1322" s="27" t="s">
        <v>35</v>
      </c>
      <c r="F1322" s="27" t="s">
        <v>70</v>
      </c>
      <c r="G1322" s="27" t="s">
        <v>71</v>
      </c>
      <c r="H1322" s="27" t="s">
        <v>26</v>
      </c>
      <c r="I1322" s="29">
        <v>0.70000000000000007</v>
      </c>
      <c r="J1322" s="30">
        <v>4000</v>
      </c>
      <c r="K1322" s="31">
        <f t="shared" si="10"/>
        <v>2800.0000000000005</v>
      </c>
      <c r="L1322" s="31">
        <f t="shared" si="11"/>
        <v>840.00000000000011</v>
      </c>
      <c r="M1322" s="32">
        <v>0.3</v>
      </c>
      <c r="O1322" s="37"/>
      <c r="P1322" s="38">
        <f>Data!$I1322+0.05</f>
        <v>0.75000000000000011</v>
      </c>
      <c r="Q1322" s="33">
        <f>Data!$J1322+500</f>
        <v>4500</v>
      </c>
      <c r="R1322" s="34">
        <f>Data!$M1322+5%</f>
        <v>0.35</v>
      </c>
    </row>
    <row r="1323" spans="1:18" ht="15.75" customHeight="1" x14ac:dyDescent="0.3">
      <c r="A1323" s="22"/>
      <c r="B1323" s="27" t="s">
        <v>34</v>
      </c>
      <c r="C1323" s="27">
        <v>1128299</v>
      </c>
      <c r="D1323" s="28">
        <v>44303</v>
      </c>
      <c r="E1323" s="27" t="s">
        <v>35</v>
      </c>
      <c r="F1323" s="27" t="s">
        <v>70</v>
      </c>
      <c r="G1323" s="27" t="s">
        <v>71</v>
      </c>
      <c r="H1323" s="27" t="s">
        <v>27</v>
      </c>
      <c r="I1323" s="29">
        <v>0.55000000000000004</v>
      </c>
      <c r="J1323" s="30">
        <v>3000</v>
      </c>
      <c r="K1323" s="31">
        <f t="shared" si="10"/>
        <v>1650.0000000000002</v>
      </c>
      <c r="L1323" s="31">
        <f t="shared" si="11"/>
        <v>495.00000000000006</v>
      </c>
      <c r="M1323" s="32">
        <v>0.3</v>
      </c>
      <c r="O1323" s="37"/>
      <c r="P1323" s="38">
        <f>Data!$I1323+0.05</f>
        <v>0.60000000000000009</v>
      </c>
      <c r="Q1323" s="33">
        <f>Data!$J1323+500</f>
        <v>3500</v>
      </c>
      <c r="R1323" s="34">
        <f>Data!$M1323+5%</f>
        <v>0.35</v>
      </c>
    </row>
    <row r="1324" spans="1:18" ht="15.75" customHeight="1" x14ac:dyDescent="0.3">
      <c r="A1324" s="22"/>
      <c r="B1324" s="27" t="s">
        <v>34</v>
      </c>
      <c r="C1324" s="27">
        <v>1128299</v>
      </c>
      <c r="D1324" s="28">
        <v>44303</v>
      </c>
      <c r="E1324" s="27" t="s">
        <v>35</v>
      </c>
      <c r="F1324" s="27" t="s">
        <v>70</v>
      </c>
      <c r="G1324" s="27" t="s">
        <v>71</v>
      </c>
      <c r="H1324" s="27" t="s">
        <v>28</v>
      </c>
      <c r="I1324" s="29">
        <v>0.60000000000000009</v>
      </c>
      <c r="J1324" s="30">
        <v>2000</v>
      </c>
      <c r="K1324" s="31">
        <f t="shared" si="10"/>
        <v>1200.0000000000002</v>
      </c>
      <c r="L1324" s="31">
        <f t="shared" si="11"/>
        <v>240.00000000000006</v>
      </c>
      <c r="M1324" s="32">
        <v>0.2</v>
      </c>
      <c r="O1324" s="37"/>
      <c r="P1324" s="38">
        <f>Data!$I1324+0.05</f>
        <v>0.65000000000000013</v>
      </c>
      <c r="Q1324" s="33">
        <f>Data!$J1324+500</f>
        <v>2500</v>
      </c>
      <c r="R1324" s="34">
        <f>Data!$M1324+5%</f>
        <v>0.25</v>
      </c>
    </row>
    <row r="1325" spans="1:18" ht="15.75" customHeight="1" x14ac:dyDescent="0.3">
      <c r="A1325" s="22"/>
      <c r="B1325" s="27" t="s">
        <v>34</v>
      </c>
      <c r="C1325" s="27">
        <v>1128299</v>
      </c>
      <c r="D1325" s="28">
        <v>44303</v>
      </c>
      <c r="E1325" s="27" t="s">
        <v>35</v>
      </c>
      <c r="F1325" s="27" t="s">
        <v>70</v>
      </c>
      <c r="G1325" s="27" t="s">
        <v>71</v>
      </c>
      <c r="H1325" s="27" t="s">
        <v>29</v>
      </c>
      <c r="I1325" s="29">
        <v>0.75000000000000011</v>
      </c>
      <c r="J1325" s="30">
        <v>3750</v>
      </c>
      <c r="K1325" s="31">
        <f t="shared" si="10"/>
        <v>2812.5000000000005</v>
      </c>
      <c r="L1325" s="31">
        <f t="shared" si="11"/>
        <v>1265.6250000000002</v>
      </c>
      <c r="M1325" s="32">
        <v>0.45</v>
      </c>
      <c r="O1325" s="37"/>
      <c r="P1325" s="38">
        <f>Data!$I1325+0.05</f>
        <v>0.80000000000000016</v>
      </c>
      <c r="Q1325" s="33">
        <f>Data!$J1325+500</f>
        <v>4250</v>
      </c>
      <c r="R1325" s="34">
        <f>Data!$M1325+5%</f>
        <v>0.5</v>
      </c>
    </row>
    <row r="1326" spans="1:18" ht="15.75" customHeight="1" x14ac:dyDescent="0.3">
      <c r="A1326" s="22"/>
      <c r="B1326" s="27" t="s">
        <v>34</v>
      </c>
      <c r="C1326" s="27">
        <v>1128299</v>
      </c>
      <c r="D1326" s="28">
        <v>44334</v>
      </c>
      <c r="E1326" s="27" t="s">
        <v>35</v>
      </c>
      <c r="F1326" s="27" t="s">
        <v>70</v>
      </c>
      <c r="G1326" s="27" t="s">
        <v>71</v>
      </c>
      <c r="H1326" s="27" t="s">
        <v>24</v>
      </c>
      <c r="I1326" s="29">
        <v>0.6</v>
      </c>
      <c r="J1326" s="30">
        <v>5750</v>
      </c>
      <c r="K1326" s="31">
        <f t="shared" si="10"/>
        <v>3450</v>
      </c>
      <c r="L1326" s="31">
        <f t="shared" si="11"/>
        <v>1035</v>
      </c>
      <c r="M1326" s="32">
        <v>0.3</v>
      </c>
      <c r="O1326" s="37"/>
      <c r="P1326" s="38">
        <f>Data!$I1326+0.05</f>
        <v>0.65</v>
      </c>
      <c r="Q1326" s="33">
        <f>Data!$J1326+500</f>
        <v>6250</v>
      </c>
      <c r="R1326" s="34">
        <f>Data!$M1326+5%</f>
        <v>0.35</v>
      </c>
    </row>
    <row r="1327" spans="1:18" ht="15.75" customHeight="1" x14ac:dyDescent="0.3">
      <c r="A1327" s="22"/>
      <c r="B1327" s="27" t="s">
        <v>34</v>
      </c>
      <c r="C1327" s="27">
        <v>1128299</v>
      </c>
      <c r="D1327" s="28">
        <v>44334</v>
      </c>
      <c r="E1327" s="27" t="s">
        <v>35</v>
      </c>
      <c r="F1327" s="27" t="s">
        <v>70</v>
      </c>
      <c r="G1327" s="27" t="s">
        <v>71</v>
      </c>
      <c r="H1327" s="27" t="s">
        <v>25</v>
      </c>
      <c r="I1327" s="29">
        <v>0.65</v>
      </c>
      <c r="J1327" s="30">
        <v>4250</v>
      </c>
      <c r="K1327" s="31">
        <f t="shared" si="10"/>
        <v>2762.5</v>
      </c>
      <c r="L1327" s="31">
        <f t="shared" si="11"/>
        <v>690.625</v>
      </c>
      <c r="M1327" s="32">
        <v>0.25</v>
      </c>
      <c r="O1327" s="37"/>
      <c r="P1327" s="38">
        <f>Data!$I1327+0.05</f>
        <v>0.70000000000000007</v>
      </c>
      <c r="Q1327" s="33">
        <f>Data!$J1327+500</f>
        <v>4750</v>
      </c>
      <c r="R1327" s="34">
        <f>Data!$M1327+5%</f>
        <v>0.3</v>
      </c>
    </row>
    <row r="1328" spans="1:18" ht="15.75" customHeight="1" x14ac:dyDescent="0.3">
      <c r="A1328" s="22"/>
      <c r="B1328" s="27" t="s">
        <v>34</v>
      </c>
      <c r="C1328" s="27">
        <v>1128299</v>
      </c>
      <c r="D1328" s="28">
        <v>44334</v>
      </c>
      <c r="E1328" s="27" t="s">
        <v>35</v>
      </c>
      <c r="F1328" s="27" t="s">
        <v>70</v>
      </c>
      <c r="G1328" s="27" t="s">
        <v>71</v>
      </c>
      <c r="H1328" s="27" t="s">
        <v>26</v>
      </c>
      <c r="I1328" s="29">
        <v>0.65</v>
      </c>
      <c r="J1328" s="30">
        <v>4250</v>
      </c>
      <c r="K1328" s="31">
        <f t="shared" si="10"/>
        <v>2762.5</v>
      </c>
      <c r="L1328" s="31">
        <f t="shared" si="11"/>
        <v>828.75</v>
      </c>
      <c r="M1328" s="32">
        <v>0.3</v>
      </c>
      <c r="O1328" s="37"/>
      <c r="P1328" s="38">
        <f>Data!$I1328+0.05</f>
        <v>0.70000000000000007</v>
      </c>
      <c r="Q1328" s="33">
        <f>Data!$J1328+500</f>
        <v>4750</v>
      </c>
      <c r="R1328" s="34">
        <f>Data!$M1328+5%</f>
        <v>0.35</v>
      </c>
    </row>
    <row r="1329" spans="1:18" ht="15.75" customHeight="1" x14ac:dyDescent="0.3">
      <c r="A1329" s="22"/>
      <c r="B1329" s="27" t="s">
        <v>34</v>
      </c>
      <c r="C1329" s="27">
        <v>1128299</v>
      </c>
      <c r="D1329" s="28">
        <v>44334</v>
      </c>
      <c r="E1329" s="27" t="s">
        <v>35</v>
      </c>
      <c r="F1329" s="27" t="s">
        <v>70</v>
      </c>
      <c r="G1329" s="27" t="s">
        <v>71</v>
      </c>
      <c r="H1329" s="27" t="s">
        <v>27</v>
      </c>
      <c r="I1329" s="29">
        <v>0.6</v>
      </c>
      <c r="J1329" s="30">
        <v>3250</v>
      </c>
      <c r="K1329" s="31">
        <f t="shared" si="10"/>
        <v>1950</v>
      </c>
      <c r="L1329" s="31">
        <f t="shared" si="11"/>
        <v>585</v>
      </c>
      <c r="M1329" s="32">
        <v>0.3</v>
      </c>
      <c r="O1329" s="37"/>
      <c r="P1329" s="38">
        <f>Data!$I1329+0.05</f>
        <v>0.65</v>
      </c>
      <c r="Q1329" s="33">
        <f>Data!$J1329+500</f>
        <v>3750</v>
      </c>
      <c r="R1329" s="34">
        <f>Data!$M1329+5%</f>
        <v>0.35</v>
      </c>
    </row>
    <row r="1330" spans="1:18" ht="15.75" customHeight="1" x14ac:dyDescent="0.3">
      <c r="A1330" s="22"/>
      <c r="B1330" s="27" t="s">
        <v>34</v>
      </c>
      <c r="C1330" s="27">
        <v>1128299</v>
      </c>
      <c r="D1330" s="28">
        <v>44334</v>
      </c>
      <c r="E1330" s="27" t="s">
        <v>35</v>
      </c>
      <c r="F1330" s="27" t="s">
        <v>70</v>
      </c>
      <c r="G1330" s="27" t="s">
        <v>71</v>
      </c>
      <c r="H1330" s="27" t="s">
        <v>28</v>
      </c>
      <c r="I1330" s="29">
        <v>0.54999999999999993</v>
      </c>
      <c r="J1330" s="30">
        <v>2250</v>
      </c>
      <c r="K1330" s="31">
        <f t="shared" si="10"/>
        <v>1237.4999999999998</v>
      </c>
      <c r="L1330" s="31">
        <f t="shared" si="11"/>
        <v>247.49999999999997</v>
      </c>
      <c r="M1330" s="32">
        <v>0.2</v>
      </c>
      <c r="O1330" s="37"/>
      <c r="P1330" s="38">
        <f>Data!$I1330-0.05</f>
        <v>0.49999999999999994</v>
      </c>
      <c r="Q1330" s="33">
        <f>Data!$J1330+500</f>
        <v>2750</v>
      </c>
      <c r="R1330" s="34">
        <f>Data!$M1330+5%</f>
        <v>0.25</v>
      </c>
    </row>
    <row r="1331" spans="1:18" ht="15.75" customHeight="1" x14ac:dyDescent="0.3">
      <c r="A1331" s="22"/>
      <c r="B1331" s="27" t="s">
        <v>34</v>
      </c>
      <c r="C1331" s="27">
        <v>1128299</v>
      </c>
      <c r="D1331" s="28">
        <v>44334</v>
      </c>
      <c r="E1331" s="27" t="s">
        <v>35</v>
      </c>
      <c r="F1331" s="27" t="s">
        <v>70</v>
      </c>
      <c r="G1331" s="27" t="s">
        <v>71</v>
      </c>
      <c r="H1331" s="27" t="s">
        <v>29</v>
      </c>
      <c r="I1331" s="29">
        <v>0.7</v>
      </c>
      <c r="J1331" s="30">
        <v>5750</v>
      </c>
      <c r="K1331" s="31">
        <f t="shared" si="10"/>
        <v>4024.9999999999995</v>
      </c>
      <c r="L1331" s="31">
        <f t="shared" si="11"/>
        <v>1811.2499999999998</v>
      </c>
      <c r="M1331" s="32">
        <v>0.45</v>
      </c>
      <c r="O1331" s="37"/>
      <c r="P1331" s="38">
        <f>Data!$I1331-0.05</f>
        <v>0.64999999999999991</v>
      </c>
      <c r="Q1331" s="33">
        <f>Data!$J1331+1000</f>
        <v>6750</v>
      </c>
      <c r="R1331" s="34">
        <f>Data!$M1331+5%</f>
        <v>0.5</v>
      </c>
    </row>
    <row r="1332" spans="1:18" ht="15.75" customHeight="1" x14ac:dyDescent="0.3">
      <c r="A1332" s="22"/>
      <c r="B1332" s="27" t="s">
        <v>34</v>
      </c>
      <c r="C1332" s="27">
        <v>1128299</v>
      </c>
      <c r="D1332" s="28">
        <v>44364</v>
      </c>
      <c r="E1332" s="27" t="s">
        <v>35</v>
      </c>
      <c r="F1332" s="27" t="s">
        <v>70</v>
      </c>
      <c r="G1332" s="27" t="s">
        <v>71</v>
      </c>
      <c r="H1332" s="27" t="s">
        <v>24</v>
      </c>
      <c r="I1332" s="29">
        <v>0.64999999999999991</v>
      </c>
      <c r="J1332" s="30">
        <v>8250</v>
      </c>
      <c r="K1332" s="31">
        <f t="shared" si="10"/>
        <v>5362.4999999999991</v>
      </c>
      <c r="L1332" s="31">
        <f t="shared" si="11"/>
        <v>1608.7499999999998</v>
      </c>
      <c r="M1332" s="32">
        <v>0.3</v>
      </c>
      <c r="O1332" s="37"/>
      <c r="P1332" s="38">
        <f>Data!$I1332-0.05</f>
        <v>0.59999999999999987</v>
      </c>
      <c r="Q1332" s="33">
        <f>Data!$J1332+1000</f>
        <v>9250</v>
      </c>
      <c r="R1332" s="34">
        <f>Data!$M1332+5%</f>
        <v>0.35</v>
      </c>
    </row>
    <row r="1333" spans="1:18" ht="15.75" customHeight="1" x14ac:dyDescent="0.3">
      <c r="A1333" s="22"/>
      <c r="B1333" s="27" t="s">
        <v>34</v>
      </c>
      <c r="C1333" s="27">
        <v>1128299</v>
      </c>
      <c r="D1333" s="28">
        <v>44364</v>
      </c>
      <c r="E1333" s="27" t="s">
        <v>35</v>
      </c>
      <c r="F1333" s="27" t="s">
        <v>70</v>
      </c>
      <c r="G1333" s="27" t="s">
        <v>71</v>
      </c>
      <c r="H1333" s="27" t="s">
        <v>25</v>
      </c>
      <c r="I1333" s="29">
        <v>0.7</v>
      </c>
      <c r="J1333" s="30">
        <v>7000</v>
      </c>
      <c r="K1333" s="31">
        <f t="shared" si="10"/>
        <v>4900</v>
      </c>
      <c r="L1333" s="31">
        <f t="shared" si="11"/>
        <v>1225</v>
      </c>
      <c r="M1333" s="32">
        <v>0.25</v>
      </c>
      <c r="O1333" s="37"/>
      <c r="P1333" s="38">
        <f>Data!$I1333-0.05</f>
        <v>0.64999999999999991</v>
      </c>
      <c r="Q1333" s="33">
        <f>Data!$J1333+1000</f>
        <v>8000</v>
      </c>
      <c r="R1333" s="34">
        <f>Data!$M1333+5%</f>
        <v>0.3</v>
      </c>
    </row>
    <row r="1334" spans="1:18" ht="15.75" customHeight="1" x14ac:dyDescent="0.3">
      <c r="A1334" s="22"/>
      <c r="B1334" s="27" t="s">
        <v>34</v>
      </c>
      <c r="C1334" s="27">
        <v>1128299</v>
      </c>
      <c r="D1334" s="28">
        <v>44364</v>
      </c>
      <c r="E1334" s="27" t="s">
        <v>35</v>
      </c>
      <c r="F1334" s="27" t="s">
        <v>70</v>
      </c>
      <c r="G1334" s="27" t="s">
        <v>71</v>
      </c>
      <c r="H1334" s="27" t="s">
        <v>26</v>
      </c>
      <c r="I1334" s="29">
        <v>0.85</v>
      </c>
      <c r="J1334" s="30">
        <v>7000</v>
      </c>
      <c r="K1334" s="31">
        <f t="shared" si="10"/>
        <v>5950</v>
      </c>
      <c r="L1334" s="31">
        <f t="shared" si="11"/>
        <v>1785</v>
      </c>
      <c r="M1334" s="32">
        <v>0.3</v>
      </c>
      <c r="O1334" s="37"/>
      <c r="P1334" s="38">
        <f>Data!$I1334+0.1</f>
        <v>0.95</v>
      </c>
      <c r="Q1334" s="33">
        <f>Data!$J1334+1000</f>
        <v>8000</v>
      </c>
      <c r="R1334" s="34">
        <f>Data!$M1334+5%</f>
        <v>0.35</v>
      </c>
    </row>
    <row r="1335" spans="1:18" ht="15.75" customHeight="1" x14ac:dyDescent="0.3">
      <c r="A1335" s="22"/>
      <c r="B1335" s="27" t="s">
        <v>34</v>
      </c>
      <c r="C1335" s="27">
        <v>1128299</v>
      </c>
      <c r="D1335" s="28">
        <v>44364</v>
      </c>
      <c r="E1335" s="27" t="s">
        <v>35</v>
      </c>
      <c r="F1335" s="27" t="s">
        <v>70</v>
      </c>
      <c r="G1335" s="27" t="s">
        <v>71</v>
      </c>
      <c r="H1335" s="27" t="s">
        <v>27</v>
      </c>
      <c r="I1335" s="29">
        <v>0.85</v>
      </c>
      <c r="J1335" s="30">
        <v>5750</v>
      </c>
      <c r="K1335" s="31">
        <f t="shared" si="10"/>
        <v>4887.5</v>
      </c>
      <c r="L1335" s="31">
        <f t="shared" si="11"/>
        <v>1466.25</v>
      </c>
      <c r="M1335" s="32">
        <v>0.3</v>
      </c>
      <c r="O1335" s="37"/>
      <c r="P1335" s="38">
        <f>Data!$I1335+0.1</f>
        <v>0.95</v>
      </c>
      <c r="Q1335" s="33">
        <f>Data!$J1335+1000</f>
        <v>6750</v>
      </c>
      <c r="R1335" s="34">
        <f>Data!$M1335+5%</f>
        <v>0.35</v>
      </c>
    </row>
    <row r="1336" spans="1:18" ht="15.75" customHeight="1" x14ac:dyDescent="0.3">
      <c r="A1336" s="22"/>
      <c r="B1336" s="27" t="s">
        <v>34</v>
      </c>
      <c r="C1336" s="27">
        <v>1128299</v>
      </c>
      <c r="D1336" s="28">
        <v>44364</v>
      </c>
      <c r="E1336" s="27" t="s">
        <v>35</v>
      </c>
      <c r="F1336" s="27" t="s">
        <v>70</v>
      </c>
      <c r="G1336" s="27" t="s">
        <v>71</v>
      </c>
      <c r="H1336" s="27" t="s">
        <v>28</v>
      </c>
      <c r="I1336" s="29">
        <v>0.95000000000000007</v>
      </c>
      <c r="J1336" s="30">
        <v>4500</v>
      </c>
      <c r="K1336" s="31">
        <f t="shared" si="10"/>
        <v>4275</v>
      </c>
      <c r="L1336" s="31">
        <f t="shared" si="11"/>
        <v>855</v>
      </c>
      <c r="M1336" s="32">
        <v>0.2</v>
      </c>
      <c r="O1336" s="37"/>
      <c r="P1336" s="38">
        <f>Data!$I1336+0.1</f>
        <v>1.05</v>
      </c>
      <c r="Q1336" s="33">
        <f>Data!$J1336+1000</f>
        <v>5500</v>
      </c>
      <c r="R1336" s="34">
        <f>Data!$M1336+5%</f>
        <v>0.25</v>
      </c>
    </row>
    <row r="1337" spans="1:18" ht="15.75" customHeight="1" x14ac:dyDescent="0.3">
      <c r="A1337" s="22"/>
      <c r="B1337" s="27" t="s">
        <v>34</v>
      </c>
      <c r="C1337" s="27">
        <v>1128299</v>
      </c>
      <c r="D1337" s="28">
        <v>44364</v>
      </c>
      <c r="E1337" s="27" t="s">
        <v>35</v>
      </c>
      <c r="F1337" s="27" t="s">
        <v>70</v>
      </c>
      <c r="G1337" s="27" t="s">
        <v>71</v>
      </c>
      <c r="H1337" s="27" t="s">
        <v>29</v>
      </c>
      <c r="I1337" s="29">
        <v>1.1000000000000001</v>
      </c>
      <c r="J1337" s="30">
        <v>7500</v>
      </c>
      <c r="K1337" s="31">
        <f t="shared" si="10"/>
        <v>8250</v>
      </c>
      <c r="L1337" s="31">
        <f t="shared" si="11"/>
        <v>3712.5</v>
      </c>
      <c r="M1337" s="32">
        <v>0.45</v>
      </c>
      <c r="O1337" s="37"/>
      <c r="P1337" s="38">
        <f>Data!$I1337+0.1</f>
        <v>1.2000000000000002</v>
      </c>
      <c r="Q1337" s="33">
        <f>Data!$J1337+1000</f>
        <v>8500</v>
      </c>
      <c r="R1337" s="34">
        <f>Data!$M1337+5%</f>
        <v>0.5</v>
      </c>
    </row>
    <row r="1338" spans="1:18" ht="15.75" customHeight="1" x14ac:dyDescent="0.3">
      <c r="A1338" s="22"/>
      <c r="B1338" s="27" t="s">
        <v>34</v>
      </c>
      <c r="C1338" s="27">
        <v>1128299</v>
      </c>
      <c r="D1338" s="28">
        <v>44393</v>
      </c>
      <c r="E1338" s="27" t="s">
        <v>35</v>
      </c>
      <c r="F1338" s="27" t="s">
        <v>70</v>
      </c>
      <c r="G1338" s="27" t="s">
        <v>71</v>
      </c>
      <c r="H1338" s="27" t="s">
        <v>24</v>
      </c>
      <c r="I1338" s="29">
        <v>0.9</v>
      </c>
      <c r="J1338" s="30">
        <v>9000</v>
      </c>
      <c r="K1338" s="31">
        <f t="shared" si="10"/>
        <v>8100</v>
      </c>
      <c r="L1338" s="31">
        <f t="shared" si="11"/>
        <v>2430</v>
      </c>
      <c r="M1338" s="32">
        <v>0.3</v>
      </c>
      <c r="O1338" s="37"/>
      <c r="P1338" s="38">
        <f>Data!$I1338+0.1</f>
        <v>1</v>
      </c>
      <c r="Q1338" s="33">
        <f>Data!$J1338+1000</f>
        <v>10000</v>
      </c>
      <c r="R1338" s="34">
        <f>Data!$M1338+5%</f>
        <v>0.35</v>
      </c>
    </row>
    <row r="1339" spans="1:18" ht="15.75" customHeight="1" x14ac:dyDescent="0.3">
      <c r="A1339" s="22"/>
      <c r="B1339" s="27" t="s">
        <v>34</v>
      </c>
      <c r="C1339" s="27">
        <v>1128299</v>
      </c>
      <c r="D1339" s="28">
        <v>44393</v>
      </c>
      <c r="E1339" s="27" t="s">
        <v>35</v>
      </c>
      <c r="F1339" s="27" t="s">
        <v>70</v>
      </c>
      <c r="G1339" s="27" t="s">
        <v>71</v>
      </c>
      <c r="H1339" s="27" t="s">
        <v>25</v>
      </c>
      <c r="I1339" s="29">
        <v>0.95000000000000007</v>
      </c>
      <c r="J1339" s="30">
        <v>7500</v>
      </c>
      <c r="K1339" s="31">
        <f t="shared" si="10"/>
        <v>7125.0000000000009</v>
      </c>
      <c r="L1339" s="31">
        <f t="shared" si="11"/>
        <v>1781.2500000000002</v>
      </c>
      <c r="M1339" s="32">
        <v>0.25</v>
      </c>
      <c r="O1339" s="37"/>
      <c r="P1339" s="38">
        <f>Data!$I1339+0.1</f>
        <v>1.05</v>
      </c>
      <c r="Q1339" s="33">
        <f>Data!$J1339+1000</f>
        <v>8500</v>
      </c>
      <c r="R1339" s="34">
        <f>Data!$M1339+5%</f>
        <v>0.3</v>
      </c>
    </row>
    <row r="1340" spans="1:18" ht="15.75" customHeight="1" x14ac:dyDescent="0.3">
      <c r="A1340" s="22"/>
      <c r="B1340" s="27" t="s">
        <v>34</v>
      </c>
      <c r="C1340" s="27">
        <v>1128299</v>
      </c>
      <c r="D1340" s="28">
        <v>44393</v>
      </c>
      <c r="E1340" s="27" t="s">
        <v>35</v>
      </c>
      <c r="F1340" s="27" t="s">
        <v>70</v>
      </c>
      <c r="G1340" s="27" t="s">
        <v>71</v>
      </c>
      <c r="H1340" s="27" t="s">
        <v>26</v>
      </c>
      <c r="I1340" s="29">
        <v>0.95000000000000007</v>
      </c>
      <c r="J1340" s="30">
        <v>7000</v>
      </c>
      <c r="K1340" s="31">
        <f t="shared" si="10"/>
        <v>6650.0000000000009</v>
      </c>
      <c r="L1340" s="31">
        <f t="shared" si="11"/>
        <v>1995.0000000000002</v>
      </c>
      <c r="M1340" s="32">
        <v>0.3</v>
      </c>
      <c r="O1340" s="37"/>
      <c r="P1340" s="38">
        <f>Data!$I1340+0.1</f>
        <v>1.05</v>
      </c>
      <c r="Q1340" s="33">
        <f>Data!$J1340+1000</f>
        <v>8000</v>
      </c>
      <c r="R1340" s="34">
        <f>Data!$M1340+5%</f>
        <v>0.35</v>
      </c>
    </row>
    <row r="1341" spans="1:18" ht="15.75" customHeight="1" x14ac:dyDescent="0.3">
      <c r="A1341" s="22"/>
      <c r="B1341" s="27" t="s">
        <v>34</v>
      </c>
      <c r="C1341" s="27">
        <v>1128299</v>
      </c>
      <c r="D1341" s="28">
        <v>44393</v>
      </c>
      <c r="E1341" s="27" t="s">
        <v>35</v>
      </c>
      <c r="F1341" s="27" t="s">
        <v>70</v>
      </c>
      <c r="G1341" s="27" t="s">
        <v>71</v>
      </c>
      <c r="H1341" s="27" t="s">
        <v>27</v>
      </c>
      <c r="I1341" s="29">
        <v>0.9</v>
      </c>
      <c r="J1341" s="30">
        <v>6000</v>
      </c>
      <c r="K1341" s="31">
        <f t="shared" si="10"/>
        <v>5400</v>
      </c>
      <c r="L1341" s="31">
        <f t="shared" si="11"/>
        <v>1620</v>
      </c>
      <c r="M1341" s="32">
        <v>0.3</v>
      </c>
      <c r="O1341" s="37"/>
      <c r="P1341" s="38">
        <f>Data!$I1341+0.1</f>
        <v>1</v>
      </c>
      <c r="Q1341" s="33">
        <f>Data!$J1341+1000</f>
        <v>7000</v>
      </c>
      <c r="R1341" s="34">
        <f>Data!$M1341+5%</f>
        <v>0.35</v>
      </c>
    </row>
    <row r="1342" spans="1:18" ht="15.75" customHeight="1" x14ac:dyDescent="0.3">
      <c r="A1342" s="22"/>
      <c r="B1342" s="27" t="s">
        <v>34</v>
      </c>
      <c r="C1342" s="27">
        <v>1128299</v>
      </c>
      <c r="D1342" s="28">
        <v>44393</v>
      </c>
      <c r="E1342" s="27" t="s">
        <v>35</v>
      </c>
      <c r="F1342" s="27" t="s">
        <v>70</v>
      </c>
      <c r="G1342" s="27" t="s">
        <v>71</v>
      </c>
      <c r="H1342" s="27" t="s">
        <v>28</v>
      </c>
      <c r="I1342" s="29">
        <v>0.95000000000000007</v>
      </c>
      <c r="J1342" s="30">
        <v>6500</v>
      </c>
      <c r="K1342" s="31">
        <f t="shared" si="10"/>
        <v>6175</v>
      </c>
      <c r="L1342" s="31">
        <f t="shared" si="11"/>
        <v>1235</v>
      </c>
      <c r="M1342" s="32">
        <v>0.2</v>
      </c>
      <c r="O1342" s="37"/>
      <c r="P1342" s="38">
        <f>Data!$I1342+0.1</f>
        <v>1.05</v>
      </c>
      <c r="Q1342" s="33">
        <f>Data!$J1342+1000</f>
        <v>7500</v>
      </c>
      <c r="R1342" s="34">
        <f>Data!$M1342+5%</f>
        <v>0.25</v>
      </c>
    </row>
    <row r="1343" spans="1:18" ht="15.75" customHeight="1" x14ac:dyDescent="0.3">
      <c r="A1343" s="22"/>
      <c r="B1343" s="27" t="s">
        <v>34</v>
      </c>
      <c r="C1343" s="27">
        <v>1128299</v>
      </c>
      <c r="D1343" s="28">
        <v>44393</v>
      </c>
      <c r="E1343" s="27" t="s">
        <v>35</v>
      </c>
      <c r="F1343" s="27" t="s">
        <v>70</v>
      </c>
      <c r="G1343" s="27" t="s">
        <v>71</v>
      </c>
      <c r="H1343" s="27" t="s">
        <v>29</v>
      </c>
      <c r="I1343" s="29">
        <v>1.1000000000000001</v>
      </c>
      <c r="J1343" s="30">
        <v>6500</v>
      </c>
      <c r="K1343" s="31">
        <f t="shared" si="10"/>
        <v>7150.0000000000009</v>
      </c>
      <c r="L1343" s="31">
        <f t="shared" si="11"/>
        <v>3217.5000000000005</v>
      </c>
      <c r="M1343" s="32">
        <v>0.45</v>
      </c>
      <c r="O1343" s="37"/>
      <c r="P1343" s="38">
        <f>Data!$I1343+0.1</f>
        <v>1.2000000000000002</v>
      </c>
      <c r="Q1343" s="33">
        <f>Data!$J1343+1000</f>
        <v>7500</v>
      </c>
      <c r="R1343" s="34">
        <f>Data!$M1343+5%</f>
        <v>0.5</v>
      </c>
    </row>
    <row r="1344" spans="1:18" ht="15.75" customHeight="1" x14ac:dyDescent="0.3">
      <c r="A1344" s="22"/>
      <c r="B1344" s="27" t="s">
        <v>34</v>
      </c>
      <c r="C1344" s="27">
        <v>1128299</v>
      </c>
      <c r="D1344" s="28">
        <v>44425</v>
      </c>
      <c r="E1344" s="27" t="s">
        <v>35</v>
      </c>
      <c r="F1344" s="27" t="s">
        <v>70</v>
      </c>
      <c r="G1344" s="27" t="s">
        <v>71</v>
      </c>
      <c r="H1344" s="27" t="s">
        <v>24</v>
      </c>
      <c r="I1344" s="29">
        <v>0.95000000000000007</v>
      </c>
      <c r="J1344" s="30">
        <v>8500</v>
      </c>
      <c r="K1344" s="31">
        <f t="shared" si="10"/>
        <v>8075.0000000000009</v>
      </c>
      <c r="L1344" s="31">
        <f t="shared" si="11"/>
        <v>2422.5</v>
      </c>
      <c r="M1344" s="32">
        <v>0.3</v>
      </c>
      <c r="O1344" s="37"/>
      <c r="P1344" s="38">
        <f>Data!$I1344+0.1</f>
        <v>1.05</v>
      </c>
      <c r="Q1344" s="33">
        <f>Data!$J1344+1000</f>
        <v>9500</v>
      </c>
      <c r="R1344" s="34">
        <f>Data!$M1344+5%</f>
        <v>0.35</v>
      </c>
    </row>
    <row r="1345" spans="1:18" ht="15.75" customHeight="1" x14ac:dyDescent="0.3">
      <c r="A1345" s="22"/>
      <c r="B1345" s="27" t="s">
        <v>34</v>
      </c>
      <c r="C1345" s="27">
        <v>1128299</v>
      </c>
      <c r="D1345" s="28">
        <v>44425</v>
      </c>
      <c r="E1345" s="27" t="s">
        <v>35</v>
      </c>
      <c r="F1345" s="27" t="s">
        <v>70</v>
      </c>
      <c r="G1345" s="27" t="s">
        <v>71</v>
      </c>
      <c r="H1345" s="27" t="s">
        <v>25</v>
      </c>
      <c r="I1345" s="29">
        <v>0.85000000000000009</v>
      </c>
      <c r="J1345" s="30">
        <v>8250</v>
      </c>
      <c r="K1345" s="31">
        <f t="shared" si="10"/>
        <v>7012.5000000000009</v>
      </c>
      <c r="L1345" s="31">
        <f t="shared" si="11"/>
        <v>1753.1250000000002</v>
      </c>
      <c r="M1345" s="32">
        <v>0.25</v>
      </c>
      <c r="O1345" s="37"/>
      <c r="P1345" s="38">
        <f>Data!$I1345+0.1</f>
        <v>0.95000000000000007</v>
      </c>
      <c r="Q1345" s="33">
        <f>Data!$J1345+1000</f>
        <v>9250</v>
      </c>
      <c r="R1345" s="34">
        <f>Data!$M1345+5%</f>
        <v>0.3</v>
      </c>
    </row>
    <row r="1346" spans="1:18" ht="15.75" customHeight="1" x14ac:dyDescent="0.3">
      <c r="A1346" s="22"/>
      <c r="B1346" s="27" t="s">
        <v>34</v>
      </c>
      <c r="C1346" s="27">
        <v>1128299</v>
      </c>
      <c r="D1346" s="28">
        <v>44425</v>
      </c>
      <c r="E1346" s="27" t="s">
        <v>35</v>
      </c>
      <c r="F1346" s="27" t="s">
        <v>70</v>
      </c>
      <c r="G1346" s="27" t="s">
        <v>71</v>
      </c>
      <c r="H1346" s="27" t="s">
        <v>26</v>
      </c>
      <c r="I1346" s="29">
        <v>0.8</v>
      </c>
      <c r="J1346" s="30">
        <v>7000</v>
      </c>
      <c r="K1346" s="31">
        <f t="shared" si="10"/>
        <v>5600</v>
      </c>
      <c r="L1346" s="31">
        <f t="shared" si="11"/>
        <v>1680</v>
      </c>
      <c r="M1346" s="32">
        <v>0.3</v>
      </c>
      <c r="O1346" s="37"/>
      <c r="P1346" s="38">
        <f>Data!$I1346+0.1</f>
        <v>0.9</v>
      </c>
      <c r="Q1346" s="33">
        <f>Data!$J1346+1000</f>
        <v>8000</v>
      </c>
      <c r="R1346" s="34">
        <f>Data!$M1346+5%</f>
        <v>0.35</v>
      </c>
    </row>
    <row r="1347" spans="1:18" ht="15.75" customHeight="1" x14ac:dyDescent="0.3">
      <c r="A1347" s="22"/>
      <c r="B1347" s="27" t="s">
        <v>34</v>
      </c>
      <c r="C1347" s="27">
        <v>1128299</v>
      </c>
      <c r="D1347" s="28">
        <v>44425</v>
      </c>
      <c r="E1347" s="27" t="s">
        <v>35</v>
      </c>
      <c r="F1347" s="27" t="s">
        <v>70</v>
      </c>
      <c r="G1347" s="27" t="s">
        <v>71</v>
      </c>
      <c r="H1347" s="27" t="s">
        <v>27</v>
      </c>
      <c r="I1347" s="29">
        <v>0.8</v>
      </c>
      <c r="J1347" s="30">
        <v>4750</v>
      </c>
      <c r="K1347" s="31">
        <f t="shared" si="10"/>
        <v>3800</v>
      </c>
      <c r="L1347" s="31">
        <f t="shared" si="11"/>
        <v>1140</v>
      </c>
      <c r="M1347" s="32">
        <v>0.3</v>
      </c>
      <c r="O1347" s="37"/>
      <c r="P1347" s="38">
        <f>Data!$I1347+0.1</f>
        <v>0.9</v>
      </c>
      <c r="Q1347" s="33">
        <f>Data!$J1347-500</f>
        <v>4250</v>
      </c>
      <c r="R1347" s="34">
        <f>Data!$M1347+5%</f>
        <v>0.35</v>
      </c>
    </row>
    <row r="1348" spans="1:18" ht="15.75" customHeight="1" x14ac:dyDescent="0.3">
      <c r="A1348" s="22"/>
      <c r="B1348" s="27" t="s">
        <v>34</v>
      </c>
      <c r="C1348" s="27">
        <v>1128299</v>
      </c>
      <c r="D1348" s="28">
        <v>44425</v>
      </c>
      <c r="E1348" s="27" t="s">
        <v>35</v>
      </c>
      <c r="F1348" s="27" t="s">
        <v>70</v>
      </c>
      <c r="G1348" s="27" t="s">
        <v>71</v>
      </c>
      <c r="H1348" s="27" t="s">
        <v>28</v>
      </c>
      <c r="I1348" s="29">
        <v>0.79999999999999993</v>
      </c>
      <c r="J1348" s="30">
        <v>4750</v>
      </c>
      <c r="K1348" s="31">
        <f t="shared" si="10"/>
        <v>3799.9999999999995</v>
      </c>
      <c r="L1348" s="31">
        <f t="shared" si="11"/>
        <v>760</v>
      </c>
      <c r="M1348" s="32">
        <v>0.2</v>
      </c>
      <c r="O1348" s="37"/>
      <c r="P1348" s="38">
        <f>Data!$I1348+0.1</f>
        <v>0.89999999999999991</v>
      </c>
      <c r="Q1348" s="33">
        <f>Data!$J1348-500</f>
        <v>4250</v>
      </c>
      <c r="R1348" s="34">
        <f>Data!$M1348+5%</f>
        <v>0.25</v>
      </c>
    </row>
    <row r="1349" spans="1:18" ht="15.75" customHeight="1" x14ac:dyDescent="0.3">
      <c r="A1349" s="22"/>
      <c r="B1349" s="27" t="s">
        <v>34</v>
      </c>
      <c r="C1349" s="27">
        <v>1128299</v>
      </c>
      <c r="D1349" s="28">
        <v>44425</v>
      </c>
      <c r="E1349" s="27" t="s">
        <v>35</v>
      </c>
      <c r="F1349" s="27" t="s">
        <v>70</v>
      </c>
      <c r="G1349" s="27" t="s">
        <v>71</v>
      </c>
      <c r="H1349" s="27" t="s">
        <v>29</v>
      </c>
      <c r="I1349" s="29">
        <v>0.85</v>
      </c>
      <c r="J1349" s="30">
        <v>3000</v>
      </c>
      <c r="K1349" s="31">
        <f t="shared" si="10"/>
        <v>2550</v>
      </c>
      <c r="L1349" s="31">
        <f t="shared" si="11"/>
        <v>1147.5</v>
      </c>
      <c r="M1349" s="32">
        <v>0.45</v>
      </c>
      <c r="O1349" s="37"/>
      <c r="P1349" s="38">
        <f>Data!$I1349+0.1</f>
        <v>0.95</v>
      </c>
      <c r="Q1349" s="33">
        <f>Data!$J1349-500</f>
        <v>2500</v>
      </c>
      <c r="R1349" s="34">
        <f>Data!$M1349+5%</f>
        <v>0.5</v>
      </c>
    </row>
    <row r="1350" spans="1:18" ht="15.75" customHeight="1" x14ac:dyDescent="0.3">
      <c r="A1350" s="22"/>
      <c r="B1350" s="27" t="s">
        <v>34</v>
      </c>
      <c r="C1350" s="27">
        <v>1128299</v>
      </c>
      <c r="D1350" s="28">
        <v>44457</v>
      </c>
      <c r="E1350" s="27" t="s">
        <v>35</v>
      </c>
      <c r="F1350" s="27" t="s">
        <v>70</v>
      </c>
      <c r="G1350" s="27" t="s">
        <v>71</v>
      </c>
      <c r="H1350" s="27" t="s">
        <v>24</v>
      </c>
      <c r="I1350" s="29">
        <v>0.60000000000000009</v>
      </c>
      <c r="J1350" s="30">
        <v>5000</v>
      </c>
      <c r="K1350" s="31">
        <f t="shared" si="10"/>
        <v>3000.0000000000005</v>
      </c>
      <c r="L1350" s="31">
        <f t="shared" si="11"/>
        <v>900.00000000000011</v>
      </c>
      <c r="M1350" s="32">
        <v>0.3</v>
      </c>
      <c r="O1350" s="37"/>
      <c r="P1350" s="38">
        <f>Data!$I1350-0.05</f>
        <v>0.55000000000000004</v>
      </c>
      <c r="Q1350" s="33">
        <f>Data!$J1350-500</f>
        <v>4500</v>
      </c>
      <c r="R1350" s="34">
        <f>Data!$M1350+5%</f>
        <v>0.35</v>
      </c>
    </row>
    <row r="1351" spans="1:18" ht="15.75" customHeight="1" x14ac:dyDescent="0.3">
      <c r="A1351" s="22"/>
      <c r="B1351" s="27" t="s">
        <v>34</v>
      </c>
      <c r="C1351" s="27">
        <v>1128299</v>
      </c>
      <c r="D1351" s="28">
        <v>44457</v>
      </c>
      <c r="E1351" s="27" t="s">
        <v>35</v>
      </c>
      <c r="F1351" s="27" t="s">
        <v>70</v>
      </c>
      <c r="G1351" s="27" t="s">
        <v>71</v>
      </c>
      <c r="H1351" s="27" t="s">
        <v>25</v>
      </c>
      <c r="I1351" s="29">
        <v>0.65000000000000013</v>
      </c>
      <c r="J1351" s="30">
        <v>5000</v>
      </c>
      <c r="K1351" s="31">
        <f t="shared" si="10"/>
        <v>3250.0000000000005</v>
      </c>
      <c r="L1351" s="31">
        <f t="shared" si="11"/>
        <v>812.50000000000011</v>
      </c>
      <c r="M1351" s="32">
        <v>0.25</v>
      </c>
      <c r="O1351" s="37"/>
      <c r="P1351" s="38">
        <f>Data!$I1351-0.05</f>
        <v>0.60000000000000009</v>
      </c>
      <c r="Q1351" s="33">
        <f>Data!$J1351-500</f>
        <v>4500</v>
      </c>
      <c r="R1351" s="34">
        <f>Data!$M1351+5%</f>
        <v>0.3</v>
      </c>
    </row>
    <row r="1352" spans="1:18" ht="15.75" customHeight="1" x14ac:dyDescent="0.3">
      <c r="A1352" s="22"/>
      <c r="B1352" s="27" t="s">
        <v>34</v>
      </c>
      <c r="C1352" s="27">
        <v>1128299</v>
      </c>
      <c r="D1352" s="28">
        <v>44457</v>
      </c>
      <c r="E1352" s="27" t="s">
        <v>35</v>
      </c>
      <c r="F1352" s="27" t="s">
        <v>70</v>
      </c>
      <c r="G1352" s="27" t="s">
        <v>71</v>
      </c>
      <c r="H1352" s="27" t="s">
        <v>26</v>
      </c>
      <c r="I1352" s="29">
        <v>0.60000000000000009</v>
      </c>
      <c r="J1352" s="30">
        <v>3000</v>
      </c>
      <c r="K1352" s="31">
        <f t="shared" si="10"/>
        <v>1800.0000000000002</v>
      </c>
      <c r="L1352" s="31">
        <f t="shared" si="11"/>
        <v>540</v>
      </c>
      <c r="M1352" s="32">
        <v>0.3</v>
      </c>
      <c r="O1352" s="37"/>
      <c r="P1352" s="38">
        <f>Data!$I1352-0.05</f>
        <v>0.55000000000000004</v>
      </c>
      <c r="Q1352" s="33">
        <f>Data!$J1352-750</f>
        <v>2250</v>
      </c>
      <c r="R1352" s="34">
        <f>Data!$M1352+5%</f>
        <v>0.35</v>
      </c>
    </row>
    <row r="1353" spans="1:18" ht="15.75" customHeight="1" x14ac:dyDescent="0.3">
      <c r="A1353" s="22"/>
      <c r="B1353" s="27" t="s">
        <v>34</v>
      </c>
      <c r="C1353" s="27">
        <v>1128299</v>
      </c>
      <c r="D1353" s="28">
        <v>44457</v>
      </c>
      <c r="E1353" s="27" t="s">
        <v>35</v>
      </c>
      <c r="F1353" s="27" t="s">
        <v>70</v>
      </c>
      <c r="G1353" s="27" t="s">
        <v>71</v>
      </c>
      <c r="H1353" s="27" t="s">
        <v>27</v>
      </c>
      <c r="I1353" s="29">
        <v>0.60000000000000009</v>
      </c>
      <c r="J1353" s="30">
        <v>2500</v>
      </c>
      <c r="K1353" s="31">
        <f t="shared" si="10"/>
        <v>1500.0000000000002</v>
      </c>
      <c r="L1353" s="31">
        <f t="shared" si="11"/>
        <v>450.00000000000006</v>
      </c>
      <c r="M1353" s="32">
        <v>0.3</v>
      </c>
      <c r="O1353" s="37"/>
      <c r="P1353" s="38">
        <f>Data!$I1353-0.05</f>
        <v>0.55000000000000004</v>
      </c>
      <c r="Q1353" s="33">
        <f>Data!$J1353-750</f>
        <v>1750</v>
      </c>
      <c r="R1353" s="34">
        <f>Data!$M1353+5%</f>
        <v>0.35</v>
      </c>
    </row>
    <row r="1354" spans="1:18" ht="15.75" customHeight="1" x14ac:dyDescent="0.3">
      <c r="A1354" s="22"/>
      <c r="B1354" s="27" t="s">
        <v>34</v>
      </c>
      <c r="C1354" s="27">
        <v>1128299</v>
      </c>
      <c r="D1354" s="28">
        <v>44457</v>
      </c>
      <c r="E1354" s="27" t="s">
        <v>35</v>
      </c>
      <c r="F1354" s="27" t="s">
        <v>70</v>
      </c>
      <c r="G1354" s="27" t="s">
        <v>71</v>
      </c>
      <c r="H1354" s="27" t="s">
        <v>28</v>
      </c>
      <c r="I1354" s="29">
        <v>0.70000000000000007</v>
      </c>
      <c r="J1354" s="30">
        <v>2750</v>
      </c>
      <c r="K1354" s="31">
        <f t="shared" si="10"/>
        <v>1925.0000000000002</v>
      </c>
      <c r="L1354" s="31">
        <f t="shared" si="11"/>
        <v>385.00000000000006</v>
      </c>
      <c r="M1354" s="32">
        <v>0.2</v>
      </c>
      <c r="O1354" s="37"/>
      <c r="P1354" s="38">
        <f>Data!$I1354-0.05</f>
        <v>0.65</v>
      </c>
      <c r="Q1354" s="33">
        <f>Data!$J1354-750</f>
        <v>2000</v>
      </c>
      <c r="R1354" s="34">
        <f>Data!$M1354+5%</f>
        <v>0.25</v>
      </c>
    </row>
    <row r="1355" spans="1:18" ht="15.75" customHeight="1" x14ac:dyDescent="0.3">
      <c r="A1355" s="22"/>
      <c r="B1355" s="27" t="s">
        <v>34</v>
      </c>
      <c r="C1355" s="27">
        <v>1128299</v>
      </c>
      <c r="D1355" s="28">
        <v>44457</v>
      </c>
      <c r="E1355" s="27" t="s">
        <v>35</v>
      </c>
      <c r="F1355" s="27" t="s">
        <v>70</v>
      </c>
      <c r="G1355" s="27" t="s">
        <v>71</v>
      </c>
      <c r="H1355" s="27" t="s">
        <v>29</v>
      </c>
      <c r="I1355" s="29">
        <v>0.54999999999999993</v>
      </c>
      <c r="J1355" s="30">
        <v>3000</v>
      </c>
      <c r="K1355" s="31">
        <f t="shared" si="10"/>
        <v>1649.9999999999998</v>
      </c>
      <c r="L1355" s="31">
        <f t="shared" si="11"/>
        <v>742.49999999999989</v>
      </c>
      <c r="M1355" s="32">
        <v>0.45</v>
      </c>
      <c r="O1355" s="37"/>
      <c r="P1355" s="38">
        <f>Data!$I1355-0.05</f>
        <v>0.49999999999999994</v>
      </c>
      <c r="Q1355" s="33">
        <f>Data!$J1355-750</f>
        <v>2250</v>
      </c>
      <c r="R1355" s="34">
        <f>Data!$M1355+5%</f>
        <v>0.5</v>
      </c>
    </row>
    <row r="1356" spans="1:18" ht="15.75" customHeight="1" x14ac:dyDescent="0.3">
      <c r="A1356" s="22"/>
      <c r="B1356" s="27" t="s">
        <v>34</v>
      </c>
      <c r="C1356" s="27">
        <v>1128299</v>
      </c>
      <c r="D1356" s="28">
        <v>44486</v>
      </c>
      <c r="E1356" s="27" t="s">
        <v>35</v>
      </c>
      <c r="F1356" s="27" t="s">
        <v>70</v>
      </c>
      <c r="G1356" s="27" t="s">
        <v>71</v>
      </c>
      <c r="H1356" s="27" t="s">
        <v>24</v>
      </c>
      <c r="I1356" s="29">
        <v>0.5</v>
      </c>
      <c r="J1356" s="30">
        <v>4000</v>
      </c>
      <c r="K1356" s="31">
        <f t="shared" si="10"/>
        <v>2000</v>
      </c>
      <c r="L1356" s="31">
        <f t="shared" si="11"/>
        <v>600</v>
      </c>
      <c r="M1356" s="32">
        <v>0.3</v>
      </c>
      <c r="O1356" s="37"/>
      <c r="P1356" s="38">
        <f>Data!$I1356-0.05</f>
        <v>0.45</v>
      </c>
      <c r="Q1356" s="33">
        <f>Data!$J1356-750</f>
        <v>3250</v>
      </c>
      <c r="R1356" s="34">
        <f>Data!$M1356+5%</f>
        <v>0.35</v>
      </c>
    </row>
    <row r="1357" spans="1:18" ht="15.75" customHeight="1" x14ac:dyDescent="0.3">
      <c r="A1357" s="22"/>
      <c r="B1357" s="27" t="s">
        <v>34</v>
      </c>
      <c r="C1357" s="27">
        <v>1128299</v>
      </c>
      <c r="D1357" s="28">
        <v>44486</v>
      </c>
      <c r="E1357" s="27" t="s">
        <v>35</v>
      </c>
      <c r="F1357" s="27" t="s">
        <v>70</v>
      </c>
      <c r="G1357" s="27" t="s">
        <v>71</v>
      </c>
      <c r="H1357" s="27" t="s">
        <v>25</v>
      </c>
      <c r="I1357" s="29">
        <v>0.65000000000000013</v>
      </c>
      <c r="J1357" s="30">
        <v>5750</v>
      </c>
      <c r="K1357" s="31">
        <f t="shared" si="10"/>
        <v>3737.5000000000009</v>
      </c>
      <c r="L1357" s="31">
        <f t="shared" si="11"/>
        <v>934.37500000000023</v>
      </c>
      <c r="M1357" s="32">
        <v>0.25</v>
      </c>
      <c r="O1357" s="37"/>
      <c r="P1357" s="38">
        <f>Data!$I1357-0</f>
        <v>0.65000000000000013</v>
      </c>
      <c r="Q1357" s="33">
        <f>Data!$J1357+1000</f>
        <v>6750</v>
      </c>
      <c r="R1357" s="34">
        <f>Data!$M1357+5%</f>
        <v>0.3</v>
      </c>
    </row>
    <row r="1358" spans="1:18" ht="15.75" customHeight="1" x14ac:dyDescent="0.3">
      <c r="A1358" s="22"/>
      <c r="B1358" s="27" t="s">
        <v>34</v>
      </c>
      <c r="C1358" s="27">
        <v>1128299</v>
      </c>
      <c r="D1358" s="28">
        <v>44486</v>
      </c>
      <c r="E1358" s="27" t="s">
        <v>35</v>
      </c>
      <c r="F1358" s="27" t="s">
        <v>70</v>
      </c>
      <c r="G1358" s="27" t="s">
        <v>71</v>
      </c>
      <c r="H1358" s="27" t="s">
        <v>26</v>
      </c>
      <c r="I1358" s="29">
        <v>0.60000000000000009</v>
      </c>
      <c r="J1358" s="30">
        <v>4000</v>
      </c>
      <c r="K1358" s="31">
        <f t="shared" si="10"/>
        <v>2400.0000000000005</v>
      </c>
      <c r="L1358" s="31">
        <f t="shared" si="11"/>
        <v>720.00000000000011</v>
      </c>
      <c r="M1358" s="32">
        <v>0.3</v>
      </c>
      <c r="O1358" s="37"/>
      <c r="P1358" s="38">
        <f>Data!$I1358-0</f>
        <v>0.60000000000000009</v>
      </c>
      <c r="Q1358" s="33">
        <f>Data!$J1358+1000</f>
        <v>5000</v>
      </c>
      <c r="R1358" s="34">
        <f>Data!$M1358+5%</f>
        <v>0.35</v>
      </c>
    </row>
    <row r="1359" spans="1:18" ht="15.75" customHeight="1" x14ac:dyDescent="0.3">
      <c r="A1359" s="22"/>
      <c r="B1359" s="27" t="s">
        <v>34</v>
      </c>
      <c r="C1359" s="27">
        <v>1128299</v>
      </c>
      <c r="D1359" s="28">
        <v>44486</v>
      </c>
      <c r="E1359" s="27" t="s">
        <v>35</v>
      </c>
      <c r="F1359" s="27" t="s">
        <v>70</v>
      </c>
      <c r="G1359" s="27" t="s">
        <v>71</v>
      </c>
      <c r="H1359" s="27" t="s">
        <v>27</v>
      </c>
      <c r="I1359" s="29">
        <v>0.55000000000000004</v>
      </c>
      <c r="J1359" s="30">
        <v>3750</v>
      </c>
      <c r="K1359" s="31">
        <f t="shared" si="10"/>
        <v>2062.5</v>
      </c>
      <c r="L1359" s="31">
        <f t="shared" si="11"/>
        <v>618.75</v>
      </c>
      <c r="M1359" s="32">
        <v>0.3</v>
      </c>
      <c r="O1359" s="37"/>
      <c r="P1359" s="38">
        <f>Data!$I1359-0</f>
        <v>0.55000000000000004</v>
      </c>
      <c r="Q1359" s="33">
        <f>Data!$J1359+1000</f>
        <v>4750</v>
      </c>
      <c r="R1359" s="34">
        <f>Data!$M1359+5%</f>
        <v>0.35</v>
      </c>
    </row>
    <row r="1360" spans="1:18" ht="15.75" customHeight="1" x14ac:dyDescent="0.3">
      <c r="A1360" s="22"/>
      <c r="B1360" s="27" t="s">
        <v>34</v>
      </c>
      <c r="C1360" s="27">
        <v>1128299</v>
      </c>
      <c r="D1360" s="28">
        <v>44486</v>
      </c>
      <c r="E1360" s="27" t="s">
        <v>35</v>
      </c>
      <c r="F1360" s="27" t="s">
        <v>70</v>
      </c>
      <c r="G1360" s="27" t="s">
        <v>71</v>
      </c>
      <c r="H1360" s="27" t="s">
        <v>28</v>
      </c>
      <c r="I1360" s="29">
        <v>0.65</v>
      </c>
      <c r="J1360" s="30">
        <v>3500</v>
      </c>
      <c r="K1360" s="31">
        <f t="shared" si="10"/>
        <v>2275</v>
      </c>
      <c r="L1360" s="31">
        <f t="shared" si="11"/>
        <v>455</v>
      </c>
      <c r="M1360" s="32">
        <v>0.2</v>
      </c>
      <c r="O1360" s="37"/>
      <c r="P1360" s="38">
        <f>Data!$I1360-0</f>
        <v>0.65</v>
      </c>
      <c r="Q1360" s="33">
        <f>Data!$J1360+1000</f>
        <v>4500</v>
      </c>
      <c r="R1360" s="34">
        <f>Data!$M1360+5%</f>
        <v>0.25</v>
      </c>
    </row>
    <row r="1361" spans="1:18" ht="15.75" customHeight="1" x14ac:dyDescent="0.3">
      <c r="A1361" s="22"/>
      <c r="B1361" s="27" t="s">
        <v>34</v>
      </c>
      <c r="C1361" s="27">
        <v>1128299</v>
      </c>
      <c r="D1361" s="28">
        <v>44486</v>
      </c>
      <c r="E1361" s="27" t="s">
        <v>35</v>
      </c>
      <c r="F1361" s="27" t="s">
        <v>70</v>
      </c>
      <c r="G1361" s="27" t="s">
        <v>71</v>
      </c>
      <c r="H1361" s="27" t="s">
        <v>29</v>
      </c>
      <c r="I1361" s="29">
        <v>0.70000000000000007</v>
      </c>
      <c r="J1361" s="30">
        <v>4000</v>
      </c>
      <c r="K1361" s="31">
        <f t="shared" si="10"/>
        <v>2800.0000000000005</v>
      </c>
      <c r="L1361" s="31">
        <f t="shared" si="11"/>
        <v>1260.0000000000002</v>
      </c>
      <c r="M1361" s="32">
        <v>0.45</v>
      </c>
      <c r="O1361" s="37"/>
      <c r="P1361" s="38">
        <f>Data!$I1361-0</f>
        <v>0.70000000000000007</v>
      </c>
      <c r="Q1361" s="33">
        <f>Data!$J1361+1000</f>
        <v>5000</v>
      </c>
      <c r="R1361" s="34">
        <f>Data!$M1361+5%</f>
        <v>0.5</v>
      </c>
    </row>
    <row r="1362" spans="1:18" ht="15.75" customHeight="1" x14ac:dyDescent="0.3">
      <c r="A1362" s="22"/>
      <c r="B1362" s="27" t="s">
        <v>34</v>
      </c>
      <c r="C1362" s="27">
        <v>1128299</v>
      </c>
      <c r="D1362" s="28">
        <v>44517</v>
      </c>
      <c r="E1362" s="27" t="s">
        <v>35</v>
      </c>
      <c r="F1362" s="27" t="s">
        <v>70</v>
      </c>
      <c r="G1362" s="27" t="s">
        <v>71</v>
      </c>
      <c r="H1362" s="27" t="s">
        <v>24</v>
      </c>
      <c r="I1362" s="29">
        <v>0.55000000000000004</v>
      </c>
      <c r="J1362" s="30">
        <v>6250</v>
      </c>
      <c r="K1362" s="31">
        <f t="shared" si="10"/>
        <v>3437.5000000000005</v>
      </c>
      <c r="L1362" s="31">
        <f t="shared" si="11"/>
        <v>1031.25</v>
      </c>
      <c r="M1362" s="32">
        <v>0.3</v>
      </c>
      <c r="O1362" s="37"/>
      <c r="P1362" s="38">
        <f>Data!$I1362-0</f>
        <v>0.55000000000000004</v>
      </c>
      <c r="Q1362" s="33">
        <f>Data!$J1362+1000</f>
        <v>7250</v>
      </c>
      <c r="R1362" s="34">
        <f>Data!$M1362+5%</f>
        <v>0.35</v>
      </c>
    </row>
    <row r="1363" spans="1:18" ht="15.75" customHeight="1" x14ac:dyDescent="0.3">
      <c r="A1363" s="22"/>
      <c r="B1363" s="27" t="s">
        <v>34</v>
      </c>
      <c r="C1363" s="27">
        <v>1128299</v>
      </c>
      <c r="D1363" s="28">
        <v>44517</v>
      </c>
      <c r="E1363" s="27" t="s">
        <v>35</v>
      </c>
      <c r="F1363" s="27" t="s">
        <v>70</v>
      </c>
      <c r="G1363" s="27" t="s">
        <v>71</v>
      </c>
      <c r="H1363" s="27" t="s">
        <v>25</v>
      </c>
      <c r="I1363" s="29">
        <v>0.60000000000000009</v>
      </c>
      <c r="J1363" s="30">
        <v>7000</v>
      </c>
      <c r="K1363" s="31">
        <f t="shared" si="10"/>
        <v>4200.0000000000009</v>
      </c>
      <c r="L1363" s="31">
        <f t="shared" si="11"/>
        <v>1050.0000000000002</v>
      </c>
      <c r="M1363" s="32">
        <v>0.25</v>
      </c>
      <c r="O1363" s="37"/>
      <c r="P1363" s="38">
        <f>Data!$I1363-0</f>
        <v>0.60000000000000009</v>
      </c>
      <c r="Q1363" s="33">
        <f>Data!$J1363+1000</f>
        <v>8000</v>
      </c>
      <c r="R1363" s="34">
        <f>Data!$M1363+5%</f>
        <v>0.3</v>
      </c>
    </row>
    <row r="1364" spans="1:18" ht="15.75" customHeight="1" x14ac:dyDescent="0.3">
      <c r="A1364" s="22"/>
      <c r="B1364" s="27" t="s">
        <v>34</v>
      </c>
      <c r="C1364" s="27">
        <v>1128299</v>
      </c>
      <c r="D1364" s="28">
        <v>44517</v>
      </c>
      <c r="E1364" s="27" t="s">
        <v>35</v>
      </c>
      <c r="F1364" s="27" t="s">
        <v>70</v>
      </c>
      <c r="G1364" s="27" t="s">
        <v>71</v>
      </c>
      <c r="H1364" s="27" t="s">
        <v>26</v>
      </c>
      <c r="I1364" s="29">
        <v>0.55000000000000004</v>
      </c>
      <c r="J1364" s="30">
        <v>5250</v>
      </c>
      <c r="K1364" s="31">
        <f t="shared" si="10"/>
        <v>2887.5000000000005</v>
      </c>
      <c r="L1364" s="31">
        <f t="shared" si="11"/>
        <v>866.25000000000011</v>
      </c>
      <c r="M1364" s="32">
        <v>0.3</v>
      </c>
      <c r="O1364" s="37"/>
      <c r="P1364" s="38">
        <f>Data!$I1364-0</f>
        <v>0.55000000000000004</v>
      </c>
      <c r="Q1364" s="33">
        <f>Data!$J1364+1000</f>
        <v>6250</v>
      </c>
      <c r="R1364" s="34">
        <f>Data!$M1364+5%</f>
        <v>0.35</v>
      </c>
    </row>
    <row r="1365" spans="1:18" ht="15.75" customHeight="1" x14ac:dyDescent="0.3">
      <c r="A1365" s="22"/>
      <c r="B1365" s="27" t="s">
        <v>34</v>
      </c>
      <c r="C1365" s="27">
        <v>1128299</v>
      </c>
      <c r="D1365" s="28">
        <v>44517</v>
      </c>
      <c r="E1365" s="27" t="s">
        <v>35</v>
      </c>
      <c r="F1365" s="27" t="s">
        <v>70</v>
      </c>
      <c r="G1365" s="27" t="s">
        <v>71</v>
      </c>
      <c r="H1365" s="27" t="s">
        <v>27</v>
      </c>
      <c r="I1365" s="29">
        <v>0.65000000000000013</v>
      </c>
      <c r="J1365" s="30">
        <v>5000</v>
      </c>
      <c r="K1365" s="31">
        <f t="shared" si="10"/>
        <v>3250.0000000000005</v>
      </c>
      <c r="L1365" s="31">
        <f t="shared" si="11"/>
        <v>975.00000000000011</v>
      </c>
      <c r="M1365" s="32">
        <v>0.3</v>
      </c>
      <c r="O1365" s="37"/>
      <c r="P1365" s="38">
        <f>Data!$I1365-0</f>
        <v>0.65000000000000013</v>
      </c>
      <c r="Q1365" s="33">
        <f>Data!$J1365+1000</f>
        <v>6000</v>
      </c>
      <c r="R1365" s="34">
        <f>Data!$M1365+5%</f>
        <v>0.35</v>
      </c>
    </row>
    <row r="1366" spans="1:18" ht="15.75" customHeight="1" x14ac:dyDescent="0.3">
      <c r="A1366" s="22"/>
      <c r="B1366" s="27" t="s">
        <v>34</v>
      </c>
      <c r="C1366" s="27">
        <v>1128299</v>
      </c>
      <c r="D1366" s="28">
        <v>44517</v>
      </c>
      <c r="E1366" s="27" t="s">
        <v>35</v>
      </c>
      <c r="F1366" s="27" t="s">
        <v>70</v>
      </c>
      <c r="G1366" s="27" t="s">
        <v>71</v>
      </c>
      <c r="H1366" s="27" t="s">
        <v>28</v>
      </c>
      <c r="I1366" s="29">
        <v>0.85000000000000009</v>
      </c>
      <c r="J1366" s="30">
        <v>4750</v>
      </c>
      <c r="K1366" s="31">
        <f t="shared" si="10"/>
        <v>4037.5000000000005</v>
      </c>
      <c r="L1366" s="31">
        <f t="shared" si="11"/>
        <v>807.50000000000011</v>
      </c>
      <c r="M1366" s="32">
        <v>0.2</v>
      </c>
      <c r="O1366" s="37"/>
      <c r="P1366" s="38">
        <f>Data!$I1366-0</f>
        <v>0.85000000000000009</v>
      </c>
      <c r="Q1366" s="33">
        <f>Data!$J1366+1000</f>
        <v>5750</v>
      </c>
      <c r="R1366" s="34">
        <f>Data!$M1366+5%</f>
        <v>0.25</v>
      </c>
    </row>
    <row r="1367" spans="1:18" ht="15.75" customHeight="1" x14ac:dyDescent="0.3">
      <c r="A1367" s="22"/>
      <c r="B1367" s="27" t="s">
        <v>34</v>
      </c>
      <c r="C1367" s="27">
        <v>1128299</v>
      </c>
      <c r="D1367" s="28">
        <v>44517</v>
      </c>
      <c r="E1367" s="27" t="s">
        <v>35</v>
      </c>
      <c r="F1367" s="27" t="s">
        <v>70</v>
      </c>
      <c r="G1367" s="27" t="s">
        <v>71</v>
      </c>
      <c r="H1367" s="27" t="s">
        <v>29</v>
      </c>
      <c r="I1367" s="29">
        <v>0.90000000000000013</v>
      </c>
      <c r="J1367" s="30">
        <v>6000</v>
      </c>
      <c r="K1367" s="31">
        <f t="shared" si="10"/>
        <v>5400.0000000000009</v>
      </c>
      <c r="L1367" s="31">
        <f t="shared" si="11"/>
        <v>2430.0000000000005</v>
      </c>
      <c r="M1367" s="32">
        <v>0.45</v>
      </c>
      <c r="O1367" s="37"/>
      <c r="P1367" s="38">
        <f>Data!$I1367-0</f>
        <v>0.90000000000000013</v>
      </c>
      <c r="Q1367" s="33">
        <f>Data!$J1367+1000</f>
        <v>7000</v>
      </c>
      <c r="R1367" s="34">
        <f>Data!$M1367+5%</f>
        <v>0.5</v>
      </c>
    </row>
    <row r="1368" spans="1:18" ht="15.75" customHeight="1" x14ac:dyDescent="0.3">
      <c r="A1368" s="22"/>
      <c r="B1368" s="27" t="s">
        <v>34</v>
      </c>
      <c r="C1368" s="27">
        <v>1128299</v>
      </c>
      <c r="D1368" s="28">
        <v>44546</v>
      </c>
      <c r="E1368" s="27" t="s">
        <v>35</v>
      </c>
      <c r="F1368" s="27" t="s">
        <v>70</v>
      </c>
      <c r="G1368" s="27" t="s">
        <v>71</v>
      </c>
      <c r="H1368" s="27" t="s">
        <v>24</v>
      </c>
      <c r="I1368" s="29">
        <v>0.75000000000000011</v>
      </c>
      <c r="J1368" s="30">
        <v>8000</v>
      </c>
      <c r="K1368" s="31">
        <f t="shared" si="10"/>
        <v>6000.0000000000009</v>
      </c>
      <c r="L1368" s="31">
        <f t="shared" si="11"/>
        <v>1800.0000000000002</v>
      </c>
      <c r="M1368" s="32">
        <v>0.3</v>
      </c>
      <c r="O1368" s="37"/>
      <c r="P1368" s="38">
        <f>Data!$I1368-0</f>
        <v>0.75000000000000011</v>
      </c>
      <c r="Q1368" s="33">
        <f>Data!$J1368+1000</f>
        <v>9000</v>
      </c>
      <c r="R1368" s="34">
        <f>Data!$M1368+5%</f>
        <v>0.35</v>
      </c>
    </row>
    <row r="1369" spans="1:18" ht="15.75" customHeight="1" x14ac:dyDescent="0.3">
      <c r="A1369" s="22"/>
      <c r="B1369" s="27" t="s">
        <v>34</v>
      </c>
      <c r="C1369" s="27">
        <v>1128299</v>
      </c>
      <c r="D1369" s="28">
        <v>44546</v>
      </c>
      <c r="E1369" s="27" t="s">
        <v>35</v>
      </c>
      <c r="F1369" s="27" t="s">
        <v>70</v>
      </c>
      <c r="G1369" s="27" t="s">
        <v>71</v>
      </c>
      <c r="H1369" s="27" t="s">
        <v>25</v>
      </c>
      <c r="I1369" s="29">
        <v>0.8500000000000002</v>
      </c>
      <c r="J1369" s="30">
        <v>8000</v>
      </c>
      <c r="K1369" s="31">
        <f t="shared" si="10"/>
        <v>6800.0000000000018</v>
      </c>
      <c r="L1369" s="31">
        <f t="shared" si="11"/>
        <v>1700.0000000000005</v>
      </c>
      <c r="M1369" s="32">
        <v>0.25</v>
      </c>
      <c r="O1369" s="37"/>
      <c r="P1369" s="38">
        <f>Data!$I1369-0</f>
        <v>0.8500000000000002</v>
      </c>
      <c r="Q1369" s="33">
        <f>Data!$J1369+1000</f>
        <v>9000</v>
      </c>
      <c r="R1369" s="34">
        <f>Data!$M1369+5%</f>
        <v>0.3</v>
      </c>
    </row>
    <row r="1370" spans="1:18" ht="15.75" customHeight="1" x14ac:dyDescent="0.3">
      <c r="A1370" s="22"/>
      <c r="B1370" s="27" t="s">
        <v>34</v>
      </c>
      <c r="C1370" s="27">
        <v>1128299</v>
      </c>
      <c r="D1370" s="28">
        <v>44546</v>
      </c>
      <c r="E1370" s="27" t="s">
        <v>35</v>
      </c>
      <c r="F1370" s="27" t="s">
        <v>70</v>
      </c>
      <c r="G1370" s="27" t="s">
        <v>71</v>
      </c>
      <c r="H1370" s="27" t="s">
        <v>26</v>
      </c>
      <c r="I1370" s="29">
        <v>0.80000000000000016</v>
      </c>
      <c r="J1370" s="30">
        <v>6000</v>
      </c>
      <c r="K1370" s="31">
        <f t="shared" si="10"/>
        <v>4800.0000000000009</v>
      </c>
      <c r="L1370" s="31">
        <f t="shared" si="11"/>
        <v>1440.0000000000002</v>
      </c>
      <c r="M1370" s="32">
        <v>0.3</v>
      </c>
      <c r="O1370" s="37"/>
      <c r="P1370" s="38">
        <f>Data!$I1370-0</f>
        <v>0.80000000000000016</v>
      </c>
      <c r="Q1370" s="33">
        <f>Data!$J1370+1000</f>
        <v>7000</v>
      </c>
      <c r="R1370" s="34">
        <f>Data!$M1370+5%</f>
        <v>0.35</v>
      </c>
    </row>
    <row r="1371" spans="1:18" ht="15.75" customHeight="1" x14ac:dyDescent="0.3">
      <c r="A1371" s="22"/>
      <c r="B1371" s="27" t="s">
        <v>34</v>
      </c>
      <c r="C1371" s="27">
        <v>1128299</v>
      </c>
      <c r="D1371" s="28">
        <v>44546</v>
      </c>
      <c r="E1371" s="27" t="s">
        <v>35</v>
      </c>
      <c r="F1371" s="27" t="s">
        <v>70</v>
      </c>
      <c r="G1371" s="27" t="s">
        <v>71</v>
      </c>
      <c r="H1371" s="27" t="s">
        <v>27</v>
      </c>
      <c r="I1371" s="29">
        <v>0.80000000000000016</v>
      </c>
      <c r="J1371" s="30">
        <v>6000</v>
      </c>
      <c r="K1371" s="31">
        <f t="shared" si="10"/>
        <v>4800.0000000000009</v>
      </c>
      <c r="L1371" s="31">
        <f t="shared" si="11"/>
        <v>1440.0000000000002</v>
      </c>
      <c r="M1371" s="32">
        <v>0.3</v>
      </c>
      <c r="O1371" s="37"/>
      <c r="P1371" s="38">
        <f>Data!$I1371-0</f>
        <v>0.80000000000000016</v>
      </c>
      <c r="Q1371" s="33">
        <f>Data!$J1371+1000</f>
        <v>7000</v>
      </c>
      <c r="R1371" s="34">
        <f>Data!$M1371+5%</f>
        <v>0.35</v>
      </c>
    </row>
    <row r="1372" spans="1:18" ht="15.75" customHeight="1" x14ac:dyDescent="0.3">
      <c r="A1372" s="22"/>
      <c r="B1372" s="27" t="s">
        <v>34</v>
      </c>
      <c r="C1372" s="27">
        <v>1128299</v>
      </c>
      <c r="D1372" s="28">
        <v>44546</v>
      </c>
      <c r="E1372" s="27" t="s">
        <v>35</v>
      </c>
      <c r="F1372" s="27" t="s">
        <v>70</v>
      </c>
      <c r="G1372" s="27" t="s">
        <v>71</v>
      </c>
      <c r="H1372" s="27" t="s">
        <v>28</v>
      </c>
      <c r="I1372" s="29">
        <v>0.90000000000000013</v>
      </c>
      <c r="J1372" s="30">
        <v>5250</v>
      </c>
      <c r="K1372" s="31">
        <f t="shared" si="10"/>
        <v>4725.0000000000009</v>
      </c>
      <c r="L1372" s="31">
        <f t="shared" si="11"/>
        <v>945.00000000000023</v>
      </c>
      <c r="M1372" s="32">
        <v>0.2</v>
      </c>
      <c r="O1372" s="37"/>
      <c r="P1372" s="38">
        <f>Data!$I1372-0</f>
        <v>0.90000000000000013</v>
      </c>
      <c r="Q1372" s="33">
        <f>Data!$J1372+1000</f>
        <v>6250</v>
      </c>
      <c r="R1372" s="34">
        <f>Data!$M1372+5%</f>
        <v>0.25</v>
      </c>
    </row>
    <row r="1373" spans="1:18" ht="15.75" customHeight="1" x14ac:dyDescent="0.3">
      <c r="A1373" s="22"/>
      <c r="B1373" s="27" t="s">
        <v>34</v>
      </c>
      <c r="C1373" s="27">
        <v>1128299</v>
      </c>
      <c r="D1373" s="28">
        <v>44546</v>
      </c>
      <c r="E1373" s="27" t="s">
        <v>35</v>
      </c>
      <c r="F1373" s="27" t="s">
        <v>70</v>
      </c>
      <c r="G1373" s="27" t="s">
        <v>71</v>
      </c>
      <c r="H1373" s="27" t="s">
        <v>29</v>
      </c>
      <c r="I1373" s="29">
        <v>0.95000000000000018</v>
      </c>
      <c r="J1373" s="30">
        <v>6250</v>
      </c>
      <c r="K1373" s="31">
        <f t="shared" si="10"/>
        <v>5937.5000000000009</v>
      </c>
      <c r="L1373" s="31">
        <f t="shared" si="11"/>
        <v>2671.8750000000005</v>
      </c>
      <c r="M1373" s="32">
        <v>0.45</v>
      </c>
      <c r="O1373" s="37"/>
      <c r="P1373" s="38">
        <f>Data!$I1373-0</f>
        <v>0.95000000000000018</v>
      </c>
      <c r="Q1373" s="33">
        <f>Data!$J1373+1000</f>
        <v>7250</v>
      </c>
      <c r="R1373" s="34">
        <f>Data!$M1373+5%</f>
        <v>0.5</v>
      </c>
    </row>
    <row r="1374" spans="1:18" ht="15.75" customHeight="1" x14ac:dyDescent="0.3">
      <c r="A1374" s="22" t="s">
        <v>46</v>
      </c>
      <c r="B1374" s="27" t="s">
        <v>21</v>
      </c>
      <c r="C1374" s="27">
        <v>1185732</v>
      </c>
      <c r="D1374" s="28">
        <v>44208</v>
      </c>
      <c r="E1374" s="27" t="s">
        <v>53</v>
      </c>
      <c r="F1374" s="27" t="s">
        <v>54</v>
      </c>
      <c r="G1374" s="27" t="s">
        <v>72</v>
      </c>
      <c r="H1374" s="27" t="s">
        <v>24</v>
      </c>
      <c r="I1374" s="29">
        <v>0.45</v>
      </c>
      <c r="J1374" s="30">
        <v>8500</v>
      </c>
      <c r="K1374" s="31">
        <f t="shared" si="10"/>
        <v>3825</v>
      </c>
      <c r="L1374" s="31">
        <f t="shared" si="11"/>
        <v>1721.25</v>
      </c>
      <c r="M1374" s="32">
        <v>0.45</v>
      </c>
      <c r="P1374" s="33"/>
    </row>
    <row r="1375" spans="1:18" ht="15.75" customHeight="1" x14ac:dyDescent="0.3">
      <c r="A1375" s="22"/>
      <c r="B1375" s="27" t="s">
        <v>21</v>
      </c>
      <c r="C1375" s="27">
        <v>1185732</v>
      </c>
      <c r="D1375" s="28">
        <v>44208</v>
      </c>
      <c r="E1375" s="27" t="s">
        <v>53</v>
      </c>
      <c r="F1375" s="27" t="s">
        <v>54</v>
      </c>
      <c r="G1375" s="27" t="s">
        <v>72</v>
      </c>
      <c r="H1375" s="27" t="s">
        <v>25</v>
      </c>
      <c r="I1375" s="29">
        <v>0.45</v>
      </c>
      <c r="J1375" s="30">
        <v>6500</v>
      </c>
      <c r="K1375" s="31">
        <f t="shared" si="10"/>
        <v>2925</v>
      </c>
      <c r="L1375" s="31">
        <f t="shared" si="11"/>
        <v>1023.7499999999999</v>
      </c>
      <c r="M1375" s="32">
        <v>0.35</v>
      </c>
      <c r="P1375" s="33"/>
    </row>
    <row r="1376" spans="1:18" ht="15.75" customHeight="1" x14ac:dyDescent="0.3">
      <c r="A1376" s="22"/>
      <c r="B1376" s="27" t="s">
        <v>21</v>
      </c>
      <c r="C1376" s="27">
        <v>1185732</v>
      </c>
      <c r="D1376" s="28">
        <v>44208</v>
      </c>
      <c r="E1376" s="27" t="s">
        <v>53</v>
      </c>
      <c r="F1376" s="27" t="s">
        <v>54</v>
      </c>
      <c r="G1376" s="27" t="s">
        <v>72</v>
      </c>
      <c r="H1376" s="27" t="s">
        <v>26</v>
      </c>
      <c r="I1376" s="29">
        <v>0.35000000000000003</v>
      </c>
      <c r="J1376" s="30">
        <v>6500</v>
      </c>
      <c r="K1376" s="31">
        <f t="shared" si="10"/>
        <v>2275</v>
      </c>
      <c r="L1376" s="31">
        <f t="shared" si="11"/>
        <v>568.75</v>
      </c>
      <c r="M1376" s="32">
        <v>0.25</v>
      </c>
      <c r="P1376" s="33"/>
    </row>
    <row r="1377" spans="1:16" ht="15.75" customHeight="1" x14ac:dyDescent="0.3">
      <c r="A1377" s="22"/>
      <c r="B1377" s="27" t="s">
        <v>21</v>
      </c>
      <c r="C1377" s="27">
        <v>1185732</v>
      </c>
      <c r="D1377" s="28">
        <v>44208</v>
      </c>
      <c r="E1377" s="27" t="s">
        <v>53</v>
      </c>
      <c r="F1377" s="27" t="s">
        <v>54</v>
      </c>
      <c r="G1377" s="27" t="s">
        <v>72</v>
      </c>
      <c r="H1377" s="27" t="s">
        <v>27</v>
      </c>
      <c r="I1377" s="29">
        <v>0.39999999999999997</v>
      </c>
      <c r="J1377" s="30">
        <v>5000</v>
      </c>
      <c r="K1377" s="31">
        <f t="shared" si="10"/>
        <v>1999.9999999999998</v>
      </c>
      <c r="L1377" s="31">
        <f t="shared" si="11"/>
        <v>599.99999999999989</v>
      </c>
      <c r="M1377" s="32">
        <v>0.3</v>
      </c>
      <c r="P1377" s="33"/>
    </row>
    <row r="1378" spans="1:16" ht="15.75" customHeight="1" x14ac:dyDescent="0.3">
      <c r="A1378" s="22"/>
      <c r="B1378" s="27" t="s">
        <v>21</v>
      </c>
      <c r="C1378" s="27">
        <v>1185732</v>
      </c>
      <c r="D1378" s="28">
        <v>44208</v>
      </c>
      <c r="E1378" s="27" t="s">
        <v>53</v>
      </c>
      <c r="F1378" s="27" t="s">
        <v>54</v>
      </c>
      <c r="G1378" s="27" t="s">
        <v>72</v>
      </c>
      <c r="H1378" s="27" t="s">
        <v>28</v>
      </c>
      <c r="I1378" s="29">
        <v>0.55000000000000004</v>
      </c>
      <c r="J1378" s="30">
        <v>5500</v>
      </c>
      <c r="K1378" s="31">
        <f t="shared" si="10"/>
        <v>3025.0000000000005</v>
      </c>
      <c r="L1378" s="31">
        <f t="shared" si="11"/>
        <v>1058.75</v>
      </c>
      <c r="M1378" s="32">
        <v>0.35</v>
      </c>
      <c r="P1378" s="33"/>
    </row>
    <row r="1379" spans="1:16" ht="15.75" customHeight="1" x14ac:dyDescent="0.3">
      <c r="A1379" s="22"/>
      <c r="B1379" s="27" t="s">
        <v>21</v>
      </c>
      <c r="C1379" s="27">
        <v>1185732</v>
      </c>
      <c r="D1379" s="28">
        <v>44208</v>
      </c>
      <c r="E1379" s="27" t="s">
        <v>53</v>
      </c>
      <c r="F1379" s="27" t="s">
        <v>54</v>
      </c>
      <c r="G1379" s="27" t="s">
        <v>72</v>
      </c>
      <c r="H1379" s="27" t="s">
        <v>29</v>
      </c>
      <c r="I1379" s="29">
        <v>0.45</v>
      </c>
      <c r="J1379" s="30">
        <v>6500</v>
      </c>
      <c r="K1379" s="31">
        <f t="shared" si="10"/>
        <v>2925</v>
      </c>
      <c r="L1379" s="31">
        <f t="shared" si="11"/>
        <v>1462.5</v>
      </c>
      <c r="M1379" s="32">
        <v>0.5</v>
      </c>
      <c r="P1379" s="33"/>
    </row>
    <row r="1380" spans="1:16" ht="15.75" customHeight="1" x14ac:dyDescent="0.3">
      <c r="A1380" s="22"/>
      <c r="B1380" s="27" t="s">
        <v>21</v>
      </c>
      <c r="C1380" s="27">
        <v>1185732</v>
      </c>
      <c r="D1380" s="28">
        <v>44237</v>
      </c>
      <c r="E1380" s="27" t="s">
        <v>53</v>
      </c>
      <c r="F1380" s="27" t="s">
        <v>54</v>
      </c>
      <c r="G1380" s="27" t="s">
        <v>72</v>
      </c>
      <c r="H1380" s="27" t="s">
        <v>24</v>
      </c>
      <c r="I1380" s="29">
        <v>0.45</v>
      </c>
      <c r="J1380" s="30">
        <v>9000</v>
      </c>
      <c r="K1380" s="31">
        <f t="shared" si="10"/>
        <v>4050</v>
      </c>
      <c r="L1380" s="31">
        <f t="shared" si="11"/>
        <v>1822.5</v>
      </c>
      <c r="M1380" s="32">
        <v>0.45</v>
      </c>
      <c r="P1380" s="33"/>
    </row>
    <row r="1381" spans="1:16" ht="15.75" customHeight="1" x14ac:dyDescent="0.3">
      <c r="A1381" s="22"/>
      <c r="B1381" s="27" t="s">
        <v>21</v>
      </c>
      <c r="C1381" s="27">
        <v>1185732</v>
      </c>
      <c r="D1381" s="28">
        <v>44237</v>
      </c>
      <c r="E1381" s="27" t="s">
        <v>53</v>
      </c>
      <c r="F1381" s="27" t="s">
        <v>54</v>
      </c>
      <c r="G1381" s="27" t="s">
        <v>72</v>
      </c>
      <c r="H1381" s="27" t="s">
        <v>25</v>
      </c>
      <c r="I1381" s="29">
        <v>0.45</v>
      </c>
      <c r="J1381" s="30">
        <v>5500</v>
      </c>
      <c r="K1381" s="31">
        <f t="shared" si="10"/>
        <v>2475</v>
      </c>
      <c r="L1381" s="31">
        <f t="shared" si="11"/>
        <v>866.25</v>
      </c>
      <c r="M1381" s="32">
        <v>0.35</v>
      </c>
      <c r="P1381" s="33"/>
    </row>
    <row r="1382" spans="1:16" ht="15.75" customHeight="1" x14ac:dyDescent="0.3">
      <c r="A1382" s="22"/>
      <c r="B1382" s="27" t="s">
        <v>21</v>
      </c>
      <c r="C1382" s="27">
        <v>1185732</v>
      </c>
      <c r="D1382" s="28">
        <v>44237</v>
      </c>
      <c r="E1382" s="27" t="s">
        <v>53</v>
      </c>
      <c r="F1382" s="27" t="s">
        <v>54</v>
      </c>
      <c r="G1382" s="27" t="s">
        <v>72</v>
      </c>
      <c r="H1382" s="27" t="s">
        <v>26</v>
      </c>
      <c r="I1382" s="29">
        <v>0.35000000000000003</v>
      </c>
      <c r="J1382" s="30">
        <v>6000</v>
      </c>
      <c r="K1382" s="31">
        <f t="shared" si="10"/>
        <v>2100</v>
      </c>
      <c r="L1382" s="31">
        <f t="shared" si="11"/>
        <v>525</v>
      </c>
      <c r="M1382" s="32">
        <v>0.25</v>
      </c>
      <c r="P1382" s="33"/>
    </row>
    <row r="1383" spans="1:16" ht="15.75" customHeight="1" x14ac:dyDescent="0.3">
      <c r="A1383" s="22"/>
      <c r="B1383" s="27" t="s">
        <v>21</v>
      </c>
      <c r="C1383" s="27">
        <v>1185732</v>
      </c>
      <c r="D1383" s="28">
        <v>44237</v>
      </c>
      <c r="E1383" s="27" t="s">
        <v>53</v>
      </c>
      <c r="F1383" s="27" t="s">
        <v>54</v>
      </c>
      <c r="G1383" s="27" t="s">
        <v>72</v>
      </c>
      <c r="H1383" s="27" t="s">
        <v>27</v>
      </c>
      <c r="I1383" s="29">
        <v>0.39999999999999997</v>
      </c>
      <c r="J1383" s="30">
        <v>4750</v>
      </c>
      <c r="K1383" s="31">
        <f t="shared" si="10"/>
        <v>1899.9999999999998</v>
      </c>
      <c r="L1383" s="31">
        <f t="shared" si="11"/>
        <v>569.99999999999989</v>
      </c>
      <c r="M1383" s="32">
        <v>0.3</v>
      </c>
      <c r="P1383" s="33"/>
    </row>
    <row r="1384" spans="1:16" ht="15.75" customHeight="1" x14ac:dyDescent="0.3">
      <c r="A1384" s="22"/>
      <c r="B1384" s="27" t="s">
        <v>21</v>
      </c>
      <c r="C1384" s="27">
        <v>1185732</v>
      </c>
      <c r="D1384" s="28">
        <v>44237</v>
      </c>
      <c r="E1384" s="27" t="s">
        <v>53</v>
      </c>
      <c r="F1384" s="27" t="s">
        <v>54</v>
      </c>
      <c r="G1384" s="27" t="s">
        <v>72</v>
      </c>
      <c r="H1384" s="27" t="s">
        <v>28</v>
      </c>
      <c r="I1384" s="29">
        <v>0.55000000000000004</v>
      </c>
      <c r="J1384" s="30">
        <v>5500</v>
      </c>
      <c r="K1384" s="31">
        <f t="shared" si="10"/>
        <v>3025.0000000000005</v>
      </c>
      <c r="L1384" s="31">
        <f t="shared" si="11"/>
        <v>1058.75</v>
      </c>
      <c r="M1384" s="32">
        <v>0.35</v>
      </c>
      <c r="P1384" s="33"/>
    </row>
    <row r="1385" spans="1:16" ht="15.75" customHeight="1" x14ac:dyDescent="0.3">
      <c r="A1385" s="22"/>
      <c r="B1385" s="27" t="s">
        <v>21</v>
      </c>
      <c r="C1385" s="27">
        <v>1185732</v>
      </c>
      <c r="D1385" s="28">
        <v>44237</v>
      </c>
      <c r="E1385" s="27" t="s">
        <v>53</v>
      </c>
      <c r="F1385" s="27" t="s">
        <v>54</v>
      </c>
      <c r="G1385" s="27" t="s">
        <v>72</v>
      </c>
      <c r="H1385" s="27" t="s">
        <v>29</v>
      </c>
      <c r="I1385" s="29">
        <v>0.45</v>
      </c>
      <c r="J1385" s="30">
        <v>6500</v>
      </c>
      <c r="K1385" s="31">
        <f t="shared" si="10"/>
        <v>2925</v>
      </c>
      <c r="L1385" s="31">
        <f t="shared" si="11"/>
        <v>1462.5</v>
      </c>
      <c r="M1385" s="32">
        <v>0.5</v>
      </c>
      <c r="P1385" s="33"/>
    </row>
    <row r="1386" spans="1:16" ht="15.75" customHeight="1" x14ac:dyDescent="0.3">
      <c r="A1386" s="22"/>
      <c r="B1386" s="27" t="s">
        <v>21</v>
      </c>
      <c r="C1386" s="27">
        <v>1185732</v>
      </c>
      <c r="D1386" s="28">
        <v>44263</v>
      </c>
      <c r="E1386" s="27" t="s">
        <v>53</v>
      </c>
      <c r="F1386" s="27" t="s">
        <v>54</v>
      </c>
      <c r="G1386" s="27" t="s">
        <v>72</v>
      </c>
      <c r="H1386" s="27" t="s">
        <v>24</v>
      </c>
      <c r="I1386" s="29">
        <v>0.45</v>
      </c>
      <c r="J1386" s="30">
        <v>8700</v>
      </c>
      <c r="K1386" s="31">
        <f t="shared" si="10"/>
        <v>3915</v>
      </c>
      <c r="L1386" s="31">
        <f t="shared" si="11"/>
        <v>1761.75</v>
      </c>
      <c r="M1386" s="32">
        <v>0.45</v>
      </c>
      <c r="P1386" s="33"/>
    </row>
    <row r="1387" spans="1:16" ht="15.75" customHeight="1" x14ac:dyDescent="0.3">
      <c r="A1387" s="22"/>
      <c r="B1387" s="27" t="s">
        <v>21</v>
      </c>
      <c r="C1387" s="27">
        <v>1185732</v>
      </c>
      <c r="D1387" s="28">
        <v>44263</v>
      </c>
      <c r="E1387" s="27" t="s">
        <v>53</v>
      </c>
      <c r="F1387" s="27" t="s">
        <v>54</v>
      </c>
      <c r="G1387" s="27" t="s">
        <v>72</v>
      </c>
      <c r="H1387" s="27" t="s">
        <v>25</v>
      </c>
      <c r="I1387" s="29">
        <v>0.45</v>
      </c>
      <c r="J1387" s="30">
        <v>5500</v>
      </c>
      <c r="K1387" s="31">
        <f t="shared" si="10"/>
        <v>2475</v>
      </c>
      <c r="L1387" s="31">
        <f t="shared" si="11"/>
        <v>866.25</v>
      </c>
      <c r="M1387" s="32">
        <v>0.35</v>
      </c>
      <c r="P1387" s="33"/>
    </row>
    <row r="1388" spans="1:16" ht="15.75" customHeight="1" x14ac:dyDescent="0.3">
      <c r="A1388" s="22"/>
      <c r="B1388" s="27" t="s">
        <v>21</v>
      </c>
      <c r="C1388" s="27">
        <v>1185732</v>
      </c>
      <c r="D1388" s="28">
        <v>44263</v>
      </c>
      <c r="E1388" s="27" t="s">
        <v>53</v>
      </c>
      <c r="F1388" s="27" t="s">
        <v>54</v>
      </c>
      <c r="G1388" s="27" t="s">
        <v>72</v>
      </c>
      <c r="H1388" s="27" t="s">
        <v>26</v>
      </c>
      <c r="I1388" s="29">
        <v>0.35000000000000003</v>
      </c>
      <c r="J1388" s="30">
        <v>5750</v>
      </c>
      <c r="K1388" s="31">
        <f t="shared" si="10"/>
        <v>2012.5000000000002</v>
      </c>
      <c r="L1388" s="31">
        <f t="shared" si="11"/>
        <v>503.12500000000006</v>
      </c>
      <c r="M1388" s="32">
        <v>0.25</v>
      </c>
      <c r="P1388" s="33"/>
    </row>
    <row r="1389" spans="1:16" ht="15.75" customHeight="1" x14ac:dyDescent="0.3">
      <c r="A1389" s="22"/>
      <c r="B1389" s="27" t="s">
        <v>21</v>
      </c>
      <c r="C1389" s="27">
        <v>1185732</v>
      </c>
      <c r="D1389" s="28">
        <v>44263</v>
      </c>
      <c r="E1389" s="27" t="s">
        <v>53</v>
      </c>
      <c r="F1389" s="27" t="s">
        <v>54</v>
      </c>
      <c r="G1389" s="27" t="s">
        <v>72</v>
      </c>
      <c r="H1389" s="27" t="s">
        <v>27</v>
      </c>
      <c r="I1389" s="29">
        <v>0.39999999999999997</v>
      </c>
      <c r="J1389" s="30">
        <v>4250</v>
      </c>
      <c r="K1389" s="31">
        <f t="shared" si="10"/>
        <v>1699.9999999999998</v>
      </c>
      <c r="L1389" s="31">
        <f t="shared" si="11"/>
        <v>509.99999999999989</v>
      </c>
      <c r="M1389" s="32">
        <v>0.3</v>
      </c>
      <c r="P1389" s="33"/>
    </row>
    <row r="1390" spans="1:16" ht="15.75" customHeight="1" x14ac:dyDescent="0.3">
      <c r="A1390" s="22"/>
      <c r="B1390" s="27" t="s">
        <v>21</v>
      </c>
      <c r="C1390" s="27">
        <v>1185732</v>
      </c>
      <c r="D1390" s="28">
        <v>44263</v>
      </c>
      <c r="E1390" s="27" t="s">
        <v>53</v>
      </c>
      <c r="F1390" s="27" t="s">
        <v>54</v>
      </c>
      <c r="G1390" s="27" t="s">
        <v>72</v>
      </c>
      <c r="H1390" s="27" t="s">
        <v>28</v>
      </c>
      <c r="I1390" s="29">
        <v>0.55000000000000004</v>
      </c>
      <c r="J1390" s="30">
        <v>4750</v>
      </c>
      <c r="K1390" s="31">
        <f t="shared" si="10"/>
        <v>2612.5</v>
      </c>
      <c r="L1390" s="31">
        <f t="shared" si="11"/>
        <v>914.37499999999989</v>
      </c>
      <c r="M1390" s="32">
        <v>0.35</v>
      </c>
      <c r="P1390" s="33"/>
    </row>
    <row r="1391" spans="1:16" ht="15.75" customHeight="1" x14ac:dyDescent="0.3">
      <c r="A1391" s="22"/>
      <c r="B1391" s="27" t="s">
        <v>21</v>
      </c>
      <c r="C1391" s="27">
        <v>1185732</v>
      </c>
      <c r="D1391" s="28">
        <v>44263</v>
      </c>
      <c r="E1391" s="27" t="s">
        <v>53</v>
      </c>
      <c r="F1391" s="27" t="s">
        <v>54</v>
      </c>
      <c r="G1391" s="27" t="s">
        <v>72</v>
      </c>
      <c r="H1391" s="27" t="s">
        <v>29</v>
      </c>
      <c r="I1391" s="29">
        <v>0.45</v>
      </c>
      <c r="J1391" s="30">
        <v>5750</v>
      </c>
      <c r="K1391" s="31">
        <f t="shared" si="10"/>
        <v>2587.5</v>
      </c>
      <c r="L1391" s="31">
        <f t="shared" si="11"/>
        <v>1293.75</v>
      </c>
      <c r="M1391" s="32">
        <v>0.5</v>
      </c>
      <c r="P1391" s="33"/>
    </row>
    <row r="1392" spans="1:16" ht="15.75" customHeight="1" x14ac:dyDescent="0.3">
      <c r="A1392" s="22"/>
      <c r="B1392" s="27" t="s">
        <v>21</v>
      </c>
      <c r="C1392" s="27">
        <v>1185732</v>
      </c>
      <c r="D1392" s="28">
        <v>44295</v>
      </c>
      <c r="E1392" s="27" t="s">
        <v>53</v>
      </c>
      <c r="F1392" s="27" t="s">
        <v>54</v>
      </c>
      <c r="G1392" s="27" t="s">
        <v>72</v>
      </c>
      <c r="H1392" s="27" t="s">
        <v>24</v>
      </c>
      <c r="I1392" s="29">
        <v>0.45</v>
      </c>
      <c r="J1392" s="30">
        <v>8250</v>
      </c>
      <c r="K1392" s="31">
        <f t="shared" si="10"/>
        <v>3712.5</v>
      </c>
      <c r="L1392" s="31">
        <f t="shared" si="11"/>
        <v>1670.625</v>
      </c>
      <c r="M1392" s="32">
        <v>0.45</v>
      </c>
      <c r="P1392" s="33"/>
    </row>
    <row r="1393" spans="1:16" ht="15.75" customHeight="1" x14ac:dyDescent="0.3">
      <c r="A1393" s="22"/>
      <c r="B1393" s="27" t="s">
        <v>21</v>
      </c>
      <c r="C1393" s="27">
        <v>1185732</v>
      </c>
      <c r="D1393" s="28">
        <v>44295</v>
      </c>
      <c r="E1393" s="27" t="s">
        <v>53</v>
      </c>
      <c r="F1393" s="27" t="s">
        <v>54</v>
      </c>
      <c r="G1393" s="27" t="s">
        <v>72</v>
      </c>
      <c r="H1393" s="27" t="s">
        <v>25</v>
      </c>
      <c r="I1393" s="29">
        <v>0.45</v>
      </c>
      <c r="J1393" s="30">
        <v>5250</v>
      </c>
      <c r="K1393" s="31">
        <f t="shared" si="10"/>
        <v>2362.5</v>
      </c>
      <c r="L1393" s="31">
        <f t="shared" si="11"/>
        <v>826.875</v>
      </c>
      <c r="M1393" s="32">
        <v>0.35</v>
      </c>
      <c r="P1393" s="33"/>
    </row>
    <row r="1394" spans="1:16" ht="15.75" customHeight="1" x14ac:dyDescent="0.3">
      <c r="A1394" s="22"/>
      <c r="B1394" s="27" t="s">
        <v>21</v>
      </c>
      <c r="C1394" s="27">
        <v>1185732</v>
      </c>
      <c r="D1394" s="28">
        <v>44295</v>
      </c>
      <c r="E1394" s="27" t="s">
        <v>53</v>
      </c>
      <c r="F1394" s="27" t="s">
        <v>54</v>
      </c>
      <c r="G1394" s="27" t="s">
        <v>72</v>
      </c>
      <c r="H1394" s="27" t="s">
        <v>26</v>
      </c>
      <c r="I1394" s="29">
        <v>0.35000000000000003</v>
      </c>
      <c r="J1394" s="30">
        <v>5250</v>
      </c>
      <c r="K1394" s="31">
        <f t="shared" si="10"/>
        <v>1837.5000000000002</v>
      </c>
      <c r="L1394" s="31">
        <f t="shared" si="11"/>
        <v>459.37500000000006</v>
      </c>
      <c r="M1394" s="32">
        <v>0.25</v>
      </c>
      <c r="P1394" s="33"/>
    </row>
    <row r="1395" spans="1:16" ht="15.75" customHeight="1" x14ac:dyDescent="0.3">
      <c r="A1395" s="22"/>
      <c r="B1395" s="27" t="s">
        <v>21</v>
      </c>
      <c r="C1395" s="27">
        <v>1185732</v>
      </c>
      <c r="D1395" s="28">
        <v>44295</v>
      </c>
      <c r="E1395" s="27" t="s">
        <v>53</v>
      </c>
      <c r="F1395" s="27" t="s">
        <v>54</v>
      </c>
      <c r="G1395" s="27" t="s">
        <v>72</v>
      </c>
      <c r="H1395" s="27" t="s">
        <v>27</v>
      </c>
      <c r="I1395" s="29">
        <v>0.39999999999999997</v>
      </c>
      <c r="J1395" s="30">
        <v>4500</v>
      </c>
      <c r="K1395" s="31">
        <f t="shared" si="10"/>
        <v>1799.9999999999998</v>
      </c>
      <c r="L1395" s="31">
        <f t="shared" si="11"/>
        <v>539.99999999999989</v>
      </c>
      <c r="M1395" s="32">
        <v>0.3</v>
      </c>
      <c r="P1395" s="33"/>
    </row>
    <row r="1396" spans="1:16" ht="15.75" customHeight="1" x14ac:dyDescent="0.3">
      <c r="A1396" s="22"/>
      <c r="B1396" s="27" t="s">
        <v>21</v>
      </c>
      <c r="C1396" s="27">
        <v>1185732</v>
      </c>
      <c r="D1396" s="28">
        <v>44295</v>
      </c>
      <c r="E1396" s="27" t="s">
        <v>53</v>
      </c>
      <c r="F1396" s="27" t="s">
        <v>54</v>
      </c>
      <c r="G1396" s="27" t="s">
        <v>72</v>
      </c>
      <c r="H1396" s="27" t="s">
        <v>28</v>
      </c>
      <c r="I1396" s="29">
        <v>0.55000000000000004</v>
      </c>
      <c r="J1396" s="30">
        <v>4750</v>
      </c>
      <c r="K1396" s="31">
        <f t="shared" si="10"/>
        <v>2612.5</v>
      </c>
      <c r="L1396" s="31">
        <f t="shared" si="11"/>
        <v>914.37499999999989</v>
      </c>
      <c r="M1396" s="32">
        <v>0.35</v>
      </c>
      <c r="P1396" s="33"/>
    </row>
    <row r="1397" spans="1:16" ht="15.75" customHeight="1" x14ac:dyDescent="0.3">
      <c r="A1397" s="22"/>
      <c r="B1397" s="27" t="s">
        <v>21</v>
      </c>
      <c r="C1397" s="27">
        <v>1185732</v>
      </c>
      <c r="D1397" s="28">
        <v>44295</v>
      </c>
      <c r="E1397" s="27" t="s">
        <v>53</v>
      </c>
      <c r="F1397" s="27" t="s">
        <v>54</v>
      </c>
      <c r="G1397" s="27" t="s">
        <v>72</v>
      </c>
      <c r="H1397" s="27" t="s">
        <v>29</v>
      </c>
      <c r="I1397" s="29">
        <v>0.45</v>
      </c>
      <c r="J1397" s="30">
        <v>6000</v>
      </c>
      <c r="K1397" s="31">
        <f t="shared" si="10"/>
        <v>2700</v>
      </c>
      <c r="L1397" s="31">
        <f t="shared" si="11"/>
        <v>1350</v>
      </c>
      <c r="M1397" s="32">
        <v>0.5</v>
      </c>
      <c r="P1397" s="33"/>
    </row>
    <row r="1398" spans="1:16" ht="15.75" customHeight="1" x14ac:dyDescent="0.3">
      <c r="A1398" s="22"/>
      <c r="B1398" s="27" t="s">
        <v>21</v>
      </c>
      <c r="C1398" s="27">
        <v>1185732</v>
      </c>
      <c r="D1398" s="28">
        <v>44324</v>
      </c>
      <c r="E1398" s="27" t="s">
        <v>53</v>
      </c>
      <c r="F1398" s="27" t="s">
        <v>54</v>
      </c>
      <c r="G1398" s="27" t="s">
        <v>72</v>
      </c>
      <c r="H1398" s="27" t="s">
        <v>24</v>
      </c>
      <c r="I1398" s="29">
        <v>0.55000000000000004</v>
      </c>
      <c r="J1398" s="30">
        <v>8700</v>
      </c>
      <c r="K1398" s="31">
        <f t="shared" si="10"/>
        <v>4785</v>
      </c>
      <c r="L1398" s="31">
        <f t="shared" si="11"/>
        <v>2153.25</v>
      </c>
      <c r="M1398" s="32">
        <v>0.45</v>
      </c>
      <c r="P1398" s="33"/>
    </row>
    <row r="1399" spans="1:16" ht="15.75" customHeight="1" x14ac:dyDescent="0.3">
      <c r="A1399" s="22"/>
      <c r="B1399" s="27" t="s">
        <v>21</v>
      </c>
      <c r="C1399" s="27">
        <v>1185732</v>
      </c>
      <c r="D1399" s="28">
        <v>44324</v>
      </c>
      <c r="E1399" s="27" t="s">
        <v>53</v>
      </c>
      <c r="F1399" s="27" t="s">
        <v>54</v>
      </c>
      <c r="G1399" s="27" t="s">
        <v>72</v>
      </c>
      <c r="H1399" s="27" t="s">
        <v>25</v>
      </c>
      <c r="I1399" s="29">
        <v>0.55000000000000004</v>
      </c>
      <c r="J1399" s="30">
        <v>5750</v>
      </c>
      <c r="K1399" s="31">
        <f t="shared" si="10"/>
        <v>3162.5000000000005</v>
      </c>
      <c r="L1399" s="31">
        <f t="shared" si="11"/>
        <v>1106.875</v>
      </c>
      <c r="M1399" s="32">
        <v>0.35</v>
      </c>
      <c r="P1399" s="33"/>
    </row>
    <row r="1400" spans="1:16" ht="15.75" customHeight="1" x14ac:dyDescent="0.3">
      <c r="A1400" s="22"/>
      <c r="B1400" s="27" t="s">
        <v>21</v>
      </c>
      <c r="C1400" s="27">
        <v>1185732</v>
      </c>
      <c r="D1400" s="28">
        <v>44324</v>
      </c>
      <c r="E1400" s="27" t="s">
        <v>53</v>
      </c>
      <c r="F1400" s="27" t="s">
        <v>54</v>
      </c>
      <c r="G1400" s="27" t="s">
        <v>72</v>
      </c>
      <c r="H1400" s="27" t="s">
        <v>26</v>
      </c>
      <c r="I1400" s="29">
        <v>0.5</v>
      </c>
      <c r="J1400" s="30">
        <v>5500</v>
      </c>
      <c r="K1400" s="31">
        <f t="shared" si="10"/>
        <v>2750</v>
      </c>
      <c r="L1400" s="31">
        <f t="shared" si="11"/>
        <v>687.5</v>
      </c>
      <c r="M1400" s="32">
        <v>0.25</v>
      </c>
      <c r="P1400" s="33"/>
    </row>
    <row r="1401" spans="1:16" ht="15.75" customHeight="1" x14ac:dyDescent="0.3">
      <c r="A1401" s="22"/>
      <c r="B1401" s="27" t="s">
        <v>21</v>
      </c>
      <c r="C1401" s="27">
        <v>1185732</v>
      </c>
      <c r="D1401" s="28">
        <v>44324</v>
      </c>
      <c r="E1401" s="27" t="s">
        <v>53</v>
      </c>
      <c r="F1401" s="27" t="s">
        <v>54</v>
      </c>
      <c r="G1401" s="27" t="s">
        <v>72</v>
      </c>
      <c r="H1401" s="27" t="s">
        <v>27</v>
      </c>
      <c r="I1401" s="29">
        <v>0.5</v>
      </c>
      <c r="J1401" s="30">
        <v>5000</v>
      </c>
      <c r="K1401" s="31">
        <f t="shared" si="10"/>
        <v>2500</v>
      </c>
      <c r="L1401" s="31">
        <f t="shared" si="11"/>
        <v>750</v>
      </c>
      <c r="M1401" s="32">
        <v>0.3</v>
      </c>
      <c r="P1401" s="33"/>
    </row>
    <row r="1402" spans="1:16" ht="15.75" customHeight="1" x14ac:dyDescent="0.3">
      <c r="A1402" s="22"/>
      <c r="B1402" s="27" t="s">
        <v>21</v>
      </c>
      <c r="C1402" s="27">
        <v>1185732</v>
      </c>
      <c r="D1402" s="28">
        <v>44324</v>
      </c>
      <c r="E1402" s="27" t="s">
        <v>53</v>
      </c>
      <c r="F1402" s="27" t="s">
        <v>54</v>
      </c>
      <c r="G1402" s="27" t="s">
        <v>72</v>
      </c>
      <c r="H1402" s="27" t="s">
        <v>28</v>
      </c>
      <c r="I1402" s="29">
        <v>0.6</v>
      </c>
      <c r="J1402" s="30">
        <v>5250</v>
      </c>
      <c r="K1402" s="31">
        <f t="shared" si="10"/>
        <v>3150</v>
      </c>
      <c r="L1402" s="31">
        <f t="shared" si="11"/>
        <v>1102.5</v>
      </c>
      <c r="M1402" s="32">
        <v>0.35</v>
      </c>
      <c r="P1402" s="33"/>
    </row>
    <row r="1403" spans="1:16" ht="15.75" customHeight="1" x14ac:dyDescent="0.3">
      <c r="A1403" s="22"/>
      <c r="B1403" s="27" t="s">
        <v>21</v>
      </c>
      <c r="C1403" s="27">
        <v>1185732</v>
      </c>
      <c r="D1403" s="28">
        <v>44324</v>
      </c>
      <c r="E1403" s="27" t="s">
        <v>53</v>
      </c>
      <c r="F1403" s="27" t="s">
        <v>54</v>
      </c>
      <c r="G1403" s="27" t="s">
        <v>72</v>
      </c>
      <c r="H1403" s="27" t="s">
        <v>29</v>
      </c>
      <c r="I1403" s="29">
        <v>0.65</v>
      </c>
      <c r="J1403" s="30">
        <v>6250</v>
      </c>
      <c r="K1403" s="31">
        <f t="shared" si="10"/>
        <v>4062.5</v>
      </c>
      <c r="L1403" s="31">
        <f t="shared" si="11"/>
        <v>2031.25</v>
      </c>
      <c r="M1403" s="32">
        <v>0.5</v>
      </c>
      <c r="P1403" s="33"/>
    </row>
    <row r="1404" spans="1:16" ht="15.75" customHeight="1" x14ac:dyDescent="0.3">
      <c r="A1404" s="22"/>
      <c r="B1404" s="27" t="s">
        <v>21</v>
      </c>
      <c r="C1404" s="27">
        <v>1185732</v>
      </c>
      <c r="D1404" s="28">
        <v>44357</v>
      </c>
      <c r="E1404" s="27" t="s">
        <v>53</v>
      </c>
      <c r="F1404" s="27" t="s">
        <v>54</v>
      </c>
      <c r="G1404" s="27" t="s">
        <v>72</v>
      </c>
      <c r="H1404" s="27" t="s">
        <v>24</v>
      </c>
      <c r="I1404" s="29">
        <v>0.6</v>
      </c>
      <c r="J1404" s="30">
        <v>8750</v>
      </c>
      <c r="K1404" s="31">
        <f t="shared" si="10"/>
        <v>5250</v>
      </c>
      <c r="L1404" s="31">
        <f t="shared" si="11"/>
        <v>2362.5</v>
      </c>
      <c r="M1404" s="32">
        <v>0.45</v>
      </c>
      <c r="P1404" s="33"/>
    </row>
    <row r="1405" spans="1:16" ht="15.75" customHeight="1" x14ac:dyDescent="0.3">
      <c r="A1405" s="22"/>
      <c r="B1405" s="27" t="s">
        <v>21</v>
      </c>
      <c r="C1405" s="27">
        <v>1185732</v>
      </c>
      <c r="D1405" s="28">
        <v>44357</v>
      </c>
      <c r="E1405" s="27" t="s">
        <v>53</v>
      </c>
      <c r="F1405" s="27" t="s">
        <v>54</v>
      </c>
      <c r="G1405" s="27" t="s">
        <v>72</v>
      </c>
      <c r="H1405" s="27" t="s">
        <v>25</v>
      </c>
      <c r="I1405" s="29">
        <v>0.55000000000000004</v>
      </c>
      <c r="J1405" s="30">
        <v>6250</v>
      </c>
      <c r="K1405" s="31">
        <f t="shared" si="10"/>
        <v>3437.5000000000005</v>
      </c>
      <c r="L1405" s="31">
        <f t="shared" si="11"/>
        <v>1203.125</v>
      </c>
      <c r="M1405" s="32">
        <v>0.35</v>
      </c>
      <c r="P1405" s="33"/>
    </row>
    <row r="1406" spans="1:16" ht="15.75" customHeight="1" x14ac:dyDescent="0.3">
      <c r="A1406" s="22"/>
      <c r="B1406" s="27" t="s">
        <v>21</v>
      </c>
      <c r="C1406" s="27">
        <v>1185732</v>
      </c>
      <c r="D1406" s="28">
        <v>44357</v>
      </c>
      <c r="E1406" s="27" t="s">
        <v>53</v>
      </c>
      <c r="F1406" s="27" t="s">
        <v>54</v>
      </c>
      <c r="G1406" s="27" t="s">
        <v>72</v>
      </c>
      <c r="H1406" s="27" t="s">
        <v>26</v>
      </c>
      <c r="I1406" s="29">
        <v>0.5</v>
      </c>
      <c r="J1406" s="30">
        <v>6000</v>
      </c>
      <c r="K1406" s="31">
        <f t="shared" si="10"/>
        <v>3000</v>
      </c>
      <c r="L1406" s="31">
        <f t="shared" si="11"/>
        <v>750</v>
      </c>
      <c r="M1406" s="32">
        <v>0.25</v>
      </c>
      <c r="P1406" s="33"/>
    </row>
    <row r="1407" spans="1:16" ht="15.75" customHeight="1" x14ac:dyDescent="0.3">
      <c r="A1407" s="22"/>
      <c r="B1407" s="27" t="s">
        <v>21</v>
      </c>
      <c r="C1407" s="27">
        <v>1185732</v>
      </c>
      <c r="D1407" s="28">
        <v>44357</v>
      </c>
      <c r="E1407" s="27" t="s">
        <v>53</v>
      </c>
      <c r="F1407" s="27" t="s">
        <v>54</v>
      </c>
      <c r="G1407" s="27" t="s">
        <v>72</v>
      </c>
      <c r="H1407" s="27" t="s">
        <v>27</v>
      </c>
      <c r="I1407" s="29">
        <v>0.5</v>
      </c>
      <c r="J1407" s="30">
        <v>5750</v>
      </c>
      <c r="K1407" s="31">
        <f t="shared" si="10"/>
        <v>2875</v>
      </c>
      <c r="L1407" s="31">
        <f t="shared" si="11"/>
        <v>862.5</v>
      </c>
      <c r="M1407" s="32">
        <v>0.3</v>
      </c>
      <c r="P1407" s="33"/>
    </row>
    <row r="1408" spans="1:16" ht="15.75" customHeight="1" x14ac:dyDescent="0.3">
      <c r="A1408" s="22"/>
      <c r="B1408" s="27" t="s">
        <v>21</v>
      </c>
      <c r="C1408" s="27">
        <v>1185732</v>
      </c>
      <c r="D1408" s="28">
        <v>44357</v>
      </c>
      <c r="E1408" s="27" t="s">
        <v>53</v>
      </c>
      <c r="F1408" s="27" t="s">
        <v>54</v>
      </c>
      <c r="G1408" s="27" t="s">
        <v>72</v>
      </c>
      <c r="H1408" s="27" t="s">
        <v>28</v>
      </c>
      <c r="I1408" s="29">
        <v>0.65</v>
      </c>
      <c r="J1408" s="30">
        <v>5750</v>
      </c>
      <c r="K1408" s="31">
        <f t="shared" si="10"/>
        <v>3737.5</v>
      </c>
      <c r="L1408" s="31">
        <f t="shared" si="11"/>
        <v>1308.125</v>
      </c>
      <c r="M1408" s="32">
        <v>0.35</v>
      </c>
      <c r="P1408" s="33"/>
    </row>
    <row r="1409" spans="1:16" ht="15.75" customHeight="1" x14ac:dyDescent="0.3">
      <c r="A1409" s="22"/>
      <c r="B1409" s="27" t="s">
        <v>21</v>
      </c>
      <c r="C1409" s="27">
        <v>1185732</v>
      </c>
      <c r="D1409" s="28">
        <v>44357</v>
      </c>
      <c r="E1409" s="27" t="s">
        <v>53</v>
      </c>
      <c r="F1409" s="27" t="s">
        <v>54</v>
      </c>
      <c r="G1409" s="27" t="s">
        <v>72</v>
      </c>
      <c r="H1409" s="27" t="s">
        <v>29</v>
      </c>
      <c r="I1409" s="29">
        <v>0.70000000000000007</v>
      </c>
      <c r="J1409" s="30">
        <v>7250</v>
      </c>
      <c r="K1409" s="31">
        <f t="shared" si="10"/>
        <v>5075.0000000000009</v>
      </c>
      <c r="L1409" s="31">
        <f t="shared" si="11"/>
        <v>2537.5000000000005</v>
      </c>
      <c r="M1409" s="32">
        <v>0.5</v>
      </c>
      <c r="P1409" s="33"/>
    </row>
    <row r="1410" spans="1:16" ht="15.75" customHeight="1" x14ac:dyDescent="0.3">
      <c r="A1410" s="22"/>
      <c r="B1410" s="27" t="s">
        <v>21</v>
      </c>
      <c r="C1410" s="27">
        <v>1185732</v>
      </c>
      <c r="D1410" s="28">
        <v>44385</v>
      </c>
      <c r="E1410" s="27" t="s">
        <v>53</v>
      </c>
      <c r="F1410" s="27" t="s">
        <v>54</v>
      </c>
      <c r="G1410" s="27" t="s">
        <v>72</v>
      </c>
      <c r="H1410" s="27" t="s">
        <v>24</v>
      </c>
      <c r="I1410" s="29">
        <v>0.65</v>
      </c>
      <c r="J1410" s="30">
        <v>9500</v>
      </c>
      <c r="K1410" s="31">
        <f t="shared" si="10"/>
        <v>6175</v>
      </c>
      <c r="L1410" s="31">
        <f t="shared" si="11"/>
        <v>2778.75</v>
      </c>
      <c r="M1410" s="32">
        <v>0.45</v>
      </c>
      <c r="P1410" s="33"/>
    </row>
    <row r="1411" spans="1:16" ht="15.75" customHeight="1" x14ac:dyDescent="0.3">
      <c r="A1411" s="22"/>
      <c r="B1411" s="27" t="s">
        <v>21</v>
      </c>
      <c r="C1411" s="27">
        <v>1185732</v>
      </c>
      <c r="D1411" s="28">
        <v>44385</v>
      </c>
      <c r="E1411" s="27" t="s">
        <v>53</v>
      </c>
      <c r="F1411" s="27" t="s">
        <v>54</v>
      </c>
      <c r="G1411" s="27" t="s">
        <v>72</v>
      </c>
      <c r="H1411" s="27" t="s">
        <v>25</v>
      </c>
      <c r="I1411" s="29">
        <v>0.60000000000000009</v>
      </c>
      <c r="J1411" s="30">
        <v>7000</v>
      </c>
      <c r="K1411" s="31">
        <f t="shared" si="10"/>
        <v>4200.0000000000009</v>
      </c>
      <c r="L1411" s="31">
        <f t="shared" si="11"/>
        <v>1470.0000000000002</v>
      </c>
      <c r="M1411" s="32">
        <v>0.35</v>
      </c>
      <c r="P1411" s="33"/>
    </row>
    <row r="1412" spans="1:16" ht="15.75" customHeight="1" x14ac:dyDescent="0.3">
      <c r="A1412" s="22"/>
      <c r="B1412" s="27" t="s">
        <v>21</v>
      </c>
      <c r="C1412" s="27">
        <v>1185732</v>
      </c>
      <c r="D1412" s="28">
        <v>44385</v>
      </c>
      <c r="E1412" s="27" t="s">
        <v>53</v>
      </c>
      <c r="F1412" s="27" t="s">
        <v>54</v>
      </c>
      <c r="G1412" s="27" t="s">
        <v>72</v>
      </c>
      <c r="H1412" s="27" t="s">
        <v>26</v>
      </c>
      <c r="I1412" s="29">
        <v>0.55000000000000004</v>
      </c>
      <c r="J1412" s="30">
        <v>6250</v>
      </c>
      <c r="K1412" s="31">
        <f t="shared" si="10"/>
        <v>3437.5000000000005</v>
      </c>
      <c r="L1412" s="31">
        <f t="shared" si="11"/>
        <v>859.37500000000011</v>
      </c>
      <c r="M1412" s="32">
        <v>0.25</v>
      </c>
      <c r="P1412" s="33"/>
    </row>
    <row r="1413" spans="1:16" ht="15.75" customHeight="1" x14ac:dyDescent="0.3">
      <c r="A1413" s="22"/>
      <c r="B1413" s="27" t="s">
        <v>21</v>
      </c>
      <c r="C1413" s="27">
        <v>1185732</v>
      </c>
      <c r="D1413" s="28">
        <v>44385</v>
      </c>
      <c r="E1413" s="27" t="s">
        <v>53</v>
      </c>
      <c r="F1413" s="27" t="s">
        <v>54</v>
      </c>
      <c r="G1413" s="27" t="s">
        <v>72</v>
      </c>
      <c r="H1413" s="27" t="s">
        <v>27</v>
      </c>
      <c r="I1413" s="29">
        <v>0.55000000000000004</v>
      </c>
      <c r="J1413" s="30">
        <v>5750</v>
      </c>
      <c r="K1413" s="31">
        <f t="shared" si="10"/>
        <v>3162.5000000000005</v>
      </c>
      <c r="L1413" s="31">
        <f t="shared" si="11"/>
        <v>948.75000000000011</v>
      </c>
      <c r="M1413" s="32">
        <v>0.3</v>
      </c>
      <c r="P1413" s="33"/>
    </row>
    <row r="1414" spans="1:16" ht="15.75" customHeight="1" x14ac:dyDescent="0.3">
      <c r="A1414" s="22"/>
      <c r="B1414" s="27" t="s">
        <v>21</v>
      </c>
      <c r="C1414" s="27">
        <v>1185732</v>
      </c>
      <c r="D1414" s="28">
        <v>44385</v>
      </c>
      <c r="E1414" s="27" t="s">
        <v>53</v>
      </c>
      <c r="F1414" s="27" t="s">
        <v>54</v>
      </c>
      <c r="G1414" s="27" t="s">
        <v>72</v>
      </c>
      <c r="H1414" s="27" t="s">
        <v>28</v>
      </c>
      <c r="I1414" s="29">
        <v>0.65</v>
      </c>
      <c r="J1414" s="30">
        <v>6000</v>
      </c>
      <c r="K1414" s="31">
        <f t="shared" si="10"/>
        <v>3900</v>
      </c>
      <c r="L1414" s="31">
        <f t="shared" si="11"/>
        <v>1365</v>
      </c>
      <c r="M1414" s="32">
        <v>0.35</v>
      </c>
      <c r="P1414" s="33"/>
    </row>
    <row r="1415" spans="1:16" ht="15.75" customHeight="1" x14ac:dyDescent="0.3">
      <c r="A1415" s="22"/>
      <c r="B1415" s="27" t="s">
        <v>21</v>
      </c>
      <c r="C1415" s="27">
        <v>1185732</v>
      </c>
      <c r="D1415" s="28">
        <v>44385</v>
      </c>
      <c r="E1415" s="27" t="s">
        <v>53</v>
      </c>
      <c r="F1415" s="27" t="s">
        <v>54</v>
      </c>
      <c r="G1415" s="27" t="s">
        <v>72</v>
      </c>
      <c r="H1415" s="27" t="s">
        <v>29</v>
      </c>
      <c r="I1415" s="29">
        <v>0.70000000000000007</v>
      </c>
      <c r="J1415" s="30">
        <v>7750</v>
      </c>
      <c r="K1415" s="31">
        <f t="shared" si="10"/>
        <v>5425.0000000000009</v>
      </c>
      <c r="L1415" s="31">
        <f t="shared" si="11"/>
        <v>2712.5000000000005</v>
      </c>
      <c r="M1415" s="32">
        <v>0.5</v>
      </c>
      <c r="P1415" s="33"/>
    </row>
    <row r="1416" spans="1:16" ht="15.75" customHeight="1" x14ac:dyDescent="0.3">
      <c r="A1416" s="22"/>
      <c r="B1416" s="27" t="s">
        <v>21</v>
      </c>
      <c r="C1416" s="27">
        <v>1185732</v>
      </c>
      <c r="D1416" s="28">
        <v>44417</v>
      </c>
      <c r="E1416" s="27" t="s">
        <v>53</v>
      </c>
      <c r="F1416" s="27" t="s">
        <v>54</v>
      </c>
      <c r="G1416" s="27" t="s">
        <v>72</v>
      </c>
      <c r="H1416" s="27" t="s">
        <v>24</v>
      </c>
      <c r="I1416" s="29">
        <v>0.65</v>
      </c>
      <c r="J1416" s="30">
        <v>9250</v>
      </c>
      <c r="K1416" s="31">
        <f t="shared" si="10"/>
        <v>6012.5</v>
      </c>
      <c r="L1416" s="31">
        <f t="shared" si="11"/>
        <v>2705.625</v>
      </c>
      <c r="M1416" s="32">
        <v>0.45</v>
      </c>
      <c r="P1416" s="33"/>
    </row>
    <row r="1417" spans="1:16" ht="15.75" customHeight="1" x14ac:dyDescent="0.3">
      <c r="A1417" s="22"/>
      <c r="B1417" s="27" t="s">
        <v>21</v>
      </c>
      <c r="C1417" s="27">
        <v>1185732</v>
      </c>
      <c r="D1417" s="28">
        <v>44417</v>
      </c>
      <c r="E1417" s="27" t="s">
        <v>53</v>
      </c>
      <c r="F1417" s="27" t="s">
        <v>54</v>
      </c>
      <c r="G1417" s="27" t="s">
        <v>72</v>
      </c>
      <c r="H1417" s="27" t="s">
        <v>25</v>
      </c>
      <c r="I1417" s="29">
        <v>0.60000000000000009</v>
      </c>
      <c r="J1417" s="30">
        <v>7000</v>
      </c>
      <c r="K1417" s="31">
        <f t="shared" si="10"/>
        <v>4200.0000000000009</v>
      </c>
      <c r="L1417" s="31">
        <f t="shared" si="11"/>
        <v>1470.0000000000002</v>
      </c>
      <c r="M1417" s="32">
        <v>0.35</v>
      </c>
      <c r="P1417" s="33"/>
    </row>
    <row r="1418" spans="1:16" ht="15.75" customHeight="1" x14ac:dyDescent="0.3">
      <c r="A1418" s="22"/>
      <c r="B1418" s="27" t="s">
        <v>21</v>
      </c>
      <c r="C1418" s="27">
        <v>1185732</v>
      </c>
      <c r="D1418" s="28">
        <v>44417</v>
      </c>
      <c r="E1418" s="27" t="s">
        <v>53</v>
      </c>
      <c r="F1418" s="27" t="s">
        <v>54</v>
      </c>
      <c r="G1418" s="27" t="s">
        <v>72</v>
      </c>
      <c r="H1418" s="27" t="s">
        <v>26</v>
      </c>
      <c r="I1418" s="29">
        <v>0.55000000000000004</v>
      </c>
      <c r="J1418" s="30">
        <v>6250</v>
      </c>
      <c r="K1418" s="31">
        <f t="shared" si="10"/>
        <v>3437.5000000000005</v>
      </c>
      <c r="L1418" s="31">
        <f t="shared" si="11"/>
        <v>859.37500000000011</v>
      </c>
      <c r="M1418" s="32">
        <v>0.25</v>
      </c>
      <c r="P1418" s="33"/>
    </row>
    <row r="1419" spans="1:16" ht="15.75" customHeight="1" x14ac:dyDescent="0.3">
      <c r="A1419" s="22"/>
      <c r="B1419" s="27" t="s">
        <v>21</v>
      </c>
      <c r="C1419" s="27">
        <v>1185732</v>
      </c>
      <c r="D1419" s="28">
        <v>44417</v>
      </c>
      <c r="E1419" s="27" t="s">
        <v>53</v>
      </c>
      <c r="F1419" s="27" t="s">
        <v>54</v>
      </c>
      <c r="G1419" s="27" t="s">
        <v>72</v>
      </c>
      <c r="H1419" s="27" t="s">
        <v>27</v>
      </c>
      <c r="I1419" s="29">
        <v>0.45</v>
      </c>
      <c r="J1419" s="30">
        <v>5750</v>
      </c>
      <c r="K1419" s="31">
        <f t="shared" si="10"/>
        <v>2587.5</v>
      </c>
      <c r="L1419" s="31">
        <f t="shared" si="11"/>
        <v>776.25</v>
      </c>
      <c r="M1419" s="32">
        <v>0.3</v>
      </c>
      <c r="P1419" s="33"/>
    </row>
    <row r="1420" spans="1:16" ht="15.75" customHeight="1" x14ac:dyDescent="0.3">
      <c r="A1420" s="22"/>
      <c r="B1420" s="27" t="s">
        <v>21</v>
      </c>
      <c r="C1420" s="27">
        <v>1185732</v>
      </c>
      <c r="D1420" s="28">
        <v>44417</v>
      </c>
      <c r="E1420" s="27" t="s">
        <v>53</v>
      </c>
      <c r="F1420" s="27" t="s">
        <v>54</v>
      </c>
      <c r="G1420" s="27" t="s">
        <v>72</v>
      </c>
      <c r="H1420" s="27" t="s">
        <v>28</v>
      </c>
      <c r="I1420" s="29">
        <v>0.55000000000000004</v>
      </c>
      <c r="J1420" s="30">
        <v>5500</v>
      </c>
      <c r="K1420" s="31">
        <f t="shared" si="10"/>
        <v>3025.0000000000005</v>
      </c>
      <c r="L1420" s="31">
        <f t="shared" si="11"/>
        <v>1058.75</v>
      </c>
      <c r="M1420" s="32">
        <v>0.35</v>
      </c>
      <c r="P1420" s="33"/>
    </row>
    <row r="1421" spans="1:16" ht="15.75" customHeight="1" x14ac:dyDescent="0.3">
      <c r="A1421" s="22"/>
      <c r="B1421" s="27" t="s">
        <v>21</v>
      </c>
      <c r="C1421" s="27">
        <v>1185732</v>
      </c>
      <c r="D1421" s="28">
        <v>44417</v>
      </c>
      <c r="E1421" s="27" t="s">
        <v>53</v>
      </c>
      <c r="F1421" s="27" t="s">
        <v>54</v>
      </c>
      <c r="G1421" s="27" t="s">
        <v>72</v>
      </c>
      <c r="H1421" s="27" t="s">
        <v>29</v>
      </c>
      <c r="I1421" s="29">
        <v>0.60000000000000009</v>
      </c>
      <c r="J1421" s="30">
        <v>7250</v>
      </c>
      <c r="K1421" s="31">
        <f t="shared" si="10"/>
        <v>4350.0000000000009</v>
      </c>
      <c r="L1421" s="31">
        <f t="shared" si="11"/>
        <v>2175.0000000000005</v>
      </c>
      <c r="M1421" s="32">
        <v>0.5</v>
      </c>
      <c r="P1421" s="33"/>
    </row>
    <row r="1422" spans="1:16" ht="15.75" customHeight="1" x14ac:dyDescent="0.3">
      <c r="A1422" s="22"/>
      <c r="B1422" s="27" t="s">
        <v>21</v>
      </c>
      <c r="C1422" s="27">
        <v>1185732</v>
      </c>
      <c r="D1422" s="28">
        <v>44447</v>
      </c>
      <c r="E1422" s="27" t="s">
        <v>53</v>
      </c>
      <c r="F1422" s="27" t="s">
        <v>54</v>
      </c>
      <c r="G1422" s="27" t="s">
        <v>72</v>
      </c>
      <c r="H1422" s="27" t="s">
        <v>24</v>
      </c>
      <c r="I1422" s="29">
        <v>0.55000000000000004</v>
      </c>
      <c r="J1422" s="30">
        <v>8500</v>
      </c>
      <c r="K1422" s="31">
        <f t="shared" si="10"/>
        <v>4675</v>
      </c>
      <c r="L1422" s="31">
        <f t="shared" si="11"/>
        <v>2103.75</v>
      </c>
      <c r="M1422" s="32">
        <v>0.45</v>
      </c>
      <c r="P1422" s="33"/>
    </row>
    <row r="1423" spans="1:16" ht="15.75" customHeight="1" x14ac:dyDescent="0.3">
      <c r="A1423" s="22"/>
      <c r="B1423" s="27" t="s">
        <v>21</v>
      </c>
      <c r="C1423" s="27">
        <v>1185732</v>
      </c>
      <c r="D1423" s="28">
        <v>44447</v>
      </c>
      <c r="E1423" s="27" t="s">
        <v>53</v>
      </c>
      <c r="F1423" s="27" t="s">
        <v>54</v>
      </c>
      <c r="G1423" s="27" t="s">
        <v>72</v>
      </c>
      <c r="H1423" s="27" t="s">
        <v>25</v>
      </c>
      <c r="I1423" s="29">
        <v>0.50000000000000011</v>
      </c>
      <c r="J1423" s="30">
        <v>6500</v>
      </c>
      <c r="K1423" s="31">
        <f t="shared" si="10"/>
        <v>3250.0000000000009</v>
      </c>
      <c r="L1423" s="31">
        <f t="shared" si="11"/>
        <v>1137.5000000000002</v>
      </c>
      <c r="M1423" s="32">
        <v>0.35</v>
      </c>
      <c r="P1423" s="33"/>
    </row>
    <row r="1424" spans="1:16" ht="15.75" customHeight="1" x14ac:dyDescent="0.3">
      <c r="A1424" s="22"/>
      <c r="B1424" s="27" t="s">
        <v>21</v>
      </c>
      <c r="C1424" s="27">
        <v>1185732</v>
      </c>
      <c r="D1424" s="28">
        <v>44447</v>
      </c>
      <c r="E1424" s="27" t="s">
        <v>53</v>
      </c>
      <c r="F1424" s="27" t="s">
        <v>54</v>
      </c>
      <c r="G1424" s="27" t="s">
        <v>72</v>
      </c>
      <c r="H1424" s="27" t="s">
        <v>26</v>
      </c>
      <c r="I1424" s="29">
        <v>0.45</v>
      </c>
      <c r="J1424" s="30">
        <v>5500</v>
      </c>
      <c r="K1424" s="31">
        <f t="shared" si="10"/>
        <v>2475</v>
      </c>
      <c r="L1424" s="31">
        <f t="shared" si="11"/>
        <v>618.75</v>
      </c>
      <c r="M1424" s="32">
        <v>0.25</v>
      </c>
      <c r="P1424" s="33"/>
    </row>
    <row r="1425" spans="1:16" ht="15.75" customHeight="1" x14ac:dyDescent="0.3">
      <c r="A1425" s="22"/>
      <c r="B1425" s="27" t="s">
        <v>21</v>
      </c>
      <c r="C1425" s="27">
        <v>1185732</v>
      </c>
      <c r="D1425" s="28">
        <v>44447</v>
      </c>
      <c r="E1425" s="27" t="s">
        <v>53</v>
      </c>
      <c r="F1425" s="27" t="s">
        <v>54</v>
      </c>
      <c r="G1425" s="27" t="s">
        <v>72</v>
      </c>
      <c r="H1425" s="27" t="s">
        <v>27</v>
      </c>
      <c r="I1425" s="29">
        <v>0.45</v>
      </c>
      <c r="J1425" s="30">
        <v>5250</v>
      </c>
      <c r="K1425" s="31">
        <f t="shared" si="10"/>
        <v>2362.5</v>
      </c>
      <c r="L1425" s="31">
        <f t="shared" si="11"/>
        <v>708.75</v>
      </c>
      <c r="M1425" s="32">
        <v>0.3</v>
      </c>
      <c r="P1425" s="33"/>
    </row>
    <row r="1426" spans="1:16" ht="15.75" customHeight="1" x14ac:dyDescent="0.3">
      <c r="A1426" s="22"/>
      <c r="B1426" s="27" t="s">
        <v>21</v>
      </c>
      <c r="C1426" s="27">
        <v>1185732</v>
      </c>
      <c r="D1426" s="28">
        <v>44447</v>
      </c>
      <c r="E1426" s="27" t="s">
        <v>53</v>
      </c>
      <c r="F1426" s="27" t="s">
        <v>54</v>
      </c>
      <c r="G1426" s="27" t="s">
        <v>72</v>
      </c>
      <c r="H1426" s="27" t="s">
        <v>28</v>
      </c>
      <c r="I1426" s="29">
        <v>0.55000000000000004</v>
      </c>
      <c r="J1426" s="30">
        <v>5250</v>
      </c>
      <c r="K1426" s="31">
        <f t="shared" si="10"/>
        <v>2887.5000000000005</v>
      </c>
      <c r="L1426" s="31">
        <f t="shared" si="11"/>
        <v>1010.6250000000001</v>
      </c>
      <c r="M1426" s="32">
        <v>0.35</v>
      </c>
      <c r="P1426" s="33"/>
    </row>
    <row r="1427" spans="1:16" ht="15.75" customHeight="1" x14ac:dyDescent="0.3">
      <c r="A1427" s="22"/>
      <c r="B1427" s="27" t="s">
        <v>21</v>
      </c>
      <c r="C1427" s="27">
        <v>1185732</v>
      </c>
      <c r="D1427" s="28">
        <v>44447</v>
      </c>
      <c r="E1427" s="27" t="s">
        <v>53</v>
      </c>
      <c r="F1427" s="27" t="s">
        <v>54</v>
      </c>
      <c r="G1427" s="27" t="s">
        <v>72</v>
      </c>
      <c r="H1427" s="27" t="s">
        <v>29</v>
      </c>
      <c r="I1427" s="29">
        <v>0.60000000000000009</v>
      </c>
      <c r="J1427" s="30">
        <v>6250</v>
      </c>
      <c r="K1427" s="31">
        <f t="shared" si="10"/>
        <v>3750.0000000000005</v>
      </c>
      <c r="L1427" s="31">
        <f t="shared" si="11"/>
        <v>1875.0000000000002</v>
      </c>
      <c r="M1427" s="32">
        <v>0.5</v>
      </c>
      <c r="P1427" s="33"/>
    </row>
    <row r="1428" spans="1:16" ht="15.75" customHeight="1" x14ac:dyDescent="0.3">
      <c r="A1428" s="22"/>
      <c r="B1428" s="27" t="s">
        <v>21</v>
      </c>
      <c r="C1428" s="27">
        <v>1185732</v>
      </c>
      <c r="D1428" s="28">
        <v>44479</v>
      </c>
      <c r="E1428" s="27" t="s">
        <v>53</v>
      </c>
      <c r="F1428" s="27" t="s">
        <v>54</v>
      </c>
      <c r="G1428" s="27" t="s">
        <v>72</v>
      </c>
      <c r="H1428" s="27" t="s">
        <v>24</v>
      </c>
      <c r="I1428" s="29">
        <v>0.60000000000000009</v>
      </c>
      <c r="J1428" s="30">
        <v>8000</v>
      </c>
      <c r="K1428" s="31">
        <f t="shared" si="10"/>
        <v>4800.0000000000009</v>
      </c>
      <c r="L1428" s="31">
        <f t="shared" si="11"/>
        <v>2160.0000000000005</v>
      </c>
      <c r="M1428" s="32">
        <v>0.45</v>
      </c>
      <c r="P1428" s="33"/>
    </row>
    <row r="1429" spans="1:16" ht="15.75" customHeight="1" x14ac:dyDescent="0.3">
      <c r="A1429" s="22"/>
      <c r="B1429" s="27" t="s">
        <v>21</v>
      </c>
      <c r="C1429" s="27">
        <v>1185732</v>
      </c>
      <c r="D1429" s="28">
        <v>44479</v>
      </c>
      <c r="E1429" s="27" t="s">
        <v>53</v>
      </c>
      <c r="F1429" s="27" t="s">
        <v>54</v>
      </c>
      <c r="G1429" s="27" t="s">
        <v>72</v>
      </c>
      <c r="H1429" s="27" t="s">
        <v>25</v>
      </c>
      <c r="I1429" s="29">
        <v>0.50000000000000011</v>
      </c>
      <c r="J1429" s="30">
        <v>6250</v>
      </c>
      <c r="K1429" s="31">
        <f t="shared" si="10"/>
        <v>3125.0000000000009</v>
      </c>
      <c r="L1429" s="31">
        <f t="shared" si="11"/>
        <v>1093.7500000000002</v>
      </c>
      <c r="M1429" s="32">
        <v>0.35</v>
      </c>
      <c r="P1429" s="33"/>
    </row>
    <row r="1430" spans="1:16" ht="15.75" customHeight="1" x14ac:dyDescent="0.3">
      <c r="A1430" s="22"/>
      <c r="B1430" s="27" t="s">
        <v>21</v>
      </c>
      <c r="C1430" s="27">
        <v>1185732</v>
      </c>
      <c r="D1430" s="28">
        <v>44479</v>
      </c>
      <c r="E1430" s="27" t="s">
        <v>53</v>
      </c>
      <c r="F1430" s="27" t="s">
        <v>54</v>
      </c>
      <c r="G1430" s="27" t="s">
        <v>72</v>
      </c>
      <c r="H1430" s="27" t="s">
        <v>26</v>
      </c>
      <c r="I1430" s="29">
        <v>0.50000000000000011</v>
      </c>
      <c r="J1430" s="30">
        <v>5250</v>
      </c>
      <c r="K1430" s="31">
        <f t="shared" si="10"/>
        <v>2625.0000000000005</v>
      </c>
      <c r="L1430" s="31">
        <f t="shared" si="11"/>
        <v>656.25000000000011</v>
      </c>
      <c r="M1430" s="32">
        <v>0.25</v>
      </c>
      <c r="P1430" s="33"/>
    </row>
    <row r="1431" spans="1:16" ht="15.75" customHeight="1" x14ac:dyDescent="0.3">
      <c r="A1431" s="22"/>
      <c r="B1431" s="27" t="s">
        <v>21</v>
      </c>
      <c r="C1431" s="27">
        <v>1185732</v>
      </c>
      <c r="D1431" s="28">
        <v>44479</v>
      </c>
      <c r="E1431" s="27" t="s">
        <v>53</v>
      </c>
      <c r="F1431" s="27" t="s">
        <v>54</v>
      </c>
      <c r="G1431" s="27" t="s">
        <v>72</v>
      </c>
      <c r="H1431" s="27" t="s">
        <v>27</v>
      </c>
      <c r="I1431" s="29">
        <v>0.50000000000000011</v>
      </c>
      <c r="J1431" s="30">
        <v>5000</v>
      </c>
      <c r="K1431" s="31">
        <f t="shared" si="10"/>
        <v>2500.0000000000005</v>
      </c>
      <c r="L1431" s="31">
        <f t="shared" si="11"/>
        <v>750.00000000000011</v>
      </c>
      <c r="M1431" s="32">
        <v>0.3</v>
      </c>
      <c r="P1431" s="33"/>
    </row>
    <row r="1432" spans="1:16" ht="15.75" customHeight="1" x14ac:dyDescent="0.3">
      <c r="A1432" s="22"/>
      <c r="B1432" s="27" t="s">
        <v>21</v>
      </c>
      <c r="C1432" s="27">
        <v>1185732</v>
      </c>
      <c r="D1432" s="28">
        <v>44479</v>
      </c>
      <c r="E1432" s="27" t="s">
        <v>53</v>
      </c>
      <c r="F1432" s="27" t="s">
        <v>54</v>
      </c>
      <c r="G1432" s="27" t="s">
        <v>72</v>
      </c>
      <c r="H1432" s="27" t="s">
        <v>28</v>
      </c>
      <c r="I1432" s="29">
        <v>0.60000000000000009</v>
      </c>
      <c r="J1432" s="30">
        <v>5000</v>
      </c>
      <c r="K1432" s="31">
        <f t="shared" si="10"/>
        <v>3000.0000000000005</v>
      </c>
      <c r="L1432" s="31">
        <f t="shared" si="11"/>
        <v>1050</v>
      </c>
      <c r="M1432" s="32">
        <v>0.35</v>
      </c>
      <c r="P1432" s="33"/>
    </row>
    <row r="1433" spans="1:16" ht="15.75" customHeight="1" x14ac:dyDescent="0.3">
      <c r="A1433" s="22"/>
      <c r="B1433" s="27" t="s">
        <v>21</v>
      </c>
      <c r="C1433" s="27">
        <v>1185732</v>
      </c>
      <c r="D1433" s="28">
        <v>44479</v>
      </c>
      <c r="E1433" s="27" t="s">
        <v>53</v>
      </c>
      <c r="F1433" s="27" t="s">
        <v>54</v>
      </c>
      <c r="G1433" s="27" t="s">
        <v>72</v>
      </c>
      <c r="H1433" s="27" t="s">
        <v>29</v>
      </c>
      <c r="I1433" s="29">
        <v>0.65</v>
      </c>
      <c r="J1433" s="30">
        <v>6250</v>
      </c>
      <c r="K1433" s="31">
        <f t="shared" si="10"/>
        <v>4062.5</v>
      </c>
      <c r="L1433" s="31">
        <f t="shared" si="11"/>
        <v>2031.25</v>
      </c>
      <c r="M1433" s="32">
        <v>0.5</v>
      </c>
      <c r="P1433" s="33"/>
    </row>
    <row r="1434" spans="1:16" ht="15.75" customHeight="1" x14ac:dyDescent="0.3">
      <c r="A1434" s="22"/>
      <c r="B1434" s="27" t="s">
        <v>21</v>
      </c>
      <c r="C1434" s="27">
        <v>1185732</v>
      </c>
      <c r="D1434" s="28">
        <v>44509</v>
      </c>
      <c r="E1434" s="27" t="s">
        <v>53</v>
      </c>
      <c r="F1434" s="27" t="s">
        <v>54</v>
      </c>
      <c r="G1434" s="27" t="s">
        <v>72</v>
      </c>
      <c r="H1434" s="27" t="s">
        <v>24</v>
      </c>
      <c r="I1434" s="29">
        <v>0.60000000000000009</v>
      </c>
      <c r="J1434" s="30">
        <v>7750</v>
      </c>
      <c r="K1434" s="31">
        <f t="shared" si="10"/>
        <v>4650.0000000000009</v>
      </c>
      <c r="L1434" s="31">
        <f t="shared" si="11"/>
        <v>2092.5000000000005</v>
      </c>
      <c r="M1434" s="32">
        <v>0.45</v>
      </c>
      <c r="P1434" s="33"/>
    </row>
    <row r="1435" spans="1:16" ht="15.75" customHeight="1" x14ac:dyDescent="0.3">
      <c r="A1435" s="22"/>
      <c r="B1435" s="27" t="s">
        <v>21</v>
      </c>
      <c r="C1435" s="27">
        <v>1185732</v>
      </c>
      <c r="D1435" s="28">
        <v>44509</v>
      </c>
      <c r="E1435" s="27" t="s">
        <v>53</v>
      </c>
      <c r="F1435" s="27" t="s">
        <v>54</v>
      </c>
      <c r="G1435" s="27" t="s">
        <v>72</v>
      </c>
      <c r="H1435" s="27" t="s">
        <v>25</v>
      </c>
      <c r="I1435" s="29">
        <v>0.50000000000000011</v>
      </c>
      <c r="J1435" s="30">
        <v>6000</v>
      </c>
      <c r="K1435" s="31">
        <f t="shared" si="10"/>
        <v>3000.0000000000005</v>
      </c>
      <c r="L1435" s="31">
        <f t="shared" si="11"/>
        <v>1050</v>
      </c>
      <c r="M1435" s="32">
        <v>0.35</v>
      </c>
      <c r="P1435" s="33"/>
    </row>
    <row r="1436" spans="1:16" ht="15.75" customHeight="1" x14ac:dyDescent="0.3">
      <c r="A1436" s="22"/>
      <c r="B1436" s="27" t="s">
        <v>21</v>
      </c>
      <c r="C1436" s="27">
        <v>1185732</v>
      </c>
      <c r="D1436" s="28">
        <v>44509</v>
      </c>
      <c r="E1436" s="27" t="s">
        <v>53</v>
      </c>
      <c r="F1436" s="27" t="s">
        <v>54</v>
      </c>
      <c r="G1436" s="27" t="s">
        <v>72</v>
      </c>
      <c r="H1436" s="27" t="s">
        <v>26</v>
      </c>
      <c r="I1436" s="29">
        <v>0.50000000000000011</v>
      </c>
      <c r="J1436" s="30">
        <v>5450</v>
      </c>
      <c r="K1436" s="31">
        <f t="shared" si="10"/>
        <v>2725.0000000000005</v>
      </c>
      <c r="L1436" s="31">
        <f t="shared" si="11"/>
        <v>681.25000000000011</v>
      </c>
      <c r="M1436" s="32">
        <v>0.25</v>
      </c>
      <c r="P1436" s="33"/>
    </row>
    <row r="1437" spans="1:16" ht="15.75" customHeight="1" x14ac:dyDescent="0.3">
      <c r="A1437" s="22"/>
      <c r="B1437" s="27" t="s">
        <v>21</v>
      </c>
      <c r="C1437" s="27">
        <v>1185732</v>
      </c>
      <c r="D1437" s="28">
        <v>44509</v>
      </c>
      <c r="E1437" s="27" t="s">
        <v>53</v>
      </c>
      <c r="F1437" s="27" t="s">
        <v>54</v>
      </c>
      <c r="G1437" s="27" t="s">
        <v>72</v>
      </c>
      <c r="H1437" s="27" t="s">
        <v>27</v>
      </c>
      <c r="I1437" s="29">
        <v>0.50000000000000011</v>
      </c>
      <c r="J1437" s="30">
        <v>5750</v>
      </c>
      <c r="K1437" s="31">
        <f t="shared" si="10"/>
        <v>2875.0000000000005</v>
      </c>
      <c r="L1437" s="31">
        <f t="shared" si="11"/>
        <v>862.50000000000011</v>
      </c>
      <c r="M1437" s="32">
        <v>0.3</v>
      </c>
      <c r="P1437" s="33"/>
    </row>
    <row r="1438" spans="1:16" ht="15.75" customHeight="1" x14ac:dyDescent="0.3">
      <c r="A1438" s="22"/>
      <c r="B1438" s="27" t="s">
        <v>21</v>
      </c>
      <c r="C1438" s="27">
        <v>1185732</v>
      </c>
      <c r="D1438" s="28">
        <v>44509</v>
      </c>
      <c r="E1438" s="27" t="s">
        <v>53</v>
      </c>
      <c r="F1438" s="27" t="s">
        <v>54</v>
      </c>
      <c r="G1438" s="27" t="s">
        <v>72</v>
      </c>
      <c r="H1438" s="27" t="s">
        <v>28</v>
      </c>
      <c r="I1438" s="29">
        <v>0.65</v>
      </c>
      <c r="J1438" s="30">
        <v>5500</v>
      </c>
      <c r="K1438" s="31">
        <f t="shared" si="10"/>
        <v>3575</v>
      </c>
      <c r="L1438" s="31">
        <f t="shared" si="11"/>
        <v>1251.25</v>
      </c>
      <c r="M1438" s="32">
        <v>0.35</v>
      </c>
      <c r="P1438" s="33"/>
    </row>
    <row r="1439" spans="1:16" ht="15.75" customHeight="1" x14ac:dyDescent="0.3">
      <c r="A1439" s="22"/>
      <c r="B1439" s="27" t="s">
        <v>21</v>
      </c>
      <c r="C1439" s="27">
        <v>1185732</v>
      </c>
      <c r="D1439" s="28">
        <v>44509</v>
      </c>
      <c r="E1439" s="27" t="s">
        <v>53</v>
      </c>
      <c r="F1439" s="27" t="s">
        <v>54</v>
      </c>
      <c r="G1439" s="27" t="s">
        <v>72</v>
      </c>
      <c r="H1439" s="27" t="s">
        <v>29</v>
      </c>
      <c r="I1439" s="29">
        <v>0.7</v>
      </c>
      <c r="J1439" s="30">
        <v>6500</v>
      </c>
      <c r="K1439" s="31">
        <f t="shared" si="10"/>
        <v>4550</v>
      </c>
      <c r="L1439" s="31">
        <f t="shared" si="11"/>
        <v>2275</v>
      </c>
      <c r="M1439" s="32">
        <v>0.5</v>
      </c>
      <c r="P1439" s="33"/>
    </row>
    <row r="1440" spans="1:16" ht="15.75" customHeight="1" x14ac:dyDescent="0.3">
      <c r="A1440" s="22"/>
      <c r="B1440" s="27" t="s">
        <v>21</v>
      </c>
      <c r="C1440" s="27">
        <v>1185732</v>
      </c>
      <c r="D1440" s="28">
        <v>44538</v>
      </c>
      <c r="E1440" s="27" t="s">
        <v>53</v>
      </c>
      <c r="F1440" s="27" t="s">
        <v>54</v>
      </c>
      <c r="G1440" s="27" t="s">
        <v>72</v>
      </c>
      <c r="H1440" s="27" t="s">
        <v>24</v>
      </c>
      <c r="I1440" s="29">
        <v>0.65</v>
      </c>
      <c r="J1440" s="30">
        <v>8750</v>
      </c>
      <c r="K1440" s="31">
        <f t="shared" si="10"/>
        <v>5687.5</v>
      </c>
      <c r="L1440" s="31">
        <f t="shared" si="11"/>
        <v>2559.375</v>
      </c>
      <c r="M1440" s="32">
        <v>0.45</v>
      </c>
      <c r="P1440" s="33"/>
    </row>
    <row r="1441" spans="1:18" ht="15.75" customHeight="1" x14ac:dyDescent="0.3">
      <c r="A1441" s="22"/>
      <c r="B1441" s="27" t="s">
        <v>21</v>
      </c>
      <c r="C1441" s="27">
        <v>1185732</v>
      </c>
      <c r="D1441" s="28">
        <v>44538</v>
      </c>
      <c r="E1441" s="27" t="s">
        <v>53</v>
      </c>
      <c r="F1441" s="27" t="s">
        <v>54</v>
      </c>
      <c r="G1441" s="27" t="s">
        <v>72</v>
      </c>
      <c r="H1441" s="27" t="s">
        <v>25</v>
      </c>
      <c r="I1441" s="29">
        <v>0.55000000000000004</v>
      </c>
      <c r="J1441" s="30">
        <v>6750</v>
      </c>
      <c r="K1441" s="31">
        <f t="shared" si="10"/>
        <v>3712.5000000000005</v>
      </c>
      <c r="L1441" s="31">
        <f t="shared" si="11"/>
        <v>1299.375</v>
      </c>
      <c r="M1441" s="32">
        <v>0.35</v>
      </c>
      <c r="P1441" s="33"/>
    </row>
    <row r="1442" spans="1:18" ht="15.75" customHeight="1" x14ac:dyDescent="0.3">
      <c r="A1442" s="22"/>
      <c r="B1442" s="27" t="s">
        <v>21</v>
      </c>
      <c r="C1442" s="27">
        <v>1185732</v>
      </c>
      <c r="D1442" s="28">
        <v>44538</v>
      </c>
      <c r="E1442" s="27" t="s">
        <v>53</v>
      </c>
      <c r="F1442" s="27" t="s">
        <v>54</v>
      </c>
      <c r="G1442" s="27" t="s">
        <v>72</v>
      </c>
      <c r="H1442" s="27" t="s">
        <v>26</v>
      </c>
      <c r="I1442" s="29">
        <v>0.55000000000000004</v>
      </c>
      <c r="J1442" s="30">
        <v>6250</v>
      </c>
      <c r="K1442" s="31">
        <f t="shared" si="10"/>
        <v>3437.5000000000005</v>
      </c>
      <c r="L1442" s="31">
        <f t="shared" si="11"/>
        <v>859.37500000000011</v>
      </c>
      <c r="M1442" s="32">
        <v>0.25</v>
      </c>
      <c r="P1442" s="33"/>
    </row>
    <row r="1443" spans="1:18" ht="15.75" customHeight="1" x14ac:dyDescent="0.3">
      <c r="A1443" s="22"/>
      <c r="B1443" s="27" t="s">
        <v>21</v>
      </c>
      <c r="C1443" s="27">
        <v>1185732</v>
      </c>
      <c r="D1443" s="28">
        <v>44538</v>
      </c>
      <c r="E1443" s="27" t="s">
        <v>53</v>
      </c>
      <c r="F1443" s="27" t="s">
        <v>54</v>
      </c>
      <c r="G1443" s="27" t="s">
        <v>72</v>
      </c>
      <c r="H1443" s="27" t="s">
        <v>27</v>
      </c>
      <c r="I1443" s="29">
        <v>0.55000000000000004</v>
      </c>
      <c r="J1443" s="30">
        <v>5750</v>
      </c>
      <c r="K1443" s="31">
        <f t="shared" si="10"/>
        <v>3162.5000000000005</v>
      </c>
      <c r="L1443" s="31">
        <f t="shared" si="11"/>
        <v>948.75000000000011</v>
      </c>
      <c r="M1443" s="32">
        <v>0.3</v>
      </c>
      <c r="P1443" s="33"/>
    </row>
    <row r="1444" spans="1:18" ht="15.75" customHeight="1" x14ac:dyDescent="0.3">
      <c r="A1444" s="22"/>
      <c r="B1444" s="27" t="s">
        <v>21</v>
      </c>
      <c r="C1444" s="27">
        <v>1185732</v>
      </c>
      <c r="D1444" s="28">
        <v>44538</v>
      </c>
      <c r="E1444" s="27" t="s">
        <v>53</v>
      </c>
      <c r="F1444" s="27" t="s">
        <v>54</v>
      </c>
      <c r="G1444" s="27" t="s">
        <v>72</v>
      </c>
      <c r="H1444" s="27" t="s">
        <v>28</v>
      </c>
      <c r="I1444" s="29">
        <v>0.65</v>
      </c>
      <c r="J1444" s="30">
        <v>5750</v>
      </c>
      <c r="K1444" s="31">
        <f t="shared" si="10"/>
        <v>3737.5</v>
      </c>
      <c r="L1444" s="31">
        <f t="shared" si="11"/>
        <v>1308.125</v>
      </c>
      <c r="M1444" s="32">
        <v>0.35</v>
      </c>
      <c r="P1444" s="33"/>
    </row>
    <row r="1445" spans="1:18" ht="15.75" customHeight="1" x14ac:dyDescent="0.3">
      <c r="A1445" s="22"/>
      <c r="B1445" s="27" t="s">
        <v>21</v>
      </c>
      <c r="C1445" s="27">
        <v>1185732</v>
      </c>
      <c r="D1445" s="28">
        <v>44538</v>
      </c>
      <c r="E1445" s="27" t="s">
        <v>53</v>
      </c>
      <c r="F1445" s="27" t="s">
        <v>54</v>
      </c>
      <c r="G1445" s="27" t="s">
        <v>72</v>
      </c>
      <c r="H1445" s="27" t="s">
        <v>29</v>
      </c>
      <c r="I1445" s="29">
        <v>0.7</v>
      </c>
      <c r="J1445" s="30">
        <v>6750</v>
      </c>
      <c r="K1445" s="31">
        <f t="shared" si="10"/>
        <v>4725</v>
      </c>
      <c r="L1445" s="31">
        <f t="shared" si="11"/>
        <v>2362.5</v>
      </c>
      <c r="M1445" s="32">
        <v>0.5</v>
      </c>
      <c r="P1445" s="33"/>
    </row>
    <row r="1446" spans="1:18" ht="15.75" customHeight="1" x14ac:dyDescent="0.3">
      <c r="A1446" s="22" t="s">
        <v>46</v>
      </c>
      <c r="B1446" s="27" t="s">
        <v>21</v>
      </c>
      <c r="C1446" s="27">
        <v>1185732</v>
      </c>
      <c r="D1446" s="28">
        <v>44210</v>
      </c>
      <c r="E1446" s="27" t="s">
        <v>22</v>
      </c>
      <c r="F1446" s="27" t="s">
        <v>23</v>
      </c>
      <c r="G1446" s="27" t="s">
        <v>73</v>
      </c>
      <c r="H1446" s="27" t="s">
        <v>24</v>
      </c>
      <c r="I1446" s="29">
        <v>0.4</v>
      </c>
      <c r="J1446" s="30">
        <v>8000</v>
      </c>
      <c r="K1446" s="31">
        <f t="shared" si="10"/>
        <v>3200</v>
      </c>
      <c r="L1446" s="31">
        <f t="shared" si="11"/>
        <v>1600</v>
      </c>
      <c r="M1446" s="32">
        <v>0.5</v>
      </c>
      <c r="O1446" s="37"/>
      <c r="P1446" s="38"/>
      <c r="Q1446" s="33"/>
      <c r="R1446" s="34"/>
    </row>
    <row r="1447" spans="1:18" ht="15.75" customHeight="1" x14ac:dyDescent="0.3">
      <c r="A1447" s="22"/>
      <c r="B1447" s="27" t="s">
        <v>21</v>
      </c>
      <c r="C1447" s="27">
        <v>1185732</v>
      </c>
      <c r="D1447" s="28">
        <v>44210</v>
      </c>
      <c r="E1447" s="27" t="s">
        <v>22</v>
      </c>
      <c r="F1447" s="27" t="s">
        <v>23</v>
      </c>
      <c r="G1447" s="27" t="s">
        <v>73</v>
      </c>
      <c r="H1447" s="27" t="s">
        <v>25</v>
      </c>
      <c r="I1447" s="29">
        <v>0.4</v>
      </c>
      <c r="J1447" s="30">
        <v>6000</v>
      </c>
      <c r="K1447" s="31">
        <f t="shared" si="10"/>
        <v>2400</v>
      </c>
      <c r="L1447" s="31">
        <f t="shared" si="11"/>
        <v>720</v>
      </c>
      <c r="M1447" s="32">
        <v>0.3</v>
      </c>
      <c r="O1447" s="37"/>
      <c r="P1447" s="38"/>
      <c r="Q1447" s="33"/>
      <c r="R1447" s="34"/>
    </row>
    <row r="1448" spans="1:18" ht="15.75" customHeight="1" x14ac:dyDescent="0.3">
      <c r="A1448" s="22"/>
      <c r="B1448" s="27" t="s">
        <v>21</v>
      </c>
      <c r="C1448" s="27">
        <v>1185732</v>
      </c>
      <c r="D1448" s="28">
        <v>44210</v>
      </c>
      <c r="E1448" s="27" t="s">
        <v>22</v>
      </c>
      <c r="F1448" s="27" t="s">
        <v>23</v>
      </c>
      <c r="G1448" s="27" t="s">
        <v>73</v>
      </c>
      <c r="H1448" s="27" t="s">
        <v>26</v>
      </c>
      <c r="I1448" s="29">
        <v>0.30000000000000004</v>
      </c>
      <c r="J1448" s="30">
        <v>6000</v>
      </c>
      <c r="K1448" s="31">
        <f t="shared" si="10"/>
        <v>1800.0000000000002</v>
      </c>
      <c r="L1448" s="31">
        <f t="shared" si="11"/>
        <v>630</v>
      </c>
      <c r="M1448" s="32">
        <v>0.35</v>
      </c>
      <c r="O1448" s="37"/>
      <c r="P1448" s="38"/>
      <c r="Q1448" s="33"/>
      <c r="R1448" s="34"/>
    </row>
    <row r="1449" spans="1:18" ht="15.75" customHeight="1" x14ac:dyDescent="0.3">
      <c r="A1449" s="22"/>
      <c r="B1449" s="27" t="s">
        <v>21</v>
      </c>
      <c r="C1449" s="27">
        <v>1185732</v>
      </c>
      <c r="D1449" s="28">
        <v>44210</v>
      </c>
      <c r="E1449" s="27" t="s">
        <v>22</v>
      </c>
      <c r="F1449" s="27" t="s">
        <v>23</v>
      </c>
      <c r="G1449" s="27" t="s">
        <v>73</v>
      </c>
      <c r="H1449" s="27" t="s">
        <v>27</v>
      </c>
      <c r="I1449" s="29">
        <v>0.35</v>
      </c>
      <c r="J1449" s="30">
        <v>4500</v>
      </c>
      <c r="K1449" s="31">
        <f t="shared" si="10"/>
        <v>1575</v>
      </c>
      <c r="L1449" s="31">
        <f t="shared" si="11"/>
        <v>551.25</v>
      </c>
      <c r="M1449" s="32">
        <v>0.35</v>
      </c>
      <c r="O1449" s="37"/>
      <c r="P1449" s="38"/>
      <c r="Q1449" s="33"/>
      <c r="R1449" s="34"/>
    </row>
    <row r="1450" spans="1:18" ht="15.75" customHeight="1" x14ac:dyDescent="0.3">
      <c r="A1450" s="22"/>
      <c r="B1450" s="27" t="s">
        <v>21</v>
      </c>
      <c r="C1450" s="27">
        <v>1185732</v>
      </c>
      <c r="D1450" s="28">
        <v>44210</v>
      </c>
      <c r="E1450" s="27" t="s">
        <v>22</v>
      </c>
      <c r="F1450" s="27" t="s">
        <v>23</v>
      </c>
      <c r="G1450" s="27" t="s">
        <v>73</v>
      </c>
      <c r="H1450" s="27" t="s">
        <v>28</v>
      </c>
      <c r="I1450" s="29">
        <v>0.5</v>
      </c>
      <c r="J1450" s="30">
        <v>5000</v>
      </c>
      <c r="K1450" s="31">
        <f t="shared" si="10"/>
        <v>2500</v>
      </c>
      <c r="L1450" s="31">
        <f t="shared" si="11"/>
        <v>750</v>
      </c>
      <c r="M1450" s="32">
        <v>0.3</v>
      </c>
      <c r="O1450" s="37"/>
      <c r="P1450" s="38"/>
      <c r="Q1450" s="33"/>
      <c r="R1450" s="34"/>
    </row>
    <row r="1451" spans="1:18" ht="15.75" customHeight="1" x14ac:dyDescent="0.3">
      <c r="A1451" s="22"/>
      <c r="B1451" s="27" t="s">
        <v>21</v>
      </c>
      <c r="C1451" s="27">
        <v>1185732</v>
      </c>
      <c r="D1451" s="28">
        <v>44210</v>
      </c>
      <c r="E1451" s="27" t="s">
        <v>22</v>
      </c>
      <c r="F1451" s="27" t="s">
        <v>23</v>
      </c>
      <c r="G1451" s="27" t="s">
        <v>73</v>
      </c>
      <c r="H1451" s="27" t="s">
        <v>29</v>
      </c>
      <c r="I1451" s="29">
        <v>0.4</v>
      </c>
      <c r="J1451" s="30">
        <v>6000</v>
      </c>
      <c r="K1451" s="31">
        <f t="shared" si="10"/>
        <v>2400</v>
      </c>
      <c r="L1451" s="31">
        <f t="shared" si="11"/>
        <v>600</v>
      </c>
      <c r="M1451" s="32">
        <v>0.25</v>
      </c>
      <c r="O1451" s="37"/>
      <c r="P1451" s="38"/>
      <c r="Q1451" s="33"/>
      <c r="R1451" s="34"/>
    </row>
    <row r="1452" spans="1:18" ht="15.75" customHeight="1" x14ac:dyDescent="0.3">
      <c r="A1452" s="22"/>
      <c r="B1452" s="27" t="s">
        <v>21</v>
      </c>
      <c r="C1452" s="27">
        <v>1185732</v>
      </c>
      <c r="D1452" s="28">
        <v>44239</v>
      </c>
      <c r="E1452" s="27" t="s">
        <v>22</v>
      </c>
      <c r="F1452" s="27" t="s">
        <v>23</v>
      </c>
      <c r="G1452" s="27" t="s">
        <v>73</v>
      </c>
      <c r="H1452" s="27" t="s">
        <v>24</v>
      </c>
      <c r="I1452" s="29">
        <v>0.4</v>
      </c>
      <c r="J1452" s="30">
        <v>8500</v>
      </c>
      <c r="K1452" s="31">
        <f t="shared" si="10"/>
        <v>3400</v>
      </c>
      <c r="L1452" s="31">
        <f t="shared" si="11"/>
        <v>1700</v>
      </c>
      <c r="M1452" s="32">
        <v>0.5</v>
      </c>
      <c r="O1452" s="37"/>
      <c r="P1452" s="38"/>
      <c r="Q1452" s="33"/>
      <c r="R1452" s="34"/>
    </row>
    <row r="1453" spans="1:18" ht="15.75" customHeight="1" x14ac:dyDescent="0.3">
      <c r="A1453" s="22"/>
      <c r="B1453" s="27" t="s">
        <v>21</v>
      </c>
      <c r="C1453" s="27">
        <v>1185732</v>
      </c>
      <c r="D1453" s="28">
        <v>44239</v>
      </c>
      <c r="E1453" s="27" t="s">
        <v>22</v>
      </c>
      <c r="F1453" s="27" t="s">
        <v>23</v>
      </c>
      <c r="G1453" s="27" t="s">
        <v>73</v>
      </c>
      <c r="H1453" s="27" t="s">
        <v>25</v>
      </c>
      <c r="I1453" s="29">
        <v>0.4</v>
      </c>
      <c r="J1453" s="30">
        <v>5000</v>
      </c>
      <c r="K1453" s="31">
        <f t="shared" si="10"/>
        <v>2000</v>
      </c>
      <c r="L1453" s="31">
        <f t="shared" si="11"/>
        <v>600</v>
      </c>
      <c r="M1453" s="32">
        <v>0.3</v>
      </c>
      <c r="O1453" s="37"/>
      <c r="P1453" s="38"/>
      <c r="Q1453" s="33"/>
      <c r="R1453" s="34"/>
    </row>
    <row r="1454" spans="1:18" ht="15.75" customHeight="1" x14ac:dyDescent="0.3">
      <c r="A1454" s="22"/>
      <c r="B1454" s="27" t="s">
        <v>21</v>
      </c>
      <c r="C1454" s="27">
        <v>1185732</v>
      </c>
      <c r="D1454" s="28">
        <v>44239</v>
      </c>
      <c r="E1454" s="27" t="s">
        <v>22</v>
      </c>
      <c r="F1454" s="27" t="s">
        <v>23</v>
      </c>
      <c r="G1454" s="27" t="s">
        <v>73</v>
      </c>
      <c r="H1454" s="27" t="s">
        <v>26</v>
      </c>
      <c r="I1454" s="29">
        <v>0.30000000000000004</v>
      </c>
      <c r="J1454" s="30">
        <v>5500</v>
      </c>
      <c r="K1454" s="31">
        <f t="shared" si="10"/>
        <v>1650.0000000000002</v>
      </c>
      <c r="L1454" s="31">
        <f t="shared" si="11"/>
        <v>577.5</v>
      </c>
      <c r="M1454" s="32">
        <v>0.35</v>
      </c>
      <c r="O1454" s="37"/>
      <c r="P1454" s="38"/>
      <c r="Q1454" s="33"/>
      <c r="R1454" s="34"/>
    </row>
    <row r="1455" spans="1:18" ht="15.75" customHeight="1" x14ac:dyDescent="0.3">
      <c r="A1455" s="22"/>
      <c r="B1455" s="27" t="s">
        <v>21</v>
      </c>
      <c r="C1455" s="27">
        <v>1185732</v>
      </c>
      <c r="D1455" s="28">
        <v>44239</v>
      </c>
      <c r="E1455" s="27" t="s">
        <v>22</v>
      </c>
      <c r="F1455" s="27" t="s">
        <v>23</v>
      </c>
      <c r="G1455" s="27" t="s">
        <v>73</v>
      </c>
      <c r="H1455" s="27" t="s">
        <v>27</v>
      </c>
      <c r="I1455" s="29">
        <v>0.35</v>
      </c>
      <c r="J1455" s="30">
        <v>4250</v>
      </c>
      <c r="K1455" s="31">
        <f t="shared" si="10"/>
        <v>1487.5</v>
      </c>
      <c r="L1455" s="31">
        <f t="shared" si="11"/>
        <v>520.625</v>
      </c>
      <c r="M1455" s="32">
        <v>0.35</v>
      </c>
      <c r="O1455" s="37"/>
      <c r="P1455" s="38"/>
      <c r="Q1455" s="33"/>
      <c r="R1455" s="34"/>
    </row>
    <row r="1456" spans="1:18" ht="15.75" customHeight="1" x14ac:dyDescent="0.3">
      <c r="A1456" s="22"/>
      <c r="B1456" s="27" t="s">
        <v>21</v>
      </c>
      <c r="C1456" s="27">
        <v>1185732</v>
      </c>
      <c r="D1456" s="28">
        <v>44239</v>
      </c>
      <c r="E1456" s="27" t="s">
        <v>22</v>
      </c>
      <c r="F1456" s="27" t="s">
        <v>23</v>
      </c>
      <c r="G1456" s="27" t="s">
        <v>73</v>
      </c>
      <c r="H1456" s="27" t="s">
        <v>28</v>
      </c>
      <c r="I1456" s="29">
        <v>0.5</v>
      </c>
      <c r="J1456" s="30">
        <v>5000</v>
      </c>
      <c r="K1456" s="31">
        <f t="shared" si="10"/>
        <v>2500</v>
      </c>
      <c r="L1456" s="31">
        <f t="shared" si="11"/>
        <v>750</v>
      </c>
      <c r="M1456" s="32">
        <v>0.3</v>
      </c>
      <c r="O1456" s="37"/>
      <c r="P1456" s="38"/>
      <c r="Q1456" s="33"/>
      <c r="R1456" s="34"/>
    </row>
    <row r="1457" spans="1:18" ht="15.75" customHeight="1" x14ac:dyDescent="0.3">
      <c r="A1457" s="22"/>
      <c r="B1457" s="27" t="s">
        <v>21</v>
      </c>
      <c r="C1457" s="27">
        <v>1185732</v>
      </c>
      <c r="D1457" s="28">
        <v>44239</v>
      </c>
      <c r="E1457" s="27" t="s">
        <v>22</v>
      </c>
      <c r="F1457" s="27" t="s">
        <v>23</v>
      </c>
      <c r="G1457" s="27" t="s">
        <v>73</v>
      </c>
      <c r="H1457" s="27" t="s">
        <v>29</v>
      </c>
      <c r="I1457" s="29">
        <v>0.4</v>
      </c>
      <c r="J1457" s="30">
        <v>6000</v>
      </c>
      <c r="K1457" s="31">
        <f t="shared" si="10"/>
        <v>2400</v>
      </c>
      <c r="L1457" s="31">
        <f t="shared" si="11"/>
        <v>600</v>
      </c>
      <c r="M1457" s="32">
        <v>0.25</v>
      </c>
      <c r="O1457" s="37"/>
      <c r="P1457" s="38"/>
      <c r="Q1457" s="33"/>
      <c r="R1457" s="34"/>
    </row>
    <row r="1458" spans="1:18" ht="15.75" customHeight="1" x14ac:dyDescent="0.3">
      <c r="A1458" s="22"/>
      <c r="B1458" s="27" t="s">
        <v>21</v>
      </c>
      <c r="C1458" s="27">
        <v>1185732</v>
      </c>
      <c r="D1458" s="28">
        <v>44265</v>
      </c>
      <c r="E1458" s="27" t="s">
        <v>22</v>
      </c>
      <c r="F1458" s="27" t="s">
        <v>23</v>
      </c>
      <c r="G1458" s="27" t="s">
        <v>73</v>
      </c>
      <c r="H1458" s="27" t="s">
        <v>24</v>
      </c>
      <c r="I1458" s="29">
        <v>0.4</v>
      </c>
      <c r="J1458" s="30">
        <v>8200</v>
      </c>
      <c r="K1458" s="31">
        <f t="shared" si="10"/>
        <v>3280</v>
      </c>
      <c r="L1458" s="31">
        <f t="shared" si="11"/>
        <v>1640</v>
      </c>
      <c r="M1458" s="32">
        <v>0.5</v>
      </c>
      <c r="O1458" s="37"/>
      <c r="P1458" s="38"/>
      <c r="Q1458" s="33"/>
      <c r="R1458" s="34"/>
    </row>
    <row r="1459" spans="1:18" ht="15.75" customHeight="1" x14ac:dyDescent="0.3">
      <c r="A1459" s="22"/>
      <c r="B1459" s="27" t="s">
        <v>21</v>
      </c>
      <c r="C1459" s="27">
        <v>1185732</v>
      </c>
      <c r="D1459" s="28">
        <v>44265</v>
      </c>
      <c r="E1459" s="27" t="s">
        <v>22</v>
      </c>
      <c r="F1459" s="27" t="s">
        <v>23</v>
      </c>
      <c r="G1459" s="27" t="s">
        <v>73</v>
      </c>
      <c r="H1459" s="27" t="s">
        <v>25</v>
      </c>
      <c r="I1459" s="29">
        <v>0.4</v>
      </c>
      <c r="J1459" s="30">
        <v>5250</v>
      </c>
      <c r="K1459" s="31">
        <f t="shared" si="10"/>
        <v>2100</v>
      </c>
      <c r="L1459" s="31">
        <f t="shared" si="11"/>
        <v>630</v>
      </c>
      <c r="M1459" s="32">
        <v>0.3</v>
      </c>
      <c r="O1459" s="37"/>
      <c r="P1459" s="38"/>
      <c r="Q1459" s="33"/>
      <c r="R1459" s="34"/>
    </row>
    <row r="1460" spans="1:18" ht="15.75" customHeight="1" x14ac:dyDescent="0.3">
      <c r="A1460" s="22"/>
      <c r="B1460" s="27" t="s">
        <v>21</v>
      </c>
      <c r="C1460" s="27">
        <v>1185732</v>
      </c>
      <c r="D1460" s="28">
        <v>44265</v>
      </c>
      <c r="E1460" s="27" t="s">
        <v>22</v>
      </c>
      <c r="F1460" s="27" t="s">
        <v>23</v>
      </c>
      <c r="G1460" s="27" t="s">
        <v>73</v>
      </c>
      <c r="H1460" s="27" t="s">
        <v>26</v>
      </c>
      <c r="I1460" s="29">
        <v>0.30000000000000004</v>
      </c>
      <c r="J1460" s="30">
        <v>5500</v>
      </c>
      <c r="K1460" s="31">
        <f t="shared" si="10"/>
        <v>1650.0000000000002</v>
      </c>
      <c r="L1460" s="31">
        <f t="shared" si="11"/>
        <v>577.5</v>
      </c>
      <c r="M1460" s="32">
        <v>0.35</v>
      </c>
      <c r="O1460" s="37"/>
      <c r="P1460" s="38"/>
      <c r="Q1460" s="33"/>
      <c r="R1460" s="34"/>
    </row>
    <row r="1461" spans="1:18" ht="15.75" customHeight="1" x14ac:dyDescent="0.3">
      <c r="A1461" s="22"/>
      <c r="B1461" s="27" t="s">
        <v>21</v>
      </c>
      <c r="C1461" s="27">
        <v>1185732</v>
      </c>
      <c r="D1461" s="28">
        <v>44265</v>
      </c>
      <c r="E1461" s="27" t="s">
        <v>22</v>
      </c>
      <c r="F1461" s="27" t="s">
        <v>23</v>
      </c>
      <c r="G1461" s="27" t="s">
        <v>73</v>
      </c>
      <c r="H1461" s="27" t="s">
        <v>27</v>
      </c>
      <c r="I1461" s="29">
        <v>0.35</v>
      </c>
      <c r="J1461" s="30">
        <v>4000</v>
      </c>
      <c r="K1461" s="31">
        <f t="shared" si="10"/>
        <v>1400</v>
      </c>
      <c r="L1461" s="31">
        <f t="shared" si="11"/>
        <v>489.99999999999994</v>
      </c>
      <c r="M1461" s="32">
        <v>0.35</v>
      </c>
      <c r="O1461" s="37"/>
      <c r="P1461" s="38"/>
      <c r="Q1461" s="33"/>
      <c r="R1461" s="34"/>
    </row>
    <row r="1462" spans="1:18" ht="15.75" customHeight="1" x14ac:dyDescent="0.3">
      <c r="A1462" s="22"/>
      <c r="B1462" s="27" t="s">
        <v>21</v>
      </c>
      <c r="C1462" s="27">
        <v>1185732</v>
      </c>
      <c r="D1462" s="28">
        <v>44265</v>
      </c>
      <c r="E1462" s="27" t="s">
        <v>22</v>
      </c>
      <c r="F1462" s="27" t="s">
        <v>23</v>
      </c>
      <c r="G1462" s="27" t="s">
        <v>73</v>
      </c>
      <c r="H1462" s="27" t="s">
        <v>28</v>
      </c>
      <c r="I1462" s="29">
        <v>0.5</v>
      </c>
      <c r="J1462" s="30">
        <v>4500</v>
      </c>
      <c r="K1462" s="31">
        <f t="shared" si="10"/>
        <v>2250</v>
      </c>
      <c r="L1462" s="31">
        <f t="shared" si="11"/>
        <v>675</v>
      </c>
      <c r="M1462" s="32">
        <v>0.3</v>
      </c>
      <c r="O1462" s="37"/>
      <c r="P1462" s="38"/>
      <c r="Q1462" s="33"/>
      <c r="R1462" s="34"/>
    </row>
    <row r="1463" spans="1:18" ht="15.75" customHeight="1" x14ac:dyDescent="0.3">
      <c r="A1463" s="22"/>
      <c r="B1463" s="27" t="s">
        <v>21</v>
      </c>
      <c r="C1463" s="27">
        <v>1185732</v>
      </c>
      <c r="D1463" s="28">
        <v>44265</v>
      </c>
      <c r="E1463" s="27" t="s">
        <v>22</v>
      </c>
      <c r="F1463" s="27" t="s">
        <v>23</v>
      </c>
      <c r="G1463" s="27" t="s">
        <v>73</v>
      </c>
      <c r="H1463" s="27" t="s">
        <v>29</v>
      </c>
      <c r="I1463" s="29">
        <v>0.4</v>
      </c>
      <c r="J1463" s="30">
        <v>5500</v>
      </c>
      <c r="K1463" s="31">
        <f t="shared" si="10"/>
        <v>2200</v>
      </c>
      <c r="L1463" s="31">
        <f t="shared" si="11"/>
        <v>550</v>
      </c>
      <c r="M1463" s="32">
        <v>0.25</v>
      </c>
      <c r="O1463" s="37"/>
      <c r="P1463" s="38"/>
      <c r="Q1463" s="33"/>
      <c r="R1463" s="34"/>
    </row>
    <row r="1464" spans="1:18" ht="15.75" customHeight="1" x14ac:dyDescent="0.3">
      <c r="A1464" s="22"/>
      <c r="B1464" s="27" t="s">
        <v>21</v>
      </c>
      <c r="C1464" s="27">
        <v>1185732</v>
      </c>
      <c r="D1464" s="28">
        <v>44297</v>
      </c>
      <c r="E1464" s="27" t="s">
        <v>22</v>
      </c>
      <c r="F1464" s="27" t="s">
        <v>23</v>
      </c>
      <c r="G1464" s="27" t="s">
        <v>73</v>
      </c>
      <c r="H1464" s="27" t="s">
        <v>24</v>
      </c>
      <c r="I1464" s="29">
        <v>0.4</v>
      </c>
      <c r="J1464" s="30">
        <v>8000</v>
      </c>
      <c r="K1464" s="31">
        <f t="shared" si="10"/>
        <v>3200</v>
      </c>
      <c r="L1464" s="31">
        <f t="shared" si="11"/>
        <v>1600</v>
      </c>
      <c r="M1464" s="32">
        <v>0.5</v>
      </c>
      <c r="O1464" s="37"/>
      <c r="P1464" s="38"/>
      <c r="Q1464" s="33"/>
      <c r="R1464" s="34"/>
    </row>
    <row r="1465" spans="1:18" ht="15.75" customHeight="1" x14ac:dyDescent="0.3">
      <c r="A1465" s="22"/>
      <c r="B1465" s="27" t="s">
        <v>21</v>
      </c>
      <c r="C1465" s="27">
        <v>1185732</v>
      </c>
      <c r="D1465" s="28">
        <v>44297</v>
      </c>
      <c r="E1465" s="27" t="s">
        <v>22</v>
      </c>
      <c r="F1465" s="27" t="s">
        <v>23</v>
      </c>
      <c r="G1465" s="27" t="s">
        <v>73</v>
      </c>
      <c r="H1465" s="27" t="s">
        <v>25</v>
      </c>
      <c r="I1465" s="29">
        <v>0.4</v>
      </c>
      <c r="J1465" s="30">
        <v>5000</v>
      </c>
      <c r="K1465" s="31">
        <f t="shared" si="10"/>
        <v>2000</v>
      </c>
      <c r="L1465" s="31">
        <f t="shared" si="11"/>
        <v>600</v>
      </c>
      <c r="M1465" s="32">
        <v>0.3</v>
      </c>
      <c r="O1465" s="37"/>
      <c r="P1465" s="38"/>
      <c r="Q1465" s="33"/>
      <c r="R1465" s="34"/>
    </row>
    <row r="1466" spans="1:18" ht="15.75" customHeight="1" x14ac:dyDescent="0.3">
      <c r="A1466" s="22"/>
      <c r="B1466" s="27" t="s">
        <v>21</v>
      </c>
      <c r="C1466" s="27">
        <v>1185732</v>
      </c>
      <c r="D1466" s="28">
        <v>44297</v>
      </c>
      <c r="E1466" s="27" t="s">
        <v>22</v>
      </c>
      <c r="F1466" s="27" t="s">
        <v>23</v>
      </c>
      <c r="G1466" s="27" t="s">
        <v>73</v>
      </c>
      <c r="H1466" s="27" t="s">
        <v>26</v>
      </c>
      <c r="I1466" s="29">
        <v>0.30000000000000004</v>
      </c>
      <c r="J1466" s="30">
        <v>5000</v>
      </c>
      <c r="K1466" s="31">
        <f t="shared" si="10"/>
        <v>1500.0000000000002</v>
      </c>
      <c r="L1466" s="31">
        <f t="shared" si="11"/>
        <v>525</v>
      </c>
      <c r="M1466" s="32">
        <v>0.35</v>
      </c>
      <c r="O1466" s="37"/>
      <c r="P1466" s="38"/>
      <c r="Q1466" s="33"/>
      <c r="R1466" s="34"/>
    </row>
    <row r="1467" spans="1:18" ht="15.75" customHeight="1" x14ac:dyDescent="0.3">
      <c r="A1467" s="22"/>
      <c r="B1467" s="27" t="s">
        <v>21</v>
      </c>
      <c r="C1467" s="27">
        <v>1185732</v>
      </c>
      <c r="D1467" s="28">
        <v>44297</v>
      </c>
      <c r="E1467" s="27" t="s">
        <v>22</v>
      </c>
      <c r="F1467" s="27" t="s">
        <v>23</v>
      </c>
      <c r="G1467" s="27" t="s">
        <v>73</v>
      </c>
      <c r="H1467" s="27" t="s">
        <v>27</v>
      </c>
      <c r="I1467" s="29">
        <v>0.35</v>
      </c>
      <c r="J1467" s="30">
        <v>4250</v>
      </c>
      <c r="K1467" s="31">
        <f t="shared" si="10"/>
        <v>1487.5</v>
      </c>
      <c r="L1467" s="31">
        <f t="shared" si="11"/>
        <v>520.625</v>
      </c>
      <c r="M1467" s="32">
        <v>0.35</v>
      </c>
      <c r="O1467" s="37"/>
      <c r="P1467" s="38"/>
      <c r="Q1467" s="33"/>
      <c r="R1467" s="34"/>
    </row>
    <row r="1468" spans="1:18" ht="15.75" customHeight="1" x14ac:dyDescent="0.3">
      <c r="A1468" s="22"/>
      <c r="B1468" s="27" t="s">
        <v>21</v>
      </c>
      <c r="C1468" s="27">
        <v>1185732</v>
      </c>
      <c r="D1468" s="28">
        <v>44297</v>
      </c>
      <c r="E1468" s="27" t="s">
        <v>22</v>
      </c>
      <c r="F1468" s="27" t="s">
        <v>23</v>
      </c>
      <c r="G1468" s="27" t="s">
        <v>73</v>
      </c>
      <c r="H1468" s="27" t="s">
        <v>28</v>
      </c>
      <c r="I1468" s="29">
        <v>0.5</v>
      </c>
      <c r="J1468" s="30">
        <v>4250</v>
      </c>
      <c r="K1468" s="31">
        <f t="shared" si="10"/>
        <v>2125</v>
      </c>
      <c r="L1468" s="31">
        <f t="shared" si="11"/>
        <v>637.5</v>
      </c>
      <c r="M1468" s="32">
        <v>0.3</v>
      </c>
      <c r="O1468" s="37"/>
      <c r="P1468" s="38"/>
      <c r="Q1468" s="33"/>
      <c r="R1468" s="34"/>
    </row>
    <row r="1469" spans="1:18" ht="15.75" customHeight="1" x14ac:dyDescent="0.3">
      <c r="A1469" s="22"/>
      <c r="B1469" s="27" t="s">
        <v>21</v>
      </c>
      <c r="C1469" s="27">
        <v>1185732</v>
      </c>
      <c r="D1469" s="28">
        <v>44297</v>
      </c>
      <c r="E1469" s="27" t="s">
        <v>22</v>
      </c>
      <c r="F1469" s="27" t="s">
        <v>23</v>
      </c>
      <c r="G1469" s="27" t="s">
        <v>73</v>
      </c>
      <c r="H1469" s="27" t="s">
        <v>29</v>
      </c>
      <c r="I1469" s="29">
        <v>0.4</v>
      </c>
      <c r="J1469" s="30">
        <v>5500</v>
      </c>
      <c r="K1469" s="31">
        <f t="shared" si="10"/>
        <v>2200</v>
      </c>
      <c r="L1469" s="31">
        <f t="shared" si="11"/>
        <v>550</v>
      </c>
      <c r="M1469" s="32">
        <v>0.25</v>
      </c>
      <c r="O1469" s="37"/>
      <c r="P1469" s="38"/>
      <c r="Q1469" s="33"/>
      <c r="R1469" s="34"/>
    </row>
    <row r="1470" spans="1:18" ht="15.75" customHeight="1" x14ac:dyDescent="0.3">
      <c r="A1470" s="22"/>
      <c r="B1470" s="27" t="s">
        <v>21</v>
      </c>
      <c r="C1470" s="27">
        <v>1185732</v>
      </c>
      <c r="D1470" s="28">
        <v>44326</v>
      </c>
      <c r="E1470" s="27" t="s">
        <v>22</v>
      </c>
      <c r="F1470" s="27" t="s">
        <v>23</v>
      </c>
      <c r="G1470" s="27" t="s">
        <v>73</v>
      </c>
      <c r="H1470" s="27" t="s">
        <v>24</v>
      </c>
      <c r="I1470" s="29">
        <v>0.5</v>
      </c>
      <c r="J1470" s="30">
        <v>8200</v>
      </c>
      <c r="K1470" s="31">
        <f t="shared" si="10"/>
        <v>4100</v>
      </c>
      <c r="L1470" s="31">
        <f t="shared" si="11"/>
        <v>2050</v>
      </c>
      <c r="M1470" s="32">
        <v>0.5</v>
      </c>
      <c r="O1470" s="37"/>
      <c r="P1470" s="38"/>
      <c r="Q1470" s="33"/>
      <c r="R1470" s="34"/>
    </row>
    <row r="1471" spans="1:18" ht="15.75" customHeight="1" x14ac:dyDescent="0.3">
      <c r="A1471" s="22"/>
      <c r="B1471" s="27" t="s">
        <v>21</v>
      </c>
      <c r="C1471" s="27">
        <v>1185732</v>
      </c>
      <c r="D1471" s="28">
        <v>44326</v>
      </c>
      <c r="E1471" s="27" t="s">
        <v>22</v>
      </c>
      <c r="F1471" s="27" t="s">
        <v>23</v>
      </c>
      <c r="G1471" s="27" t="s">
        <v>73</v>
      </c>
      <c r="H1471" s="27" t="s">
        <v>25</v>
      </c>
      <c r="I1471" s="29">
        <v>0.45000000000000007</v>
      </c>
      <c r="J1471" s="30">
        <v>5250</v>
      </c>
      <c r="K1471" s="31">
        <f t="shared" si="10"/>
        <v>2362.5000000000005</v>
      </c>
      <c r="L1471" s="31">
        <f t="shared" si="11"/>
        <v>708.75000000000011</v>
      </c>
      <c r="M1471" s="32">
        <v>0.3</v>
      </c>
      <c r="O1471" s="37"/>
      <c r="P1471" s="38"/>
      <c r="Q1471" s="33"/>
      <c r="R1471" s="34"/>
    </row>
    <row r="1472" spans="1:18" ht="15.75" customHeight="1" x14ac:dyDescent="0.3">
      <c r="A1472" s="22"/>
      <c r="B1472" s="27" t="s">
        <v>21</v>
      </c>
      <c r="C1472" s="27">
        <v>1185732</v>
      </c>
      <c r="D1472" s="28">
        <v>44326</v>
      </c>
      <c r="E1472" s="27" t="s">
        <v>22</v>
      </c>
      <c r="F1472" s="27" t="s">
        <v>23</v>
      </c>
      <c r="G1472" s="27" t="s">
        <v>73</v>
      </c>
      <c r="H1472" s="27" t="s">
        <v>26</v>
      </c>
      <c r="I1472" s="29">
        <v>0.4</v>
      </c>
      <c r="J1472" s="30">
        <v>5000</v>
      </c>
      <c r="K1472" s="31">
        <f t="shared" si="10"/>
        <v>2000</v>
      </c>
      <c r="L1472" s="31">
        <f t="shared" si="11"/>
        <v>700</v>
      </c>
      <c r="M1472" s="32">
        <v>0.35</v>
      </c>
      <c r="O1472" s="37"/>
      <c r="P1472" s="38"/>
      <c r="Q1472" s="33"/>
      <c r="R1472" s="34"/>
    </row>
    <row r="1473" spans="1:18" ht="15.75" customHeight="1" x14ac:dyDescent="0.3">
      <c r="A1473" s="22"/>
      <c r="B1473" s="27" t="s">
        <v>21</v>
      </c>
      <c r="C1473" s="27">
        <v>1185732</v>
      </c>
      <c r="D1473" s="28">
        <v>44326</v>
      </c>
      <c r="E1473" s="27" t="s">
        <v>22</v>
      </c>
      <c r="F1473" s="27" t="s">
        <v>23</v>
      </c>
      <c r="G1473" s="27" t="s">
        <v>73</v>
      </c>
      <c r="H1473" s="27" t="s">
        <v>27</v>
      </c>
      <c r="I1473" s="29">
        <v>0.4</v>
      </c>
      <c r="J1473" s="30">
        <v>4500</v>
      </c>
      <c r="K1473" s="31">
        <f t="shared" si="10"/>
        <v>1800</v>
      </c>
      <c r="L1473" s="31">
        <f t="shared" si="11"/>
        <v>630</v>
      </c>
      <c r="M1473" s="32">
        <v>0.35</v>
      </c>
      <c r="O1473" s="37"/>
      <c r="P1473" s="38"/>
      <c r="Q1473" s="33"/>
      <c r="R1473" s="34"/>
    </row>
    <row r="1474" spans="1:18" ht="15.75" customHeight="1" x14ac:dyDescent="0.3">
      <c r="A1474" s="22"/>
      <c r="B1474" s="27" t="s">
        <v>21</v>
      </c>
      <c r="C1474" s="27">
        <v>1185732</v>
      </c>
      <c r="D1474" s="28">
        <v>44326</v>
      </c>
      <c r="E1474" s="27" t="s">
        <v>22</v>
      </c>
      <c r="F1474" s="27" t="s">
        <v>23</v>
      </c>
      <c r="G1474" s="27" t="s">
        <v>73</v>
      </c>
      <c r="H1474" s="27" t="s">
        <v>28</v>
      </c>
      <c r="I1474" s="29">
        <v>0.5</v>
      </c>
      <c r="J1474" s="30">
        <v>4750</v>
      </c>
      <c r="K1474" s="31">
        <f t="shared" si="10"/>
        <v>2375</v>
      </c>
      <c r="L1474" s="31">
        <f t="shared" si="11"/>
        <v>712.5</v>
      </c>
      <c r="M1474" s="32">
        <v>0.3</v>
      </c>
      <c r="O1474" s="37"/>
      <c r="P1474" s="38"/>
      <c r="Q1474" s="33"/>
      <c r="R1474" s="34"/>
    </row>
    <row r="1475" spans="1:18" ht="15.75" customHeight="1" x14ac:dyDescent="0.3">
      <c r="A1475" s="22"/>
      <c r="B1475" s="27" t="s">
        <v>21</v>
      </c>
      <c r="C1475" s="27">
        <v>1185732</v>
      </c>
      <c r="D1475" s="28">
        <v>44326</v>
      </c>
      <c r="E1475" s="27" t="s">
        <v>22</v>
      </c>
      <c r="F1475" s="27" t="s">
        <v>23</v>
      </c>
      <c r="G1475" s="27" t="s">
        <v>73</v>
      </c>
      <c r="H1475" s="27" t="s">
        <v>29</v>
      </c>
      <c r="I1475" s="29">
        <v>0.55000000000000004</v>
      </c>
      <c r="J1475" s="30">
        <v>6000</v>
      </c>
      <c r="K1475" s="31">
        <f t="shared" si="10"/>
        <v>3300.0000000000005</v>
      </c>
      <c r="L1475" s="31">
        <f t="shared" si="11"/>
        <v>825.00000000000011</v>
      </c>
      <c r="M1475" s="32">
        <v>0.25</v>
      </c>
      <c r="O1475" s="37"/>
      <c r="P1475" s="38"/>
      <c r="Q1475" s="33"/>
      <c r="R1475" s="34"/>
    </row>
    <row r="1476" spans="1:18" ht="15.75" customHeight="1" x14ac:dyDescent="0.3">
      <c r="A1476" s="22"/>
      <c r="B1476" s="27" t="s">
        <v>21</v>
      </c>
      <c r="C1476" s="27">
        <v>1185732</v>
      </c>
      <c r="D1476" s="28">
        <v>44359</v>
      </c>
      <c r="E1476" s="27" t="s">
        <v>22</v>
      </c>
      <c r="F1476" s="27" t="s">
        <v>23</v>
      </c>
      <c r="G1476" s="27" t="s">
        <v>73</v>
      </c>
      <c r="H1476" s="27" t="s">
        <v>24</v>
      </c>
      <c r="I1476" s="29">
        <v>0.5</v>
      </c>
      <c r="J1476" s="30">
        <v>8500</v>
      </c>
      <c r="K1476" s="31">
        <f t="shared" si="10"/>
        <v>4250</v>
      </c>
      <c r="L1476" s="31">
        <f t="shared" si="11"/>
        <v>2125</v>
      </c>
      <c r="M1476" s="32">
        <v>0.5</v>
      </c>
      <c r="O1476" s="37"/>
      <c r="P1476" s="38"/>
      <c r="Q1476" s="33"/>
      <c r="R1476" s="34"/>
    </row>
    <row r="1477" spans="1:18" ht="15.75" customHeight="1" x14ac:dyDescent="0.3">
      <c r="A1477" s="22"/>
      <c r="B1477" s="27" t="s">
        <v>21</v>
      </c>
      <c r="C1477" s="27">
        <v>1185732</v>
      </c>
      <c r="D1477" s="28">
        <v>44359</v>
      </c>
      <c r="E1477" s="27" t="s">
        <v>22</v>
      </c>
      <c r="F1477" s="27" t="s">
        <v>23</v>
      </c>
      <c r="G1477" s="27" t="s">
        <v>73</v>
      </c>
      <c r="H1477" s="27" t="s">
        <v>25</v>
      </c>
      <c r="I1477" s="29">
        <v>0.45000000000000007</v>
      </c>
      <c r="J1477" s="30">
        <v>6000</v>
      </c>
      <c r="K1477" s="31">
        <f t="shared" si="10"/>
        <v>2700.0000000000005</v>
      </c>
      <c r="L1477" s="31">
        <f t="shared" si="11"/>
        <v>810.00000000000011</v>
      </c>
      <c r="M1477" s="32">
        <v>0.3</v>
      </c>
      <c r="O1477" s="37"/>
      <c r="P1477" s="38"/>
      <c r="Q1477" s="33"/>
      <c r="R1477" s="34"/>
    </row>
    <row r="1478" spans="1:18" ht="15.75" customHeight="1" x14ac:dyDescent="0.3">
      <c r="A1478" s="22"/>
      <c r="B1478" s="27" t="s">
        <v>21</v>
      </c>
      <c r="C1478" s="27">
        <v>1185732</v>
      </c>
      <c r="D1478" s="28">
        <v>44359</v>
      </c>
      <c r="E1478" s="27" t="s">
        <v>22</v>
      </c>
      <c r="F1478" s="27" t="s">
        <v>23</v>
      </c>
      <c r="G1478" s="27" t="s">
        <v>73</v>
      </c>
      <c r="H1478" s="27" t="s">
        <v>26</v>
      </c>
      <c r="I1478" s="29">
        <v>0.4</v>
      </c>
      <c r="J1478" s="30">
        <v>5250</v>
      </c>
      <c r="K1478" s="31">
        <f t="shared" si="10"/>
        <v>2100</v>
      </c>
      <c r="L1478" s="31">
        <f t="shared" si="11"/>
        <v>735</v>
      </c>
      <c r="M1478" s="32">
        <v>0.35</v>
      </c>
      <c r="O1478" s="37"/>
      <c r="P1478" s="38"/>
      <c r="Q1478" s="33"/>
      <c r="R1478" s="34"/>
    </row>
    <row r="1479" spans="1:18" ht="15.75" customHeight="1" x14ac:dyDescent="0.3">
      <c r="A1479" s="22"/>
      <c r="B1479" s="27" t="s">
        <v>21</v>
      </c>
      <c r="C1479" s="27">
        <v>1185732</v>
      </c>
      <c r="D1479" s="28">
        <v>44359</v>
      </c>
      <c r="E1479" s="27" t="s">
        <v>22</v>
      </c>
      <c r="F1479" s="27" t="s">
        <v>23</v>
      </c>
      <c r="G1479" s="27" t="s">
        <v>73</v>
      </c>
      <c r="H1479" s="27" t="s">
        <v>27</v>
      </c>
      <c r="I1479" s="29">
        <v>0.4</v>
      </c>
      <c r="J1479" s="30">
        <v>5000</v>
      </c>
      <c r="K1479" s="31">
        <f t="shared" si="10"/>
        <v>2000</v>
      </c>
      <c r="L1479" s="31">
        <f t="shared" si="11"/>
        <v>700</v>
      </c>
      <c r="M1479" s="32">
        <v>0.35</v>
      </c>
      <c r="O1479" s="37"/>
      <c r="P1479" s="38"/>
      <c r="Q1479" s="33"/>
      <c r="R1479" s="34"/>
    </row>
    <row r="1480" spans="1:18" ht="15.75" customHeight="1" x14ac:dyDescent="0.3">
      <c r="A1480" s="22"/>
      <c r="B1480" s="27" t="s">
        <v>21</v>
      </c>
      <c r="C1480" s="27">
        <v>1185732</v>
      </c>
      <c r="D1480" s="28">
        <v>44359</v>
      </c>
      <c r="E1480" s="27" t="s">
        <v>22</v>
      </c>
      <c r="F1480" s="27" t="s">
        <v>23</v>
      </c>
      <c r="G1480" s="27" t="s">
        <v>73</v>
      </c>
      <c r="H1480" s="27" t="s">
        <v>28</v>
      </c>
      <c r="I1480" s="29">
        <v>0.5</v>
      </c>
      <c r="J1480" s="30">
        <v>5000</v>
      </c>
      <c r="K1480" s="31">
        <f t="shared" si="10"/>
        <v>2500</v>
      </c>
      <c r="L1480" s="31">
        <f t="shared" si="11"/>
        <v>750</v>
      </c>
      <c r="M1480" s="32">
        <v>0.3</v>
      </c>
      <c r="O1480" s="37"/>
      <c r="P1480" s="38"/>
      <c r="Q1480" s="33"/>
      <c r="R1480" s="34"/>
    </row>
    <row r="1481" spans="1:18" ht="15.75" customHeight="1" x14ac:dyDescent="0.3">
      <c r="A1481" s="22"/>
      <c r="B1481" s="27" t="s">
        <v>21</v>
      </c>
      <c r="C1481" s="27">
        <v>1185732</v>
      </c>
      <c r="D1481" s="28">
        <v>44359</v>
      </c>
      <c r="E1481" s="27" t="s">
        <v>22</v>
      </c>
      <c r="F1481" s="27" t="s">
        <v>23</v>
      </c>
      <c r="G1481" s="27" t="s">
        <v>73</v>
      </c>
      <c r="H1481" s="27" t="s">
        <v>29</v>
      </c>
      <c r="I1481" s="29">
        <v>0.55000000000000004</v>
      </c>
      <c r="J1481" s="30">
        <v>6500</v>
      </c>
      <c r="K1481" s="31">
        <f t="shared" si="10"/>
        <v>3575.0000000000005</v>
      </c>
      <c r="L1481" s="31">
        <f t="shared" si="11"/>
        <v>893.75000000000011</v>
      </c>
      <c r="M1481" s="32">
        <v>0.25</v>
      </c>
      <c r="O1481" s="37"/>
      <c r="P1481" s="38"/>
      <c r="Q1481" s="33"/>
      <c r="R1481" s="34"/>
    </row>
    <row r="1482" spans="1:18" ht="15.75" customHeight="1" x14ac:dyDescent="0.3">
      <c r="A1482" s="22"/>
      <c r="B1482" s="27" t="s">
        <v>21</v>
      </c>
      <c r="C1482" s="27">
        <v>1185732</v>
      </c>
      <c r="D1482" s="28">
        <v>44387</v>
      </c>
      <c r="E1482" s="27" t="s">
        <v>22</v>
      </c>
      <c r="F1482" s="27" t="s">
        <v>23</v>
      </c>
      <c r="G1482" s="27" t="s">
        <v>73</v>
      </c>
      <c r="H1482" s="27" t="s">
        <v>24</v>
      </c>
      <c r="I1482" s="29">
        <v>0.5</v>
      </c>
      <c r="J1482" s="30">
        <v>8750</v>
      </c>
      <c r="K1482" s="31">
        <f t="shared" si="10"/>
        <v>4375</v>
      </c>
      <c r="L1482" s="31">
        <f t="shared" si="11"/>
        <v>2187.5</v>
      </c>
      <c r="M1482" s="32">
        <v>0.5</v>
      </c>
      <c r="O1482" s="37"/>
      <c r="P1482" s="38"/>
      <c r="Q1482" s="33"/>
      <c r="R1482" s="34"/>
    </row>
    <row r="1483" spans="1:18" ht="15.75" customHeight="1" x14ac:dyDescent="0.3">
      <c r="A1483" s="22"/>
      <c r="B1483" s="27" t="s">
        <v>21</v>
      </c>
      <c r="C1483" s="27">
        <v>1185732</v>
      </c>
      <c r="D1483" s="28">
        <v>44387</v>
      </c>
      <c r="E1483" s="27" t="s">
        <v>22</v>
      </c>
      <c r="F1483" s="27" t="s">
        <v>23</v>
      </c>
      <c r="G1483" s="27" t="s">
        <v>73</v>
      </c>
      <c r="H1483" s="27" t="s">
        <v>25</v>
      </c>
      <c r="I1483" s="29">
        <v>0.45000000000000007</v>
      </c>
      <c r="J1483" s="30">
        <v>6250</v>
      </c>
      <c r="K1483" s="31">
        <f t="shared" si="10"/>
        <v>2812.5000000000005</v>
      </c>
      <c r="L1483" s="31">
        <f t="shared" si="11"/>
        <v>843.75000000000011</v>
      </c>
      <c r="M1483" s="32">
        <v>0.3</v>
      </c>
      <c r="O1483" s="37"/>
      <c r="P1483" s="38"/>
      <c r="Q1483" s="33"/>
      <c r="R1483" s="34"/>
    </row>
    <row r="1484" spans="1:18" ht="15.75" customHeight="1" x14ac:dyDescent="0.3">
      <c r="A1484" s="22"/>
      <c r="B1484" s="27" t="s">
        <v>21</v>
      </c>
      <c r="C1484" s="27">
        <v>1185732</v>
      </c>
      <c r="D1484" s="28">
        <v>44387</v>
      </c>
      <c r="E1484" s="27" t="s">
        <v>22</v>
      </c>
      <c r="F1484" s="27" t="s">
        <v>23</v>
      </c>
      <c r="G1484" s="27" t="s">
        <v>73</v>
      </c>
      <c r="H1484" s="27" t="s">
        <v>26</v>
      </c>
      <c r="I1484" s="29">
        <v>0.4</v>
      </c>
      <c r="J1484" s="30">
        <v>5500</v>
      </c>
      <c r="K1484" s="31">
        <f t="shared" si="10"/>
        <v>2200</v>
      </c>
      <c r="L1484" s="31">
        <f t="shared" si="11"/>
        <v>770</v>
      </c>
      <c r="M1484" s="32">
        <v>0.35</v>
      </c>
      <c r="O1484" s="37"/>
      <c r="P1484" s="38"/>
      <c r="Q1484" s="33"/>
      <c r="R1484" s="34"/>
    </row>
    <row r="1485" spans="1:18" ht="15.75" customHeight="1" x14ac:dyDescent="0.3">
      <c r="A1485" s="22"/>
      <c r="B1485" s="27" t="s">
        <v>21</v>
      </c>
      <c r="C1485" s="27">
        <v>1185732</v>
      </c>
      <c r="D1485" s="28">
        <v>44387</v>
      </c>
      <c r="E1485" s="27" t="s">
        <v>22</v>
      </c>
      <c r="F1485" s="27" t="s">
        <v>23</v>
      </c>
      <c r="G1485" s="27" t="s">
        <v>73</v>
      </c>
      <c r="H1485" s="27" t="s">
        <v>27</v>
      </c>
      <c r="I1485" s="29">
        <v>0.4</v>
      </c>
      <c r="J1485" s="30">
        <v>5000</v>
      </c>
      <c r="K1485" s="31">
        <f t="shared" si="10"/>
        <v>2000</v>
      </c>
      <c r="L1485" s="31">
        <f t="shared" si="11"/>
        <v>700</v>
      </c>
      <c r="M1485" s="32">
        <v>0.35</v>
      </c>
      <c r="O1485" s="37"/>
      <c r="P1485" s="38"/>
      <c r="Q1485" s="33"/>
      <c r="R1485" s="34"/>
    </row>
    <row r="1486" spans="1:18" ht="15.75" customHeight="1" x14ac:dyDescent="0.3">
      <c r="A1486" s="22"/>
      <c r="B1486" s="27" t="s">
        <v>21</v>
      </c>
      <c r="C1486" s="27">
        <v>1185732</v>
      </c>
      <c r="D1486" s="28">
        <v>44387</v>
      </c>
      <c r="E1486" s="27" t="s">
        <v>22</v>
      </c>
      <c r="F1486" s="27" t="s">
        <v>23</v>
      </c>
      <c r="G1486" s="27" t="s">
        <v>73</v>
      </c>
      <c r="H1486" s="27" t="s">
        <v>28</v>
      </c>
      <c r="I1486" s="29">
        <v>0.5</v>
      </c>
      <c r="J1486" s="30">
        <v>5250</v>
      </c>
      <c r="K1486" s="31">
        <f t="shared" si="10"/>
        <v>2625</v>
      </c>
      <c r="L1486" s="31">
        <f t="shared" si="11"/>
        <v>787.5</v>
      </c>
      <c r="M1486" s="32">
        <v>0.3</v>
      </c>
      <c r="O1486" s="37"/>
      <c r="P1486" s="38"/>
      <c r="Q1486" s="33"/>
      <c r="R1486" s="34"/>
    </row>
    <row r="1487" spans="1:18" ht="15.75" customHeight="1" x14ac:dyDescent="0.3">
      <c r="A1487" s="22"/>
      <c r="B1487" s="27" t="s">
        <v>21</v>
      </c>
      <c r="C1487" s="27">
        <v>1185732</v>
      </c>
      <c r="D1487" s="28">
        <v>44387</v>
      </c>
      <c r="E1487" s="27" t="s">
        <v>22</v>
      </c>
      <c r="F1487" s="27" t="s">
        <v>23</v>
      </c>
      <c r="G1487" s="27" t="s">
        <v>73</v>
      </c>
      <c r="H1487" s="27" t="s">
        <v>29</v>
      </c>
      <c r="I1487" s="29">
        <v>0.55000000000000004</v>
      </c>
      <c r="J1487" s="30">
        <v>7000</v>
      </c>
      <c r="K1487" s="31">
        <f t="shared" si="10"/>
        <v>3850.0000000000005</v>
      </c>
      <c r="L1487" s="31">
        <f t="shared" si="11"/>
        <v>962.50000000000011</v>
      </c>
      <c r="M1487" s="32">
        <v>0.25</v>
      </c>
      <c r="O1487" s="37"/>
      <c r="P1487" s="38"/>
      <c r="Q1487" s="33"/>
      <c r="R1487" s="34"/>
    </row>
    <row r="1488" spans="1:18" ht="15.75" customHeight="1" x14ac:dyDescent="0.3">
      <c r="A1488" s="22"/>
      <c r="B1488" s="27" t="s">
        <v>21</v>
      </c>
      <c r="C1488" s="27">
        <v>1185732</v>
      </c>
      <c r="D1488" s="28">
        <v>44419</v>
      </c>
      <c r="E1488" s="27" t="s">
        <v>22</v>
      </c>
      <c r="F1488" s="27" t="s">
        <v>23</v>
      </c>
      <c r="G1488" s="27" t="s">
        <v>73</v>
      </c>
      <c r="H1488" s="27" t="s">
        <v>24</v>
      </c>
      <c r="I1488" s="29">
        <v>0.5</v>
      </c>
      <c r="J1488" s="30">
        <v>8500</v>
      </c>
      <c r="K1488" s="31">
        <f t="shared" si="10"/>
        <v>4250</v>
      </c>
      <c r="L1488" s="31">
        <f t="shared" si="11"/>
        <v>2125</v>
      </c>
      <c r="M1488" s="32">
        <v>0.5</v>
      </c>
      <c r="O1488" s="37"/>
      <c r="P1488" s="38"/>
      <c r="Q1488" s="33"/>
      <c r="R1488" s="34"/>
    </row>
    <row r="1489" spans="1:18" ht="15.75" customHeight="1" x14ac:dyDescent="0.3">
      <c r="A1489" s="22"/>
      <c r="B1489" s="27" t="s">
        <v>21</v>
      </c>
      <c r="C1489" s="27">
        <v>1185732</v>
      </c>
      <c r="D1489" s="28">
        <v>44419</v>
      </c>
      <c r="E1489" s="27" t="s">
        <v>22</v>
      </c>
      <c r="F1489" s="27" t="s">
        <v>23</v>
      </c>
      <c r="G1489" s="27" t="s">
        <v>73</v>
      </c>
      <c r="H1489" s="27" t="s">
        <v>25</v>
      </c>
      <c r="I1489" s="29">
        <v>0.45000000000000007</v>
      </c>
      <c r="J1489" s="30">
        <v>6250</v>
      </c>
      <c r="K1489" s="31">
        <f t="shared" si="10"/>
        <v>2812.5000000000005</v>
      </c>
      <c r="L1489" s="31">
        <f t="shared" si="11"/>
        <v>843.75000000000011</v>
      </c>
      <c r="M1489" s="32">
        <v>0.3</v>
      </c>
      <c r="O1489" s="37"/>
      <c r="P1489" s="38"/>
      <c r="Q1489" s="33"/>
      <c r="R1489" s="34"/>
    </row>
    <row r="1490" spans="1:18" ht="15.75" customHeight="1" x14ac:dyDescent="0.3">
      <c r="A1490" s="22"/>
      <c r="B1490" s="27" t="s">
        <v>21</v>
      </c>
      <c r="C1490" s="27">
        <v>1185732</v>
      </c>
      <c r="D1490" s="28">
        <v>44419</v>
      </c>
      <c r="E1490" s="27" t="s">
        <v>22</v>
      </c>
      <c r="F1490" s="27" t="s">
        <v>23</v>
      </c>
      <c r="G1490" s="27" t="s">
        <v>73</v>
      </c>
      <c r="H1490" s="27" t="s">
        <v>26</v>
      </c>
      <c r="I1490" s="29">
        <v>0.4</v>
      </c>
      <c r="J1490" s="30">
        <v>5500</v>
      </c>
      <c r="K1490" s="31">
        <f t="shared" si="10"/>
        <v>2200</v>
      </c>
      <c r="L1490" s="31">
        <f t="shared" si="11"/>
        <v>770</v>
      </c>
      <c r="M1490" s="32">
        <v>0.35</v>
      </c>
      <c r="O1490" s="37"/>
      <c r="P1490" s="38"/>
      <c r="Q1490" s="33"/>
      <c r="R1490" s="34"/>
    </row>
    <row r="1491" spans="1:18" ht="15.75" customHeight="1" x14ac:dyDescent="0.3">
      <c r="A1491" s="22"/>
      <c r="B1491" s="27" t="s">
        <v>21</v>
      </c>
      <c r="C1491" s="27">
        <v>1185732</v>
      </c>
      <c r="D1491" s="28">
        <v>44419</v>
      </c>
      <c r="E1491" s="27" t="s">
        <v>22</v>
      </c>
      <c r="F1491" s="27" t="s">
        <v>23</v>
      </c>
      <c r="G1491" s="27" t="s">
        <v>73</v>
      </c>
      <c r="H1491" s="27" t="s">
        <v>27</v>
      </c>
      <c r="I1491" s="29">
        <v>0.4</v>
      </c>
      <c r="J1491" s="30">
        <v>5250</v>
      </c>
      <c r="K1491" s="31">
        <f t="shared" si="10"/>
        <v>2100</v>
      </c>
      <c r="L1491" s="31">
        <f t="shared" si="11"/>
        <v>735</v>
      </c>
      <c r="M1491" s="32">
        <v>0.35</v>
      </c>
      <c r="O1491" s="37"/>
      <c r="P1491" s="38"/>
      <c r="Q1491" s="33"/>
      <c r="R1491" s="34"/>
    </row>
    <row r="1492" spans="1:18" ht="15.75" customHeight="1" x14ac:dyDescent="0.3">
      <c r="A1492" s="22"/>
      <c r="B1492" s="27" t="s">
        <v>21</v>
      </c>
      <c r="C1492" s="27">
        <v>1185732</v>
      </c>
      <c r="D1492" s="28">
        <v>44419</v>
      </c>
      <c r="E1492" s="27" t="s">
        <v>22</v>
      </c>
      <c r="F1492" s="27" t="s">
        <v>23</v>
      </c>
      <c r="G1492" s="27" t="s">
        <v>73</v>
      </c>
      <c r="H1492" s="27" t="s">
        <v>28</v>
      </c>
      <c r="I1492" s="29">
        <v>0.5</v>
      </c>
      <c r="J1492" s="30">
        <v>5000</v>
      </c>
      <c r="K1492" s="31">
        <f t="shared" si="10"/>
        <v>2500</v>
      </c>
      <c r="L1492" s="31">
        <f t="shared" si="11"/>
        <v>750</v>
      </c>
      <c r="M1492" s="32">
        <v>0.3</v>
      </c>
      <c r="O1492" s="37"/>
      <c r="P1492" s="38"/>
      <c r="Q1492" s="33"/>
      <c r="R1492" s="34"/>
    </row>
    <row r="1493" spans="1:18" ht="15.75" customHeight="1" x14ac:dyDescent="0.3">
      <c r="A1493" s="22"/>
      <c r="B1493" s="27" t="s">
        <v>21</v>
      </c>
      <c r="C1493" s="27">
        <v>1185732</v>
      </c>
      <c r="D1493" s="28">
        <v>44419</v>
      </c>
      <c r="E1493" s="27" t="s">
        <v>22</v>
      </c>
      <c r="F1493" s="27" t="s">
        <v>23</v>
      </c>
      <c r="G1493" s="27" t="s">
        <v>73</v>
      </c>
      <c r="H1493" s="27" t="s">
        <v>29</v>
      </c>
      <c r="I1493" s="29">
        <v>0.55000000000000004</v>
      </c>
      <c r="J1493" s="30">
        <v>6750</v>
      </c>
      <c r="K1493" s="31">
        <f t="shared" si="10"/>
        <v>3712.5000000000005</v>
      </c>
      <c r="L1493" s="31">
        <f t="shared" si="11"/>
        <v>928.12500000000011</v>
      </c>
      <c r="M1493" s="32">
        <v>0.25</v>
      </c>
      <c r="O1493" s="37"/>
      <c r="P1493" s="38"/>
      <c r="Q1493" s="33"/>
      <c r="R1493" s="34"/>
    </row>
    <row r="1494" spans="1:18" ht="15.75" customHeight="1" x14ac:dyDescent="0.3">
      <c r="A1494" s="22"/>
      <c r="B1494" s="27" t="s">
        <v>21</v>
      </c>
      <c r="C1494" s="27">
        <v>1185732</v>
      </c>
      <c r="D1494" s="28">
        <v>44449</v>
      </c>
      <c r="E1494" s="27" t="s">
        <v>22</v>
      </c>
      <c r="F1494" s="27" t="s">
        <v>23</v>
      </c>
      <c r="G1494" s="27" t="s">
        <v>73</v>
      </c>
      <c r="H1494" s="27" t="s">
        <v>24</v>
      </c>
      <c r="I1494" s="29">
        <v>0.5</v>
      </c>
      <c r="J1494" s="30">
        <v>8000</v>
      </c>
      <c r="K1494" s="31">
        <f t="shared" si="10"/>
        <v>4000</v>
      </c>
      <c r="L1494" s="31">
        <f t="shared" si="11"/>
        <v>2000</v>
      </c>
      <c r="M1494" s="32">
        <v>0.5</v>
      </c>
      <c r="O1494" s="37"/>
      <c r="P1494" s="38"/>
      <c r="Q1494" s="33"/>
      <c r="R1494" s="34"/>
    </row>
    <row r="1495" spans="1:18" ht="15.75" customHeight="1" x14ac:dyDescent="0.3">
      <c r="A1495" s="22"/>
      <c r="B1495" s="27" t="s">
        <v>21</v>
      </c>
      <c r="C1495" s="27">
        <v>1185732</v>
      </c>
      <c r="D1495" s="28">
        <v>44449</v>
      </c>
      <c r="E1495" s="27" t="s">
        <v>22</v>
      </c>
      <c r="F1495" s="27" t="s">
        <v>23</v>
      </c>
      <c r="G1495" s="27" t="s">
        <v>73</v>
      </c>
      <c r="H1495" s="27" t="s">
        <v>25</v>
      </c>
      <c r="I1495" s="29">
        <v>0.45000000000000007</v>
      </c>
      <c r="J1495" s="30">
        <v>6000</v>
      </c>
      <c r="K1495" s="31">
        <f t="shared" si="10"/>
        <v>2700.0000000000005</v>
      </c>
      <c r="L1495" s="31">
        <f t="shared" si="11"/>
        <v>810.00000000000011</v>
      </c>
      <c r="M1495" s="32">
        <v>0.3</v>
      </c>
      <c r="O1495" s="37"/>
      <c r="P1495" s="38"/>
      <c r="Q1495" s="33"/>
      <c r="R1495" s="34"/>
    </row>
    <row r="1496" spans="1:18" ht="15.75" customHeight="1" x14ac:dyDescent="0.3">
      <c r="A1496" s="22"/>
      <c r="B1496" s="27" t="s">
        <v>21</v>
      </c>
      <c r="C1496" s="27">
        <v>1185732</v>
      </c>
      <c r="D1496" s="28">
        <v>44449</v>
      </c>
      <c r="E1496" s="27" t="s">
        <v>22</v>
      </c>
      <c r="F1496" s="27" t="s">
        <v>23</v>
      </c>
      <c r="G1496" s="27" t="s">
        <v>73</v>
      </c>
      <c r="H1496" s="27" t="s">
        <v>26</v>
      </c>
      <c r="I1496" s="29">
        <v>0.4</v>
      </c>
      <c r="J1496" s="30">
        <v>5250</v>
      </c>
      <c r="K1496" s="31">
        <f t="shared" si="10"/>
        <v>2100</v>
      </c>
      <c r="L1496" s="31">
        <f t="shared" si="11"/>
        <v>735</v>
      </c>
      <c r="M1496" s="32">
        <v>0.35</v>
      </c>
      <c r="O1496" s="37"/>
      <c r="P1496" s="38"/>
      <c r="Q1496" s="33"/>
      <c r="R1496" s="34"/>
    </row>
    <row r="1497" spans="1:18" ht="15.75" customHeight="1" x14ac:dyDescent="0.3">
      <c r="A1497" s="22"/>
      <c r="B1497" s="27" t="s">
        <v>21</v>
      </c>
      <c r="C1497" s="27">
        <v>1185732</v>
      </c>
      <c r="D1497" s="28">
        <v>44449</v>
      </c>
      <c r="E1497" s="27" t="s">
        <v>22</v>
      </c>
      <c r="F1497" s="27" t="s">
        <v>23</v>
      </c>
      <c r="G1497" s="27" t="s">
        <v>73</v>
      </c>
      <c r="H1497" s="27" t="s">
        <v>27</v>
      </c>
      <c r="I1497" s="29">
        <v>0.4</v>
      </c>
      <c r="J1497" s="30">
        <v>5000</v>
      </c>
      <c r="K1497" s="31">
        <f t="shared" si="10"/>
        <v>2000</v>
      </c>
      <c r="L1497" s="31">
        <f t="shared" si="11"/>
        <v>700</v>
      </c>
      <c r="M1497" s="32">
        <v>0.35</v>
      </c>
      <c r="O1497" s="37"/>
      <c r="P1497" s="38"/>
      <c r="Q1497" s="33"/>
      <c r="R1497" s="34"/>
    </row>
    <row r="1498" spans="1:18" ht="15.75" customHeight="1" x14ac:dyDescent="0.3">
      <c r="A1498" s="22"/>
      <c r="B1498" s="27" t="s">
        <v>21</v>
      </c>
      <c r="C1498" s="27">
        <v>1185732</v>
      </c>
      <c r="D1498" s="28">
        <v>44449</v>
      </c>
      <c r="E1498" s="27" t="s">
        <v>22</v>
      </c>
      <c r="F1498" s="27" t="s">
        <v>23</v>
      </c>
      <c r="G1498" s="27" t="s">
        <v>73</v>
      </c>
      <c r="H1498" s="27" t="s">
        <v>28</v>
      </c>
      <c r="I1498" s="29">
        <v>0.5</v>
      </c>
      <c r="J1498" s="30">
        <v>5000</v>
      </c>
      <c r="K1498" s="31">
        <f t="shared" si="10"/>
        <v>2500</v>
      </c>
      <c r="L1498" s="31">
        <f t="shared" si="11"/>
        <v>750</v>
      </c>
      <c r="M1498" s="32">
        <v>0.3</v>
      </c>
      <c r="O1498" s="37"/>
      <c r="P1498" s="38"/>
      <c r="Q1498" s="33"/>
      <c r="R1498" s="34"/>
    </row>
    <row r="1499" spans="1:18" ht="15.75" customHeight="1" x14ac:dyDescent="0.3">
      <c r="A1499" s="22"/>
      <c r="B1499" s="27" t="s">
        <v>21</v>
      </c>
      <c r="C1499" s="27">
        <v>1185732</v>
      </c>
      <c r="D1499" s="28">
        <v>44449</v>
      </c>
      <c r="E1499" s="27" t="s">
        <v>22</v>
      </c>
      <c r="F1499" s="27" t="s">
        <v>23</v>
      </c>
      <c r="G1499" s="27" t="s">
        <v>73</v>
      </c>
      <c r="H1499" s="27" t="s">
        <v>29</v>
      </c>
      <c r="I1499" s="29">
        <v>0.55000000000000004</v>
      </c>
      <c r="J1499" s="30">
        <v>6000</v>
      </c>
      <c r="K1499" s="31">
        <f t="shared" si="10"/>
        <v>3300.0000000000005</v>
      </c>
      <c r="L1499" s="31">
        <f t="shared" si="11"/>
        <v>825.00000000000011</v>
      </c>
      <c r="M1499" s="32">
        <v>0.25</v>
      </c>
      <c r="O1499" s="37"/>
      <c r="P1499" s="38"/>
      <c r="Q1499" s="33"/>
      <c r="R1499" s="34"/>
    </row>
    <row r="1500" spans="1:18" ht="15.75" customHeight="1" x14ac:dyDescent="0.3">
      <c r="A1500" s="22"/>
      <c r="B1500" s="27" t="s">
        <v>21</v>
      </c>
      <c r="C1500" s="27">
        <v>1185732</v>
      </c>
      <c r="D1500" s="28">
        <v>44481</v>
      </c>
      <c r="E1500" s="27" t="s">
        <v>22</v>
      </c>
      <c r="F1500" s="27" t="s">
        <v>23</v>
      </c>
      <c r="G1500" s="27" t="s">
        <v>73</v>
      </c>
      <c r="H1500" s="27" t="s">
        <v>24</v>
      </c>
      <c r="I1500" s="29">
        <v>0.55000000000000004</v>
      </c>
      <c r="J1500" s="30">
        <v>7750</v>
      </c>
      <c r="K1500" s="31">
        <f t="shared" si="10"/>
        <v>4262.5</v>
      </c>
      <c r="L1500" s="31">
        <f t="shared" si="11"/>
        <v>2131.25</v>
      </c>
      <c r="M1500" s="32">
        <v>0.5</v>
      </c>
      <c r="O1500" s="37"/>
      <c r="P1500" s="38"/>
      <c r="Q1500" s="33"/>
      <c r="R1500" s="34"/>
    </row>
    <row r="1501" spans="1:18" ht="15.75" customHeight="1" x14ac:dyDescent="0.3">
      <c r="A1501" s="22"/>
      <c r="B1501" s="27" t="s">
        <v>21</v>
      </c>
      <c r="C1501" s="27">
        <v>1185732</v>
      </c>
      <c r="D1501" s="28">
        <v>44481</v>
      </c>
      <c r="E1501" s="27" t="s">
        <v>22</v>
      </c>
      <c r="F1501" s="27" t="s">
        <v>23</v>
      </c>
      <c r="G1501" s="27" t="s">
        <v>73</v>
      </c>
      <c r="H1501" s="27" t="s">
        <v>25</v>
      </c>
      <c r="I1501" s="29">
        <v>0.45000000000000007</v>
      </c>
      <c r="J1501" s="30">
        <v>6000</v>
      </c>
      <c r="K1501" s="31">
        <f t="shared" si="10"/>
        <v>2700.0000000000005</v>
      </c>
      <c r="L1501" s="31">
        <f t="shared" si="11"/>
        <v>810.00000000000011</v>
      </c>
      <c r="M1501" s="32">
        <v>0.3</v>
      </c>
      <c r="O1501" s="37"/>
      <c r="P1501" s="38"/>
      <c r="Q1501" s="33"/>
      <c r="R1501" s="34"/>
    </row>
    <row r="1502" spans="1:18" ht="15.75" customHeight="1" x14ac:dyDescent="0.3">
      <c r="A1502" s="22"/>
      <c r="B1502" s="27" t="s">
        <v>21</v>
      </c>
      <c r="C1502" s="27">
        <v>1185732</v>
      </c>
      <c r="D1502" s="28">
        <v>44481</v>
      </c>
      <c r="E1502" s="27" t="s">
        <v>22</v>
      </c>
      <c r="F1502" s="27" t="s">
        <v>23</v>
      </c>
      <c r="G1502" s="27" t="s">
        <v>73</v>
      </c>
      <c r="H1502" s="27" t="s">
        <v>26</v>
      </c>
      <c r="I1502" s="29">
        <v>0.45000000000000007</v>
      </c>
      <c r="J1502" s="30">
        <v>5000</v>
      </c>
      <c r="K1502" s="31">
        <f t="shared" si="10"/>
        <v>2250.0000000000005</v>
      </c>
      <c r="L1502" s="31">
        <f t="shared" si="11"/>
        <v>787.50000000000011</v>
      </c>
      <c r="M1502" s="32">
        <v>0.35</v>
      </c>
      <c r="O1502" s="37"/>
      <c r="P1502" s="38"/>
      <c r="Q1502" s="33"/>
      <c r="R1502" s="34"/>
    </row>
    <row r="1503" spans="1:18" ht="15.75" customHeight="1" x14ac:dyDescent="0.3">
      <c r="A1503" s="22"/>
      <c r="B1503" s="27" t="s">
        <v>21</v>
      </c>
      <c r="C1503" s="27">
        <v>1185732</v>
      </c>
      <c r="D1503" s="28">
        <v>44481</v>
      </c>
      <c r="E1503" s="27" t="s">
        <v>22</v>
      </c>
      <c r="F1503" s="27" t="s">
        <v>23</v>
      </c>
      <c r="G1503" s="27" t="s">
        <v>73</v>
      </c>
      <c r="H1503" s="27" t="s">
        <v>27</v>
      </c>
      <c r="I1503" s="29">
        <v>0.45000000000000007</v>
      </c>
      <c r="J1503" s="30">
        <v>4750</v>
      </c>
      <c r="K1503" s="31">
        <f t="shared" si="10"/>
        <v>2137.5000000000005</v>
      </c>
      <c r="L1503" s="31">
        <f t="shared" si="11"/>
        <v>748.12500000000011</v>
      </c>
      <c r="M1503" s="32">
        <v>0.35</v>
      </c>
      <c r="O1503" s="37"/>
      <c r="P1503" s="38"/>
      <c r="Q1503" s="33"/>
      <c r="R1503" s="34"/>
    </row>
    <row r="1504" spans="1:18" ht="15.75" customHeight="1" x14ac:dyDescent="0.3">
      <c r="A1504" s="22"/>
      <c r="B1504" s="27" t="s">
        <v>21</v>
      </c>
      <c r="C1504" s="27">
        <v>1185732</v>
      </c>
      <c r="D1504" s="28">
        <v>44481</v>
      </c>
      <c r="E1504" s="27" t="s">
        <v>22</v>
      </c>
      <c r="F1504" s="27" t="s">
        <v>23</v>
      </c>
      <c r="G1504" s="27" t="s">
        <v>73</v>
      </c>
      <c r="H1504" s="27" t="s">
        <v>28</v>
      </c>
      <c r="I1504" s="29">
        <v>0.55000000000000004</v>
      </c>
      <c r="J1504" s="30">
        <v>4750</v>
      </c>
      <c r="K1504" s="31">
        <f t="shared" si="10"/>
        <v>2612.5</v>
      </c>
      <c r="L1504" s="31">
        <f t="shared" si="11"/>
        <v>783.75</v>
      </c>
      <c r="M1504" s="32">
        <v>0.3</v>
      </c>
      <c r="O1504" s="37"/>
      <c r="P1504" s="38"/>
      <c r="Q1504" s="33"/>
      <c r="R1504" s="34"/>
    </row>
    <row r="1505" spans="1:18" ht="15.75" customHeight="1" x14ac:dyDescent="0.3">
      <c r="A1505" s="22"/>
      <c r="B1505" s="27" t="s">
        <v>21</v>
      </c>
      <c r="C1505" s="27">
        <v>1185732</v>
      </c>
      <c r="D1505" s="28">
        <v>44481</v>
      </c>
      <c r="E1505" s="27" t="s">
        <v>22</v>
      </c>
      <c r="F1505" s="27" t="s">
        <v>23</v>
      </c>
      <c r="G1505" s="27" t="s">
        <v>73</v>
      </c>
      <c r="H1505" s="27" t="s">
        <v>29</v>
      </c>
      <c r="I1505" s="29">
        <v>0.6</v>
      </c>
      <c r="J1505" s="30">
        <v>6000</v>
      </c>
      <c r="K1505" s="31">
        <f t="shared" si="10"/>
        <v>3600</v>
      </c>
      <c r="L1505" s="31">
        <f t="shared" si="11"/>
        <v>900</v>
      </c>
      <c r="M1505" s="32">
        <v>0.25</v>
      </c>
      <c r="O1505" s="37"/>
      <c r="P1505" s="38"/>
      <c r="Q1505" s="33"/>
      <c r="R1505" s="34"/>
    </row>
    <row r="1506" spans="1:18" ht="15.75" customHeight="1" x14ac:dyDescent="0.3">
      <c r="A1506" s="22"/>
      <c r="B1506" s="27" t="s">
        <v>21</v>
      </c>
      <c r="C1506" s="27">
        <v>1185732</v>
      </c>
      <c r="D1506" s="28">
        <v>44511</v>
      </c>
      <c r="E1506" s="27" t="s">
        <v>22</v>
      </c>
      <c r="F1506" s="27" t="s">
        <v>23</v>
      </c>
      <c r="G1506" s="27" t="s">
        <v>73</v>
      </c>
      <c r="H1506" s="27" t="s">
        <v>24</v>
      </c>
      <c r="I1506" s="29">
        <v>0.55000000000000004</v>
      </c>
      <c r="J1506" s="30">
        <v>7500</v>
      </c>
      <c r="K1506" s="31">
        <f t="shared" si="10"/>
        <v>4125</v>
      </c>
      <c r="L1506" s="31">
        <f t="shared" si="11"/>
        <v>2062.5</v>
      </c>
      <c r="M1506" s="32">
        <v>0.5</v>
      </c>
      <c r="O1506" s="37"/>
      <c r="P1506" s="38"/>
      <c r="Q1506" s="33"/>
      <c r="R1506" s="34"/>
    </row>
    <row r="1507" spans="1:18" ht="15.75" customHeight="1" x14ac:dyDescent="0.3">
      <c r="A1507" s="22"/>
      <c r="B1507" s="27" t="s">
        <v>21</v>
      </c>
      <c r="C1507" s="27">
        <v>1185732</v>
      </c>
      <c r="D1507" s="28">
        <v>44511</v>
      </c>
      <c r="E1507" s="27" t="s">
        <v>22</v>
      </c>
      <c r="F1507" s="27" t="s">
        <v>23</v>
      </c>
      <c r="G1507" s="27" t="s">
        <v>73</v>
      </c>
      <c r="H1507" s="27" t="s">
        <v>25</v>
      </c>
      <c r="I1507" s="29">
        <v>0.45000000000000007</v>
      </c>
      <c r="J1507" s="30">
        <v>5750</v>
      </c>
      <c r="K1507" s="31">
        <f t="shared" si="10"/>
        <v>2587.5000000000005</v>
      </c>
      <c r="L1507" s="31">
        <f t="shared" si="11"/>
        <v>776.25000000000011</v>
      </c>
      <c r="M1507" s="32">
        <v>0.3</v>
      </c>
      <c r="O1507" s="37"/>
      <c r="P1507" s="38"/>
      <c r="Q1507" s="33"/>
      <c r="R1507" s="34"/>
    </row>
    <row r="1508" spans="1:18" ht="15.75" customHeight="1" x14ac:dyDescent="0.3">
      <c r="A1508" s="22"/>
      <c r="B1508" s="27" t="s">
        <v>21</v>
      </c>
      <c r="C1508" s="27">
        <v>1185732</v>
      </c>
      <c r="D1508" s="28">
        <v>44511</v>
      </c>
      <c r="E1508" s="27" t="s">
        <v>22</v>
      </c>
      <c r="F1508" s="27" t="s">
        <v>23</v>
      </c>
      <c r="G1508" s="27" t="s">
        <v>73</v>
      </c>
      <c r="H1508" s="27" t="s">
        <v>26</v>
      </c>
      <c r="I1508" s="29">
        <v>0.45000000000000007</v>
      </c>
      <c r="J1508" s="30">
        <v>5200</v>
      </c>
      <c r="K1508" s="31">
        <f t="shared" si="10"/>
        <v>2340.0000000000005</v>
      </c>
      <c r="L1508" s="31">
        <f t="shared" si="11"/>
        <v>819.00000000000011</v>
      </c>
      <c r="M1508" s="32">
        <v>0.35</v>
      </c>
      <c r="O1508" s="37"/>
      <c r="P1508" s="38"/>
      <c r="Q1508" s="33"/>
      <c r="R1508" s="34"/>
    </row>
    <row r="1509" spans="1:18" ht="15.75" customHeight="1" x14ac:dyDescent="0.3">
      <c r="A1509" s="22"/>
      <c r="B1509" s="27" t="s">
        <v>21</v>
      </c>
      <c r="C1509" s="27">
        <v>1185732</v>
      </c>
      <c r="D1509" s="28">
        <v>44511</v>
      </c>
      <c r="E1509" s="27" t="s">
        <v>22</v>
      </c>
      <c r="F1509" s="27" t="s">
        <v>23</v>
      </c>
      <c r="G1509" s="27" t="s">
        <v>73</v>
      </c>
      <c r="H1509" s="27" t="s">
        <v>27</v>
      </c>
      <c r="I1509" s="29">
        <v>0.45000000000000007</v>
      </c>
      <c r="J1509" s="30">
        <v>5000</v>
      </c>
      <c r="K1509" s="31">
        <f t="shared" si="10"/>
        <v>2250.0000000000005</v>
      </c>
      <c r="L1509" s="31">
        <f t="shared" si="11"/>
        <v>787.50000000000011</v>
      </c>
      <c r="M1509" s="32">
        <v>0.35</v>
      </c>
      <c r="O1509" s="37"/>
      <c r="P1509" s="38"/>
      <c r="Q1509" s="33"/>
      <c r="R1509" s="34"/>
    </row>
    <row r="1510" spans="1:18" ht="15.75" customHeight="1" x14ac:dyDescent="0.3">
      <c r="A1510" s="22"/>
      <c r="B1510" s="27" t="s">
        <v>21</v>
      </c>
      <c r="C1510" s="27">
        <v>1185732</v>
      </c>
      <c r="D1510" s="28">
        <v>44511</v>
      </c>
      <c r="E1510" s="27" t="s">
        <v>22</v>
      </c>
      <c r="F1510" s="27" t="s">
        <v>23</v>
      </c>
      <c r="G1510" s="27" t="s">
        <v>73</v>
      </c>
      <c r="H1510" s="27" t="s">
        <v>28</v>
      </c>
      <c r="I1510" s="29">
        <v>0.55000000000000004</v>
      </c>
      <c r="J1510" s="30">
        <v>4750</v>
      </c>
      <c r="K1510" s="31">
        <f t="shared" si="10"/>
        <v>2612.5</v>
      </c>
      <c r="L1510" s="31">
        <f t="shared" si="11"/>
        <v>783.75</v>
      </c>
      <c r="M1510" s="32">
        <v>0.3</v>
      </c>
      <c r="O1510" s="37"/>
      <c r="P1510" s="38"/>
      <c r="Q1510" s="33"/>
      <c r="R1510" s="34"/>
    </row>
    <row r="1511" spans="1:18" ht="15.75" customHeight="1" x14ac:dyDescent="0.3">
      <c r="A1511" s="22"/>
      <c r="B1511" s="27" t="s">
        <v>21</v>
      </c>
      <c r="C1511" s="27">
        <v>1185732</v>
      </c>
      <c r="D1511" s="28">
        <v>44511</v>
      </c>
      <c r="E1511" s="27" t="s">
        <v>22</v>
      </c>
      <c r="F1511" s="27" t="s">
        <v>23</v>
      </c>
      <c r="G1511" s="27" t="s">
        <v>73</v>
      </c>
      <c r="H1511" s="27" t="s">
        <v>29</v>
      </c>
      <c r="I1511" s="29">
        <v>0.6</v>
      </c>
      <c r="J1511" s="30">
        <v>5750</v>
      </c>
      <c r="K1511" s="31">
        <f t="shared" si="10"/>
        <v>3450</v>
      </c>
      <c r="L1511" s="31">
        <f t="shared" si="11"/>
        <v>862.5</v>
      </c>
      <c r="M1511" s="32">
        <v>0.25</v>
      </c>
      <c r="O1511" s="37"/>
      <c r="P1511" s="38"/>
      <c r="Q1511" s="33"/>
      <c r="R1511" s="34"/>
    </row>
    <row r="1512" spans="1:18" ht="15.75" customHeight="1" x14ac:dyDescent="0.3">
      <c r="A1512" s="22"/>
      <c r="B1512" s="27" t="s">
        <v>21</v>
      </c>
      <c r="C1512" s="27">
        <v>1185732</v>
      </c>
      <c r="D1512" s="28">
        <v>44540</v>
      </c>
      <c r="E1512" s="27" t="s">
        <v>22</v>
      </c>
      <c r="F1512" s="27" t="s">
        <v>23</v>
      </c>
      <c r="G1512" s="27" t="s">
        <v>73</v>
      </c>
      <c r="H1512" s="27" t="s">
        <v>24</v>
      </c>
      <c r="I1512" s="29">
        <v>0.55000000000000004</v>
      </c>
      <c r="J1512" s="30">
        <v>8000</v>
      </c>
      <c r="K1512" s="31">
        <f t="shared" si="10"/>
        <v>4400</v>
      </c>
      <c r="L1512" s="31">
        <f t="shared" si="11"/>
        <v>2200</v>
      </c>
      <c r="M1512" s="32">
        <v>0.5</v>
      </c>
      <c r="O1512" s="37"/>
      <c r="P1512" s="38"/>
      <c r="Q1512" s="33"/>
      <c r="R1512" s="34"/>
    </row>
    <row r="1513" spans="1:18" ht="15.75" customHeight="1" x14ac:dyDescent="0.3">
      <c r="A1513" s="22"/>
      <c r="B1513" s="27" t="s">
        <v>21</v>
      </c>
      <c r="C1513" s="27">
        <v>1185732</v>
      </c>
      <c r="D1513" s="28">
        <v>44540</v>
      </c>
      <c r="E1513" s="27" t="s">
        <v>22</v>
      </c>
      <c r="F1513" s="27" t="s">
        <v>23</v>
      </c>
      <c r="G1513" s="27" t="s">
        <v>73</v>
      </c>
      <c r="H1513" s="27" t="s">
        <v>25</v>
      </c>
      <c r="I1513" s="29">
        <v>0.45000000000000007</v>
      </c>
      <c r="J1513" s="30">
        <v>6000</v>
      </c>
      <c r="K1513" s="31">
        <f t="shared" si="10"/>
        <v>2700.0000000000005</v>
      </c>
      <c r="L1513" s="31">
        <f t="shared" si="11"/>
        <v>810.00000000000011</v>
      </c>
      <c r="M1513" s="32">
        <v>0.3</v>
      </c>
      <c r="O1513" s="37"/>
      <c r="P1513" s="38"/>
      <c r="Q1513" s="33"/>
      <c r="R1513" s="34"/>
    </row>
    <row r="1514" spans="1:18" ht="15.75" customHeight="1" x14ac:dyDescent="0.3">
      <c r="A1514" s="22"/>
      <c r="B1514" s="27" t="s">
        <v>21</v>
      </c>
      <c r="C1514" s="27">
        <v>1185732</v>
      </c>
      <c r="D1514" s="28">
        <v>44540</v>
      </c>
      <c r="E1514" s="27" t="s">
        <v>22</v>
      </c>
      <c r="F1514" s="27" t="s">
        <v>23</v>
      </c>
      <c r="G1514" s="27" t="s">
        <v>73</v>
      </c>
      <c r="H1514" s="27" t="s">
        <v>26</v>
      </c>
      <c r="I1514" s="29">
        <v>0.45000000000000007</v>
      </c>
      <c r="J1514" s="30">
        <v>5500</v>
      </c>
      <c r="K1514" s="31">
        <f t="shared" si="10"/>
        <v>2475.0000000000005</v>
      </c>
      <c r="L1514" s="31">
        <f t="shared" si="11"/>
        <v>866.25000000000011</v>
      </c>
      <c r="M1514" s="32">
        <v>0.35</v>
      </c>
      <c r="O1514" s="37"/>
      <c r="P1514" s="38"/>
      <c r="Q1514" s="33"/>
      <c r="R1514" s="34"/>
    </row>
    <row r="1515" spans="1:18" ht="15.75" customHeight="1" x14ac:dyDescent="0.3">
      <c r="A1515" s="22"/>
      <c r="B1515" s="27" t="s">
        <v>21</v>
      </c>
      <c r="C1515" s="27">
        <v>1185732</v>
      </c>
      <c r="D1515" s="28">
        <v>44540</v>
      </c>
      <c r="E1515" s="27" t="s">
        <v>22</v>
      </c>
      <c r="F1515" s="27" t="s">
        <v>23</v>
      </c>
      <c r="G1515" s="27" t="s">
        <v>73</v>
      </c>
      <c r="H1515" s="27" t="s">
        <v>27</v>
      </c>
      <c r="I1515" s="29">
        <v>0.45000000000000007</v>
      </c>
      <c r="J1515" s="30">
        <v>5000</v>
      </c>
      <c r="K1515" s="31">
        <f t="shared" si="10"/>
        <v>2250.0000000000005</v>
      </c>
      <c r="L1515" s="31">
        <f t="shared" si="11"/>
        <v>787.50000000000011</v>
      </c>
      <c r="M1515" s="32">
        <v>0.35</v>
      </c>
      <c r="O1515" s="37"/>
      <c r="P1515" s="38"/>
      <c r="Q1515" s="33"/>
      <c r="R1515" s="34"/>
    </row>
    <row r="1516" spans="1:18" ht="15.75" customHeight="1" x14ac:dyDescent="0.3">
      <c r="A1516" s="22"/>
      <c r="B1516" s="27" t="s">
        <v>21</v>
      </c>
      <c r="C1516" s="27">
        <v>1185732</v>
      </c>
      <c r="D1516" s="28">
        <v>44540</v>
      </c>
      <c r="E1516" s="27" t="s">
        <v>22</v>
      </c>
      <c r="F1516" s="27" t="s">
        <v>23</v>
      </c>
      <c r="G1516" s="27" t="s">
        <v>73</v>
      </c>
      <c r="H1516" s="27" t="s">
        <v>28</v>
      </c>
      <c r="I1516" s="29">
        <v>0.55000000000000004</v>
      </c>
      <c r="J1516" s="30">
        <v>5000</v>
      </c>
      <c r="K1516" s="31">
        <f t="shared" si="10"/>
        <v>2750</v>
      </c>
      <c r="L1516" s="31">
        <f t="shared" si="11"/>
        <v>825</v>
      </c>
      <c r="M1516" s="32">
        <v>0.3</v>
      </c>
      <c r="O1516" s="37"/>
      <c r="P1516" s="38"/>
      <c r="Q1516" s="33"/>
      <c r="R1516" s="34"/>
    </row>
    <row r="1517" spans="1:18" ht="15.75" customHeight="1" x14ac:dyDescent="0.3">
      <c r="A1517" s="22"/>
      <c r="B1517" s="27" t="s">
        <v>21</v>
      </c>
      <c r="C1517" s="27">
        <v>1185732</v>
      </c>
      <c r="D1517" s="28">
        <v>44540</v>
      </c>
      <c r="E1517" s="27" t="s">
        <v>22</v>
      </c>
      <c r="F1517" s="27" t="s">
        <v>23</v>
      </c>
      <c r="G1517" s="27" t="s">
        <v>73</v>
      </c>
      <c r="H1517" s="27" t="s">
        <v>29</v>
      </c>
      <c r="I1517" s="29">
        <v>0.6</v>
      </c>
      <c r="J1517" s="30">
        <v>6000</v>
      </c>
      <c r="K1517" s="31">
        <f t="shared" si="10"/>
        <v>3600</v>
      </c>
      <c r="L1517" s="31">
        <f t="shared" si="11"/>
        <v>900</v>
      </c>
      <c r="M1517" s="32">
        <v>0.25</v>
      </c>
      <c r="O1517" s="37"/>
      <c r="P1517" s="38"/>
      <c r="Q1517" s="33"/>
      <c r="R1517" s="34"/>
    </row>
    <row r="1518" spans="1:18" ht="15.75" customHeight="1" x14ac:dyDescent="0.3">
      <c r="A1518" s="22" t="s">
        <v>46</v>
      </c>
      <c r="B1518" s="27" t="s">
        <v>34</v>
      </c>
      <c r="C1518" s="27">
        <v>1128299</v>
      </c>
      <c r="D1518" s="28">
        <v>44220</v>
      </c>
      <c r="E1518" s="27" t="s">
        <v>35</v>
      </c>
      <c r="F1518" s="27" t="s">
        <v>74</v>
      </c>
      <c r="G1518" s="27" t="s">
        <v>75</v>
      </c>
      <c r="H1518" s="27" t="s">
        <v>24</v>
      </c>
      <c r="I1518" s="29">
        <v>0.30000000000000004</v>
      </c>
      <c r="J1518" s="30">
        <v>3500</v>
      </c>
      <c r="K1518" s="31">
        <f t="shared" si="10"/>
        <v>1050.0000000000002</v>
      </c>
      <c r="L1518" s="31">
        <f t="shared" si="11"/>
        <v>367.50000000000006</v>
      </c>
      <c r="M1518" s="32">
        <v>0.35</v>
      </c>
      <c r="O1518" s="37"/>
      <c r="P1518" s="38"/>
      <c r="Q1518" s="33"/>
      <c r="R1518" s="34"/>
    </row>
    <row r="1519" spans="1:18" ht="15.75" customHeight="1" x14ac:dyDescent="0.3">
      <c r="A1519" s="22"/>
      <c r="B1519" s="27" t="s">
        <v>34</v>
      </c>
      <c r="C1519" s="27">
        <v>1128299</v>
      </c>
      <c r="D1519" s="28">
        <v>44220</v>
      </c>
      <c r="E1519" s="27" t="s">
        <v>35</v>
      </c>
      <c r="F1519" s="27" t="s">
        <v>74</v>
      </c>
      <c r="G1519" s="27" t="s">
        <v>75</v>
      </c>
      <c r="H1519" s="27" t="s">
        <v>25</v>
      </c>
      <c r="I1519" s="29">
        <v>0.4</v>
      </c>
      <c r="J1519" s="30">
        <v>3500</v>
      </c>
      <c r="K1519" s="31">
        <f t="shared" si="10"/>
        <v>1400</v>
      </c>
      <c r="L1519" s="31">
        <f t="shared" si="11"/>
        <v>489.99999999999994</v>
      </c>
      <c r="M1519" s="32">
        <v>0.35</v>
      </c>
      <c r="O1519" s="37"/>
      <c r="P1519" s="38"/>
      <c r="Q1519" s="33"/>
      <c r="R1519" s="34"/>
    </row>
    <row r="1520" spans="1:18" ht="15.75" customHeight="1" x14ac:dyDescent="0.3">
      <c r="A1520" s="22"/>
      <c r="B1520" s="27" t="s">
        <v>34</v>
      </c>
      <c r="C1520" s="27">
        <v>1128299</v>
      </c>
      <c r="D1520" s="28">
        <v>44220</v>
      </c>
      <c r="E1520" s="27" t="s">
        <v>35</v>
      </c>
      <c r="F1520" s="27" t="s">
        <v>74</v>
      </c>
      <c r="G1520" s="27" t="s">
        <v>75</v>
      </c>
      <c r="H1520" s="27" t="s">
        <v>26</v>
      </c>
      <c r="I1520" s="29">
        <v>0.4</v>
      </c>
      <c r="J1520" s="30">
        <v>3500</v>
      </c>
      <c r="K1520" s="31">
        <f t="shared" si="10"/>
        <v>1400</v>
      </c>
      <c r="L1520" s="31">
        <f t="shared" si="11"/>
        <v>489.99999999999994</v>
      </c>
      <c r="M1520" s="32">
        <v>0.35</v>
      </c>
      <c r="O1520" s="37"/>
      <c r="P1520" s="38"/>
      <c r="Q1520" s="33"/>
      <c r="R1520" s="34"/>
    </row>
    <row r="1521" spans="1:18" ht="15.75" customHeight="1" x14ac:dyDescent="0.3">
      <c r="A1521" s="22"/>
      <c r="B1521" s="27" t="s">
        <v>34</v>
      </c>
      <c r="C1521" s="27">
        <v>1128299</v>
      </c>
      <c r="D1521" s="28">
        <v>44220</v>
      </c>
      <c r="E1521" s="27" t="s">
        <v>35</v>
      </c>
      <c r="F1521" s="27" t="s">
        <v>74</v>
      </c>
      <c r="G1521" s="27" t="s">
        <v>75</v>
      </c>
      <c r="H1521" s="27" t="s">
        <v>27</v>
      </c>
      <c r="I1521" s="29">
        <v>0.4</v>
      </c>
      <c r="J1521" s="30">
        <v>2000</v>
      </c>
      <c r="K1521" s="31">
        <f t="shared" si="10"/>
        <v>800</v>
      </c>
      <c r="L1521" s="31">
        <f t="shared" si="11"/>
        <v>280</v>
      </c>
      <c r="M1521" s="32">
        <v>0.35</v>
      </c>
      <c r="O1521" s="37"/>
      <c r="P1521" s="38"/>
      <c r="Q1521" s="33"/>
      <c r="R1521" s="34"/>
    </row>
    <row r="1522" spans="1:18" ht="15.75" customHeight="1" x14ac:dyDescent="0.3">
      <c r="A1522" s="22"/>
      <c r="B1522" s="27" t="s">
        <v>34</v>
      </c>
      <c r="C1522" s="27">
        <v>1128299</v>
      </c>
      <c r="D1522" s="28">
        <v>44220</v>
      </c>
      <c r="E1522" s="27" t="s">
        <v>35</v>
      </c>
      <c r="F1522" s="27" t="s">
        <v>74</v>
      </c>
      <c r="G1522" s="27" t="s">
        <v>75</v>
      </c>
      <c r="H1522" s="27" t="s">
        <v>28</v>
      </c>
      <c r="I1522" s="29">
        <v>0.45000000000000007</v>
      </c>
      <c r="J1522" s="30">
        <v>1500</v>
      </c>
      <c r="K1522" s="31">
        <f t="shared" si="10"/>
        <v>675.00000000000011</v>
      </c>
      <c r="L1522" s="31">
        <f t="shared" si="11"/>
        <v>270.00000000000006</v>
      </c>
      <c r="M1522" s="32">
        <v>0.4</v>
      </c>
      <c r="O1522" s="37"/>
      <c r="P1522" s="38"/>
      <c r="Q1522" s="33"/>
      <c r="R1522" s="34"/>
    </row>
    <row r="1523" spans="1:18" ht="15.75" customHeight="1" x14ac:dyDescent="0.3">
      <c r="A1523" s="22"/>
      <c r="B1523" s="27" t="s">
        <v>34</v>
      </c>
      <c r="C1523" s="27">
        <v>1128299</v>
      </c>
      <c r="D1523" s="28">
        <v>44220</v>
      </c>
      <c r="E1523" s="27" t="s">
        <v>35</v>
      </c>
      <c r="F1523" s="27" t="s">
        <v>74</v>
      </c>
      <c r="G1523" s="27" t="s">
        <v>75</v>
      </c>
      <c r="H1523" s="27" t="s">
        <v>29</v>
      </c>
      <c r="I1523" s="29">
        <v>0.4</v>
      </c>
      <c r="J1523" s="30">
        <v>4000</v>
      </c>
      <c r="K1523" s="31">
        <f t="shared" si="10"/>
        <v>1600</v>
      </c>
      <c r="L1523" s="31">
        <f t="shared" si="11"/>
        <v>480</v>
      </c>
      <c r="M1523" s="32">
        <v>0.3</v>
      </c>
      <c r="O1523" s="37"/>
      <c r="P1523" s="38"/>
      <c r="Q1523" s="33"/>
      <c r="R1523" s="34"/>
    </row>
    <row r="1524" spans="1:18" ht="15.75" customHeight="1" x14ac:dyDescent="0.3">
      <c r="A1524" s="22"/>
      <c r="B1524" s="27" t="s">
        <v>34</v>
      </c>
      <c r="C1524" s="27">
        <v>1128299</v>
      </c>
      <c r="D1524" s="28">
        <v>44251</v>
      </c>
      <c r="E1524" s="27" t="s">
        <v>35</v>
      </c>
      <c r="F1524" s="27" t="s">
        <v>74</v>
      </c>
      <c r="G1524" s="27" t="s">
        <v>75</v>
      </c>
      <c r="H1524" s="27" t="s">
        <v>24</v>
      </c>
      <c r="I1524" s="29">
        <v>0.30000000000000004</v>
      </c>
      <c r="J1524" s="30">
        <v>4500</v>
      </c>
      <c r="K1524" s="31">
        <f t="shared" si="10"/>
        <v>1350.0000000000002</v>
      </c>
      <c r="L1524" s="31">
        <f t="shared" si="11"/>
        <v>472.50000000000006</v>
      </c>
      <c r="M1524" s="32">
        <v>0.35</v>
      </c>
      <c r="O1524" s="37"/>
      <c r="P1524" s="38"/>
      <c r="Q1524" s="33"/>
      <c r="R1524" s="34"/>
    </row>
    <row r="1525" spans="1:18" ht="15.75" customHeight="1" x14ac:dyDescent="0.3">
      <c r="A1525" s="22"/>
      <c r="B1525" s="27" t="s">
        <v>34</v>
      </c>
      <c r="C1525" s="27">
        <v>1128299</v>
      </c>
      <c r="D1525" s="28">
        <v>44251</v>
      </c>
      <c r="E1525" s="27" t="s">
        <v>35</v>
      </c>
      <c r="F1525" s="27" t="s">
        <v>74</v>
      </c>
      <c r="G1525" s="27" t="s">
        <v>75</v>
      </c>
      <c r="H1525" s="27" t="s">
        <v>25</v>
      </c>
      <c r="I1525" s="29">
        <v>0.4</v>
      </c>
      <c r="J1525" s="30">
        <v>3500</v>
      </c>
      <c r="K1525" s="31">
        <f t="shared" si="10"/>
        <v>1400</v>
      </c>
      <c r="L1525" s="31">
        <f t="shared" si="11"/>
        <v>489.99999999999994</v>
      </c>
      <c r="M1525" s="32">
        <v>0.35</v>
      </c>
      <c r="O1525" s="37"/>
      <c r="P1525" s="38"/>
      <c r="Q1525" s="33"/>
      <c r="R1525" s="34"/>
    </row>
    <row r="1526" spans="1:18" ht="15.75" customHeight="1" x14ac:dyDescent="0.3">
      <c r="A1526" s="22"/>
      <c r="B1526" s="27" t="s">
        <v>34</v>
      </c>
      <c r="C1526" s="27">
        <v>1128299</v>
      </c>
      <c r="D1526" s="28">
        <v>44251</v>
      </c>
      <c r="E1526" s="27" t="s">
        <v>35</v>
      </c>
      <c r="F1526" s="27" t="s">
        <v>74</v>
      </c>
      <c r="G1526" s="27" t="s">
        <v>75</v>
      </c>
      <c r="H1526" s="27" t="s">
        <v>26</v>
      </c>
      <c r="I1526" s="29">
        <v>0.4</v>
      </c>
      <c r="J1526" s="30">
        <v>3500</v>
      </c>
      <c r="K1526" s="31">
        <f t="shared" si="10"/>
        <v>1400</v>
      </c>
      <c r="L1526" s="31">
        <f t="shared" si="11"/>
        <v>489.99999999999994</v>
      </c>
      <c r="M1526" s="32">
        <v>0.35</v>
      </c>
      <c r="O1526" s="37"/>
      <c r="P1526" s="38"/>
      <c r="Q1526" s="33"/>
      <c r="R1526" s="34"/>
    </row>
    <row r="1527" spans="1:18" ht="15.75" customHeight="1" x14ac:dyDescent="0.3">
      <c r="A1527" s="22"/>
      <c r="B1527" s="27" t="s">
        <v>34</v>
      </c>
      <c r="C1527" s="27">
        <v>1128299</v>
      </c>
      <c r="D1527" s="28">
        <v>44251</v>
      </c>
      <c r="E1527" s="27" t="s">
        <v>35</v>
      </c>
      <c r="F1527" s="27" t="s">
        <v>74</v>
      </c>
      <c r="G1527" s="27" t="s">
        <v>75</v>
      </c>
      <c r="H1527" s="27" t="s">
        <v>27</v>
      </c>
      <c r="I1527" s="29">
        <v>0.4</v>
      </c>
      <c r="J1527" s="30">
        <v>2000</v>
      </c>
      <c r="K1527" s="31">
        <f t="shared" si="10"/>
        <v>800</v>
      </c>
      <c r="L1527" s="31">
        <f t="shared" si="11"/>
        <v>280</v>
      </c>
      <c r="M1527" s="32">
        <v>0.35</v>
      </c>
      <c r="O1527" s="37"/>
      <c r="P1527" s="38"/>
      <c r="Q1527" s="33"/>
      <c r="R1527" s="34"/>
    </row>
    <row r="1528" spans="1:18" ht="15.75" customHeight="1" x14ac:dyDescent="0.3">
      <c r="A1528" s="22"/>
      <c r="B1528" s="27" t="s">
        <v>34</v>
      </c>
      <c r="C1528" s="27">
        <v>1128299</v>
      </c>
      <c r="D1528" s="28">
        <v>44251</v>
      </c>
      <c r="E1528" s="27" t="s">
        <v>35</v>
      </c>
      <c r="F1528" s="27" t="s">
        <v>74</v>
      </c>
      <c r="G1528" s="27" t="s">
        <v>75</v>
      </c>
      <c r="H1528" s="27" t="s">
        <v>28</v>
      </c>
      <c r="I1528" s="29">
        <v>0.45000000000000007</v>
      </c>
      <c r="J1528" s="30">
        <v>1250</v>
      </c>
      <c r="K1528" s="31">
        <f t="shared" si="10"/>
        <v>562.50000000000011</v>
      </c>
      <c r="L1528" s="31">
        <f t="shared" si="11"/>
        <v>225.00000000000006</v>
      </c>
      <c r="M1528" s="32">
        <v>0.4</v>
      </c>
      <c r="O1528" s="37"/>
      <c r="P1528" s="38"/>
      <c r="Q1528" s="33"/>
      <c r="R1528" s="34"/>
    </row>
    <row r="1529" spans="1:18" ht="15.75" customHeight="1" x14ac:dyDescent="0.3">
      <c r="A1529" s="22"/>
      <c r="B1529" s="27" t="s">
        <v>34</v>
      </c>
      <c r="C1529" s="27">
        <v>1128299</v>
      </c>
      <c r="D1529" s="28">
        <v>44251</v>
      </c>
      <c r="E1529" s="27" t="s">
        <v>35</v>
      </c>
      <c r="F1529" s="27" t="s">
        <v>74</v>
      </c>
      <c r="G1529" s="27" t="s">
        <v>75</v>
      </c>
      <c r="H1529" s="27" t="s">
        <v>29</v>
      </c>
      <c r="I1529" s="29">
        <v>0.4</v>
      </c>
      <c r="J1529" s="30">
        <v>3250</v>
      </c>
      <c r="K1529" s="31">
        <f t="shared" si="10"/>
        <v>1300</v>
      </c>
      <c r="L1529" s="31">
        <f t="shared" si="11"/>
        <v>390</v>
      </c>
      <c r="M1529" s="32">
        <v>0.3</v>
      </c>
      <c r="O1529" s="37"/>
      <c r="P1529" s="38"/>
      <c r="Q1529" s="33"/>
      <c r="R1529" s="34"/>
    </row>
    <row r="1530" spans="1:18" ht="15.75" customHeight="1" x14ac:dyDescent="0.3">
      <c r="A1530" s="22"/>
      <c r="B1530" s="27" t="s">
        <v>34</v>
      </c>
      <c r="C1530" s="27">
        <v>1128299</v>
      </c>
      <c r="D1530" s="28">
        <v>44278</v>
      </c>
      <c r="E1530" s="27" t="s">
        <v>35</v>
      </c>
      <c r="F1530" s="27" t="s">
        <v>74</v>
      </c>
      <c r="G1530" s="27" t="s">
        <v>75</v>
      </c>
      <c r="H1530" s="27" t="s">
        <v>24</v>
      </c>
      <c r="I1530" s="29">
        <v>0.4</v>
      </c>
      <c r="J1530" s="30">
        <v>4750</v>
      </c>
      <c r="K1530" s="31">
        <f t="shared" si="10"/>
        <v>1900</v>
      </c>
      <c r="L1530" s="31">
        <f t="shared" si="11"/>
        <v>665</v>
      </c>
      <c r="M1530" s="32">
        <v>0.35</v>
      </c>
      <c r="O1530" s="37"/>
      <c r="P1530" s="38"/>
      <c r="Q1530" s="33"/>
      <c r="R1530" s="34"/>
    </row>
    <row r="1531" spans="1:18" ht="15.75" customHeight="1" x14ac:dyDescent="0.3">
      <c r="A1531" s="22"/>
      <c r="B1531" s="27" t="s">
        <v>34</v>
      </c>
      <c r="C1531" s="27">
        <v>1128299</v>
      </c>
      <c r="D1531" s="28">
        <v>44278</v>
      </c>
      <c r="E1531" s="27" t="s">
        <v>35</v>
      </c>
      <c r="F1531" s="27" t="s">
        <v>74</v>
      </c>
      <c r="G1531" s="27" t="s">
        <v>75</v>
      </c>
      <c r="H1531" s="27" t="s">
        <v>25</v>
      </c>
      <c r="I1531" s="29">
        <v>0.5</v>
      </c>
      <c r="J1531" s="30">
        <v>3250</v>
      </c>
      <c r="K1531" s="31">
        <f t="shared" si="10"/>
        <v>1625</v>
      </c>
      <c r="L1531" s="31">
        <f t="shared" si="11"/>
        <v>568.75</v>
      </c>
      <c r="M1531" s="32">
        <v>0.35</v>
      </c>
      <c r="O1531" s="37"/>
      <c r="P1531" s="38"/>
      <c r="Q1531" s="33"/>
      <c r="R1531" s="34"/>
    </row>
    <row r="1532" spans="1:18" ht="15.75" customHeight="1" x14ac:dyDescent="0.3">
      <c r="A1532" s="22"/>
      <c r="B1532" s="27" t="s">
        <v>34</v>
      </c>
      <c r="C1532" s="27">
        <v>1128299</v>
      </c>
      <c r="D1532" s="28">
        <v>44278</v>
      </c>
      <c r="E1532" s="27" t="s">
        <v>35</v>
      </c>
      <c r="F1532" s="27" t="s">
        <v>74</v>
      </c>
      <c r="G1532" s="27" t="s">
        <v>75</v>
      </c>
      <c r="H1532" s="27" t="s">
        <v>26</v>
      </c>
      <c r="I1532" s="29">
        <v>0.54999999999999993</v>
      </c>
      <c r="J1532" s="30">
        <v>3500</v>
      </c>
      <c r="K1532" s="31">
        <f t="shared" si="10"/>
        <v>1924.9999999999998</v>
      </c>
      <c r="L1532" s="31">
        <f t="shared" si="11"/>
        <v>673.74999999999989</v>
      </c>
      <c r="M1532" s="32">
        <v>0.35</v>
      </c>
      <c r="O1532" s="37"/>
      <c r="P1532" s="38"/>
      <c r="Q1532" s="33"/>
      <c r="R1532" s="34"/>
    </row>
    <row r="1533" spans="1:18" ht="15.75" customHeight="1" x14ac:dyDescent="0.3">
      <c r="A1533" s="22"/>
      <c r="B1533" s="27" t="s">
        <v>34</v>
      </c>
      <c r="C1533" s="27">
        <v>1128299</v>
      </c>
      <c r="D1533" s="28">
        <v>44278</v>
      </c>
      <c r="E1533" s="27" t="s">
        <v>35</v>
      </c>
      <c r="F1533" s="27" t="s">
        <v>74</v>
      </c>
      <c r="G1533" s="27" t="s">
        <v>75</v>
      </c>
      <c r="H1533" s="27" t="s">
        <v>27</v>
      </c>
      <c r="I1533" s="29">
        <v>0.5</v>
      </c>
      <c r="J1533" s="30">
        <v>2500</v>
      </c>
      <c r="K1533" s="31">
        <f t="shared" si="10"/>
        <v>1250</v>
      </c>
      <c r="L1533" s="31">
        <f t="shared" si="11"/>
        <v>437.5</v>
      </c>
      <c r="M1533" s="32">
        <v>0.35</v>
      </c>
      <c r="O1533" s="37"/>
      <c r="P1533" s="38"/>
      <c r="Q1533" s="33"/>
      <c r="R1533" s="34"/>
    </row>
    <row r="1534" spans="1:18" ht="15.75" customHeight="1" x14ac:dyDescent="0.3">
      <c r="A1534" s="22"/>
      <c r="B1534" s="27" t="s">
        <v>34</v>
      </c>
      <c r="C1534" s="27">
        <v>1128299</v>
      </c>
      <c r="D1534" s="28">
        <v>44278</v>
      </c>
      <c r="E1534" s="27" t="s">
        <v>35</v>
      </c>
      <c r="F1534" s="27" t="s">
        <v>74</v>
      </c>
      <c r="G1534" s="27" t="s">
        <v>75</v>
      </c>
      <c r="H1534" s="27" t="s">
        <v>28</v>
      </c>
      <c r="I1534" s="29">
        <v>0.55000000000000004</v>
      </c>
      <c r="J1534" s="30">
        <v>1000</v>
      </c>
      <c r="K1534" s="31">
        <f t="shared" si="10"/>
        <v>550</v>
      </c>
      <c r="L1534" s="31">
        <f t="shared" si="11"/>
        <v>220</v>
      </c>
      <c r="M1534" s="32">
        <v>0.4</v>
      </c>
      <c r="O1534" s="37"/>
      <c r="P1534" s="38"/>
      <c r="Q1534" s="33"/>
      <c r="R1534" s="34"/>
    </row>
    <row r="1535" spans="1:18" ht="15.75" customHeight="1" x14ac:dyDescent="0.3">
      <c r="A1535" s="22"/>
      <c r="B1535" s="27" t="s">
        <v>34</v>
      </c>
      <c r="C1535" s="27">
        <v>1128299</v>
      </c>
      <c r="D1535" s="28">
        <v>44278</v>
      </c>
      <c r="E1535" s="27" t="s">
        <v>35</v>
      </c>
      <c r="F1535" s="27" t="s">
        <v>74</v>
      </c>
      <c r="G1535" s="27" t="s">
        <v>75</v>
      </c>
      <c r="H1535" s="27" t="s">
        <v>29</v>
      </c>
      <c r="I1535" s="29">
        <v>0.5</v>
      </c>
      <c r="J1535" s="30">
        <v>3000</v>
      </c>
      <c r="K1535" s="31">
        <f t="shared" si="10"/>
        <v>1500</v>
      </c>
      <c r="L1535" s="31">
        <f t="shared" si="11"/>
        <v>450</v>
      </c>
      <c r="M1535" s="32">
        <v>0.3</v>
      </c>
      <c r="O1535" s="37"/>
      <c r="P1535" s="38"/>
      <c r="Q1535" s="33"/>
      <c r="R1535" s="34"/>
    </row>
    <row r="1536" spans="1:18" ht="15.75" customHeight="1" x14ac:dyDescent="0.3">
      <c r="A1536" s="22"/>
      <c r="B1536" s="27" t="s">
        <v>34</v>
      </c>
      <c r="C1536" s="27">
        <v>1128299</v>
      </c>
      <c r="D1536" s="28">
        <v>44310</v>
      </c>
      <c r="E1536" s="27" t="s">
        <v>35</v>
      </c>
      <c r="F1536" s="27" t="s">
        <v>74</v>
      </c>
      <c r="G1536" s="27" t="s">
        <v>75</v>
      </c>
      <c r="H1536" s="27" t="s">
        <v>24</v>
      </c>
      <c r="I1536" s="29">
        <v>0.55000000000000004</v>
      </c>
      <c r="J1536" s="30">
        <v>4750</v>
      </c>
      <c r="K1536" s="31">
        <f t="shared" ref="K1536:K1790" si="12">I1536*J1536</f>
        <v>2612.5</v>
      </c>
      <c r="L1536" s="31">
        <f t="shared" ref="L1536:L1790" si="13">K1536*M1536</f>
        <v>914.37499999999989</v>
      </c>
      <c r="M1536" s="32">
        <v>0.35</v>
      </c>
      <c r="O1536" s="37"/>
      <c r="P1536" s="38"/>
      <c r="Q1536" s="33"/>
      <c r="R1536" s="34"/>
    </row>
    <row r="1537" spans="1:18" ht="15.75" customHeight="1" x14ac:dyDescent="0.3">
      <c r="A1537" s="22"/>
      <c r="B1537" s="27" t="s">
        <v>34</v>
      </c>
      <c r="C1537" s="27">
        <v>1128299</v>
      </c>
      <c r="D1537" s="28">
        <v>44310</v>
      </c>
      <c r="E1537" s="27" t="s">
        <v>35</v>
      </c>
      <c r="F1537" s="27" t="s">
        <v>74</v>
      </c>
      <c r="G1537" s="27" t="s">
        <v>75</v>
      </c>
      <c r="H1537" s="27" t="s">
        <v>25</v>
      </c>
      <c r="I1537" s="29">
        <v>0.60000000000000009</v>
      </c>
      <c r="J1537" s="30">
        <v>2750</v>
      </c>
      <c r="K1537" s="31">
        <f t="shared" si="12"/>
        <v>1650.0000000000002</v>
      </c>
      <c r="L1537" s="31">
        <f t="shared" si="13"/>
        <v>577.5</v>
      </c>
      <c r="M1537" s="32">
        <v>0.35</v>
      </c>
      <c r="O1537" s="37"/>
      <c r="P1537" s="38"/>
      <c r="Q1537" s="33"/>
      <c r="R1537" s="34"/>
    </row>
    <row r="1538" spans="1:18" ht="15.75" customHeight="1" x14ac:dyDescent="0.3">
      <c r="A1538" s="22"/>
      <c r="B1538" s="27" t="s">
        <v>34</v>
      </c>
      <c r="C1538" s="27">
        <v>1128299</v>
      </c>
      <c r="D1538" s="28">
        <v>44310</v>
      </c>
      <c r="E1538" s="27" t="s">
        <v>35</v>
      </c>
      <c r="F1538" s="27" t="s">
        <v>74</v>
      </c>
      <c r="G1538" s="27" t="s">
        <v>75</v>
      </c>
      <c r="H1538" s="27" t="s">
        <v>26</v>
      </c>
      <c r="I1538" s="29">
        <v>0.60000000000000009</v>
      </c>
      <c r="J1538" s="30">
        <v>3250</v>
      </c>
      <c r="K1538" s="31">
        <f t="shared" si="12"/>
        <v>1950.0000000000002</v>
      </c>
      <c r="L1538" s="31">
        <f t="shared" si="13"/>
        <v>682.5</v>
      </c>
      <c r="M1538" s="32">
        <v>0.35</v>
      </c>
      <c r="O1538" s="37"/>
      <c r="P1538" s="38"/>
      <c r="Q1538" s="33"/>
      <c r="R1538" s="34"/>
    </row>
    <row r="1539" spans="1:18" ht="15.75" customHeight="1" x14ac:dyDescent="0.3">
      <c r="A1539" s="22"/>
      <c r="B1539" s="27" t="s">
        <v>34</v>
      </c>
      <c r="C1539" s="27">
        <v>1128299</v>
      </c>
      <c r="D1539" s="28">
        <v>44310</v>
      </c>
      <c r="E1539" s="27" t="s">
        <v>35</v>
      </c>
      <c r="F1539" s="27" t="s">
        <v>74</v>
      </c>
      <c r="G1539" s="27" t="s">
        <v>75</v>
      </c>
      <c r="H1539" s="27" t="s">
        <v>27</v>
      </c>
      <c r="I1539" s="29">
        <v>0.45000000000000007</v>
      </c>
      <c r="J1539" s="30">
        <v>2250</v>
      </c>
      <c r="K1539" s="31">
        <f t="shared" si="12"/>
        <v>1012.5000000000001</v>
      </c>
      <c r="L1539" s="31">
        <f t="shared" si="13"/>
        <v>354.375</v>
      </c>
      <c r="M1539" s="32">
        <v>0.35</v>
      </c>
      <c r="O1539" s="37"/>
      <c r="P1539" s="38"/>
      <c r="Q1539" s="33"/>
      <c r="R1539" s="34"/>
    </row>
    <row r="1540" spans="1:18" ht="15.75" customHeight="1" x14ac:dyDescent="0.3">
      <c r="A1540" s="22"/>
      <c r="B1540" s="27" t="s">
        <v>34</v>
      </c>
      <c r="C1540" s="27">
        <v>1128299</v>
      </c>
      <c r="D1540" s="28">
        <v>44310</v>
      </c>
      <c r="E1540" s="27" t="s">
        <v>35</v>
      </c>
      <c r="F1540" s="27" t="s">
        <v>74</v>
      </c>
      <c r="G1540" s="27" t="s">
        <v>75</v>
      </c>
      <c r="H1540" s="27" t="s">
        <v>28</v>
      </c>
      <c r="I1540" s="29">
        <v>0.50000000000000011</v>
      </c>
      <c r="J1540" s="30">
        <v>1250</v>
      </c>
      <c r="K1540" s="31">
        <f t="shared" si="12"/>
        <v>625.00000000000011</v>
      </c>
      <c r="L1540" s="31">
        <f t="shared" si="13"/>
        <v>250.00000000000006</v>
      </c>
      <c r="M1540" s="32">
        <v>0.4</v>
      </c>
      <c r="O1540" s="37"/>
      <c r="P1540" s="38"/>
      <c r="Q1540" s="33"/>
      <c r="R1540" s="34"/>
    </row>
    <row r="1541" spans="1:18" ht="15.75" customHeight="1" x14ac:dyDescent="0.3">
      <c r="A1541" s="22"/>
      <c r="B1541" s="27" t="s">
        <v>34</v>
      </c>
      <c r="C1541" s="27">
        <v>1128299</v>
      </c>
      <c r="D1541" s="28">
        <v>44310</v>
      </c>
      <c r="E1541" s="27" t="s">
        <v>35</v>
      </c>
      <c r="F1541" s="27" t="s">
        <v>74</v>
      </c>
      <c r="G1541" s="27" t="s">
        <v>75</v>
      </c>
      <c r="H1541" s="27" t="s">
        <v>29</v>
      </c>
      <c r="I1541" s="29">
        <v>0.65000000000000013</v>
      </c>
      <c r="J1541" s="30">
        <v>3000</v>
      </c>
      <c r="K1541" s="31">
        <f t="shared" si="12"/>
        <v>1950.0000000000005</v>
      </c>
      <c r="L1541" s="31">
        <f t="shared" si="13"/>
        <v>585.00000000000011</v>
      </c>
      <c r="M1541" s="32">
        <v>0.3</v>
      </c>
      <c r="O1541" s="37"/>
      <c r="P1541" s="38"/>
      <c r="Q1541" s="33"/>
      <c r="R1541" s="34"/>
    </row>
    <row r="1542" spans="1:18" ht="15.75" customHeight="1" x14ac:dyDescent="0.3">
      <c r="A1542" s="22"/>
      <c r="B1542" s="27" t="s">
        <v>34</v>
      </c>
      <c r="C1542" s="27">
        <v>1128299</v>
      </c>
      <c r="D1542" s="28">
        <v>44341</v>
      </c>
      <c r="E1542" s="27" t="s">
        <v>35</v>
      </c>
      <c r="F1542" s="27" t="s">
        <v>74</v>
      </c>
      <c r="G1542" s="27" t="s">
        <v>75</v>
      </c>
      <c r="H1542" s="27" t="s">
        <v>24</v>
      </c>
      <c r="I1542" s="29">
        <v>0.5</v>
      </c>
      <c r="J1542" s="30">
        <v>5000</v>
      </c>
      <c r="K1542" s="31">
        <f t="shared" si="12"/>
        <v>2500</v>
      </c>
      <c r="L1542" s="31">
        <f t="shared" si="13"/>
        <v>875</v>
      </c>
      <c r="M1542" s="32">
        <v>0.35</v>
      </c>
      <c r="O1542" s="37"/>
      <c r="P1542" s="38"/>
      <c r="Q1542" s="33"/>
      <c r="R1542" s="34"/>
    </row>
    <row r="1543" spans="1:18" ht="15.75" customHeight="1" x14ac:dyDescent="0.3">
      <c r="A1543" s="22"/>
      <c r="B1543" s="27" t="s">
        <v>34</v>
      </c>
      <c r="C1543" s="27">
        <v>1128299</v>
      </c>
      <c r="D1543" s="28">
        <v>44341</v>
      </c>
      <c r="E1543" s="27" t="s">
        <v>35</v>
      </c>
      <c r="F1543" s="27" t="s">
        <v>74</v>
      </c>
      <c r="G1543" s="27" t="s">
        <v>75</v>
      </c>
      <c r="H1543" s="27" t="s">
        <v>25</v>
      </c>
      <c r="I1543" s="29">
        <v>0.55000000000000004</v>
      </c>
      <c r="J1543" s="30">
        <v>3500</v>
      </c>
      <c r="K1543" s="31">
        <f t="shared" si="12"/>
        <v>1925.0000000000002</v>
      </c>
      <c r="L1543" s="31">
        <f t="shared" si="13"/>
        <v>673.75</v>
      </c>
      <c r="M1543" s="32">
        <v>0.35</v>
      </c>
      <c r="O1543" s="37"/>
      <c r="P1543" s="38"/>
      <c r="Q1543" s="33"/>
      <c r="R1543" s="34"/>
    </row>
    <row r="1544" spans="1:18" ht="15.75" customHeight="1" x14ac:dyDescent="0.3">
      <c r="A1544" s="22"/>
      <c r="B1544" s="27" t="s">
        <v>34</v>
      </c>
      <c r="C1544" s="27">
        <v>1128299</v>
      </c>
      <c r="D1544" s="28">
        <v>44341</v>
      </c>
      <c r="E1544" s="27" t="s">
        <v>35</v>
      </c>
      <c r="F1544" s="27" t="s">
        <v>74</v>
      </c>
      <c r="G1544" s="27" t="s">
        <v>75</v>
      </c>
      <c r="H1544" s="27" t="s">
        <v>26</v>
      </c>
      <c r="I1544" s="29">
        <v>0.55000000000000004</v>
      </c>
      <c r="J1544" s="30">
        <v>3500</v>
      </c>
      <c r="K1544" s="31">
        <f t="shared" si="12"/>
        <v>1925.0000000000002</v>
      </c>
      <c r="L1544" s="31">
        <f t="shared" si="13"/>
        <v>673.75</v>
      </c>
      <c r="M1544" s="32">
        <v>0.35</v>
      </c>
      <c r="O1544" s="37"/>
      <c r="P1544" s="38"/>
      <c r="Q1544" s="33"/>
      <c r="R1544" s="34"/>
    </row>
    <row r="1545" spans="1:18" ht="15.75" customHeight="1" x14ac:dyDescent="0.3">
      <c r="A1545" s="22"/>
      <c r="B1545" s="27" t="s">
        <v>34</v>
      </c>
      <c r="C1545" s="27">
        <v>1128299</v>
      </c>
      <c r="D1545" s="28">
        <v>44341</v>
      </c>
      <c r="E1545" s="27" t="s">
        <v>35</v>
      </c>
      <c r="F1545" s="27" t="s">
        <v>74</v>
      </c>
      <c r="G1545" s="27" t="s">
        <v>75</v>
      </c>
      <c r="H1545" s="27" t="s">
        <v>27</v>
      </c>
      <c r="I1545" s="29">
        <v>0.5</v>
      </c>
      <c r="J1545" s="30">
        <v>2750</v>
      </c>
      <c r="K1545" s="31">
        <f t="shared" si="12"/>
        <v>1375</v>
      </c>
      <c r="L1545" s="31">
        <f t="shared" si="13"/>
        <v>481.24999999999994</v>
      </c>
      <c r="M1545" s="32">
        <v>0.35</v>
      </c>
      <c r="O1545" s="37"/>
      <c r="P1545" s="38"/>
      <c r="Q1545" s="33"/>
      <c r="R1545" s="34"/>
    </row>
    <row r="1546" spans="1:18" ht="15.75" customHeight="1" x14ac:dyDescent="0.3">
      <c r="A1546" s="22"/>
      <c r="B1546" s="27" t="s">
        <v>34</v>
      </c>
      <c r="C1546" s="27">
        <v>1128299</v>
      </c>
      <c r="D1546" s="28">
        <v>44341</v>
      </c>
      <c r="E1546" s="27" t="s">
        <v>35</v>
      </c>
      <c r="F1546" s="27" t="s">
        <v>74</v>
      </c>
      <c r="G1546" s="27" t="s">
        <v>75</v>
      </c>
      <c r="H1546" s="27" t="s">
        <v>28</v>
      </c>
      <c r="I1546" s="29">
        <v>0.44999999999999996</v>
      </c>
      <c r="J1546" s="30">
        <v>1750</v>
      </c>
      <c r="K1546" s="31">
        <f t="shared" si="12"/>
        <v>787.49999999999989</v>
      </c>
      <c r="L1546" s="31">
        <f t="shared" si="13"/>
        <v>315</v>
      </c>
      <c r="M1546" s="32">
        <v>0.4</v>
      </c>
      <c r="O1546" s="37"/>
      <c r="P1546" s="38"/>
      <c r="Q1546" s="33"/>
      <c r="R1546" s="34"/>
    </row>
    <row r="1547" spans="1:18" ht="15.75" customHeight="1" x14ac:dyDescent="0.3">
      <c r="A1547" s="22"/>
      <c r="B1547" s="27" t="s">
        <v>34</v>
      </c>
      <c r="C1547" s="27">
        <v>1128299</v>
      </c>
      <c r="D1547" s="28">
        <v>44341</v>
      </c>
      <c r="E1547" s="27" t="s">
        <v>35</v>
      </c>
      <c r="F1547" s="27" t="s">
        <v>74</v>
      </c>
      <c r="G1547" s="27" t="s">
        <v>75</v>
      </c>
      <c r="H1547" s="27" t="s">
        <v>29</v>
      </c>
      <c r="I1547" s="29">
        <v>0.6</v>
      </c>
      <c r="J1547" s="30">
        <v>5250</v>
      </c>
      <c r="K1547" s="31">
        <f t="shared" si="12"/>
        <v>3150</v>
      </c>
      <c r="L1547" s="31">
        <f t="shared" si="13"/>
        <v>945</v>
      </c>
      <c r="M1547" s="32">
        <v>0.3</v>
      </c>
      <c r="O1547" s="37"/>
      <c r="P1547" s="38"/>
      <c r="Q1547" s="33"/>
      <c r="R1547" s="34"/>
    </row>
    <row r="1548" spans="1:18" ht="15.75" customHeight="1" x14ac:dyDescent="0.3">
      <c r="A1548" s="22"/>
      <c r="B1548" s="27" t="s">
        <v>34</v>
      </c>
      <c r="C1548" s="27">
        <v>1128299</v>
      </c>
      <c r="D1548" s="28">
        <v>44371</v>
      </c>
      <c r="E1548" s="27" t="s">
        <v>35</v>
      </c>
      <c r="F1548" s="27" t="s">
        <v>74</v>
      </c>
      <c r="G1548" s="27" t="s">
        <v>75</v>
      </c>
      <c r="H1548" s="27" t="s">
        <v>24</v>
      </c>
      <c r="I1548" s="29">
        <v>0.54999999999999993</v>
      </c>
      <c r="J1548" s="30">
        <v>7750</v>
      </c>
      <c r="K1548" s="31">
        <f t="shared" si="12"/>
        <v>4262.4999999999991</v>
      </c>
      <c r="L1548" s="31">
        <f t="shared" si="13"/>
        <v>1491.8749999999995</v>
      </c>
      <c r="M1548" s="32">
        <v>0.35</v>
      </c>
      <c r="O1548" s="37"/>
      <c r="P1548" s="38"/>
      <c r="Q1548" s="33"/>
      <c r="R1548" s="34"/>
    </row>
    <row r="1549" spans="1:18" ht="15.75" customHeight="1" x14ac:dyDescent="0.3">
      <c r="A1549" s="22"/>
      <c r="B1549" s="27" t="s">
        <v>34</v>
      </c>
      <c r="C1549" s="27">
        <v>1128299</v>
      </c>
      <c r="D1549" s="28">
        <v>44371</v>
      </c>
      <c r="E1549" s="27" t="s">
        <v>35</v>
      </c>
      <c r="F1549" s="27" t="s">
        <v>74</v>
      </c>
      <c r="G1549" s="27" t="s">
        <v>75</v>
      </c>
      <c r="H1549" s="27" t="s">
        <v>25</v>
      </c>
      <c r="I1549" s="29">
        <v>0.64999999999999991</v>
      </c>
      <c r="J1549" s="30">
        <v>6500</v>
      </c>
      <c r="K1549" s="31">
        <f t="shared" si="12"/>
        <v>4224.9999999999991</v>
      </c>
      <c r="L1549" s="31">
        <f t="shared" si="13"/>
        <v>1478.7499999999995</v>
      </c>
      <c r="M1549" s="32">
        <v>0.35</v>
      </c>
      <c r="O1549" s="37"/>
      <c r="P1549" s="38"/>
      <c r="Q1549" s="33"/>
      <c r="R1549" s="34"/>
    </row>
    <row r="1550" spans="1:18" ht="15.75" customHeight="1" x14ac:dyDescent="0.3">
      <c r="A1550" s="22"/>
      <c r="B1550" s="27" t="s">
        <v>34</v>
      </c>
      <c r="C1550" s="27">
        <v>1128299</v>
      </c>
      <c r="D1550" s="28">
        <v>44371</v>
      </c>
      <c r="E1550" s="27" t="s">
        <v>35</v>
      </c>
      <c r="F1550" s="27" t="s">
        <v>74</v>
      </c>
      <c r="G1550" s="27" t="s">
        <v>75</v>
      </c>
      <c r="H1550" s="27" t="s">
        <v>26</v>
      </c>
      <c r="I1550" s="29">
        <v>0.79999999999999993</v>
      </c>
      <c r="J1550" s="30">
        <v>6500</v>
      </c>
      <c r="K1550" s="31">
        <f t="shared" si="12"/>
        <v>5200</v>
      </c>
      <c r="L1550" s="31">
        <f t="shared" si="13"/>
        <v>1819.9999999999998</v>
      </c>
      <c r="M1550" s="32">
        <v>0.35</v>
      </c>
      <c r="O1550" s="37"/>
      <c r="P1550" s="38"/>
      <c r="Q1550" s="33"/>
      <c r="R1550" s="34"/>
    </row>
    <row r="1551" spans="1:18" ht="15.75" customHeight="1" x14ac:dyDescent="0.3">
      <c r="A1551" s="22"/>
      <c r="B1551" s="27" t="s">
        <v>34</v>
      </c>
      <c r="C1551" s="27">
        <v>1128299</v>
      </c>
      <c r="D1551" s="28">
        <v>44371</v>
      </c>
      <c r="E1551" s="27" t="s">
        <v>35</v>
      </c>
      <c r="F1551" s="27" t="s">
        <v>74</v>
      </c>
      <c r="G1551" s="27" t="s">
        <v>75</v>
      </c>
      <c r="H1551" s="27" t="s">
        <v>27</v>
      </c>
      <c r="I1551" s="29">
        <v>0.79999999999999993</v>
      </c>
      <c r="J1551" s="30">
        <v>5250</v>
      </c>
      <c r="K1551" s="31">
        <f t="shared" si="12"/>
        <v>4200</v>
      </c>
      <c r="L1551" s="31">
        <f t="shared" si="13"/>
        <v>1470</v>
      </c>
      <c r="M1551" s="32">
        <v>0.35</v>
      </c>
      <c r="O1551" s="37"/>
      <c r="P1551" s="38"/>
      <c r="Q1551" s="33"/>
      <c r="R1551" s="34"/>
    </row>
    <row r="1552" spans="1:18" ht="15.75" customHeight="1" x14ac:dyDescent="0.3">
      <c r="A1552" s="22"/>
      <c r="B1552" s="27" t="s">
        <v>34</v>
      </c>
      <c r="C1552" s="27">
        <v>1128299</v>
      </c>
      <c r="D1552" s="28">
        <v>44371</v>
      </c>
      <c r="E1552" s="27" t="s">
        <v>35</v>
      </c>
      <c r="F1552" s="27" t="s">
        <v>74</v>
      </c>
      <c r="G1552" s="27" t="s">
        <v>75</v>
      </c>
      <c r="H1552" s="27" t="s">
        <v>28</v>
      </c>
      <c r="I1552" s="29">
        <v>0.9</v>
      </c>
      <c r="J1552" s="30">
        <v>4000</v>
      </c>
      <c r="K1552" s="31">
        <f t="shared" si="12"/>
        <v>3600</v>
      </c>
      <c r="L1552" s="31">
        <f t="shared" si="13"/>
        <v>1440</v>
      </c>
      <c r="M1552" s="32">
        <v>0.4</v>
      </c>
      <c r="O1552" s="37"/>
      <c r="P1552" s="38"/>
      <c r="Q1552" s="33"/>
      <c r="R1552" s="34"/>
    </row>
    <row r="1553" spans="1:18" ht="15.75" customHeight="1" x14ac:dyDescent="0.3">
      <c r="A1553" s="22"/>
      <c r="B1553" s="27" t="s">
        <v>34</v>
      </c>
      <c r="C1553" s="27">
        <v>1128299</v>
      </c>
      <c r="D1553" s="28">
        <v>44371</v>
      </c>
      <c r="E1553" s="27" t="s">
        <v>35</v>
      </c>
      <c r="F1553" s="27" t="s">
        <v>74</v>
      </c>
      <c r="G1553" s="27" t="s">
        <v>75</v>
      </c>
      <c r="H1553" s="27" t="s">
        <v>29</v>
      </c>
      <c r="I1553" s="29">
        <v>1.05</v>
      </c>
      <c r="J1553" s="30">
        <v>7000</v>
      </c>
      <c r="K1553" s="31">
        <f t="shared" si="12"/>
        <v>7350</v>
      </c>
      <c r="L1553" s="31">
        <f t="shared" si="13"/>
        <v>2205</v>
      </c>
      <c r="M1553" s="32">
        <v>0.3</v>
      </c>
      <c r="O1553" s="37"/>
      <c r="P1553" s="38"/>
      <c r="Q1553" s="33"/>
      <c r="R1553" s="34"/>
    </row>
    <row r="1554" spans="1:18" ht="15.75" customHeight="1" x14ac:dyDescent="0.3">
      <c r="A1554" s="22"/>
      <c r="B1554" s="27" t="s">
        <v>34</v>
      </c>
      <c r="C1554" s="27">
        <v>1128299</v>
      </c>
      <c r="D1554" s="28">
        <v>44400</v>
      </c>
      <c r="E1554" s="27" t="s">
        <v>35</v>
      </c>
      <c r="F1554" s="27" t="s">
        <v>74</v>
      </c>
      <c r="G1554" s="27" t="s">
        <v>75</v>
      </c>
      <c r="H1554" s="27" t="s">
        <v>24</v>
      </c>
      <c r="I1554" s="29">
        <v>0.85</v>
      </c>
      <c r="J1554" s="30">
        <v>8500</v>
      </c>
      <c r="K1554" s="31">
        <f t="shared" si="12"/>
        <v>7225</v>
      </c>
      <c r="L1554" s="31">
        <f t="shared" si="13"/>
        <v>2528.75</v>
      </c>
      <c r="M1554" s="32">
        <v>0.35</v>
      </c>
      <c r="O1554" s="37"/>
      <c r="P1554" s="38"/>
      <c r="Q1554" s="33"/>
      <c r="R1554" s="34"/>
    </row>
    <row r="1555" spans="1:18" ht="15.75" customHeight="1" x14ac:dyDescent="0.3">
      <c r="A1555" s="22"/>
      <c r="B1555" s="27" t="s">
        <v>34</v>
      </c>
      <c r="C1555" s="27">
        <v>1128299</v>
      </c>
      <c r="D1555" s="28">
        <v>44400</v>
      </c>
      <c r="E1555" s="27" t="s">
        <v>35</v>
      </c>
      <c r="F1555" s="27" t="s">
        <v>74</v>
      </c>
      <c r="G1555" s="27" t="s">
        <v>75</v>
      </c>
      <c r="H1555" s="27" t="s">
        <v>25</v>
      </c>
      <c r="I1555" s="29">
        <v>0.9</v>
      </c>
      <c r="J1555" s="30">
        <v>7000</v>
      </c>
      <c r="K1555" s="31">
        <f t="shared" si="12"/>
        <v>6300</v>
      </c>
      <c r="L1555" s="31">
        <f t="shared" si="13"/>
        <v>2205</v>
      </c>
      <c r="M1555" s="32">
        <v>0.35</v>
      </c>
      <c r="O1555" s="37"/>
      <c r="P1555" s="38"/>
      <c r="Q1555" s="33"/>
      <c r="R1555" s="34"/>
    </row>
    <row r="1556" spans="1:18" ht="15.75" customHeight="1" x14ac:dyDescent="0.3">
      <c r="A1556" s="22"/>
      <c r="B1556" s="27" t="s">
        <v>34</v>
      </c>
      <c r="C1556" s="27">
        <v>1128299</v>
      </c>
      <c r="D1556" s="28">
        <v>44400</v>
      </c>
      <c r="E1556" s="27" t="s">
        <v>35</v>
      </c>
      <c r="F1556" s="27" t="s">
        <v>74</v>
      </c>
      <c r="G1556" s="27" t="s">
        <v>75</v>
      </c>
      <c r="H1556" s="27" t="s">
        <v>26</v>
      </c>
      <c r="I1556" s="29">
        <v>0.9</v>
      </c>
      <c r="J1556" s="30">
        <v>6500</v>
      </c>
      <c r="K1556" s="31">
        <f t="shared" si="12"/>
        <v>5850</v>
      </c>
      <c r="L1556" s="31">
        <f t="shared" si="13"/>
        <v>2047.4999999999998</v>
      </c>
      <c r="M1556" s="32">
        <v>0.35</v>
      </c>
      <c r="O1556" s="37"/>
      <c r="P1556" s="38"/>
      <c r="Q1556" s="33"/>
      <c r="R1556" s="34"/>
    </row>
    <row r="1557" spans="1:18" ht="15.75" customHeight="1" x14ac:dyDescent="0.3">
      <c r="A1557" s="22"/>
      <c r="B1557" s="27" t="s">
        <v>34</v>
      </c>
      <c r="C1557" s="27">
        <v>1128299</v>
      </c>
      <c r="D1557" s="28">
        <v>44400</v>
      </c>
      <c r="E1557" s="27" t="s">
        <v>35</v>
      </c>
      <c r="F1557" s="27" t="s">
        <v>74</v>
      </c>
      <c r="G1557" s="27" t="s">
        <v>75</v>
      </c>
      <c r="H1557" s="27" t="s">
        <v>27</v>
      </c>
      <c r="I1557" s="29">
        <v>0.85</v>
      </c>
      <c r="J1557" s="30">
        <v>5500</v>
      </c>
      <c r="K1557" s="31">
        <f t="shared" si="12"/>
        <v>4675</v>
      </c>
      <c r="L1557" s="31">
        <f t="shared" si="13"/>
        <v>1636.25</v>
      </c>
      <c r="M1557" s="32">
        <v>0.35</v>
      </c>
      <c r="O1557" s="37"/>
      <c r="P1557" s="38"/>
      <c r="Q1557" s="33"/>
      <c r="R1557" s="34"/>
    </row>
    <row r="1558" spans="1:18" ht="15.75" customHeight="1" x14ac:dyDescent="0.3">
      <c r="A1558" s="22"/>
      <c r="B1558" s="27" t="s">
        <v>34</v>
      </c>
      <c r="C1558" s="27">
        <v>1128299</v>
      </c>
      <c r="D1558" s="28">
        <v>44400</v>
      </c>
      <c r="E1558" s="27" t="s">
        <v>35</v>
      </c>
      <c r="F1558" s="27" t="s">
        <v>74</v>
      </c>
      <c r="G1558" s="27" t="s">
        <v>75</v>
      </c>
      <c r="H1558" s="27" t="s">
        <v>28</v>
      </c>
      <c r="I1558" s="29">
        <v>0.9</v>
      </c>
      <c r="J1558" s="30">
        <v>6000</v>
      </c>
      <c r="K1558" s="31">
        <f t="shared" si="12"/>
        <v>5400</v>
      </c>
      <c r="L1558" s="31">
        <f t="shared" si="13"/>
        <v>2160</v>
      </c>
      <c r="M1558" s="32">
        <v>0.4</v>
      </c>
      <c r="O1558" s="37"/>
      <c r="P1558" s="38"/>
      <c r="Q1558" s="33"/>
      <c r="R1558" s="34"/>
    </row>
    <row r="1559" spans="1:18" ht="15.75" customHeight="1" x14ac:dyDescent="0.3">
      <c r="A1559" s="22"/>
      <c r="B1559" s="27" t="s">
        <v>34</v>
      </c>
      <c r="C1559" s="27">
        <v>1128299</v>
      </c>
      <c r="D1559" s="28">
        <v>44400</v>
      </c>
      <c r="E1559" s="27" t="s">
        <v>35</v>
      </c>
      <c r="F1559" s="27" t="s">
        <v>74</v>
      </c>
      <c r="G1559" s="27" t="s">
        <v>75</v>
      </c>
      <c r="H1559" s="27" t="s">
        <v>29</v>
      </c>
      <c r="I1559" s="29">
        <v>1.05</v>
      </c>
      <c r="J1559" s="30">
        <v>6000</v>
      </c>
      <c r="K1559" s="31">
        <f t="shared" si="12"/>
        <v>6300</v>
      </c>
      <c r="L1559" s="31">
        <f t="shared" si="13"/>
        <v>1890</v>
      </c>
      <c r="M1559" s="32">
        <v>0.3</v>
      </c>
      <c r="O1559" s="37"/>
      <c r="P1559" s="38"/>
      <c r="Q1559" s="33"/>
      <c r="R1559" s="34"/>
    </row>
    <row r="1560" spans="1:18" ht="15.75" customHeight="1" x14ac:dyDescent="0.3">
      <c r="A1560" s="22"/>
      <c r="B1560" s="27" t="s">
        <v>34</v>
      </c>
      <c r="C1560" s="27">
        <v>1128299</v>
      </c>
      <c r="D1560" s="28">
        <v>44432</v>
      </c>
      <c r="E1560" s="27" t="s">
        <v>35</v>
      </c>
      <c r="F1560" s="27" t="s">
        <v>74</v>
      </c>
      <c r="G1560" s="27" t="s">
        <v>75</v>
      </c>
      <c r="H1560" s="27" t="s">
        <v>24</v>
      </c>
      <c r="I1560" s="29">
        <v>0.9</v>
      </c>
      <c r="J1560" s="30">
        <v>8000</v>
      </c>
      <c r="K1560" s="31">
        <f t="shared" si="12"/>
        <v>7200</v>
      </c>
      <c r="L1560" s="31">
        <f t="shared" si="13"/>
        <v>2520</v>
      </c>
      <c r="M1560" s="32">
        <v>0.35</v>
      </c>
      <c r="O1560" s="37"/>
      <c r="P1560" s="38"/>
      <c r="Q1560" s="33"/>
      <c r="R1560" s="34"/>
    </row>
    <row r="1561" spans="1:18" ht="15.75" customHeight="1" x14ac:dyDescent="0.3">
      <c r="A1561" s="22"/>
      <c r="B1561" s="27" t="s">
        <v>34</v>
      </c>
      <c r="C1561" s="27">
        <v>1128299</v>
      </c>
      <c r="D1561" s="28">
        <v>44432</v>
      </c>
      <c r="E1561" s="27" t="s">
        <v>35</v>
      </c>
      <c r="F1561" s="27" t="s">
        <v>74</v>
      </c>
      <c r="G1561" s="27" t="s">
        <v>75</v>
      </c>
      <c r="H1561" s="27" t="s">
        <v>25</v>
      </c>
      <c r="I1561" s="29">
        <v>0.8</v>
      </c>
      <c r="J1561" s="30">
        <v>7750</v>
      </c>
      <c r="K1561" s="31">
        <f t="shared" si="12"/>
        <v>6200</v>
      </c>
      <c r="L1561" s="31">
        <f t="shared" si="13"/>
        <v>2170</v>
      </c>
      <c r="M1561" s="32">
        <v>0.35</v>
      </c>
      <c r="O1561" s="37"/>
      <c r="P1561" s="38"/>
      <c r="Q1561" s="33"/>
      <c r="R1561" s="34"/>
    </row>
    <row r="1562" spans="1:18" ht="15.75" customHeight="1" x14ac:dyDescent="0.3">
      <c r="A1562" s="22"/>
      <c r="B1562" s="27" t="s">
        <v>34</v>
      </c>
      <c r="C1562" s="27">
        <v>1128299</v>
      </c>
      <c r="D1562" s="28">
        <v>44432</v>
      </c>
      <c r="E1562" s="27" t="s">
        <v>35</v>
      </c>
      <c r="F1562" s="27" t="s">
        <v>74</v>
      </c>
      <c r="G1562" s="27" t="s">
        <v>75</v>
      </c>
      <c r="H1562" s="27" t="s">
        <v>26</v>
      </c>
      <c r="I1562" s="29">
        <v>0.70000000000000007</v>
      </c>
      <c r="J1562" s="30">
        <v>6500</v>
      </c>
      <c r="K1562" s="31">
        <f t="shared" si="12"/>
        <v>4550</v>
      </c>
      <c r="L1562" s="31">
        <f t="shared" si="13"/>
        <v>1592.5</v>
      </c>
      <c r="M1562" s="32">
        <v>0.35</v>
      </c>
      <c r="O1562" s="37"/>
      <c r="P1562" s="38"/>
      <c r="Q1562" s="33"/>
      <c r="R1562" s="34"/>
    </row>
    <row r="1563" spans="1:18" ht="15.75" customHeight="1" x14ac:dyDescent="0.3">
      <c r="A1563" s="22"/>
      <c r="B1563" s="27" t="s">
        <v>34</v>
      </c>
      <c r="C1563" s="27">
        <v>1128299</v>
      </c>
      <c r="D1563" s="28">
        <v>44432</v>
      </c>
      <c r="E1563" s="27" t="s">
        <v>35</v>
      </c>
      <c r="F1563" s="27" t="s">
        <v>74</v>
      </c>
      <c r="G1563" s="27" t="s">
        <v>75</v>
      </c>
      <c r="H1563" s="27" t="s">
        <v>27</v>
      </c>
      <c r="I1563" s="29">
        <v>0.70000000000000007</v>
      </c>
      <c r="J1563" s="30">
        <v>4250</v>
      </c>
      <c r="K1563" s="31">
        <f t="shared" si="12"/>
        <v>2975.0000000000005</v>
      </c>
      <c r="L1563" s="31">
        <f t="shared" si="13"/>
        <v>1041.25</v>
      </c>
      <c r="M1563" s="32">
        <v>0.35</v>
      </c>
      <c r="O1563" s="37"/>
      <c r="P1563" s="38"/>
      <c r="Q1563" s="33"/>
      <c r="R1563" s="34"/>
    </row>
    <row r="1564" spans="1:18" ht="15.75" customHeight="1" x14ac:dyDescent="0.3">
      <c r="A1564" s="22"/>
      <c r="B1564" s="27" t="s">
        <v>34</v>
      </c>
      <c r="C1564" s="27">
        <v>1128299</v>
      </c>
      <c r="D1564" s="28">
        <v>44432</v>
      </c>
      <c r="E1564" s="27" t="s">
        <v>35</v>
      </c>
      <c r="F1564" s="27" t="s">
        <v>74</v>
      </c>
      <c r="G1564" s="27" t="s">
        <v>75</v>
      </c>
      <c r="H1564" s="27" t="s">
        <v>28</v>
      </c>
      <c r="I1564" s="29">
        <v>0.7</v>
      </c>
      <c r="J1564" s="30">
        <v>4250</v>
      </c>
      <c r="K1564" s="31">
        <f t="shared" si="12"/>
        <v>2975</v>
      </c>
      <c r="L1564" s="31">
        <f t="shared" si="13"/>
        <v>1190</v>
      </c>
      <c r="M1564" s="32">
        <v>0.4</v>
      </c>
      <c r="O1564" s="37"/>
      <c r="P1564" s="38"/>
      <c r="Q1564" s="33"/>
      <c r="R1564" s="34"/>
    </row>
    <row r="1565" spans="1:18" ht="15.75" customHeight="1" x14ac:dyDescent="0.3">
      <c r="A1565" s="22"/>
      <c r="B1565" s="27" t="s">
        <v>34</v>
      </c>
      <c r="C1565" s="27">
        <v>1128299</v>
      </c>
      <c r="D1565" s="28">
        <v>44432</v>
      </c>
      <c r="E1565" s="27" t="s">
        <v>35</v>
      </c>
      <c r="F1565" s="27" t="s">
        <v>74</v>
      </c>
      <c r="G1565" s="27" t="s">
        <v>75</v>
      </c>
      <c r="H1565" s="27" t="s">
        <v>29</v>
      </c>
      <c r="I1565" s="29">
        <v>0.75</v>
      </c>
      <c r="J1565" s="30">
        <v>2500</v>
      </c>
      <c r="K1565" s="31">
        <f t="shared" si="12"/>
        <v>1875</v>
      </c>
      <c r="L1565" s="31">
        <f t="shared" si="13"/>
        <v>562.5</v>
      </c>
      <c r="M1565" s="32">
        <v>0.3</v>
      </c>
      <c r="O1565" s="37"/>
      <c r="P1565" s="38"/>
      <c r="Q1565" s="33"/>
      <c r="R1565" s="34"/>
    </row>
    <row r="1566" spans="1:18" ht="15.75" customHeight="1" x14ac:dyDescent="0.3">
      <c r="A1566" s="22"/>
      <c r="B1566" s="27" t="s">
        <v>34</v>
      </c>
      <c r="C1566" s="27">
        <v>1128299</v>
      </c>
      <c r="D1566" s="28">
        <v>44464</v>
      </c>
      <c r="E1566" s="27" t="s">
        <v>35</v>
      </c>
      <c r="F1566" s="27" t="s">
        <v>74</v>
      </c>
      <c r="G1566" s="27" t="s">
        <v>75</v>
      </c>
      <c r="H1566" s="27" t="s">
        <v>24</v>
      </c>
      <c r="I1566" s="29">
        <v>0.50000000000000011</v>
      </c>
      <c r="J1566" s="30">
        <v>4500</v>
      </c>
      <c r="K1566" s="31">
        <f t="shared" si="12"/>
        <v>2250.0000000000005</v>
      </c>
      <c r="L1566" s="31">
        <f t="shared" si="13"/>
        <v>787.50000000000011</v>
      </c>
      <c r="M1566" s="32">
        <v>0.35</v>
      </c>
      <c r="O1566" s="37"/>
      <c r="P1566" s="38"/>
      <c r="Q1566" s="33"/>
      <c r="R1566" s="34"/>
    </row>
    <row r="1567" spans="1:18" ht="15.75" customHeight="1" x14ac:dyDescent="0.3">
      <c r="A1567" s="22"/>
      <c r="B1567" s="27" t="s">
        <v>34</v>
      </c>
      <c r="C1567" s="27">
        <v>1128299</v>
      </c>
      <c r="D1567" s="28">
        <v>44464</v>
      </c>
      <c r="E1567" s="27" t="s">
        <v>35</v>
      </c>
      <c r="F1567" s="27" t="s">
        <v>74</v>
      </c>
      <c r="G1567" s="27" t="s">
        <v>75</v>
      </c>
      <c r="H1567" s="27" t="s">
        <v>25</v>
      </c>
      <c r="I1567" s="29">
        <v>0.55000000000000016</v>
      </c>
      <c r="J1567" s="30">
        <v>4500</v>
      </c>
      <c r="K1567" s="31">
        <f t="shared" si="12"/>
        <v>2475.0000000000009</v>
      </c>
      <c r="L1567" s="31">
        <f t="shared" si="13"/>
        <v>866.25000000000023</v>
      </c>
      <c r="M1567" s="32">
        <v>0.35</v>
      </c>
      <c r="O1567" s="37"/>
      <c r="P1567" s="38"/>
      <c r="Q1567" s="33"/>
      <c r="R1567" s="34"/>
    </row>
    <row r="1568" spans="1:18" ht="15.75" customHeight="1" x14ac:dyDescent="0.3">
      <c r="A1568" s="22"/>
      <c r="B1568" s="27" t="s">
        <v>34</v>
      </c>
      <c r="C1568" s="27">
        <v>1128299</v>
      </c>
      <c r="D1568" s="28">
        <v>44464</v>
      </c>
      <c r="E1568" s="27" t="s">
        <v>35</v>
      </c>
      <c r="F1568" s="27" t="s">
        <v>74</v>
      </c>
      <c r="G1568" s="27" t="s">
        <v>75</v>
      </c>
      <c r="H1568" s="27" t="s">
        <v>26</v>
      </c>
      <c r="I1568" s="29">
        <v>0.50000000000000011</v>
      </c>
      <c r="J1568" s="30">
        <v>2500</v>
      </c>
      <c r="K1568" s="31">
        <f t="shared" si="12"/>
        <v>1250.0000000000002</v>
      </c>
      <c r="L1568" s="31">
        <f t="shared" si="13"/>
        <v>437.50000000000006</v>
      </c>
      <c r="M1568" s="32">
        <v>0.35</v>
      </c>
      <c r="O1568" s="37"/>
      <c r="P1568" s="38"/>
      <c r="Q1568" s="33"/>
      <c r="R1568" s="34"/>
    </row>
    <row r="1569" spans="1:18" ht="15.75" customHeight="1" x14ac:dyDescent="0.3">
      <c r="A1569" s="22"/>
      <c r="B1569" s="27" t="s">
        <v>34</v>
      </c>
      <c r="C1569" s="27">
        <v>1128299</v>
      </c>
      <c r="D1569" s="28">
        <v>44464</v>
      </c>
      <c r="E1569" s="27" t="s">
        <v>35</v>
      </c>
      <c r="F1569" s="27" t="s">
        <v>74</v>
      </c>
      <c r="G1569" s="27" t="s">
        <v>75</v>
      </c>
      <c r="H1569" s="27" t="s">
        <v>27</v>
      </c>
      <c r="I1569" s="29">
        <v>0.50000000000000011</v>
      </c>
      <c r="J1569" s="30">
        <v>2000</v>
      </c>
      <c r="K1569" s="31">
        <f t="shared" si="12"/>
        <v>1000.0000000000002</v>
      </c>
      <c r="L1569" s="31">
        <f t="shared" si="13"/>
        <v>350.00000000000006</v>
      </c>
      <c r="M1569" s="32">
        <v>0.35</v>
      </c>
      <c r="O1569" s="37"/>
      <c r="P1569" s="38"/>
      <c r="Q1569" s="33"/>
      <c r="R1569" s="34"/>
    </row>
    <row r="1570" spans="1:18" ht="15.75" customHeight="1" x14ac:dyDescent="0.3">
      <c r="A1570" s="22"/>
      <c r="B1570" s="27" t="s">
        <v>34</v>
      </c>
      <c r="C1570" s="27">
        <v>1128299</v>
      </c>
      <c r="D1570" s="28">
        <v>44464</v>
      </c>
      <c r="E1570" s="27" t="s">
        <v>35</v>
      </c>
      <c r="F1570" s="27" t="s">
        <v>74</v>
      </c>
      <c r="G1570" s="27" t="s">
        <v>75</v>
      </c>
      <c r="H1570" s="27" t="s">
        <v>28</v>
      </c>
      <c r="I1570" s="29">
        <v>0.60000000000000009</v>
      </c>
      <c r="J1570" s="30">
        <v>2250</v>
      </c>
      <c r="K1570" s="31">
        <f t="shared" si="12"/>
        <v>1350.0000000000002</v>
      </c>
      <c r="L1570" s="31">
        <f t="shared" si="13"/>
        <v>540.00000000000011</v>
      </c>
      <c r="M1570" s="32">
        <v>0.4</v>
      </c>
      <c r="O1570" s="37"/>
      <c r="P1570" s="38"/>
      <c r="Q1570" s="33"/>
      <c r="R1570" s="34"/>
    </row>
    <row r="1571" spans="1:18" ht="15.75" customHeight="1" x14ac:dyDescent="0.3">
      <c r="A1571" s="22"/>
      <c r="B1571" s="27" t="s">
        <v>34</v>
      </c>
      <c r="C1571" s="27">
        <v>1128299</v>
      </c>
      <c r="D1571" s="28">
        <v>44464</v>
      </c>
      <c r="E1571" s="27" t="s">
        <v>35</v>
      </c>
      <c r="F1571" s="27" t="s">
        <v>74</v>
      </c>
      <c r="G1571" s="27" t="s">
        <v>75</v>
      </c>
      <c r="H1571" s="27" t="s">
        <v>29</v>
      </c>
      <c r="I1571" s="29">
        <v>0.44999999999999996</v>
      </c>
      <c r="J1571" s="30">
        <v>2500</v>
      </c>
      <c r="K1571" s="31">
        <f t="shared" si="12"/>
        <v>1125</v>
      </c>
      <c r="L1571" s="31">
        <f t="shared" si="13"/>
        <v>337.5</v>
      </c>
      <c r="M1571" s="32">
        <v>0.3</v>
      </c>
      <c r="O1571" s="37"/>
      <c r="P1571" s="38"/>
      <c r="Q1571" s="33"/>
      <c r="R1571" s="34"/>
    </row>
    <row r="1572" spans="1:18" ht="15.75" customHeight="1" x14ac:dyDescent="0.3">
      <c r="A1572" s="22"/>
      <c r="B1572" s="27" t="s">
        <v>34</v>
      </c>
      <c r="C1572" s="27">
        <v>1128299</v>
      </c>
      <c r="D1572" s="28">
        <v>44493</v>
      </c>
      <c r="E1572" s="27" t="s">
        <v>35</v>
      </c>
      <c r="F1572" s="27" t="s">
        <v>74</v>
      </c>
      <c r="G1572" s="27" t="s">
        <v>75</v>
      </c>
      <c r="H1572" s="27" t="s">
        <v>24</v>
      </c>
      <c r="I1572" s="29">
        <v>0.4</v>
      </c>
      <c r="J1572" s="30">
        <v>3500</v>
      </c>
      <c r="K1572" s="31">
        <f t="shared" si="12"/>
        <v>1400</v>
      </c>
      <c r="L1572" s="31">
        <f t="shared" si="13"/>
        <v>489.99999999999994</v>
      </c>
      <c r="M1572" s="32">
        <v>0.35</v>
      </c>
      <c r="O1572" s="37"/>
      <c r="P1572" s="38"/>
      <c r="Q1572" s="33"/>
      <c r="R1572" s="34"/>
    </row>
    <row r="1573" spans="1:18" ht="15.75" customHeight="1" x14ac:dyDescent="0.3">
      <c r="A1573" s="22"/>
      <c r="B1573" s="27" t="s">
        <v>34</v>
      </c>
      <c r="C1573" s="27">
        <v>1128299</v>
      </c>
      <c r="D1573" s="28">
        <v>44493</v>
      </c>
      <c r="E1573" s="27" t="s">
        <v>35</v>
      </c>
      <c r="F1573" s="27" t="s">
        <v>74</v>
      </c>
      <c r="G1573" s="27" t="s">
        <v>75</v>
      </c>
      <c r="H1573" s="27" t="s">
        <v>25</v>
      </c>
      <c r="I1573" s="29">
        <v>0.55000000000000016</v>
      </c>
      <c r="J1573" s="30">
        <v>5250</v>
      </c>
      <c r="K1573" s="31">
        <f t="shared" si="12"/>
        <v>2887.5000000000009</v>
      </c>
      <c r="L1573" s="31">
        <f t="shared" si="13"/>
        <v>1010.6250000000002</v>
      </c>
      <c r="M1573" s="32">
        <v>0.35</v>
      </c>
      <c r="O1573" s="37"/>
      <c r="P1573" s="38"/>
      <c r="Q1573" s="33"/>
      <c r="R1573" s="34"/>
    </row>
    <row r="1574" spans="1:18" ht="15.75" customHeight="1" x14ac:dyDescent="0.3">
      <c r="A1574" s="22"/>
      <c r="B1574" s="27" t="s">
        <v>34</v>
      </c>
      <c r="C1574" s="27">
        <v>1128299</v>
      </c>
      <c r="D1574" s="28">
        <v>44493</v>
      </c>
      <c r="E1574" s="27" t="s">
        <v>35</v>
      </c>
      <c r="F1574" s="27" t="s">
        <v>74</v>
      </c>
      <c r="G1574" s="27" t="s">
        <v>75</v>
      </c>
      <c r="H1574" s="27" t="s">
        <v>26</v>
      </c>
      <c r="I1574" s="29">
        <v>0.50000000000000011</v>
      </c>
      <c r="J1574" s="30">
        <v>3500</v>
      </c>
      <c r="K1574" s="31">
        <f t="shared" si="12"/>
        <v>1750.0000000000005</v>
      </c>
      <c r="L1574" s="31">
        <f t="shared" si="13"/>
        <v>612.50000000000011</v>
      </c>
      <c r="M1574" s="32">
        <v>0.35</v>
      </c>
      <c r="O1574" s="37"/>
      <c r="P1574" s="38"/>
      <c r="Q1574" s="33"/>
      <c r="R1574" s="34"/>
    </row>
    <row r="1575" spans="1:18" ht="15.75" customHeight="1" x14ac:dyDescent="0.3">
      <c r="A1575" s="22"/>
      <c r="B1575" s="27" t="s">
        <v>34</v>
      </c>
      <c r="C1575" s="27">
        <v>1128299</v>
      </c>
      <c r="D1575" s="28">
        <v>44493</v>
      </c>
      <c r="E1575" s="27" t="s">
        <v>35</v>
      </c>
      <c r="F1575" s="27" t="s">
        <v>74</v>
      </c>
      <c r="G1575" s="27" t="s">
        <v>75</v>
      </c>
      <c r="H1575" s="27" t="s">
        <v>27</v>
      </c>
      <c r="I1575" s="29">
        <v>0.45000000000000007</v>
      </c>
      <c r="J1575" s="30">
        <v>3250</v>
      </c>
      <c r="K1575" s="31">
        <f t="shared" si="12"/>
        <v>1462.5000000000002</v>
      </c>
      <c r="L1575" s="31">
        <f t="shared" si="13"/>
        <v>511.87500000000006</v>
      </c>
      <c r="M1575" s="32">
        <v>0.35</v>
      </c>
      <c r="O1575" s="37"/>
      <c r="P1575" s="38"/>
      <c r="Q1575" s="33"/>
      <c r="R1575" s="34"/>
    </row>
    <row r="1576" spans="1:18" ht="15.75" customHeight="1" x14ac:dyDescent="0.3">
      <c r="A1576" s="22"/>
      <c r="B1576" s="27" t="s">
        <v>34</v>
      </c>
      <c r="C1576" s="27">
        <v>1128299</v>
      </c>
      <c r="D1576" s="28">
        <v>44493</v>
      </c>
      <c r="E1576" s="27" t="s">
        <v>35</v>
      </c>
      <c r="F1576" s="27" t="s">
        <v>74</v>
      </c>
      <c r="G1576" s="27" t="s">
        <v>75</v>
      </c>
      <c r="H1576" s="27" t="s">
        <v>28</v>
      </c>
      <c r="I1576" s="29">
        <v>0.55000000000000004</v>
      </c>
      <c r="J1576" s="30">
        <v>3000</v>
      </c>
      <c r="K1576" s="31">
        <f t="shared" si="12"/>
        <v>1650.0000000000002</v>
      </c>
      <c r="L1576" s="31">
        <f t="shared" si="13"/>
        <v>660.00000000000011</v>
      </c>
      <c r="M1576" s="32">
        <v>0.4</v>
      </c>
      <c r="O1576" s="37"/>
      <c r="P1576" s="38"/>
      <c r="Q1576" s="33"/>
      <c r="R1576" s="34"/>
    </row>
    <row r="1577" spans="1:18" ht="15.75" customHeight="1" x14ac:dyDescent="0.3">
      <c r="A1577" s="22"/>
      <c r="B1577" s="27" t="s">
        <v>34</v>
      </c>
      <c r="C1577" s="27">
        <v>1128299</v>
      </c>
      <c r="D1577" s="28">
        <v>44493</v>
      </c>
      <c r="E1577" s="27" t="s">
        <v>35</v>
      </c>
      <c r="F1577" s="27" t="s">
        <v>74</v>
      </c>
      <c r="G1577" s="27" t="s">
        <v>75</v>
      </c>
      <c r="H1577" s="27" t="s">
        <v>29</v>
      </c>
      <c r="I1577" s="29">
        <v>0.60000000000000009</v>
      </c>
      <c r="J1577" s="30">
        <v>3500</v>
      </c>
      <c r="K1577" s="31">
        <f t="shared" si="12"/>
        <v>2100.0000000000005</v>
      </c>
      <c r="L1577" s="31">
        <f t="shared" si="13"/>
        <v>630.00000000000011</v>
      </c>
      <c r="M1577" s="32">
        <v>0.3</v>
      </c>
      <c r="O1577" s="37"/>
      <c r="P1577" s="38"/>
      <c r="Q1577" s="33"/>
      <c r="R1577" s="34"/>
    </row>
    <row r="1578" spans="1:18" ht="15.75" customHeight="1" x14ac:dyDescent="0.3">
      <c r="A1578" s="22"/>
      <c r="B1578" s="27" t="s">
        <v>34</v>
      </c>
      <c r="C1578" s="27">
        <v>1128299</v>
      </c>
      <c r="D1578" s="28">
        <v>44524</v>
      </c>
      <c r="E1578" s="27" t="s">
        <v>35</v>
      </c>
      <c r="F1578" s="27" t="s">
        <v>74</v>
      </c>
      <c r="G1578" s="27" t="s">
        <v>75</v>
      </c>
      <c r="H1578" s="27" t="s">
        <v>24</v>
      </c>
      <c r="I1578" s="29">
        <v>0.45000000000000007</v>
      </c>
      <c r="J1578" s="30">
        <v>5750</v>
      </c>
      <c r="K1578" s="31">
        <f t="shared" si="12"/>
        <v>2587.5000000000005</v>
      </c>
      <c r="L1578" s="31">
        <f t="shared" si="13"/>
        <v>905.62500000000011</v>
      </c>
      <c r="M1578" s="32">
        <v>0.35</v>
      </c>
      <c r="O1578" s="37"/>
      <c r="P1578" s="38"/>
      <c r="Q1578" s="33"/>
      <c r="R1578" s="34"/>
    </row>
    <row r="1579" spans="1:18" ht="15.75" customHeight="1" x14ac:dyDescent="0.3">
      <c r="A1579" s="22"/>
      <c r="B1579" s="27" t="s">
        <v>34</v>
      </c>
      <c r="C1579" s="27">
        <v>1128299</v>
      </c>
      <c r="D1579" s="28">
        <v>44524</v>
      </c>
      <c r="E1579" s="27" t="s">
        <v>35</v>
      </c>
      <c r="F1579" s="27" t="s">
        <v>74</v>
      </c>
      <c r="G1579" s="27" t="s">
        <v>75</v>
      </c>
      <c r="H1579" s="27" t="s">
        <v>25</v>
      </c>
      <c r="I1579" s="29">
        <v>0.50000000000000011</v>
      </c>
      <c r="J1579" s="30">
        <v>6500</v>
      </c>
      <c r="K1579" s="31">
        <f t="shared" si="12"/>
        <v>3250.0000000000009</v>
      </c>
      <c r="L1579" s="31">
        <f t="shared" si="13"/>
        <v>1137.5000000000002</v>
      </c>
      <c r="M1579" s="32">
        <v>0.35</v>
      </c>
      <c r="O1579" s="37"/>
      <c r="P1579" s="38"/>
      <c r="Q1579" s="33"/>
      <c r="R1579" s="34"/>
    </row>
    <row r="1580" spans="1:18" ht="15.75" customHeight="1" x14ac:dyDescent="0.3">
      <c r="A1580" s="22"/>
      <c r="B1580" s="27" t="s">
        <v>34</v>
      </c>
      <c r="C1580" s="27">
        <v>1128299</v>
      </c>
      <c r="D1580" s="28">
        <v>44524</v>
      </c>
      <c r="E1580" s="27" t="s">
        <v>35</v>
      </c>
      <c r="F1580" s="27" t="s">
        <v>74</v>
      </c>
      <c r="G1580" s="27" t="s">
        <v>75</v>
      </c>
      <c r="H1580" s="27" t="s">
        <v>26</v>
      </c>
      <c r="I1580" s="29">
        <v>0.45000000000000007</v>
      </c>
      <c r="J1580" s="30">
        <v>4750</v>
      </c>
      <c r="K1580" s="31">
        <f t="shared" si="12"/>
        <v>2137.5000000000005</v>
      </c>
      <c r="L1580" s="31">
        <f t="shared" si="13"/>
        <v>748.12500000000011</v>
      </c>
      <c r="M1580" s="32">
        <v>0.35</v>
      </c>
      <c r="O1580" s="37"/>
      <c r="P1580" s="38"/>
      <c r="Q1580" s="33"/>
      <c r="R1580" s="34"/>
    </row>
    <row r="1581" spans="1:18" ht="15.75" customHeight="1" x14ac:dyDescent="0.3">
      <c r="A1581" s="22"/>
      <c r="B1581" s="27" t="s">
        <v>34</v>
      </c>
      <c r="C1581" s="27">
        <v>1128299</v>
      </c>
      <c r="D1581" s="28">
        <v>44524</v>
      </c>
      <c r="E1581" s="27" t="s">
        <v>35</v>
      </c>
      <c r="F1581" s="27" t="s">
        <v>74</v>
      </c>
      <c r="G1581" s="27" t="s">
        <v>75</v>
      </c>
      <c r="H1581" s="27" t="s">
        <v>27</v>
      </c>
      <c r="I1581" s="29">
        <v>0.55000000000000016</v>
      </c>
      <c r="J1581" s="30">
        <v>4500</v>
      </c>
      <c r="K1581" s="31">
        <f t="shared" si="12"/>
        <v>2475.0000000000009</v>
      </c>
      <c r="L1581" s="31">
        <f t="shared" si="13"/>
        <v>866.25000000000023</v>
      </c>
      <c r="M1581" s="32">
        <v>0.35</v>
      </c>
      <c r="O1581" s="37"/>
      <c r="P1581" s="38"/>
      <c r="Q1581" s="33"/>
      <c r="R1581" s="34"/>
    </row>
    <row r="1582" spans="1:18" ht="15.75" customHeight="1" x14ac:dyDescent="0.3">
      <c r="A1582" s="22"/>
      <c r="B1582" s="27" t="s">
        <v>34</v>
      </c>
      <c r="C1582" s="27">
        <v>1128299</v>
      </c>
      <c r="D1582" s="28">
        <v>44524</v>
      </c>
      <c r="E1582" s="27" t="s">
        <v>35</v>
      </c>
      <c r="F1582" s="27" t="s">
        <v>74</v>
      </c>
      <c r="G1582" s="27" t="s">
        <v>75</v>
      </c>
      <c r="H1582" s="27" t="s">
        <v>28</v>
      </c>
      <c r="I1582" s="29">
        <v>0.75000000000000011</v>
      </c>
      <c r="J1582" s="30">
        <v>4250</v>
      </c>
      <c r="K1582" s="31">
        <f t="shared" si="12"/>
        <v>3187.5000000000005</v>
      </c>
      <c r="L1582" s="31">
        <f t="shared" si="13"/>
        <v>1275.0000000000002</v>
      </c>
      <c r="M1582" s="32">
        <v>0.4</v>
      </c>
      <c r="O1582" s="37"/>
      <c r="P1582" s="38"/>
      <c r="Q1582" s="33"/>
      <c r="R1582" s="34"/>
    </row>
    <row r="1583" spans="1:18" ht="15.75" customHeight="1" x14ac:dyDescent="0.3">
      <c r="A1583" s="22"/>
      <c r="B1583" s="27" t="s">
        <v>34</v>
      </c>
      <c r="C1583" s="27">
        <v>1128299</v>
      </c>
      <c r="D1583" s="28">
        <v>44524</v>
      </c>
      <c r="E1583" s="27" t="s">
        <v>35</v>
      </c>
      <c r="F1583" s="27" t="s">
        <v>74</v>
      </c>
      <c r="G1583" s="27" t="s">
        <v>75</v>
      </c>
      <c r="H1583" s="27" t="s">
        <v>29</v>
      </c>
      <c r="I1583" s="29">
        <v>0.80000000000000016</v>
      </c>
      <c r="J1583" s="30">
        <v>5500</v>
      </c>
      <c r="K1583" s="31">
        <f t="shared" si="12"/>
        <v>4400.0000000000009</v>
      </c>
      <c r="L1583" s="31">
        <f t="shared" si="13"/>
        <v>1320.0000000000002</v>
      </c>
      <c r="M1583" s="32">
        <v>0.3</v>
      </c>
      <c r="O1583" s="37"/>
      <c r="P1583" s="38"/>
      <c r="Q1583" s="33"/>
      <c r="R1583" s="34"/>
    </row>
    <row r="1584" spans="1:18" ht="15.75" customHeight="1" x14ac:dyDescent="0.3">
      <c r="A1584" s="22"/>
      <c r="B1584" s="27" t="s">
        <v>34</v>
      </c>
      <c r="C1584" s="27">
        <v>1128299</v>
      </c>
      <c r="D1584" s="28">
        <v>44553</v>
      </c>
      <c r="E1584" s="27" t="s">
        <v>35</v>
      </c>
      <c r="F1584" s="27" t="s">
        <v>74</v>
      </c>
      <c r="G1584" s="27" t="s">
        <v>75</v>
      </c>
      <c r="H1584" s="27" t="s">
        <v>24</v>
      </c>
      <c r="I1584" s="29">
        <v>0.65000000000000013</v>
      </c>
      <c r="J1584" s="30">
        <v>7500</v>
      </c>
      <c r="K1584" s="31">
        <f t="shared" si="12"/>
        <v>4875.0000000000009</v>
      </c>
      <c r="L1584" s="31">
        <f t="shared" si="13"/>
        <v>1706.2500000000002</v>
      </c>
      <c r="M1584" s="32">
        <v>0.35</v>
      </c>
      <c r="O1584" s="37"/>
      <c r="P1584" s="38"/>
      <c r="Q1584" s="33"/>
      <c r="R1584" s="34"/>
    </row>
    <row r="1585" spans="1:18" ht="15.75" customHeight="1" x14ac:dyDescent="0.3">
      <c r="A1585" s="22"/>
      <c r="B1585" s="27" t="s">
        <v>34</v>
      </c>
      <c r="C1585" s="27">
        <v>1128299</v>
      </c>
      <c r="D1585" s="28">
        <v>44553</v>
      </c>
      <c r="E1585" s="27" t="s">
        <v>35</v>
      </c>
      <c r="F1585" s="27" t="s">
        <v>74</v>
      </c>
      <c r="G1585" s="27" t="s">
        <v>75</v>
      </c>
      <c r="H1585" s="27" t="s">
        <v>25</v>
      </c>
      <c r="I1585" s="29">
        <v>0.75000000000000022</v>
      </c>
      <c r="J1585" s="30">
        <v>7500</v>
      </c>
      <c r="K1585" s="31">
        <f t="shared" si="12"/>
        <v>5625.0000000000018</v>
      </c>
      <c r="L1585" s="31">
        <f t="shared" si="13"/>
        <v>1968.7500000000005</v>
      </c>
      <c r="M1585" s="32">
        <v>0.35</v>
      </c>
      <c r="O1585" s="37"/>
      <c r="P1585" s="38"/>
      <c r="Q1585" s="33"/>
      <c r="R1585" s="34"/>
    </row>
    <row r="1586" spans="1:18" ht="15.75" customHeight="1" x14ac:dyDescent="0.3">
      <c r="A1586" s="22"/>
      <c r="B1586" s="27" t="s">
        <v>34</v>
      </c>
      <c r="C1586" s="27">
        <v>1128299</v>
      </c>
      <c r="D1586" s="28">
        <v>44553</v>
      </c>
      <c r="E1586" s="27" t="s">
        <v>35</v>
      </c>
      <c r="F1586" s="27" t="s">
        <v>74</v>
      </c>
      <c r="G1586" s="27" t="s">
        <v>75</v>
      </c>
      <c r="H1586" s="27" t="s">
        <v>26</v>
      </c>
      <c r="I1586" s="29">
        <v>0.70000000000000018</v>
      </c>
      <c r="J1586" s="30">
        <v>5500</v>
      </c>
      <c r="K1586" s="31">
        <f t="shared" si="12"/>
        <v>3850.0000000000009</v>
      </c>
      <c r="L1586" s="31">
        <f t="shared" si="13"/>
        <v>1347.5000000000002</v>
      </c>
      <c r="M1586" s="32">
        <v>0.35</v>
      </c>
      <c r="O1586" s="37"/>
      <c r="P1586" s="38"/>
      <c r="Q1586" s="33"/>
      <c r="R1586" s="34"/>
    </row>
    <row r="1587" spans="1:18" ht="15.75" customHeight="1" x14ac:dyDescent="0.3">
      <c r="A1587" s="22"/>
      <c r="B1587" s="27" t="s">
        <v>34</v>
      </c>
      <c r="C1587" s="27">
        <v>1128299</v>
      </c>
      <c r="D1587" s="28">
        <v>44553</v>
      </c>
      <c r="E1587" s="27" t="s">
        <v>35</v>
      </c>
      <c r="F1587" s="27" t="s">
        <v>74</v>
      </c>
      <c r="G1587" s="27" t="s">
        <v>75</v>
      </c>
      <c r="H1587" s="27" t="s">
        <v>27</v>
      </c>
      <c r="I1587" s="29">
        <v>0.70000000000000018</v>
      </c>
      <c r="J1587" s="30">
        <v>5500</v>
      </c>
      <c r="K1587" s="31">
        <f t="shared" si="12"/>
        <v>3850.0000000000009</v>
      </c>
      <c r="L1587" s="31">
        <f t="shared" si="13"/>
        <v>1347.5000000000002</v>
      </c>
      <c r="M1587" s="32">
        <v>0.35</v>
      </c>
      <c r="O1587" s="37"/>
      <c r="P1587" s="38"/>
      <c r="Q1587" s="33"/>
      <c r="R1587" s="34"/>
    </row>
    <row r="1588" spans="1:18" ht="15.75" customHeight="1" x14ac:dyDescent="0.3">
      <c r="A1588" s="22"/>
      <c r="B1588" s="27" t="s">
        <v>34</v>
      </c>
      <c r="C1588" s="27">
        <v>1128299</v>
      </c>
      <c r="D1588" s="28">
        <v>44553</v>
      </c>
      <c r="E1588" s="27" t="s">
        <v>35</v>
      </c>
      <c r="F1588" s="27" t="s">
        <v>74</v>
      </c>
      <c r="G1588" s="27" t="s">
        <v>75</v>
      </c>
      <c r="H1588" s="27" t="s">
        <v>28</v>
      </c>
      <c r="I1588" s="29">
        <v>0.80000000000000016</v>
      </c>
      <c r="J1588" s="30">
        <v>4750</v>
      </c>
      <c r="K1588" s="31">
        <f t="shared" si="12"/>
        <v>3800.0000000000009</v>
      </c>
      <c r="L1588" s="31">
        <f t="shared" si="13"/>
        <v>1520.0000000000005</v>
      </c>
      <c r="M1588" s="32">
        <v>0.4</v>
      </c>
      <c r="O1588" s="37"/>
      <c r="P1588" s="38"/>
      <c r="Q1588" s="33"/>
      <c r="R1588" s="34"/>
    </row>
    <row r="1589" spans="1:18" ht="15.75" customHeight="1" x14ac:dyDescent="0.3">
      <c r="A1589" s="22"/>
      <c r="B1589" s="27" t="s">
        <v>34</v>
      </c>
      <c r="C1589" s="27">
        <v>1128299</v>
      </c>
      <c r="D1589" s="28">
        <v>44553</v>
      </c>
      <c r="E1589" s="27" t="s">
        <v>35</v>
      </c>
      <c r="F1589" s="27" t="s">
        <v>74</v>
      </c>
      <c r="G1589" s="27" t="s">
        <v>75</v>
      </c>
      <c r="H1589" s="27" t="s">
        <v>29</v>
      </c>
      <c r="I1589" s="29">
        <v>0.8500000000000002</v>
      </c>
      <c r="J1589" s="30">
        <v>5750</v>
      </c>
      <c r="K1589" s="31">
        <f t="shared" si="12"/>
        <v>4887.5000000000009</v>
      </c>
      <c r="L1589" s="31">
        <f t="shared" si="13"/>
        <v>1466.2500000000002</v>
      </c>
      <c r="M1589" s="32">
        <v>0.3</v>
      </c>
      <c r="O1589" s="37"/>
      <c r="P1589" s="38"/>
      <c r="Q1589" s="33"/>
      <c r="R1589" s="34"/>
    </row>
    <row r="1590" spans="1:18" ht="15.75" customHeight="1" x14ac:dyDescent="0.3">
      <c r="A1590" s="22" t="s">
        <v>46</v>
      </c>
      <c r="B1590" s="27" t="s">
        <v>21</v>
      </c>
      <c r="C1590" s="27">
        <v>1185732</v>
      </c>
      <c r="D1590" s="28">
        <v>44215</v>
      </c>
      <c r="E1590" s="27" t="s">
        <v>53</v>
      </c>
      <c r="F1590" s="27" t="s">
        <v>76</v>
      </c>
      <c r="G1590" s="27" t="s">
        <v>77</v>
      </c>
      <c r="H1590" s="27" t="s">
        <v>24</v>
      </c>
      <c r="I1590" s="29">
        <v>0.35</v>
      </c>
      <c r="J1590" s="30">
        <v>7500</v>
      </c>
      <c r="K1590" s="31">
        <f t="shared" si="12"/>
        <v>2625</v>
      </c>
      <c r="L1590" s="31">
        <f t="shared" si="13"/>
        <v>1312.5</v>
      </c>
      <c r="M1590" s="32">
        <v>0.5</v>
      </c>
      <c r="O1590" s="37"/>
      <c r="P1590" s="38"/>
      <c r="Q1590" s="33"/>
      <c r="R1590" s="34"/>
    </row>
    <row r="1591" spans="1:18" ht="15.75" customHeight="1" x14ac:dyDescent="0.3">
      <c r="A1591" s="22"/>
      <c r="B1591" s="27" t="s">
        <v>21</v>
      </c>
      <c r="C1591" s="27">
        <v>1185732</v>
      </c>
      <c r="D1591" s="28">
        <v>44215</v>
      </c>
      <c r="E1591" s="27" t="s">
        <v>53</v>
      </c>
      <c r="F1591" s="27" t="s">
        <v>76</v>
      </c>
      <c r="G1591" s="27" t="s">
        <v>77</v>
      </c>
      <c r="H1591" s="27" t="s">
        <v>25</v>
      </c>
      <c r="I1591" s="29">
        <v>0.35</v>
      </c>
      <c r="J1591" s="30">
        <v>5500</v>
      </c>
      <c r="K1591" s="31">
        <f t="shared" si="12"/>
        <v>1924.9999999999998</v>
      </c>
      <c r="L1591" s="31">
        <f t="shared" si="13"/>
        <v>769.99999999999989</v>
      </c>
      <c r="M1591" s="32">
        <v>0.39999999999999997</v>
      </c>
      <c r="O1591" s="37"/>
      <c r="P1591" s="38"/>
      <c r="Q1591" s="33"/>
      <c r="R1591" s="34"/>
    </row>
    <row r="1592" spans="1:18" ht="15.75" customHeight="1" x14ac:dyDescent="0.3">
      <c r="A1592" s="22"/>
      <c r="B1592" s="27" t="s">
        <v>21</v>
      </c>
      <c r="C1592" s="27">
        <v>1185732</v>
      </c>
      <c r="D1592" s="28">
        <v>44215</v>
      </c>
      <c r="E1592" s="27" t="s">
        <v>53</v>
      </c>
      <c r="F1592" s="27" t="s">
        <v>76</v>
      </c>
      <c r="G1592" s="27" t="s">
        <v>77</v>
      </c>
      <c r="H1592" s="27" t="s">
        <v>26</v>
      </c>
      <c r="I1592" s="29">
        <v>0.25</v>
      </c>
      <c r="J1592" s="30">
        <v>5500</v>
      </c>
      <c r="K1592" s="31">
        <f t="shared" si="12"/>
        <v>1375</v>
      </c>
      <c r="L1592" s="31">
        <f t="shared" si="13"/>
        <v>412.5</v>
      </c>
      <c r="M1592" s="32">
        <v>0.3</v>
      </c>
      <c r="O1592" s="37"/>
      <c r="P1592" s="38"/>
      <c r="Q1592" s="33"/>
      <c r="R1592" s="34"/>
    </row>
    <row r="1593" spans="1:18" ht="15.75" customHeight="1" x14ac:dyDescent="0.3">
      <c r="A1593" s="22"/>
      <c r="B1593" s="27" t="s">
        <v>21</v>
      </c>
      <c r="C1593" s="27">
        <v>1185732</v>
      </c>
      <c r="D1593" s="28">
        <v>44215</v>
      </c>
      <c r="E1593" s="27" t="s">
        <v>53</v>
      </c>
      <c r="F1593" s="27" t="s">
        <v>76</v>
      </c>
      <c r="G1593" s="27" t="s">
        <v>77</v>
      </c>
      <c r="H1593" s="27" t="s">
        <v>27</v>
      </c>
      <c r="I1593" s="29">
        <v>0.29999999999999993</v>
      </c>
      <c r="J1593" s="30">
        <v>4000</v>
      </c>
      <c r="K1593" s="31">
        <f t="shared" si="12"/>
        <v>1199.9999999999998</v>
      </c>
      <c r="L1593" s="31">
        <f t="shared" si="13"/>
        <v>419.99999999999989</v>
      </c>
      <c r="M1593" s="32">
        <v>0.35</v>
      </c>
      <c r="O1593" s="37"/>
      <c r="P1593" s="38"/>
      <c r="Q1593" s="33"/>
      <c r="R1593" s="34"/>
    </row>
    <row r="1594" spans="1:18" ht="15.75" customHeight="1" x14ac:dyDescent="0.3">
      <c r="A1594" s="22"/>
      <c r="B1594" s="27" t="s">
        <v>21</v>
      </c>
      <c r="C1594" s="27">
        <v>1185732</v>
      </c>
      <c r="D1594" s="28">
        <v>44215</v>
      </c>
      <c r="E1594" s="27" t="s">
        <v>53</v>
      </c>
      <c r="F1594" s="27" t="s">
        <v>76</v>
      </c>
      <c r="G1594" s="27" t="s">
        <v>77</v>
      </c>
      <c r="H1594" s="27" t="s">
        <v>28</v>
      </c>
      <c r="I1594" s="29">
        <v>0.45000000000000007</v>
      </c>
      <c r="J1594" s="30">
        <v>4500</v>
      </c>
      <c r="K1594" s="31">
        <f t="shared" si="12"/>
        <v>2025.0000000000002</v>
      </c>
      <c r="L1594" s="31">
        <f t="shared" si="13"/>
        <v>810</v>
      </c>
      <c r="M1594" s="32">
        <v>0.39999999999999997</v>
      </c>
      <c r="O1594" s="37"/>
      <c r="P1594" s="38"/>
      <c r="Q1594" s="33"/>
      <c r="R1594" s="34"/>
    </row>
    <row r="1595" spans="1:18" ht="15.75" customHeight="1" x14ac:dyDescent="0.3">
      <c r="A1595" s="22"/>
      <c r="B1595" s="27" t="s">
        <v>21</v>
      </c>
      <c r="C1595" s="27">
        <v>1185732</v>
      </c>
      <c r="D1595" s="28">
        <v>44215</v>
      </c>
      <c r="E1595" s="27" t="s">
        <v>53</v>
      </c>
      <c r="F1595" s="27" t="s">
        <v>76</v>
      </c>
      <c r="G1595" s="27" t="s">
        <v>77</v>
      </c>
      <c r="H1595" s="27" t="s">
        <v>29</v>
      </c>
      <c r="I1595" s="29">
        <v>0.35</v>
      </c>
      <c r="J1595" s="30">
        <v>5500</v>
      </c>
      <c r="K1595" s="31">
        <f t="shared" si="12"/>
        <v>1924.9999999999998</v>
      </c>
      <c r="L1595" s="31">
        <f t="shared" si="13"/>
        <v>1058.75</v>
      </c>
      <c r="M1595" s="32">
        <v>0.55000000000000004</v>
      </c>
      <c r="O1595" s="37"/>
      <c r="P1595" s="38"/>
      <c r="Q1595" s="33"/>
      <c r="R1595" s="34"/>
    </row>
    <row r="1596" spans="1:18" ht="15.75" customHeight="1" x14ac:dyDescent="0.3">
      <c r="A1596" s="22"/>
      <c r="B1596" s="27" t="s">
        <v>21</v>
      </c>
      <c r="C1596" s="27">
        <v>1185732</v>
      </c>
      <c r="D1596" s="28">
        <v>44244</v>
      </c>
      <c r="E1596" s="27" t="s">
        <v>53</v>
      </c>
      <c r="F1596" s="27" t="s">
        <v>76</v>
      </c>
      <c r="G1596" s="27" t="s">
        <v>77</v>
      </c>
      <c r="H1596" s="27" t="s">
        <v>24</v>
      </c>
      <c r="I1596" s="29">
        <v>0.35</v>
      </c>
      <c r="J1596" s="30">
        <v>8000</v>
      </c>
      <c r="K1596" s="31">
        <f t="shared" si="12"/>
        <v>2800</v>
      </c>
      <c r="L1596" s="31">
        <f t="shared" si="13"/>
        <v>1400</v>
      </c>
      <c r="M1596" s="32">
        <v>0.5</v>
      </c>
      <c r="O1596" s="37"/>
      <c r="P1596" s="38"/>
      <c r="Q1596" s="33"/>
      <c r="R1596" s="34"/>
    </row>
    <row r="1597" spans="1:18" ht="15.75" customHeight="1" x14ac:dyDescent="0.3">
      <c r="A1597" s="22"/>
      <c r="B1597" s="27" t="s">
        <v>21</v>
      </c>
      <c r="C1597" s="27">
        <v>1185732</v>
      </c>
      <c r="D1597" s="28">
        <v>44244</v>
      </c>
      <c r="E1597" s="27" t="s">
        <v>53</v>
      </c>
      <c r="F1597" s="27" t="s">
        <v>76</v>
      </c>
      <c r="G1597" s="27" t="s">
        <v>77</v>
      </c>
      <c r="H1597" s="27" t="s">
        <v>25</v>
      </c>
      <c r="I1597" s="29">
        <v>0.35</v>
      </c>
      <c r="J1597" s="30">
        <v>4500</v>
      </c>
      <c r="K1597" s="31">
        <f t="shared" si="12"/>
        <v>1575</v>
      </c>
      <c r="L1597" s="31">
        <f t="shared" si="13"/>
        <v>630</v>
      </c>
      <c r="M1597" s="32">
        <v>0.39999999999999997</v>
      </c>
      <c r="O1597" s="37"/>
      <c r="P1597" s="38"/>
      <c r="Q1597" s="33"/>
      <c r="R1597" s="34"/>
    </row>
    <row r="1598" spans="1:18" ht="15.75" customHeight="1" x14ac:dyDescent="0.3">
      <c r="A1598" s="22"/>
      <c r="B1598" s="27" t="s">
        <v>21</v>
      </c>
      <c r="C1598" s="27">
        <v>1185732</v>
      </c>
      <c r="D1598" s="28">
        <v>44244</v>
      </c>
      <c r="E1598" s="27" t="s">
        <v>53</v>
      </c>
      <c r="F1598" s="27" t="s">
        <v>76</v>
      </c>
      <c r="G1598" s="27" t="s">
        <v>77</v>
      </c>
      <c r="H1598" s="27" t="s">
        <v>26</v>
      </c>
      <c r="I1598" s="29">
        <v>0.25</v>
      </c>
      <c r="J1598" s="30">
        <v>5000</v>
      </c>
      <c r="K1598" s="31">
        <f t="shared" si="12"/>
        <v>1250</v>
      </c>
      <c r="L1598" s="31">
        <f t="shared" si="13"/>
        <v>375</v>
      </c>
      <c r="M1598" s="32">
        <v>0.3</v>
      </c>
      <c r="O1598" s="37"/>
      <c r="P1598" s="38"/>
      <c r="Q1598" s="33"/>
      <c r="R1598" s="34"/>
    </row>
    <row r="1599" spans="1:18" ht="15.75" customHeight="1" x14ac:dyDescent="0.3">
      <c r="A1599" s="22"/>
      <c r="B1599" s="27" t="s">
        <v>21</v>
      </c>
      <c r="C1599" s="27">
        <v>1185732</v>
      </c>
      <c r="D1599" s="28">
        <v>44244</v>
      </c>
      <c r="E1599" s="27" t="s">
        <v>53</v>
      </c>
      <c r="F1599" s="27" t="s">
        <v>76</v>
      </c>
      <c r="G1599" s="27" t="s">
        <v>77</v>
      </c>
      <c r="H1599" s="27" t="s">
        <v>27</v>
      </c>
      <c r="I1599" s="29">
        <v>0.29999999999999993</v>
      </c>
      <c r="J1599" s="30">
        <v>3750</v>
      </c>
      <c r="K1599" s="31">
        <f t="shared" si="12"/>
        <v>1124.9999999999998</v>
      </c>
      <c r="L1599" s="31">
        <f t="shared" si="13"/>
        <v>393.74999999999989</v>
      </c>
      <c r="M1599" s="32">
        <v>0.35</v>
      </c>
      <c r="O1599" s="37"/>
      <c r="P1599" s="38"/>
      <c r="Q1599" s="33"/>
      <c r="R1599" s="34"/>
    </row>
    <row r="1600" spans="1:18" ht="15.75" customHeight="1" x14ac:dyDescent="0.3">
      <c r="A1600" s="22"/>
      <c r="B1600" s="27" t="s">
        <v>21</v>
      </c>
      <c r="C1600" s="27">
        <v>1185732</v>
      </c>
      <c r="D1600" s="28">
        <v>44244</v>
      </c>
      <c r="E1600" s="27" t="s">
        <v>53</v>
      </c>
      <c r="F1600" s="27" t="s">
        <v>76</v>
      </c>
      <c r="G1600" s="27" t="s">
        <v>77</v>
      </c>
      <c r="H1600" s="27" t="s">
        <v>28</v>
      </c>
      <c r="I1600" s="29">
        <v>0.45000000000000007</v>
      </c>
      <c r="J1600" s="30">
        <v>4500</v>
      </c>
      <c r="K1600" s="31">
        <f t="shared" si="12"/>
        <v>2025.0000000000002</v>
      </c>
      <c r="L1600" s="31">
        <f t="shared" si="13"/>
        <v>810</v>
      </c>
      <c r="M1600" s="32">
        <v>0.39999999999999997</v>
      </c>
      <c r="O1600" s="37"/>
      <c r="P1600" s="38"/>
      <c r="Q1600" s="33"/>
      <c r="R1600" s="34"/>
    </row>
    <row r="1601" spans="1:18" ht="15.75" customHeight="1" x14ac:dyDescent="0.3">
      <c r="A1601" s="22"/>
      <c r="B1601" s="27" t="s">
        <v>21</v>
      </c>
      <c r="C1601" s="27">
        <v>1185732</v>
      </c>
      <c r="D1601" s="28">
        <v>44244</v>
      </c>
      <c r="E1601" s="27" t="s">
        <v>53</v>
      </c>
      <c r="F1601" s="27" t="s">
        <v>76</v>
      </c>
      <c r="G1601" s="27" t="s">
        <v>77</v>
      </c>
      <c r="H1601" s="27" t="s">
        <v>29</v>
      </c>
      <c r="I1601" s="29">
        <v>0.35</v>
      </c>
      <c r="J1601" s="30">
        <v>5500</v>
      </c>
      <c r="K1601" s="31">
        <f t="shared" si="12"/>
        <v>1924.9999999999998</v>
      </c>
      <c r="L1601" s="31">
        <f t="shared" si="13"/>
        <v>1058.75</v>
      </c>
      <c r="M1601" s="32">
        <v>0.55000000000000004</v>
      </c>
      <c r="O1601" s="37"/>
      <c r="P1601" s="38"/>
      <c r="Q1601" s="33"/>
      <c r="R1601" s="34"/>
    </row>
    <row r="1602" spans="1:18" ht="15.75" customHeight="1" x14ac:dyDescent="0.3">
      <c r="A1602" s="22"/>
      <c r="B1602" s="27" t="s">
        <v>21</v>
      </c>
      <c r="C1602" s="27">
        <v>1185732</v>
      </c>
      <c r="D1602" s="28">
        <v>44270</v>
      </c>
      <c r="E1602" s="27" t="s">
        <v>53</v>
      </c>
      <c r="F1602" s="27" t="s">
        <v>76</v>
      </c>
      <c r="G1602" s="27" t="s">
        <v>77</v>
      </c>
      <c r="H1602" s="27" t="s">
        <v>24</v>
      </c>
      <c r="I1602" s="29">
        <v>0.35</v>
      </c>
      <c r="J1602" s="30">
        <v>7700</v>
      </c>
      <c r="K1602" s="31">
        <f t="shared" si="12"/>
        <v>2695</v>
      </c>
      <c r="L1602" s="31">
        <f t="shared" si="13"/>
        <v>1347.5</v>
      </c>
      <c r="M1602" s="32">
        <v>0.5</v>
      </c>
      <c r="O1602" s="37"/>
      <c r="P1602" s="38"/>
      <c r="Q1602" s="33"/>
      <c r="R1602" s="34"/>
    </row>
    <row r="1603" spans="1:18" ht="15.75" customHeight="1" x14ac:dyDescent="0.3">
      <c r="A1603" s="22"/>
      <c r="B1603" s="27" t="s">
        <v>21</v>
      </c>
      <c r="C1603" s="27">
        <v>1185732</v>
      </c>
      <c r="D1603" s="28">
        <v>44270</v>
      </c>
      <c r="E1603" s="27" t="s">
        <v>53</v>
      </c>
      <c r="F1603" s="27" t="s">
        <v>76</v>
      </c>
      <c r="G1603" s="27" t="s">
        <v>77</v>
      </c>
      <c r="H1603" s="27" t="s">
        <v>25</v>
      </c>
      <c r="I1603" s="29">
        <v>0.35</v>
      </c>
      <c r="J1603" s="30">
        <v>4500</v>
      </c>
      <c r="K1603" s="31">
        <f t="shared" si="12"/>
        <v>1575</v>
      </c>
      <c r="L1603" s="31">
        <f t="shared" si="13"/>
        <v>630</v>
      </c>
      <c r="M1603" s="32">
        <v>0.39999999999999997</v>
      </c>
      <c r="O1603" s="37"/>
      <c r="P1603" s="38"/>
      <c r="Q1603" s="33"/>
      <c r="R1603" s="34"/>
    </row>
    <row r="1604" spans="1:18" ht="15.75" customHeight="1" x14ac:dyDescent="0.3">
      <c r="A1604" s="22"/>
      <c r="B1604" s="27" t="s">
        <v>21</v>
      </c>
      <c r="C1604" s="27">
        <v>1185732</v>
      </c>
      <c r="D1604" s="28">
        <v>44270</v>
      </c>
      <c r="E1604" s="27" t="s">
        <v>53</v>
      </c>
      <c r="F1604" s="27" t="s">
        <v>76</v>
      </c>
      <c r="G1604" s="27" t="s">
        <v>77</v>
      </c>
      <c r="H1604" s="27" t="s">
        <v>26</v>
      </c>
      <c r="I1604" s="29">
        <v>0.25</v>
      </c>
      <c r="J1604" s="30">
        <v>4750</v>
      </c>
      <c r="K1604" s="31">
        <f t="shared" si="12"/>
        <v>1187.5</v>
      </c>
      <c r="L1604" s="31">
        <f t="shared" si="13"/>
        <v>356.25</v>
      </c>
      <c r="M1604" s="32">
        <v>0.3</v>
      </c>
      <c r="O1604" s="37"/>
      <c r="P1604" s="38"/>
      <c r="Q1604" s="33"/>
      <c r="R1604" s="34"/>
    </row>
    <row r="1605" spans="1:18" ht="15.75" customHeight="1" x14ac:dyDescent="0.3">
      <c r="A1605" s="22"/>
      <c r="B1605" s="27" t="s">
        <v>21</v>
      </c>
      <c r="C1605" s="27">
        <v>1185732</v>
      </c>
      <c r="D1605" s="28">
        <v>44270</v>
      </c>
      <c r="E1605" s="27" t="s">
        <v>53</v>
      </c>
      <c r="F1605" s="27" t="s">
        <v>76</v>
      </c>
      <c r="G1605" s="27" t="s">
        <v>77</v>
      </c>
      <c r="H1605" s="27" t="s">
        <v>27</v>
      </c>
      <c r="I1605" s="29">
        <v>0.29999999999999993</v>
      </c>
      <c r="J1605" s="30">
        <v>3250</v>
      </c>
      <c r="K1605" s="31">
        <f t="shared" si="12"/>
        <v>974.99999999999977</v>
      </c>
      <c r="L1605" s="31">
        <f t="shared" si="13"/>
        <v>341.24999999999989</v>
      </c>
      <c r="M1605" s="32">
        <v>0.35</v>
      </c>
      <c r="O1605" s="37"/>
      <c r="P1605" s="38"/>
      <c r="Q1605" s="33"/>
      <c r="R1605" s="34"/>
    </row>
    <row r="1606" spans="1:18" ht="15.75" customHeight="1" x14ac:dyDescent="0.3">
      <c r="A1606" s="22"/>
      <c r="B1606" s="27" t="s">
        <v>21</v>
      </c>
      <c r="C1606" s="27">
        <v>1185732</v>
      </c>
      <c r="D1606" s="28">
        <v>44270</v>
      </c>
      <c r="E1606" s="27" t="s">
        <v>53</v>
      </c>
      <c r="F1606" s="27" t="s">
        <v>76</v>
      </c>
      <c r="G1606" s="27" t="s">
        <v>77</v>
      </c>
      <c r="H1606" s="27" t="s">
        <v>28</v>
      </c>
      <c r="I1606" s="29">
        <v>0.45000000000000007</v>
      </c>
      <c r="J1606" s="30">
        <v>3750</v>
      </c>
      <c r="K1606" s="31">
        <f t="shared" si="12"/>
        <v>1687.5000000000002</v>
      </c>
      <c r="L1606" s="31">
        <f t="shared" si="13"/>
        <v>675</v>
      </c>
      <c r="M1606" s="32">
        <v>0.39999999999999997</v>
      </c>
      <c r="O1606" s="37"/>
      <c r="P1606" s="38"/>
      <c r="Q1606" s="33"/>
      <c r="R1606" s="34"/>
    </row>
    <row r="1607" spans="1:18" ht="15.75" customHeight="1" x14ac:dyDescent="0.3">
      <c r="A1607" s="22"/>
      <c r="B1607" s="27" t="s">
        <v>21</v>
      </c>
      <c r="C1607" s="27">
        <v>1185732</v>
      </c>
      <c r="D1607" s="28">
        <v>44270</v>
      </c>
      <c r="E1607" s="27" t="s">
        <v>53</v>
      </c>
      <c r="F1607" s="27" t="s">
        <v>76</v>
      </c>
      <c r="G1607" s="27" t="s">
        <v>77</v>
      </c>
      <c r="H1607" s="27" t="s">
        <v>29</v>
      </c>
      <c r="I1607" s="29">
        <v>0.35</v>
      </c>
      <c r="J1607" s="30">
        <v>4750</v>
      </c>
      <c r="K1607" s="31">
        <f t="shared" si="12"/>
        <v>1662.5</v>
      </c>
      <c r="L1607" s="31">
        <f t="shared" si="13"/>
        <v>914.37500000000011</v>
      </c>
      <c r="M1607" s="32">
        <v>0.55000000000000004</v>
      </c>
      <c r="O1607" s="37"/>
      <c r="P1607" s="38"/>
      <c r="Q1607" s="33"/>
      <c r="R1607" s="34"/>
    </row>
    <row r="1608" spans="1:18" ht="15.75" customHeight="1" x14ac:dyDescent="0.3">
      <c r="A1608" s="22"/>
      <c r="B1608" s="27" t="s">
        <v>21</v>
      </c>
      <c r="C1608" s="27">
        <v>1185732</v>
      </c>
      <c r="D1608" s="28">
        <v>44302</v>
      </c>
      <c r="E1608" s="27" t="s">
        <v>53</v>
      </c>
      <c r="F1608" s="27" t="s">
        <v>76</v>
      </c>
      <c r="G1608" s="27" t="s">
        <v>77</v>
      </c>
      <c r="H1608" s="27" t="s">
        <v>24</v>
      </c>
      <c r="I1608" s="29">
        <v>0.35</v>
      </c>
      <c r="J1608" s="30">
        <v>7250</v>
      </c>
      <c r="K1608" s="31">
        <f t="shared" si="12"/>
        <v>2537.5</v>
      </c>
      <c r="L1608" s="31">
        <f t="shared" si="13"/>
        <v>1268.75</v>
      </c>
      <c r="M1608" s="32">
        <v>0.5</v>
      </c>
      <c r="O1608" s="37"/>
      <c r="P1608" s="38"/>
      <c r="Q1608" s="33"/>
      <c r="R1608" s="34"/>
    </row>
    <row r="1609" spans="1:18" ht="15.75" customHeight="1" x14ac:dyDescent="0.3">
      <c r="A1609" s="22"/>
      <c r="B1609" s="27" t="s">
        <v>21</v>
      </c>
      <c r="C1609" s="27">
        <v>1185732</v>
      </c>
      <c r="D1609" s="28">
        <v>44302</v>
      </c>
      <c r="E1609" s="27" t="s">
        <v>53</v>
      </c>
      <c r="F1609" s="27" t="s">
        <v>76</v>
      </c>
      <c r="G1609" s="27" t="s">
        <v>77</v>
      </c>
      <c r="H1609" s="27" t="s">
        <v>25</v>
      </c>
      <c r="I1609" s="29">
        <v>0.4</v>
      </c>
      <c r="J1609" s="30">
        <v>4250</v>
      </c>
      <c r="K1609" s="31">
        <f t="shared" si="12"/>
        <v>1700</v>
      </c>
      <c r="L1609" s="31">
        <f t="shared" si="13"/>
        <v>680</v>
      </c>
      <c r="M1609" s="32">
        <v>0.39999999999999997</v>
      </c>
      <c r="O1609" s="37"/>
      <c r="P1609" s="38"/>
      <c r="Q1609" s="33"/>
      <c r="R1609" s="34"/>
    </row>
    <row r="1610" spans="1:18" ht="15.75" customHeight="1" x14ac:dyDescent="0.3">
      <c r="A1610" s="22"/>
      <c r="B1610" s="27" t="s">
        <v>21</v>
      </c>
      <c r="C1610" s="27">
        <v>1185732</v>
      </c>
      <c r="D1610" s="28">
        <v>44302</v>
      </c>
      <c r="E1610" s="27" t="s">
        <v>53</v>
      </c>
      <c r="F1610" s="27" t="s">
        <v>76</v>
      </c>
      <c r="G1610" s="27" t="s">
        <v>77</v>
      </c>
      <c r="H1610" s="27" t="s">
        <v>26</v>
      </c>
      <c r="I1610" s="29">
        <v>0.30000000000000004</v>
      </c>
      <c r="J1610" s="30">
        <v>4500</v>
      </c>
      <c r="K1610" s="31">
        <f t="shared" si="12"/>
        <v>1350.0000000000002</v>
      </c>
      <c r="L1610" s="31">
        <f t="shared" si="13"/>
        <v>405.00000000000006</v>
      </c>
      <c r="M1610" s="32">
        <v>0.3</v>
      </c>
      <c r="O1610" s="37"/>
      <c r="P1610" s="38"/>
      <c r="Q1610" s="33"/>
      <c r="R1610" s="34"/>
    </row>
    <row r="1611" spans="1:18" ht="15.75" customHeight="1" x14ac:dyDescent="0.3">
      <c r="A1611" s="22"/>
      <c r="B1611" s="27" t="s">
        <v>21</v>
      </c>
      <c r="C1611" s="27">
        <v>1185732</v>
      </c>
      <c r="D1611" s="28">
        <v>44302</v>
      </c>
      <c r="E1611" s="27" t="s">
        <v>53</v>
      </c>
      <c r="F1611" s="27" t="s">
        <v>76</v>
      </c>
      <c r="G1611" s="27" t="s">
        <v>77</v>
      </c>
      <c r="H1611" s="27" t="s">
        <v>27</v>
      </c>
      <c r="I1611" s="29">
        <v>0.35</v>
      </c>
      <c r="J1611" s="30">
        <v>3750</v>
      </c>
      <c r="K1611" s="31">
        <f t="shared" si="12"/>
        <v>1312.5</v>
      </c>
      <c r="L1611" s="31">
        <f t="shared" si="13"/>
        <v>459.37499999999994</v>
      </c>
      <c r="M1611" s="32">
        <v>0.35</v>
      </c>
      <c r="O1611" s="37"/>
      <c r="P1611" s="38"/>
      <c r="Q1611" s="33"/>
      <c r="R1611" s="34"/>
    </row>
    <row r="1612" spans="1:18" ht="15.75" customHeight="1" x14ac:dyDescent="0.3">
      <c r="A1612" s="22"/>
      <c r="B1612" s="27" t="s">
        <v>21</v>
      </c>
      <c r="C1612" s="27">
        <v>1185732</v>
      </c>
      <c r="D1612" s="28">
        <v>44302</v>
      </c>
      <c r="E1612" s="27" t="s">
        <v>53</v>
      </c>
      <c r="F1612" s="27" t="s">
        <v>76</v>
      </c>
      <c r="G1612" s="27" t="s">
        <v>77</v>
      </c>
      <c r="H1612" s="27" t="s">
        <v>28</v>
      </c>
      <c r="I1612" s="29">
        <v>0.5</v>
      </c>
      <c r="J1612" s="30">
        <v>4000</v>
      </c>
      <c r="K1612" s="31">
        <f t="shared" si="12"/>
        <v>2000</v>
      </c>
      <c r="L1612" s="31">
        <f t="shared" si="13"/>
        <v>799.99999999999989</v>
      </c>
      <c r="M1612" s="32">
        <v>0.39999999999999997</v>
      </c>
      <c r="O1612" s="37"/>
      <c r="P1612" s="38"/>
      <c r="Q1612" s="33"/>
      <c r="R1612" s="34"/>
    </row>
    <row r="1613" spans="1:18" ht="15.75" customHeight="1" x14ac:dyDescent="0.3">
      <c r="A1613" s="22"/>
      <c r="B1613" s="27" t="s">
        <v>21</v>
      </c>
      <c r="C1613" s="27">
        <v>1185732</v>
      </c>
      <c r="D1613" s="28">
        <v>44302</v>
      </c>
      <c r="E1613" s="27" t="s">
        <v>53</v>
      </c>
      <c r="F1613" s="27" t="s">
        <v>76</v>
      </c>
      <c r="G1613" s="27" t="s">
        <v>77</v>
      </c>
      <c r="H1613" s="27" t="s">
        <v>29</v>
      </c>
      <c r="I1613" s="29">
        <v>0.4</v>
      </c>
      <c r="J1613" s="30">
        <v>5250</v>
      </c>
      <c r="K1613" s="31">
        <f t="shared" si="12"/>
        <v>2100</v>
      </c>
      <c r="L1613" s="31">
        <f t="shared" si="13"/>
        <v>1155</v>
      </c>
      <c r="M1613" s="32">
        <v>0.55000000000000004</v>
      </c>
      <c r="O1613" s="37"/>
      <c r="P1613" s="38"/>
      <c r="Q1613" s="33"/>
      <c r="R1613" s="34"/>
    </row>
    <row r="1614" spans="1:18" ht="15.75" customHeight="1" x14ac:dyDescent="0.3">
      <c r="A1614" s="22"/>
      <c r="B1614" s="27" t="s">
        <v>21</v>
      </c>
      <c r="C1614" s="27">
        <v>1185732</v>
      </c>
      <c r="D1614" s="28">
        <v>44331</v>
      </c>
      <c r="E1614" s="27" t="s">
        <v>53</v>
      </c>
      <c r="F1614" s="27" t="s">
        <v>76</v>
      </c>
      <c r="G1614" s="27" t="s">
        <v>77</v>
      </c>
      <c r="H1614" s="27" t="s">
        <v>24</v>
      </c>
      <c r="I1614" s="29">
        <v>0.5</v>
      </c>
      <c r="J1614" s="30">
        <v>7950</v>
      </c>
      <c r="K1614" s="31">
        <f t="shared" si="12"/>
        <v>3975</v>
      </c>
      <c r="L1614" s="31">
        <f t="shared" si="13"/>
        <v>1987.5</v>
      </c>
      <c r="M1614" s="32">
        <v>0.5</v>
      </c>
      <c r="O1614" s="37"/>
      <c r="P1614" s="38"/>
      <c r="Q1614" s="33"/>
      <c r="R1614" s="34"/>
    </row>
    <row r="1615" spans="1:18" ht="15.75" customHeight="1" x14ac:dyDescent="0.3">
      <c r="A1615" s="22"/>
      <c r="B1615" s="27" t="s">
        <v>21</v>
      </c>
      <c r="C1615" s="27">
        <v>1185732</v>
      </c>
      <c r="D1615" s="28">
        <v>44331</v>
      </c>
      <c r="E1615" s="27" t="s">
        <v>53</v>
      </c>
      <c r="F1615" s="27" t="s">
        <v>76</v>
      </c>
      <c r="G1615" s="27" t="s">
        <v>77</v>
      </c>
      <c r="H1615" s="27" t="s">
        <v>25</v>
      </c>
      <c r="I1615" s="29">
        <v>0.5</v>
      </c>
      <c r="J1615" s="30">
        <v>5000</v>
      </c>
      <c r="K1615" s="31">
        <f t="shared" si="12"/>
        <v>2500</v>
      </c>
      <c r="L1615" s="31">
        <f t="shared" si="13"/>
        <v>999.99999999999989</v>
      </c>
      <c r="M1615" s="32">
        <v>0.39999999999999997</v>
      </c>
      <c r="O1615" s="37"/>
      <c r="P1615" s="38"/>
      <c r="Q1615" s="33"/>
      <c r="R1615" s="34"/>
    </row>
    <row r="1616" spans="1:18" ht="15.75" customHeight="1" x14ac:dyDescent="0.3">
      <c r="A1616" s="22"/>
      <c r="B1616" s="27" t="s">
        <v>21</v>
      </c>
      <c r="C1616" s="27">
        <v>1185732</v>
      </c>
      <c r="D1616" s="28">
        <v>44331</v>
      </c>
      <c r="E1616" s="27" t="s">
        <v>53</v>
      </c>
      <c r="F1616" s="27" t="s">
        <v>76</v>
      </c>
      <c r="G1616" s="27" t="s">
        <v>77</v>
      </c>
      <c r="H1616" s="27" t="s">
        <v>26</v>
      </c>
      <c r="I1616" s="29">
        <v>0.45</v>
      </c>
      <c r="J1616" s="30">
        <v>4750</v>
      </c>
      <c r="K1616" s="31">
        <f t="shared" si="12"/>
        <v>2137.5</v>
      </c>
      <c r="L1616" s="31">
        <f t="shared" si="13"/>
        <v>641.25</v>
      </c>
      <c r="M1616" s="32">
        <v>0.3</v>
      </c>
      <c r="O1616" s="37"/>
      <c r="P1616" s="38"/>
      <c r="Q1616" s="33"/>
      <c r="R1616" s="34"/>
    </row>
    <row r="1617" spans="1:18" ht="15.75" customHeight="1" x14ac:dyDescent="0.3">
      <c r="A1617" s="22"/>
      <c r="B1617" s="27" t="s">
        <v>21</v>
      </c>
      <c r="C1617" s="27">
        <v>1185732</v>
      </c>
      <c r="D1617" s="28">
        <v>44331</v>
      </c>
      <c r="E1617" s="27" t="s">
        <v>53</v>
      </c>
      <c r="F1617" s="27" t="s">
        <v>76</v>
      </c>
      <c r="G1617" s="27" t="s">
        <v>77</v>
      </c>
      <c r="H1617" s="27" t="s">
        <v>27</v>
      </c>
      <c r="I1617" s="29">
        <v>0.45</v>
      </c>
      <c r="J1617" s="30">
        <v>4500</v>
      </c>
      <c r="K1617" s="31">
        <f t="shared" si="12"/>
        <v>2025</v>
      </c>
      <c r="L1617" s="31">
        <f t="shared" si="13"/>
        <v>708.75</v>
      </c>
      <c r="M1617" s="32">
        <v>0.35</v>
      </c>
      <c r="O1617" s="37"/>
      <c r="P1617" s="38"/>
      <c r="Q1617" s="33"/>
      <c r="R1617" s="34"/>
    </row>
    <row r="1618" spans="1:18" ht="15.75" customHeight="1" x14ac:dyDescent="0.3">
      <c r="A1618" s="22"/>
      <c r="B1618" s="27" t="s">
        <v>21</v>
      </c>
      <c r="C1618" s="27">
        <v>1185732</v>
      </c>
      <c r="D1618" s="28">
        <v>44331</v>
      </c>
      <c r="E1618" s="27" t="s">
        <v>53</v>
      </c>
      <c r="F1618" s="27" t="s">
        <v>76</v>
      </c>
      <c r="G1618" s="27" t="s">
        <v>77</v>
      </c>
      <c r="H1618" s="27" t="s">
        <v>28</v>
      </c>
      <c r="I1618" s="29">
        <v>0.54999999999999993</v>
      </c>
      <c r="J1618" s="30">
        <v>4750</v>
      </c>
      <c r="K1618" s="31">
        <f t="shared" si="12"/>
        <v>2612.4999999999995</v>
      </c>
      <c r="L1618" s="31">
        <f t="shared" si="13"/>
        <v>1044.9999999999998</v>
      </c>
      <c r="M1618" s="32">
        <v>0.39999999999999997</v>
      </c>
      <c r="O1618" s="37"/>
      <c r="P1618" s="38"/>
      <c r="Q1618" s="33"/>
      <c r="R1618" s="34"/>
    </row>
    <row r="1619" spans="1:18" ht="15.75" customHeight="1" x14ac:dyDescent="0.3">
      <c r="A1619" s="22"/>
      <c r="B1619" s="27" t="s">
        <v>21</v>
      </c>
      <c r="C1619" s="27">
        <v>1185732</v>
      </c>
      <c r="D1619" s="28">
        <v>44331</v>
      </c>
      <c r="E1619" s="27" t="s">
        <v>53</v>
      </c>
      <c r="F1619" s="27" t="s">
        <v>76</v>
      </c>
      <c r="G1619" s="27" t="s">
        <v>77</v>
      </c>
      <c r="H1619" s="27" t="s">
        <v>29</v>
      </c>
      <c r="I1619" s="29">
        <v>0.6</v>
      </c>
      <c r="J1619" s="30">
        <v>5750</v>
      </c>
      <c r="K1619" s="31">
        <f t="shared" si="12"/>
        <v>3450</v>
      </c>
      <c r="L1619" s="31">
        <f t="shared" si="13"/>
        <v>1897.5000000000002</v>
      </c>
      <c r="M1619" s="32">
        <v>0.55000000000000004</v>
      </c>
      <c r="O1619" s="37"/>
      <c r="P1619" s="38"/>
      <c r="Q1619" s="33"/>
      <c r="R1619" s="34"/>
    </row>
    <row r="1620" spans="1:18" ht="15.75" customHeight="1" x14ac:dyDescent="0.3">
      <c r="A1620" s="22"/>
      <c r="B1620" s="27" t="s">
        <v>21</v>
      </c>
      <c r="C1620" s="27">
        <v>1185732</v>
      </c>
      <c r="D1620" s="28">
        <v>44364</v>
      </c>
      <c r="E1620" s="27" t="s">
        <v>53</v>
      </c>
      <c r="F1620" s="27" t="s">
        <v>76</v>
      </c>
      <c r="G1620" s="27" t="s">
        <v>77</v>
      </c>
      <c r="H1620" s="27" t="s">
        <v>24</v>
      </c>
      <c r="I1620" s="29">
        <v>0.54999999999999993</v>
      </c>
      <c r="J1620" s="30">
        <v>8250</v>
      </c>
      <c r="K1620" s="31">
        <f t="shared" si="12"/>
        <v>4537.4999999999991</v>
      </c>
      <c r="L1620" s="31">
        <f t="shared" si="13"/>
        <v>2268.7499999999995</v>
      </c>
      <c r="M1620" s="32">
        <v>0.5</v>
      </c>
      <c r="O1620" s="37"/>
      <c r="P1620" s="38"/>
      <c r="Q1620" s="33"/>
      <c r="R1620" s="34"/>
    </row>
    <row r="1621" spans="1:18" ht="15.75" customHeight="1" x14ac:dyDescent="0.3">
      <c r="A1621" s="22"/>
      <c r="B1621" s="27" t="s">
        <v>21</v>
      </c>
      <c r="C1621" s="27">
        <v>1185732</v>
      </c>
      <c r="D1621" s="28">
        <v>44364</v>
      </c>
      <c r="E1621" s="27" t="s">
        <v>53</v>
      </c>
      <c r="F1621" s="27" t="s">
        <v>76</v>
      </c>
      <c r="G1621" s="27" t="s">
        <v>77</v>
      </c>
      <c r="H1621" s="27" t="s">
        <v>25</v>
      </c>
      <c r="I1621" s="29">
        <v>0.5</v>
      </c>
      <c r="J1621" s="30">
        <v>5750</v>
      </c>
      <c r="K1621" s="31">
        <f t="shared" si="12"/>
        <v>2875</v>
      </c>
      <c r="L1621" s="31">
        <f t="shared" si="13"/>
        <v>1150</v>
      </c>
      <c r="M1621" s="32">
        <v>0.39999999999999997</v>
      </c>
      <c r="O1621" s="37"/>
      <c r="P1621" s="38"/>
      <c r="Q1621" s="33"/>
      <c r="R1621" s="34"/>
    </row>
    <row r="1622" spans="1:18" ht="15.75" customHeight="1" x14ac:dyDescent="0.3">
      <c r="A1622" s="22"/>
      <c r="B1622" s="27" t="s">
        <v>21</v>
      </c>
      <c r="C1622" s="27">
        <v>1185732</v>
      </c>
      <c r="D1622" s="28">
        <v>44364</v>
      </c>
      <c r="E1622" s="27" t="s">
        <v>53</v>
      </c>
      <c r="F1622" s="27" t="s">
        <v>76</v>
      </c>
      <c r="G1622" s="27" t="s">
        <v>77</v>
      </c>
      <c r="H1622" s="27" t="s">
        <v>26</v>
      </c>
      <c r="I1622" s="29">
        <v>0.45</v>
      </c>
      <c r="J1622" s="30">
        <v>5500</v>
      </c>
      <c r="K1622" s="31">
        <f t="shared" si="12"/>
        <v>2475</v>
      </c>
      <c r="L1622" s="31">
        <f t="shared" si="13"/>
        <v>742.5</v>
      </c>
      <c r="M1622" s="32">
        <v>0.3</v>
      </c>
      <c r="O1622" s="37"/>
      <c r="P1622" s="38"/>
      <c r="Q1622" s="33"/>
      <c r="R1622" s="34"/>
    </row>
    <row r="1623" spans="1:18" ht="15.75" customHeight="1" x14ac:dyDescent="0.3">
      <c r="A1623" s="22"/>
      <c r="B1623" s="27" t="s">
        <v>21</v>
      </c>
      <c r="C1623" s="27">
        <v>1185732</v>
      </c>
      <c r="D1623" s="28">
        <v>44364</v>
      </c>
      <c r="E1623" s="27" t="s">
        <v>53</v>
      </c>
      <c r="F1623" s="27" t="s">
        <v>76</v>
      </c>
      <c r="G1623" s="27" t="s">
        <v>77</v>
      </c>
      <c r="H1623" s="27" t="s">
        <v>27</v>
      </c>
      <c r="I1623" s="29">
        <v>0.45</v>
      </c>
      <c r="J1623" s="30">
        <v>5250</v>
      </c>
      <c r="K1623" s="31">
        <f t="shared" si="12"/>
        <v>2362.5</v>
      </c>
      <c r="L1623" s="31">
        <f t="shared" si="13"/>
        <v>826.875</v>
      </c>
      <c r="M1623" s="32">
        <v>0.35</v>
      </c>
      <c r="O1623" s="37"/>
      <c r="P1623" s="38"/>
      <c r="Q1623" s="33"/>
      <c r="R1623" s="34"/>
    </row>
    <row r="1624" spans="1:18" ht="15.75" customHeight="1" x14ac:dyDescent="0.3">
      <c r="A1624" s="22"/>
      <c r="B1624" s="27" t="s">
        <v>21</v>
      </c>
      <c r="C1624" s="27">
        <v>1185732</v>
      </c>
      <c r="D1624" s="28">
        <v>44364</v>
      </c>
      <c r="E1624" s="27" t="s">
        <v>53</v>
      </c>
      <c r="F1624" s="27" t="s">
        <v>76</v>
      </c>
      <c r="G1624" s="27" t="s">
        <v>77</v>
      </c>
      <c r="H1624" s="27" t="s">
        <v>28</v>
      </c>
      <c r="I1624" s="29">
        <v>0.6</v>
      </c>
      <c r="J1624" s="30">
        <v>5250</v>
      </c>
      <c r="K1624" s="31">
        <f t="shared" si="12"/>
        <v>3150</v>
      </c>
      <c r="L1624" s="31">
        <f t="shared" si="13"/>
        <v>1260</v>
      </c>
      <c r="M1624" s="32">
        <v>0.39999999999999997</v>
      </c>
      <c r="O1624" s="37"/>
      <c r="P1624" s="38"/>
      <c r="Q1624" s="33"/>
      <c r="R1624" s="34"/>
    </row>
    <row r="1625" spans="1:18" ht="15.75" customHeight="1" x14ac:dyDescent="0.3">
      <c r="A1625" s="22"/>
      <c r="B1625" s="27" t="s">
        <v>21</v>
      </c>
      <c r="C1625" s="27">
        <v>1185732</v>
      </c>
      <c r="D1625" s="28">
        <v>44364</v>
      </c>
      <c r="E1625" s="27" t="s">
        <v>53</v>
      </c>
      <c r="F1625" s="27" t="s">
        <v>76</v>
      </c>
      <c r="G1625" s="27" t="s">
        <v>77</v>
      </c>
      <c r="H1625" s="27" t="s">
        <v>29</v>
      </c>
      <c r="I1625" s="29">
        <v>0.65</v>
      </c>
      <c r="J1625" s="30">
        <v>6750</v>
      </c>
      <c r="K1625" s="31">
        <f t="shared" si="12"/>
        <v>4387.5</v>
      </c>
      <c r="L1625" s="31">
        <f t="shared" si="13"/>
        <v>2413.125</v>
      </c>
      <c r="M1625" s="32">
        <v>0.55000000000000004</v>
      </c>
      <c r="O1625" s="37"/>
      <c r="P1625" s="38"/>
      <c r="Q1625" s="33"/>
      <c r="R1625" s="34"/>
    </row>
    <row r="1626" spans="1:18" ht="15.75" customHeight="1" x14ac:dyDescent="0.3">
      <c r="A1626" s="22"/>
      <c r="B1626" s="27" t="s">
        <v>21</v>
      </c>
      <c r="C1626" s="27">
        <v>1185732</v>
      </c>
      <c r="D1626" s="28">
        <v>44392</v>
      </c>
      <c r="E1626" s="27" t="s">
        <v>53</v>
      </c>
      <c r="F1626" s="27" t="s">
        <v>76</v>
      </c>
      <c r="G1626" s="27" t="s">
        <v>77</v>
      </c>
      <c r="H1626" s="27" t="s">
        <v>24</v>
      </c>
      <c r="I1626" s="29">
        <v>0.6</v>
      </c>
      <c r="J1626" s="30">
        <v>9000</v>
      </c>
      <c r="K1626" s="31">
        <f t="shared" si="12"/>
        <v>5400</v>
      </c>
      <c r="L1626" s="31">
        <f t="shared" si="13"/>
        <v>2700</v>
      </c>
      <c r="M1626" s="32">
        <v>0.5</v>
      </c>
      <c r="O1626" s="37"/>
      <c r="P1626" s="38"/>
      <c r="Q1626" s="33"/>
      <c r="R1626" s="34"/>
    </row>
    <row r="1627" spans="1:18" ht="15.75" customHeight="1" x14ac:dyDescent="0.3">
      <c r="A1627" s="22"/>
      <c r="B1627" s="27" t="s">
        <v>21</v>
      </c>
      <c r="C1627" s="27">
        <v>1185732</v>
      </c>
      <c r="D1627" s="28">
        <v>44392</v>
      </c>
      <c r="E1627" s="27" t="s">
        <v>53</v>
      </c>
      <c r="F1627" s="27" t="s">
        <v>76</v>
      </c>
      <c r="G1627" s="27" t="s">
        <v>77</v>
      </c>
      <c r="H1627" s="27" t="s">
        <v>25</v>
      </c>
      <c r="I1627" s="29">
        <v>0.55000000000000004</v>
      </c>
      <c r="J1627" s="30">
        <v>6500</v>
      </c>
      <c r="K1627" s="31">
        <f t="shared" si="12"/>
        <v>3575.0000000000005</v>
      </c>
      <c r="L1627" s="31">
        <f t="shared" si="13"/>
        <v>1430</v>
      </c>
      <c r="M1627" s="32">
        <v>0.39999999999999997</v>
      </c>
      <c r="O1627" s="37"/>
      <c r="P1627" s="38"/>
      <c r="Q1627" s="33"/>
      <c r="R1627" s="34"/>
    </row>
    <row r="1628" spans="1:18" ht="15.75" customHeight="1" x14ac:dyDescent="0.3">
      <c r="A1628" s="22"/>
      <c r="B1628" s="27" t="s">
        <v>21</v>
      </c>
      <c r="C1628" s="27">
        <v>1185732</v>
      </c>
      <c r="D1628" s="28">
        <v>44392</v>
      </c>
      <c r="E1628" s="27" t="s">
        <v>53</v>
      </c>
      <c r="F1628" s="27" t="s">
        <v>76</v>
      </c>
      <c r="G1628" s="27" t="s">
        <v>77</v>
      </c>
      <c r="H1628" s="27" t="s">
        <v>26</v>
      </c>
      <c r="I1628" s="29">
        <v>0.5</v>
      </c>
      <c r="J1628" s="30">
        <v>5750</v>
      </c>
      <c r="K1628" s="31">
        <f t="shared" si="12"/>
        <v>2875</v>
      </c>
      <c r="L1628" s="31">
        <f t="shared" si="13"/>
        <v>862.5</v>
      </c>
      <c r="M1628" s="32">
        <v>0.3</v>
      </c>
      <c r="O1628" s="37"/>
      <c r="P1628" s="38"/>
      <c r="Q1628" s="33"/>
      <c r="R1628" s="34"/>
    </row>
    <row r="1629" spans="1:18" ht="15.75" customHeight="1" x14ac:dyDescent="0.3">
      <c r="A1629" s="22"/>
      <c r="B1629" s="27" t="s">
        <v>21</v>
      </c>
      <c r="C1629" s="27">
        <v>1185732</v>
      </c>
      <c r="D1629" s="28">
        <v>44392</v>
      </c>
      <c r="E1629" s="27" t="s">
        <v>53</v>
      </c>
      <c r="F1629" s="27" t="s">
        <v>76</v>
      </c>
      <c r="G1629" s="27" t="s">
        <v>77</v>
      </c>
      <c r="H1629" s="27" t="s">
        <v>27</v>
      </c>
      <c r="I1629" s="29">
        <v>0.5</v>
      </c>
      <c r="J1629" s="30">
        <v>5250</v>
      </c>
      <c r="K1629" s="31">
        <f t="shared" si="12"/>
        <v>2625</v>
      </c>
      <c r="L1629" s="31">
        <f t="shared" si="13"/>
        <v>918.74999999999989</v>
      </c>
      <c r="M1629" s="32">
        <v>0.35</v>
      </c>
      <c r="O1629" s="37"/>
      <c r="P1629" s="38"/>
      <c r="Q1629" s="33"/>
      <c r="R1629" s="34"/>
    </row>
    <row r="1630" spans="1:18" ht="15.75" customHeight="1" x14ac:dyDescent="0.3">
      <c r="A1630" s="22"/>
      <c r="B1630" s="27" t="s">
        <v>21</v>
      </c>
      <c r="C1630" s="27">
        <v>1185732</v>
      </c>
      <c r="D1630" s="28">
        <v>44392</v>
      </c>
      <c r="E1630" s="27" t="s">
        <v>53</v>
      </c>
      <c r="F1630" s="27" t="s">
        <v>76</v>
      </c>
      <c r="G1630" s="27" t="s">
        <v>77</v>
      </c>
      <c r="H1630" s="27" t="s">
        <v>28</v>
      </c>
      <c r="I1630" s="29">
        <v>0.6</v>
      </c>
      <c r="J1630" s="30">
        <v>5500</v>
      </c>
      <c r="K1630" s="31">
        <f t="shared" si="12"/>
        <v>3300</v>
      </c>
      <c r="L1630" s="31">
        <f t="shared" si="13"/>
        <v>1320</v>
      </c>
      <c r="M1630" s="32">
        <v>0.39999999999999997</v>
      </c>
      <c r="O1630" s="37"/>
      <c r="P1630" s="38"/>
      <c r="Q1630" s="33"/>
      <c r="R1630" s="34"/>
    </row>
    <row r="1631" spans="1:18" ht="15.75" customHeight="1" x14ac:dyDescent="0.3">
      <c r="A1631" s="22"/>
      <c r="B1631" s="27" t="s">
        <v>21</v>
      </c>
      <c r="C1631" s="27">
        <v>1185732</v>
      </c>
      <c r="D1631" s="28">
        <v>44392</v>
      </c>
      <c r="E1631" s="27" t="s">
        <v>53</v>
      </c>
      <c r="F1631" s="27" t="s">
        <v>76</v>
      </c>
      <c r="G1631" s="27" t="s">
        <v>77</v>
      </c>
      <c r="H1631" s="27" t="s">
        <v>29</v>
      </c>
      <c r="I1631" s="29">
        <v>0.65</v>
      </c>
      <c r="J1631" s="30">
        <v>7250</v>
      </c>
      <c r="K1631" s="31">
        <f t="shared" si="12"/>
        <v>4712.5</v>
      </c>
      <c r="L1631" s="31">
        <f t="shared" si="13"/>
        <v>2591.875</v>
      </c>
      <c r="M1631" s="32">
        <v>0.55000000000000004</v>
      </c>
      <c r="O1631" s="37"/>
      <c r="P1631" s="38"/>
      <c r="Q1631" s="33"/>
      <c r="R1631" s="34"/>
    </row>
    <row r="1632" spans="1:18" ht="15.75" customHeight="1" x14ac:dyDescent="0.3">
      <c r="A1632" s="22"/>
      <c r="B1632" s="27" t="s">
        <v>21</v>
      </c>
      <c r="C1632" s="27">
        <v>1185732</v>
      </c>
      <c r="D1632" s="28">
        <v>44424</v>
      </c>
      <c r="E1632" s="27" t="s">
        <v>53</v>
      </c>
      <c r="F1632" s="27" t="s">
        <v>76</v>
      </c>
      <c r="G1632" s="27" t="s">
        <v>77</v>
      </c>
      <c r="H1632" s="27" t="s">
        <v>24</v>
      </c>
      <c r="I1632" s="29">
        <v>0.6</v>
      </c>
      <c r="J1632" s="30">
        <v>8750</v>
      </c>
      <c r="K1632" s="31">
        <f t="shared" si="12"/>
        <v>5250</v>
      </c>
      <c r="L1632" s="31">
        <f t="shared" si="13"/>
        <v>2625</v>
      </c>
      <c r="M1632" s="32">
        <v>0.5</v>
      </c>
      <c r="O1632" s="37"/>
      <c r="P1632" s="38"/>
      <c r="Q1632" s="33"/>
      <c r="R1632" s="34"/>
    </row>
    <row r="1633" spans="1:18" ht="15.75" customHeight="1" x14ac:dyDescent="0.3">
      <c r="A1633" s="22"/>
      <c r="B1633" s="27" t="s">
        <v>21</v>
      </c>
      <c r="C1633" s="27">
        <v>1185732</v>
      </c>
      <c r="D1633" s="28">
        <v>44424</v>
      </c>
      <c r="E1633" s="27" t="s">
        <v>53</v>
      </c>
      <c r="F1633" s="27" t="s">
        <v>76</v>
      </c>
      <c r="G1633" s="27" t="s">
        <v>77</v>
      </c>
      <c r="H1633" s="27" t="s">
        <v>25</v>
      </c>
      <c r="I1633" s="29">
        <v>0.55000000000000004</v>
      </c>
      <c r="J1633" s="30">
        <v>6500</v>
      </c>
      <c r="K1633" s="31">
        <f t="shared" si="12"/>
        <v>3575.0000000000005</v>
      </c>
      <c r="L1633" s="31">
        <f t="shared" si="13"/>
        <v>1430</v>
      </c>
      <c r="M1633" s="32">
        <v>0.39999999999999997</v>
      </c>
      <c r="O1633" s="37"/>
      <c r="P1633" s="38"/>
      <c r="Q1633" s="33"/>
      <c r="R1633" s="34"/>
    </row>
    <row r="1634" spans="1:18" ht="15.75" customHeight="1" x14ac:dyDescent="0.3">
      <c r="A1634" s="22"/>
      <c r="B1634" s="27" t="s">
        <v>21</v>
      </c>
      <c r="C1634" s="27">
        <v>1185732</v>
      </c>
      <c r="D1634" s="28">
        <v>44424</v>
      </c>
      <c r="E1634" s="27" t="s">
        <v>53</v>
      </c>
      <c r="F1634" s="27" t="s">
        <v>76</v>
      </c>
      <c r="G1634" s="27" t="s">
        <v>77</v>
      </c>
      <c r="H1634" s="27" t="s">
        <v>26</v>
      </c>
      <c r="I1634" s="29">
        <v>0.45000000000000007</v>
      </c>
      <c r="J1634" s="30">
        <v>5750</v>
      </c>
      <c r="K1634" s="31">
        <f t="shared" si="12"/>
        <v>2587.5000000000005</v>
      </c>
      <c r="L1634" s="31">
        <f t="shared" si="13"/>
        <v>776.25000000000011</v>
      </c>
      <c r="M1634" s="32">
        <v>0.3</v>
      </c>
      <c r="O1634" s="37"/>
      <c r="P1634" s="38"/>
      <c r="Q1634" s="33"/>
      <c r="R1634" s="34"/>
    </row>
    <row r="1635" spans="1:18" ht="15.75" customHeight="1" x14ac:dyDescent="0.3">
      <c r="A1635" s="22"/>
      <c r="B1635" s="27" t="s">
        <v>21</v>
      </c>
      <c r="C1635" s="27">
        <v>1185732</v>
      </c>
      <c r="D1635" s="28">
        <v>44424</v>
      </c>
      <c r="E1635" s="27" t="s">
        <v>53</v>
      </c>
      <c r="F1635" s="27" t="s">
        <v>76</v>
      </c>
      <c r="G1635" s="27" t="s">
        <v>77</v>
      </c>
      <c r="H1635" s="27" t="s">
        <v>27</v>
      </c>
      <c r="I1635" s="29">
        <v>0.35</v>
      </c>
      <c r="J1635" s="30">
        <v>5250</v>
      </c>
      <c r="K1635" s="31">
        <f t="shared" si="12"/>
        <v>1837.4999999999998</v>
      </c>
      <c r="L1635" s="31">
        <f t="shared" si="13"/>
        <v>643.12499999999989</v>
      </c>
      <c r="M1635" s="32">
        <v>0.35</v>
      </c>
      <c r="O1635" s="37"/>
      <c r="P1635" s="38"/>
      <c r="Q1635" s="33"/>
      <c r="R1635" s="34"/>
    </row>
    <row r="1636" spans="1:18" ht="15.75" customHeight="1" x14ac:dyDescent="0.3">
      <c r="A1636" s="22"/>
      <c r="B1636" s="27" t="s">
        <v>21</v>
      </c>
      <c r="C1636" s="27">
        <v>1185732</v>
      </c>
      <c r="D1636" s="28">
        <v>44424</v>
      </c>
      <c r="E1636" s="27" t="s">
        <v>53</v>
      </c>
      <c r="F1636" s="27" t="s">
        <v>76</v>
      </c>
      <c r="G1636" s="27" t="s">
        <v>77</v>
      </c>
      <c r="H1636" s="27" t="s">
        <v>28</v>
      </c>
      <c r="I1636" s="29">
        <v>0.45000000000000007</v>
      </c>
      <c r="J1636" s="30">
        <v>5000</v>
      </c>
      <c r="K1636" s="31">
        <f t="shared" si="12"/>
        <v>2250.0000000000005</v>
      </c>
      <c r="L1636" s="31">
        <f t="shared" si="13"/>
        <v>900.00000000000011</v>
      </c>
      <c r="M1636" s="32">
        <v>0.39999999999999997</v>
      </c>
      <c r="O1636" s="37"/>
      <c r="P1636" s="38"/>
      <c r="Q1636" s="33"/>
      <c r="R1636" s="34"/>
    </row>
    <row r="1637" spans="1:18" ht="15.75" customHeight="1" x14ac:dyDescent="0.3">
      <c r="A1637" s="22"/>
      <c r="B1637" s="27" t="s">
        <v>21</v>
      </c>
      <c r="C1637" s="27">
        <v>1185732</v>
      </c>
      <c r="D1637" s="28">
        <v>44424</v>
      </c>
      <c r="E1637" s="27" t="s">
        <v>53</v>
      </c>
      <c r="F1637" s="27" t="s">
        <v>76</v>
      </c>
      <c r="G1637" s="27" t="s">
        <v>77</v>
      </c>
      <c r="H1637" s="27" t="s">
        <v>29</v>
      </c>
      <c r="I1637" s="29">
        <v>0.50000000000000011</v>
      </c>
      <c r="J1637" s="30">
        <v>6750</v>
      </c>
      <c r="K1637" s="31">
        <f t="shared" si="12"/>
        <v>3375.0000000000009</v>
      </c>
      <c r="L1637" s="31">
        <f t="shared" si="13"/>
        <v>1856.2500000000007</v>
      </c>
      <c r="M1637" s="32">
        <v>0.55000000000000004</v>
      </c>
      <c r="O1637" s="37"/>
      <c r="P1637" s="38"/>
      <c r="Q1637" s="33"/>
      <c r="R1637" s="34"/>
    </row>
    <row r="1638" spans="1:18" ht="15.75" customHeight="1" x14ac:dyDescent="0.3">
      <c r="A1638" s="22"/>
      <c r="B1638" s="27" t="s">
        <v>21</v>
      </c>
      <c r="C1638" s="27">
        <v>1185732</v>
      </c>
      <c r="D1638" s="28">
        <v>44454</v>
      </c>
      <c r="E1638" s="27" t="s">
        <v>53</v>
      </c>
      <c r="F1638" s="27" t="s">
        <v>76</v>
      </c>
      <c r="G1638" s="27" t="s">
        <v>77</v>
      </c>
      <c r="H1638" s="27" t="s">
        <v>24</v>
      </c>
      <c r="I1638" s="29">
        <v>0.45000000000000007</v>
      </c>
      <c r="J1638" s="30">
        <v>8000</v>
      </c>
      <c r="K1638" s="31">
        <f t="shared" si="12"/>
        <v>3600.0000000000005</v>
      </c>
      <c r="L1638" s="31">
        <f t="shared" si="13"/>
        <v>1800.0000000000002</v>
      </c>
      <c r="M1638" s="32">
        <v>0.5</v>
      </c>
      <c r="O1638" s="37"/>
      <c r="P1638" s="38"/>
      <c r="Q1638" s="33"/>
      <c r="R1638" s="34"/>
    </row>
    <row r="1639" spans="1:18" ht="15.75" customHeight="1" x14ac:dyDescent="0.3">
      <c r="A1639" s="22"/>
      <c r="B1639" s="27" t="s">
        <v>21</v>
      </c>
      <c r="C1639" s="27">
        <v>1185732</v>
      </c>
      <c r="D1639" s="28">
        <v>44454</v>
      </c>
      <c r="E1639" s="27" t="s">
        <v>53</v>
      </c>
      <c r="F1639" s="27" t="s">
        <v>76</v>
      </c>
      <c r="G1639" s="27" t="s">
        <v>77</v>
      </c>
      <c r="H1639" s="27" t="s">
        <v>25</v>
      </c>
      <c r="I1639" s="29">
        <v>0.40000000000000013</v>
      </c>
      <c r="J1639" s="30">
        <v>6000</v>
      </c>
      <c r="K1639" s="31">
        <f t="shared" si="12"/>
        <v>2400.0000000000009</v>
      </c>
      <c r="L1639" s="31">
        <f t="shared" si="13"/>
        <v>960.00000000000023</v>
      </c>
      <c r="M1639" s="32">
        <v>0.39999999999999997</v>
      </c>
      <c r="O1639" s="37"/>
      <c r="P1639" s="38"/>
      <c r="Q1639" s="33"/>
      <c r="R1639" s="34"/>
    </row>
    <row r="1640" spans="1:18" ht="15.75" customHeight="1" x14ac:dyDescent="0.3">
      <c r="A1640" s="22"/>
      <c r="B1640" s="27" t="s">
        <v>21</v>
      </c>
      <c r="C1640" s="27">
        <v>1185732</v>
      </c>
      <c r="D1640" s="28">
        <v>44454</v>
      </c>
      <c r="E1640" s="27" t="s">
        <v>53</v>
      </c>
      <c r="F1640" s="27" t="s">
        <v>76</v>
      </c>
      <c r="G1640" s="27" t="s">
        <v>77</v>
      </c>
      <c r="H1640" s="27" t="s">
        <v>26</v>
      </c>
      <c r="I1640" s="29">
        <v>0.35</v>
      </c>
      <c r="J1640" s="30">
        <v>5000</v>
      </c>
      <c r="K1640" s="31">
        <f t="shared" si="12"/>
        <v>1750</v>
      </c>
      <c r="L1640" s="31">
        <f t="shared" si="13"/>
        <v>525</v>
      </c>
      <c r="M1640" s="32">
        <v>0.3</v>
      </c>
      <c r="O1640" s="37"/>
      <c r="P1640" s="38"/>
      <c r="Q1640" s="33"/>
      <c r="R1640" s="34"/>
    </row>
    <row r="1641" spans="1:18" ht="15.75" customHeight="1" x14ac:dyDescent="0.3">
      <c r="A1641" s="22"/>
      <c r="B1641" s="27" t="s">
        <v>21</v>
      </c>
      <c r="C1641" s="27">
        <v>1185732</v>
      </c>
      <c r="D1641" s="28">
        <v>44454</v>
      </c>
      <c r="E1641" s="27" t="s">
        <v>53</v>
      </c>
      <c r="F1641" s="27" t="s">
        <v>76</v>
      </c>
      <c r="G1641" s="27" t="s">
        <v>77</v>
      </c>
      <c r="H1641" s="27" t="s">
        <v>27</v>
      </c>
      <c r="I1641" s="29">
        <v>0.35</v>
      </c>
      <c r="J1641" s="30">
        <v>4750</v>
      </c>
      <c r="K1641" s="31">
        <f t="shared" si="12"/>
        <v>1662.5</v>
      </c>
      <c r="L1641" s="31">
        <f t="shared" si="13"/>
        <v>581.875</v>
      </c>
      <c r="M1641" s="32">
        <v>0.35</v>
      </c>
      <c r="O1641" s="37"/>
      <c r="P1641" s="38"/>
      <c r="Q1641" s="33"/>
      <c r="R1641" s="34"/>
    </row>
    <row r="1642" spans="1:18" ht="15.75" customHeight="1" x14ac:dyDescent="0.3">
      <c r="A1642" s="22"/>
      <c r="B1642" s="27" t="s">
        <v>21</v>
      </c>
      <c r="C1642" s="27">
        <v>1185732</v>
      </c>
      <c r="D1642" s="28">
        <v>44454</v>
      </c>
      <c r="E1642" s="27" t="s">
        <v>53</v>
      </c>
      <c r="F1642" s="27" t="s">
        <v>76</v>
      </c>
      <c r="G1642" s="27" t="s">
        <v>77</v>
      </c>
      <c r="H1642" s="27" t="s">
        <v>28</v>
      </c>
      <c r="I1642" s="29">
        <v>0.45000000000000007</v>
      </c>
      <c r="J1642" s="30">
        <v>4750</v>
      </c>
      <c r="K1642" s="31">
        <f t="shared" si="12"/>
        <v>2137.5000000000005</v>
      </c>
      <c r="L1642" s="31">
        <f t="shared" si="13"/>
        <v>855.00000000000011</v>
      </c>
      <c r="M1642" s="32">
        <v>0.39999999999999997</v>
      </c>
      <c r="O1642" s="37"/>
      <c r="P1642" s="38"/>
      <c r="Q1642" s="33"/>
      <c r="R1642" s="34"/>
    </row>
    <row r="1643" spans="1:18" ht="15.75" customHeight="1" x14ac:dyDescent="0.3">
      <c r="A1643" s="22"/>
      <c r="B1643" s="27" t="s">
        <v>21</v>
      </c>
      <c r="C1643" s="27">
        <v>1185732</v>
      </c>
      <c r="D1643" s="28">
        <v>44454</v>
      </c>
      <c r="E1643" s="27" t="s">
        <v>53</v>
      </c>
      <c r="F1643" s="27" t="s">
        <v>76</v>
      </c>
      <c r="G1643" s="27" t="s">
        <v>77</v>
      </c>
      <c r="H1643" s="27" t="s">
        <v>29</v>
      </c>
      <c r="I1643" s="29">
        <v>0.50000000000000011</v>
      </c>
      <c r="J1643" s="30">
        <v>5750</v>
      </c>
      <c r="K1643" s="31">
        <f t="shared" si="12"/>
        <v>2875.0000000000005</v>
      </c>
      <c r="L1643" s="31">
        <f t="shared" si="13"/>
        <v>1581.2500000000005</v>
      </c>
      <c r="M1643" s="32">
        <v>0.55000000000000004</v>
      </c>
      <c r="O1643" s="37"/>
      <c r="P1643" s="38"/>
      <c r="Q1643" s="33"/>
      <c r="R1643" s="34"/>
    </row>
    <row r="1644" spans="1:18" ht="15.75" customHeight="1" x14ac:dyDescent="0.3">
      <c r="A1644" s="22"/>
      <c r="B1644" s="27" t="s">
        <v>21</v>
      </c>
      <c r="C1644" s="27">
        <v>1185732</v>
      </c>
      <c r="D1644" s="28">
        <v>44486</v>
      </c>
      <c r="E1644" s="27" t="s">
        <v>53</v>
      </c>
      <c r="F1644" s="27" t="s">
        <v>76</v>
      </c>
      <c r="G1644" s="27" t="s">
        <v>77</v>
      </c>
      <c r="H1644" s="27" t="s">
        <v>24</v>
      </c>
      <c r="I1644" s="29">
        <v>0.50000000000000011</v>
      </c>
      <c r="J1644" s="30">
        <v>7500</v>
      </c>
      <c r="K1644" s="31">
        <f t="shared" si="12"/>
        <v>3750.0000000000009</v>
      </c>
      <c r="L1644" s="31">
        <f t="shared" si="13"/>
        <v>1875.0000000000005</v>
      </c>
      <c r="M1644" s="32">
        <v>0.5</v>
      </c>
      <c r="O1644" s="37"/>
      <c r="P1644" s="38"/>
      <c r="Q1644" s="33"/>
      <c r="R1644" s="34"/>
    </row>
    <row r="1645" spans="1:18" ht="15.75" customHeight="1" x14ac:dyDescent="0.3">
      <c r="A1645" s="22"/>
      <c r="B1645" s="27" t="s">
        <v>21</v>
      </c>
      <c r="C1645" s="27">
        <v>1185732</v>
      </c>
      <c r="D1645" s="28">
        <v>44486</v>
      </c>
      <c r="E1645" s="27" t="s">
        <v>53</v>
      </c>
      <c r="F1645" s="27" t="s">
        <v>76</v>
      </c>
      <c r="G1645" s="27" t="s">
        <v>77</v>
      </c>
      <c r="H1645" s="27" t="s">
        <v>25</v>
      </c>
      <c r="I1645" s="29">
        <v>0.40000000000000013</v>
      </c>
      <c r="J1645" s="30">
        <v>5750</v>
      </c>
      <c r="K1645" s="31">
        <f t="shared" si="12"/>
        <v>2300.0000000000009</v>
      </c>
      <c r="L1645" s="31">
        <f t="shared" si="13"/>
        <v>920.00000000000034</v>
      </c>
      <c r="M1645" s="32">
        <v>0.39999999999999997</v>
      </c>
      <c r="O1645" s="37"/>
      <c r="P1645" s="38"/>
      <c r="Q1645" s="33"/>
      <c r="R1645" s="34"/>
    </row>
    <row r="1646" spans="1:18" ht="15.75" customHeight="1" x14ac:dyDescent="0.3">
      <c r="A1646" s="22"/>
      <c r="B1646" s="27" t="s">
        <v>21</v>
      </c>
      <c r="C1646" s="27">
        <v>1185732</v>
      </c>
      <c r="D1646" s="28">
        <v>44486</v>
      </c>
      <c r="E1646" s="27" t="s">
        <v>53</v>
      </c>
      <c r="F1646" s="27" t="s">
        <v>76</v>
      </c>
      <c r="G1646" s="27" t="s">
        <v>77</v>
      </c>
      <c r="H1646" s="27" t="s">
        <v>26</v>
      </c>
      <c r="I1646" s="29">
        <v>0.40000000000000013</v>
      </c>
      <c r="J1646" s="30">
        <v>4250</v>
      </c>
      <c r="K1646" s="31">
        <f t="shared" si="12"/>
        <v>1700.0000000000005</v>
      </c>
      <c r="L1646" s="31">
        <f t="shared" si="13"/>
        <v>510.00000000000011</v>
      </c>
      <c r="M1646" s="32">
        <v>0.3</v>
      </c>
      <c r="O1646" s="37"/>
      <c r="P1646" s="38"/>
      <c r="Q1646" s="33"/>
      <c r="R1646" s="34"/>
    </row>
    <row r="1647" spans="1:18" ht="15.75" customHeight="1" x14ac:dyDescent="0.3">
      <c r="A1647" s="22"/>
      <c r="B1647" s="27" t="s">
        <v>21</v>
      </c>
      <c r="C1647" s="27">
        <v>1185732</v>
      </c>
      <c r="D1647" s="28">
        <v>44486</v>
      </c>
      <c r="E1647" s="27" t="s">
        <v>53</v>
      </c>
      <c r="F1647" s="27" t="s">
        <v>76</v>
      </c>
      <c r="G1647" s="27" t="s">
        <v>77</v>
      </c>
      <c r="H1647" s="27" t="s">
        <v>27</v>
      </c>
      <c r="I1647" s="29">
        <v>0.40000000000000013</v>
      </c>
      <c r="J1647" s="30">
        <v>4000</v>
      </c>
      <c r="K1647" s="31">
        <f t="shared" si="12"/>
        <v>1600.0000000000005</v>
      </c>
      <c r="L1647" s="31">
        <f t="shared" si="13"/>
        <v>560.00000000000011</v>
      </c>
      <c r="M1647" s="32">
        <v>0.35</v>
      </c>
      <c r="O1647" s="37"/>
      <c r="P1647" s="38"/>
      <c r="Q1647" s="33"/>
      <c r="R1647" s="34"/>
    </row>
    <row r="1648" spans="1:18" ht="15.75" customHeight="1" x14ac:dyDescent="0.3">
      <c r="A1648" s="22"/>
      <c r="B1648" s="27" t="s">
        <v>21</v>
      </c>
      <c r="C1648" s="27">
        <v>1185732</v>
      </c>
      <c r="D1648" s="28">
        <v>44486</v>
      </c>
      <c r="E1648" s="27" t="s">
        <v>53</v>
      </c>
      <c r="F1648" s="27" t="s">
        <v>76</v>
      </c>
      <c r="G1648" s="27" t="s">
        <v>77</v>
      </c>
      <c r="H1648" s="27" t="s">
        <v>28</v>
      </c>
      <c r="I1648" s="29">
        <v>0.50000000000000011</v>
      </c>
      <c r="J1648" s="30">
        <v>4000</v>
      </c>
      <c r="K1648" s="31">
        <f t="shared" si="12"/>
        <v>2000.0000000000005</v>
      </c>
      <c r="L1648" s="31">
        <f t="shared" si="13"/>
        <v>800.00000000000011</v>
      </c>
      <c r="M1648" s="32">
        <v>0.39999999999999997</v>
      </c>
      <c r="O1648" s="37"/>
      <c r="P1648" s="38"/>
      <c r="Q1648" s="33"/>
      <c r="R1648" s="34"/>
    </row>
    <row r="1649" spans="1:18" ht="15.75" customHeight="1" x14ac:dyDescent="0.3">
      <c r="A1649" s="22"/>
      <c r="B1649" s="27" t="s">
        <v>21</v>
      </c>
      <c r="C1649" s="27">
        <v>1185732</v>
      </c>
      <c r="D1649" s="28">
        <v>44486</v>
      </c>
      <c r="E1649" s="27" t="s">
        <v>53</v>
      </c>
      <c r="F1649" s="27" t="s">
        <v>76</v>
      </c>
      <c r="G1649" s="27" t="s">
        <v>77</v>
      </c>
      <c r="H1649" s="27" t="s">
        <v>29</v>
      </c>
      <c r="I1649" s="29">
        <v>0.55000000000000004</v>
      </c>
      <c r="J1649" s="30">
        <v>5250</v>
      </c>
      <c r="K1649" s="31">
        <f t="shared" si="12"/>
        <v>2887.5000000000005</v>
      </c>
      <c r="L1649" s="31">
        <f t="shared" si="13"/>
        <v>1588.1250000000005</v>
      </c>
      <c r="M1649" s="32">
        <v>0.55000000000000004</v>
      </c>
      <c r="O1649" s="37"/>
      <c r="P1649" s="38"/>
      <c r="Q1649" s="33"/>
      <c r="R1649" s="34"/>
    </row>
    <row r="1650" spans="1:18" ht="15.75" customHeight="1" x14ac:dyDescent="0.3">
      <c r="A1650" s="22"/>
      <c r="B1650" s="27" t="s">
        <v>21</v>
      </c>
      <c r="C1650" s="27">
        <v>1185732</v>
      </c>
      <c r="D1650" s="28">
        <v>44516</v>
      </c>
      <c r="E1650" s="27" t="s">
        <v>53</v>
      </c>
      <c r="F1650" s="27" t="s">
        <v>76</v>
      </c>
      <c r="G1650" s="27" t="s">
        <v>77</v>
      </c>
      <c r="H1650" s="27" t="s">
        <v>24</v>
      </c>
      <c r="I1650" s="29">
        <v>0.50000000000000011</v>
      </c>
      <c r="J1650" s="30">
        <v>6750</v>
      </c>
      <c r="K1650" s="31">
        <f t="shared" si="12"/>
        <v>3375.0000000000009</v>
      </c>
      <c r="L1650" s="31">
        <f t="shared" si="13"/>
        <v>1687.5000000000005</v>
      </c>
      <c r="M1650" s="32">
        <v>0.5</v>
      </c>
      <c r="O1650" s="37"/>
      <c r="P1650" s="38"/>
      <c r="Q1650" s="33"/>
      <c r="R1650" s="34"/>
    </row>
    <row r="1651" spans="1:18" ht="15.75" customHeight="1" x14ac:dyDescent="0.3">
      <c r="A1651" s="22"/>
      <c r="B1651" s="27" t="s">
        <v>21</v>
      </c>
      <c r="C1651" s="27">
        <v>1185732</v>
      </c>
      <c r="D1651" s="28">
        <v>44516</v>
      </c>
      <c r="E1651" s="27" t="s">
        <v>53</v>
      </c>
      <c r="F1651" s="27" t="s">
        <v>76</v>
      </c>
      <c r="G1651" s="27" t="s">
        <v>77</v>
      </c>
      <c r="H1651" s="27" t="s">
        <v>25</v>
      </c>
      <c r="I1651" s="29">
        <v>0.45000000000000012</v>
      </c>
      <c r="J1651" s="30">
        <v>5000</v>
      </c>
      <c r="K1651" s="31">
        <f t="shared" si="12"/>
        <v>2250.0000000000005</v>
      </c>
      <c r="L1651" s="31">
        <f t="shared" si="13"/>
        <v>900.00000000000011</v>
      </c>
      <c r="M1651" s="32">
        <v>0.39999999999999997</v>
      </c>
      <c r="O1651" s="37"/>
      <c r="P1651" s="38"/>
      <c r="Q1651" s="33"/>
      <c r="R1651" s="34"/>
    </row>
    <row r="1652" spans="1:18" ht="15.75" customHeight="1" x14ac:dyDescent="0.3">
      <c r="A1652" s="22"/>
      <c r="B1652" s="27" t="s">
        <v>21</v>
      </c>
      <c r="C1652" s="27">
        <v>1185732</v>
      </c>
      <c r="D1652" s="28">
        <v>44516</v>
      </c>
      <c r="E1652" s="27" t="s">
        <v>53</v>
      </c>
      <c r="F1652" s="27" t="s">
        <v>76</v>
      </c>
      <c r="G1652" s="27" t="s">
        <v>77</v>
      </c>
      <c r="H1652" s="27" t="s">
        <v>26</v>
      </c>
      <c r="I1652" s="29">
        <v>0.45000000000000012</v>
      </c>
      <c r="J1652" s="30">
        <v>4450</v>
      </c>
      <c r="K1652" s="31">
        <f t="shared" si="12"/>
        <v>2002.5000000000005</v>
      </c>
      <c r="L1652" s="31">
        <f t="shared" si="13"/>
        <v>600.75000000000011</v>
      </c>
      <c r="M1652" s="32">
        <v>0.3</v>
      </c>
      <c r="O1652" s="37"/>
      <c r="P1652" s="38"/>
      <c r="Q1652" s="33"/>
      <c r="R1652" s="34"/>
    </row>
    <row r="1653" spans="1:18" ht="15.75" customHeight="1" x14ac:dyDescent="0.3">
      <c r="A1653" s="22"/>
      <c r="B1653" s="27" t="s">
        <v>21</v>
      </c>
      <c r="C1653" s="27">
        <v>1185732</v>
      </c>
      <c r="D1653" s="28">
        <v>44516</v>
      </c>
      <c r="E1653" s="27" t="s">
        <v>53</v>
      </c>
      <c r="F1653" s="27" t="s">
        <v>76</v>
      </c>
      <c r="G1653" s="27" t="s">
        <v>77</v>
      </c>
      <c r="H1653" s="27" t="s">
        <v>27</v>
      </c>
      <c r="I1653" s="29">
        <v>0.45000000000000012</v>
      </c>
      <c r="J1653" s="30">
        <v>4750</v>
      </c>
      <c r="K1653" s="31">
        <f t="shared" si="12"/>
        <v>2137.5000000000005</v>
      </c>
      <c r="L1653" s="31">
        <f t="shared" si="13"/>
        <v>748.12500000000011</v>
      </c>
      <c r="M1653" s="32">
        <v>0.35</v>
      </c>
      <c r="O1653" s="37"/>
      <c r="P1653" s="38"/>
      <c r="Q1653" s="33"/>
      <c r="R1653" s="34"/>
    </row>
    <row r="1654" spans="1:18" ht="15.75" customHeight="1" x14ac:dyDescent="0.3">
      <c r="A1654" s="22"/>
      <c r="B1654" s="27" t="s">
        <v>21</v>
      </c>
      <c r="C1654" s="27">
        <v>1185732</v>
      </c>
      <c r="D1654" s="28">
        <v>44516</v>
      </c>
      <c r="E1654" s="27" t="s">
        <v>53</v>
      </c>
      <c r="F1654" s="27" t="s">
        <v>76</v>
      </c>
      <c r="G1654" s="27" t="s">
        <v>77</v>
      </c>
      <c r="H1654" s="27" t="s">
        <v>28</v>
      </c>
      <c r="I1654" s="29">
        <v>0.6</v>
      </c>
      <c r="J1654" s="30">
        <v>4500</v>
      </c>
      <c r="K1654" s="31">
        <f t="shared" si="12"/>
        <v>2700</v>
      </c>
      <c r="L1654" s="31">
        <f t="shared" si="13"/>
        <v>1080</v>
      </c>
      <c r="M1654" s="32">
        <v>0.39999999999999997</v>
      </c>
      <c r="O1654" s="37"/>
      <c r="P1654" s="38"/>
      <c r="Q1654" s="33"/>
      <c r="R1654" s="34"/>
    </row>
    <row r="1655" spans="1:18" ht="15.75" customHeight="1" x14ac:dyDescent="0.3">
      <c r="A1655" s="22"/>
      <c r="B1655" s="27" t="s">
        <v>21</v>
      </c>
      <c r="C1655" s="27">
        <v>1185732</v>
      </c>
      <c r="D1655" s="28">
        <v>44516</v>
      </c>
      <c r="E1655" s="27" t="s">
        <v>53</v>
      </c>
      <c r="F1655" s="27" t="s">
        <v>76</v>
      </c>
      <c r="G1655" s="27" t="s">
        <v>77</v>
      </c>
      <c r="H1655" s="27" t="s">
        <v>29</v>
      </c>
      <c r="I1655" s="29">
        <v>0.64999999999999991</v>
      </c>
      <c r="J1655" s="30">
        <v>6250</v>
      </c>
      <c r="K1655" s="31">
        <f t="shared" si="12"/>
        <v>4062.4999999999995</v>
      </c>
      <c r="L1655" s="31">
        <f t="shared" si="13"/>
        <v>2234.375</v>
      </c>
      <c r="M1655" s="32">
        <v>0.55000000000000004</v>
      </c>
      <c r="O1655" s="37"/>
      <c r="P1655" s="38"/>
      <c r="Q1655" s="33"/>
      <c r="R1655" s="34"/>
    </row>
    <row r="1656" spans="1:18" ht="15.75" customHeight="1" x14ac:dyDescent="0.3">
      <c r="A1656" s="22"/>
      <c r="B1656" s="27" t="s">
        <v>21</v>
      </c>
      <c r="C1656" s="27">
        <v>1185732</v>
      </c>
      <c r="D1656" s="28">
        <v>44545</v>
      </c>
      <c r="E1656" s="27" t="s">
        <v>53</v>
      </c>
      <c r="F1656" s="27" t="s">
        <v>76</v>
      </c>
      <c r="G1656" s="27" t="s">
        <v>77</v>
      </c>
      <c r="H1656" s="27" t="s">
        <v>24</v>
      </c>
      <c r="I1656" s="29">
        <v>0.6</v>
      </c>
      <c r="J1656" s="30">
        <v>8500</v>
      </c>
      <c r="K1656" s="31">
        <f t="shared" si="12"/>
        <v>5100</v>
      </c>
      <c r="L1656" s="31">
        <f t="shared" si="13"/>
        <v>2550</v>
      </c>
      <c r="M1656" s="32">
        <v>0.5</v>
      </c>
      <c r="O1656" s="37"/>
      <c r="P1656" s="38"/>
      <c r="Q1656" s="33"/>
      <c r="R1656" s="34"/>
    </row>
    <row r="1657" spans="1:18" ht="15.75" customHeight="1" x14ac:dyDescent="0.3">
      <c r="A1657" s="22"/>
      <c r="B1657" s="27" t="s">
        <v>21</v>
      </c>
      <c r="C1657" s="27">
        <v>1185732</v>
      </c>
      <c r="D1657" s="28">
        <v>44545</v>
      </c>
      <c r="E1657" s="27" t="s">
        <v>53</v>
      </c>
      <c r="F1657" s="27" t="s">
        <v>76</v>
      </c>
      <c r="G1657" s="27" t="s">
        <v>77</v>
      </c>
      <c r="H1657" s="27" t="s">
        <v>25</v>
      </c>
      <c r="I1657" s="29">
        <v>0.5</v>
      </c>
      <c r="J1657" s="30">
        <v>6500</v>
      </c>
      <c r="K1657" s="31">
        <f t="shared" si="12"/>
        <v>3250</v>
      </c>
      <c r="L1657" s="31">
        <f t="shared" si="13"/>
        <v>1300</v>
      </c>
      <c r="M1657" s="32">
        <v>0.39999999999999997</v>
      </c>
      <c r="O1657" s="37"/>
      <c r="P1657" s="38"/>
      <c r="Q1657" s="33"/>
      <c r="R1657" s="34"/>
    </row>
    <row r="1658" spans="1:18" ht="15.75" customHeight="1" x14ac:dyDescent="0.3">
      <c r="A1658" s="22"/>
      <c r="B1658" s="27" t="s">
        <v>21</v>
      </c>
      <c r="C1658" s="27">
        <v>1185732</v>
      </c>
      <c r="D1658" s="28">
        <v>44545</v>
      </c>
      <c r="E1658" s="27" t="s">
        <v>53</v>
      </c>
      <c r="F1658" s="27" t="s">
        <v>76</v>
      </c>
      <c r="G1658" s="27" t="s">
        <v>77</v>
      </c>
      <c r="H1658" s="27" t="s">
        <v>26</v>
      </c>
      <c r="I1658" s="29">
        <v>0.5</v>
      </c>
      <c r="J1658" s="30">
        <v>6000</v>
      </c>
      <c r="K1658" s="31">
        <f t="shared" si="12"/>
        <v>3000</v>
      </c>
      <c r="L1658" s="31">
        <f t="shared" si="13"/>
        <v>900</v>
      </c>
      <c r="M1658" s="32">
        <v>0.3</v>
      </c>
      <c r="O1658" s="37"/>
      <c r="P1658" s="38"/>
      <c r="Q1658" s="33"/>
      <c r="R1658" s="34"/>
    </row>
    <row r="1659" spans="1:18" ht="15.75" customHeight="1" x14ac:dyDescent="0.3">
      <c r="A1659" s="22"/>
      <c r="B1659" s="27" t="s">
        <v>21</v>
      </c>
      <c r="C1659" s="27">
        <v>1185732</v>
      </c>
      <c r="D1659" s="28">
        <v>44545</v>
      </c>
      <c r="E1659" s="27" t="s">
        <v>53</v>
      </c>
      <c r="F1659" s="27" t="s">
        <v>76</v>
      </c>
      <c r="G1659" s="27" t="s">
        <v>77</v>
      </c>
      <c r="H1659" s="27" t="s">
        <v>27</v>
      </c>
      <c r="I1659" s="29">
        <v>0.5</v>
      </c>
      <c r="J1659" s="30">
        <v>5500</v>
      </c>
      <c r="K1659" s="31">
        <f t="shared" si="12"/>
        <v>2750</v>
      </c>
      <c r="L1659" s="31">
        <f t="shared" si="13"/>
        <v>962.49999999999989</v>
      </c>
      <c r="M1659" s="32">
        <v>0.35</v>
      </c>
      <c r="O1659" s="37"/>
      <c r="P1659" s="38"/>
      <c r="Q1659" s="33"/>
      <c r="R1659" s="34"/>
    </row>
    <row r="1660" spans="1:18" ht="15.75" customHeight="1" x14ac:dyDescent="0.3">
      <c r="A1660" s="22"/>
      <c r="B1660" s="27" t="s">
        <v>21</v>
      </c>
      <c r="C1660" s="27">
        <v>1185732</v>
      </c>
      <c r="D1660" s="28">
        <v>44545</v>
      </c>
      <c r="E1660" s="27" t="s">
        <v>53</v>
      </c>
      <c r="F1660" s="27" t="s">
        <v>76</v>
      </c>
      <c r="G1660" s="27" t="s">
        <v>77</v>
      </c>
      <c r="H1660" s="27" t="s">
        <v>28</v>
      </c>
      <c r="I1660" s="29">
        <v>0.6</v>
      </c>
      <c r="J1660" s="30">
        <v>5500</v>
      </c>
      <c r="K1660" s="31">
        <f t="shared" si="12"/>
        <v>3300</v>
      </c>
      <c r="L1660" s="31">
        <f t="shared" si="13"/>
        <v>1320</v>
      </c>
      <c r="M1660" s="32">
        <v>0.39999999999999997</v>
      </c>
      <c r="O1660" s="37"/>
      <c r="P1660" s="38"/>
      <c r="Q1660" s="33"/>
      <c r="R1660" s="34"/>
    </row>
    <row r="1661" spans="1:18" ht="15.75" customHeight="1" x14ac:dyDescent="0.3">
      <c r="A1661" s="22"/>
      <c r="B1661" s="27" t="s">
        <v>21</v>
      </c>
      <c r="C1661" s="27">
        <v>1185732</v>
      </c>
      <c r="D1661" s="28">
        <v>44545</v>
      </c>
      <c r="E1661" s="27" t="s">
        <v>53</v>
      </c>
      <c r="F1661" s="27" t="s">
        <v>76</v>
      </c>
      <c r="G1661" s="27" t="s">
        <v>77</v>
      </c>
      <c r="H1661" s="27" t="s">
        <v>29</v>
      </c>
      <c r="I1661" s="29">
        <v>0.64999999999999991</v>
      </c>
      <c r="J1661" s="30">
        <v>6500</v>
      </c>
      <c r="K1661" s="31">
        <f t="shared" si="12"/>
        <v>4224.9999999999991</v>
      </c>
      <c r="L1661" s="31">
        <f t="shared" si="13"/>
        <v>2323.7499999999995</v>
      </c>
      <c r="M1661" s="32">
        <v>0.55000000000000004</v>
      </c>
      <c r="O1661" s="37"/>
      <c r="P1661" s="38"/>
      <c r="Q1661" s="33"/>
      <c r="R1661" s="34"/>
    </row>
    <row r="1662" spans="1:18" ht="15.75" customHeight="1" x14ac:dyDescent="0.3">
      <c r="A1662" s="22" t="s">
        <v>46</v>
      </c>
      <c r="B1662" s="27" t="s">
        <v>21</v>
      </c>
      <c r="C1662" s="27">
        <v>1185732</v>
      </c>
      <c r="D1662" s="28">
        <v>44214</v>
      </c>
      <c r="E1662" s="27" t="s">
        <v>40</v>
      </c>
      <c r="F1662" s="27" t="s">
        <v>78</v>
      </c>
      <c r="G1662" s="27" t="s">
        <v>79</v>
      </c>
      <c r="H1662" s="27" t="s">
        <v>24</v>
      </c>
      <c r="I1662" s="29">
        <v>0.3</v>
      </c>
      <c r="J1662" s="30">
        <v>6250</v>
      </c>
      <c r="K1662" s="31">
        <f t="shared" si="12"/>
        <v>1875</v>
      </c>
      <c r="L1662" s="31">
        <f t="shared" si="13"/>
        <v>750</v>
      </c>
      <c r="M1662" s="32">
        <v>0.4</v>
      </c>
      <c r="O1662" s="37"/>
      <c r="P1662" s="35"/>
      <c r="Q1662" s="33"/>
      <c r="R1662" s="34"/>
    </row>
    <row r="1663" spans="1:18" ht="15.75" customHeight="1" x14ac:dyDescent="0.3">
      <c r="A1663" s="22"/>
      <c r="B1663" s="27" t="s">
        <v>21</v>
      </c>
      <c r="C1663" s="27">
        <v>1185732</v>
      </c>
      <c r="D1663" s="28">
        <v>44214</v>
      </c>
      <c r="E1663" s="27" t="s">
        <v>40</v>
      </c>
      <c r="F1663" s="27" t="s">
        <v>78</v>
      </c>
      <c r="G1663" s="27" t="s">
        <v>79</v>
      </c>
      <c r="H1663" s="27" t="s">
        <v>25</v>
      </c>
      <c r="I1663" s="29">
        <v>0.3</v>
      </c>
      <c r="J1663" s="30">
        <v>4250</v>
      </c>
      <c r="K1663" s="31">
        <f t="shared" si="12"/>
        <v>1275</v>
      </c>
      <c r="L1663" s="31">
        <f t="shared" si="13"/>
        <v>446.25</v>
      </c>
      <c r="M1663" s="32">
        <v>0.35</v>
      </c>
      <c r="O1663" s="37"/>
      <c r="P1663" s="35"/>
      <c r="Q1663" s="33"/>
      <c r="R1663" s="34"/>
    </row>
    <row r="1664" spans="1:18" ht="15.75" customHeight="1" x14ac:dyDescent="0.3">
      <c r="A1664" s="22"/>
      <c r="B1664" s="27" t="s">
        <v>21</v>
      </c>
      <c r="C1664" s="27">
        <v>1185732</v>
      </c>
      <c r="D1664" s="28">
        <v>44214</v>
      </c>
      <c r="E1664" s="27" t="s">
        <v>40</v>
      </c>
      <c r="F1664" s="27" t="s">
        <v>78</v>
      </c>
      <c r="G1664" s="27" t="s">
        <v>79</v>
      </c>
      <c r="H1664" s="27" t="s">
        <v>26</v>
      </c>
      <c r="I1664" s="29">
        <v>0.2</v>
      </c>
      <c r="J1664" s="30">
        <v>4250</v>
      </c>
      <c r="K1664" s="31">
        <f t="shared" si="12"/>
        <v>850</v>
      </c>
      <c r="L1664" s="31">
        <f t="shared" si="13"/>
        <v>297.5</v>
      </c>
      <c r="M1664" s="32">
        <v>0.35</v>
      </c>
      <c r="O1664" s="37"/>
      <c r="P1664" s="35"/>
      <c r="Q1664" s="33"/>
      <c r="R1664" s="34"/>
    </row>
    <row r="1665" spans="1:18" ht="15.75" customHeight="1" x14ac:dyDescent="0.3">
      <c r="A1665" s="22"/>
      <c r="B1665" s="27" t="s">
        <v>21</v>
      </c>
      <c r="C1665" s="27">
        <v>1185732</v>
      </c>
      <c r="D1665" s="28">
        <v>44214</v>
      </c>
      <c r="E1665" s="27" t="s">
        <v>40</v>
      </c>
      <c r="F1665" s="27" t="s">
        <v>78</v>
      </c>
      <c r="G1665" s="27" t="s">
        <v>79</v>
      </c>
      <c r="H1665" s="27" t="s">
        <v>27</v>
      </c>
      <c r="I1665" s="29">
        <v>0.25000000000000006</v>
      </c>
      <c r="J1665" s="30">
        <v>2750</v>
      </c>
      <c r="K1665" s="31">
        <f t="shared" si="12"/>
        <v>687.50000000000011</v>
      </c>
      <c r="L1665" s="31">
        <f t="shared" si="13"/>
        <v>275.00000000000006</v>
      </c>
      <c r="M1665" s="32">
        <v>0.4</v>
      </c>
      <c r="O1665" s="37"/>
      <c r="P1665" s="35"/>
      <c r="Q1665" s="33"/>
      <c r="R1665" s="34"/>
    </row>
    <row r="1666" spans="1:18" ht="15.75" customHeight="1" x14ac:dyDescent="0.3">
      <c r="A1666" s="22"/>
      <c r="B1666" s="27" t="s">
        <v>21</v>
      </c>
      <c r="C1666" s="27">
        <v>1185732</v>
      </c>
      <c r="D1666" s="28">
        <v>44214</v>
      </c>
      <c r="E1666" s="27" t="s">
        <v>40</v>
      </c>
      <c r="F1666" s="27" t="s">
        <v>78</v>
      </c>
      <c r="G1666" s="27" t="s">
        <v>79</v>
      </c>
      <c r="H1666" s="27" t="s">
        <v>28</v>
      </c>
      <c r="I1666" s="29">
        <v>0.39999999999999997</v>
      </c>
      <c r="J1666" s="30">
        <v>3250</v>
      </c>
      <c r="K1666" s="31">
        <f t="shared" si="12"/>
        <v>1300</v>
      </c>
      <c r="L1666" s="31">
        <f t="shared" si="13"/>
        <v>454.99999999999994</v>
      </c>
      <c r="M1666" s="32">
        <v>0.35</v>
      </c>
      <c r="O1666" s="37"/>
      <c r="P1666" s="35"/>
      <c r="Q1666" s="33"/>
      <c r="R1666" s="34"/>
    </row>
    <row r="1667" spans="1:18" ht="15.75" customHeight="1" x14ac:dyDescent="0.3">
      <c r="A1667" s="22"/>
      <c r="B1667" s="27" t="s">
        <v>21</v>
      </c>
      <c r="C1667" s="27">
        <v>1185732</v>
      </c>
      <c r="D1667" s="28">
        <v>44214</v>
      </c>
      <c r="E1667" s="27" t="s">
        <v>40</v>
      </c>
      <c r="F1667" s="27" t="s">
        <v>78</v>
      </c>
      <c r="G1667" s="27" t="s">
        <v>79</v>
      </c>
      <c r="H1667" s="27" t="s">
        <v>29</v>
      </c>
      <c r="I1667" s="29">
        <v>0.3</v>
      </c>
      <c r="J1667" s="30">
        <v>4250</v>
      </c>
      <c r="K1667" s="31">
        <f t="shared" si="12"/>
        <v>1275</v>
      </c>
      <c r="L1667" s="31">
        <f t="shared" si="13"/>
        <v>637.5</v>
      </c>
      <c r="M1667" s="32">
        <v>0.5</v>
      </c>
      <c r="O1667" s="37"/>
      <c r="P1667" s="35"/>
      <c r="Q1667" s="33"/>
      <c r="R1667" s="34"/>
    </row>
    <row r="1668" spans="1:18" ht="15.75" customHeight="1" x14ac:dyDescent="0.3">
      <c r="A1668" s="22"/>
      <c r="B1668" s="27" t="s">
        <v>21</v>
      </c>
      <c r="C1668" s="27">
        <v>1185732</v>
      </c>
      <c r="D1668" s="28">
        <v>44245</v>
      </c>
      <c r="E1668" s="27" t="s">
        <v>40</v>
      </c>
      <c r="F1668" s="27" t="s">
        <v>78</v>
      </c>
      <c r="G1668" s="27" t="s">
        <v>79</v>
      </c>
      <c r="H1668" s="27" t="s">
        <v>24</v>
      </c>
      <c r="I1668" s="29">
        <v>0.3</v>
      </c>
      <c r="J1668" s="30">
        <v>6750</v>
      </c>
      <c r="K1668" s="31">
        <f t="shared" si="12"/>
        <v>2025</v>
      </c>
      <c r="L1668" s="31">
        <f t="shared" si="13"/>
        <v>810</v>
      </c>
      <c r="M1668" s="32">
        <v>0.4</v>
      </c>
      <c r="O1668" s="37"/>
      <c r="P1668" s="35"/>
      <c r="Q1668" s="33"/>
      <c r="R1668" s="34"/>
    </row>
    <row r="1669" spans="1:18" ht="15.75" customHeight="1" x14ac:dyDescent="0.3">
      <c r="A1669" s="22"/>
      <c r="B1669" s="27" t="s">
        <v>21</v>
      </c>
      <c r="C1669" s="27">
        <v>1185732</v>
      </c>
      <c r="D1669" s="28">
        <v>44245</v>
      </c>
      <c r="E1669" s="27" t="s">
        <v>40</v>
      </c>
      <c r="F1669" s="27" t="s">
        <v>78</v>
      </c>
      <c r="G1669" s="27" t="s">
        <v>79</v>
      </c>
      <c r="H1669" s="27" t="s">
        <v>25</v>
      </c>
      <c r="I1669" s="29">
        <v>0.3</v>
      </c>
      <c r="J1669" s="30">
        <v>3250</v>
      </c>
      <c r="K1669" s="31">
        <f t="shared" si="12"/>
        <v>975</v>
      </c>
      <c r="L1669" s="31">
        <f t="shared" si="13"/>
        <v>341.25</v>
      </c>
      <c r="M1669" s="32">
        <v>0.35</v>
      </c>
      <c r="O1669" s="37"/>
      <c r="P1669" s="35"/>
      <c r="Q1669" s="33"/>
      <c r="R1669" s="34"/>
    </row>
    <row r="1670" spans="1:18" ht="15.75" customHeight="1" x14ac:dyDescent="0.3">
      <c r="A1670" s="22"/>
      <c r="B1670" s="27" t="s">
        <v>21</v>
      </c>
      <c r="C1670" s="27">
        <v>1185732</v>
      </c>
      <c r="D1670" s="28">
        <v>44245</v>
      </c>
      <c r="E1670" s="27" t="s">
        <v>40</v>
      </c>
      <c r="F1670" s="27" t="s">
        <v>78</v>
      </c>
      <c r="G1670" s="27" t="s">
        <v>79</v>
      </c>
      <c r="H1670" s="27" t="s">
        <v>26</v>
      </c>
      <c r="I1670" s="29">
        <v>0.2</v>
      </c>
      <c r="J1670" s="30">
        <v>3750</v>
      </c>
      <c r="K1670" s="31">
        <f t="shared" si="12"/>
        <v>750</v>
      </c>
      <c r="L1670" s="31">
        <f t="shared" si="13"/>
        <v>262.5</v>
      </c>
      <c r="M1670" s="32">
        <v>0.35</v>
      </c>
      <c r="O1670" s="37"/>
      <c r="P1670" s="35"/>
      <c r="Q1670" s="33"/>
      <c r="R1670" s="34"/>
    </row>
    <row r="1671" spans="1:18" ht="15.75" customHeight="1" x14ac:dyDescent="0.3">
      <c r="A1671" s="22"/>
      <c r="B1671" s="27" t="s">
        <v>21</v>
      </c>
      <c r="C1671" s="27">
        <v>1185732</v>
      </c>
      <c r="D1671" s="28">
        <v>44245</v>
      </c>
      <c r="E1671" s="27" t="s">
        <v>40</v>
      </c>
      <c r="F1671" s="27" t="s">
        <v>78</v>
      </c>
      <c r="G1671" s="27" t="s">
        <v>79</v>
      </c>
      <c r="H1671" s="27" t="s">
        <v>27</v>
      </c>
      <c r="I1671" s="29">
        <v>0.25000000000000006</v>
      </c>
      <c r="J1671" s="30">
        <v>2500</v>
      </c>
      <c r="K1671" s="31">
        <f t="shared" si="12"/>
        <v>625.00000000000011</v>
      </c>
      <c r="L1671" s="31">
        <f t="shared" si="13"/>
        <v>250.00000000000006</v>
      </c>
      <c r="M1671" s="32">
        <v>0.4</v>
      </c>
      <c r="O1671" s="37"/>
      <c r="P1671" s="35"/>
      <c r="Q1671" s="33"/>
      <c r="R1671" s="34"/>
    </row>
    <row r="1672" spans="1:18" ht="15.75" customHeight="1" x14ac:dyDescent="0.3">
      <c r="A1672" s="22"/>
      <c r="B1672" s="27" t="s">
        <v>21</v>
      </c>
      <c r="C1672" s="27">
        <v>1185732</v>
      </c>
      <c r="D1672" s="28">
        <v>44245</v>
      </c>
      <c r="E1672" s="27" t="s">
        <v>40</v>
      </c>
      <c r="F1672" s="27" t="s">
        <v>78</v>
      </c>
      <c r="G1672" s="27" t="s">
        <v>79</v>
      </c>
      <c r="H1672" s="27" t="s">
        <v>28</v>
      </c>
      <c r="I1672" s="29">
        <v>0.39999999999999997</v>
      </c>
      <c r="J1672" s="30">
        <v>3250</v>
      </c>
      <c r="K1672" s="31">
        <f t="shared" si="12"/>
        <v>1300</v>
      </c>
      <c r="L1672" s="31">
        <f t="shared" si="13"/>
        <v>454.99999999999994</v>
      </c>
      <c r="M1672" s="32">
        <v>0.35</v>
      </c>
      <c r="O1672" s="37"/>
      <c r="P1672" s="35"/>
      <c r="Q1672" s="33"/>
      <c r="R1672" s="34"/>
    </row>
    <row r="1673" spans="1:18" ht="15.75" customHeight="1" x14ac:dyDescent="0.3">
      <c r="A1673" s="22"/>
      <c r="B1673" s="27" t="s">
        <v>21</v>
      </c>
      <c r="C1673" s="27">
        <v>1185732</v>
      </c>
      <c r="D1673" s="28">
        <v>44245</v>
      </c>
      <c r="E1673" s="27" t="s">
        <v>40</v>
      </c>
      <c r="F1673" s="27" t="s">
        <v>78</v>
      </c>
      <c r="G1673" s="27" t="s">
        <v>79</v>
      </c>
      <c r="H1673" s="27" t="s">
        <v>29</v>
      </c>
      <c r="I1673" s="29">
        <v>0.3</v>
      </c>
      <c r="J1673" s="30">
        <v>4000</v>
      </c>
      <c r="K1673" s="31">
        <f t="shared" si="12"/>
        <v>1200</v>
      </c>
      <c r="L1673" s="31">
        <f t="shared" si="13"/>
        <v>600</v>
      </c>
      <c r="M1673" s="32">
        <v>0.5</v>
      </c>
      <c r="O1673" s="37"/>
      <c r="P1673" s="35"/>
      <c r="Q1673" s="33"/>
      <c r="R1673" s="34"/>
    </row>
    <row r="1674" spans="1:18" ht="15.75" customHeight="1" x14ac:dyDescent="0.3">
      <c r="A1674" s="22"/>
      <c r="B1674" s="27" t="s">
        <v>21</v>
      </c>
      <c r="C1674" s="27">
        <v>1185732</v>
      </c>
      <c r="D1674" s="28">
        <v>44272</v>
      </c>
      <c r="E1674" s="27" t="s">
        <v>40</v>
      </c>
      <c r="F1674" s="27" t="s">
        <v>78</v>
      </c>
      <c r="G1674" s="27" t="s">
        <v>79</v>
      </c>
      <c r="H1674" s="27" t="s">
        <v>24</v>
      </c>
      <c r="I1674" s="29">
        <v>0.35000000000000003</v>
      </c>
      <c r="J1674" s="30">
        <v>6200</v>
      </c>
      <c r="K1674" s="31">
        <f t="shared" si="12"/>
        <v>2170</v>
      </c>
      <c r="L1674" s="31">
        <f t="shared" si="13"/>
        <v>868</v>
      </c>
      <c r="M1674" s="32">
        <v>0.4</v>
      </c>
      <c r="O1674" s="37"/>
      <c r="P1674" s="35"/>
      <c r="Q1674" s="33"/>
      <c r="R1674" s="34"/>
    </row>
    <row r="1675" spans="1:18" ht="15.75" customHeight="1" x14ac:dyDescent="0.3">
      <c r="A1675" s="22"/>
      <c r="B1675" s="27" t="s">
        <v>21</v>
      </c>
      <c r="C1675" s="27">
        <v>1185732</v>
      </c>
      <c r="D1675" s="28">
        <v>44272</v>
      </c>
      <c r="E1675" s="27" t="s">
        <v>40</v>
      </c>
      <c r="F1675" s="27" t="s">
        <v>78</v>
      </c>
      <c r="G1675" s="27" t="s">
        <v>79</v>
      </c>
      <c r="H1675" s="27" t="s">
        <v>25</v>
      </c>
      <c r="I1675" s="29">
        <v>0.35000000000000003</v>
      </c>
      <c r="J1675" s="30">
        <v>3000</v>
      </c>
      <c r="K1675" s="31">
        <f t="shared" si="12"/>
        <v>1050</v>
      </c>
      <c r="L1675" s="31">
        <f t="shared" si="13"/>
        <v>367.5</v>
      </c>
      <c r="M1675" s="32">
        <v>0.35</v>
      </c>
      <c r="O1675" s="37"/>
      <c r="P1675" s="35"/>
      <c r="Q1675" s="33"/>
      <c r="R1675" s="34"/>
    </row>
    <row r="1676" spans="1:18" ht="15.75" customHeight="1" x14ac:dyDescent="0.3">
      <c r="A1676" s="22"/>
      <c r="B1676" s="27" t="s">
        <v>21</v>
      </c>
      <c r="C1676" s="27">
        <v>1185732</v>
      </c>
      <c r="D1676" s="28">
        <v>44272</v>
      </c>
      <c r="E1676" s="27" t="s">
        <v>40</v>
      </c>
      <c r="F1676" s="27" t="s">
        <v>78</v>
      </c>
      <c r="G1676" s="27" t="s">
        <v>79</v>
      </c>
      <c r="H1676" s="27" t="s">
        <v>26</v>
      </c>
      <c r="I1676" s="29">
        <v>0.25000000000000006</v>
      </c>
      <c r="J1676" s="30">
        <v>3500</v>
      </c>
      <c r="K1676" s="31">
        <f t="shared" si="12"/>
        <v>875.00000000000023</v>
      </c>
      <c r="L1676" s="31">
        <f t="shared" si="13"/>
        <v>306.25000000000006</v>
      </c>
      <c r="M1676" s="32">
        <v>0.35</v>
      </c>
      <c r="O1676" s="37"/>
      <c r="P1676" s="35"/>
      <c r="Q1676" s="33"/>
      <c r="R1676" s="34"/>
    </row>
    <row r="1677" spans="1:18" ht="15.75" customHeight="1" x14ac:dyDescent="0.3">
      <c r="A1677" s="22"/>
      <c r="B1677" s="27" t="s">
        <v>21</v>
      </c>
      <c r="C1677" s="27">
        <v>1185732</v>
      </c>
      <c r="D1677" s="28">
        <v>44272</v>
      </c>
      <c r="E1677" s="27" t="s">
        <v>40</v>
      </c>
      <c r="F1677" s="27" t="s">
        <v>78</v>
      </c>
      <c r="G1677" s="27" t="s">
        <v>79</v>
      </c>
      <c r="H1677" s="27" t="s">
        <v>27</v>
      </c>
      <c r="I1677" s="29">
        <v>0.3</v>
      </c>
      <c r="J1677" s="30">
        <v>2000</v>
      </c>
      <c r="K1677" s="31">
        <f t="shared" si="12"/>
        <v>600</v>
      </c>
      <c r="L1677" s="31">
        <f t="shared" si="13"/>
        <v>240</v>
      </c>
      <c r="M1677" s="32">
        <v>0.4</v>
      </c>
      <c r="O1677" s="37"/>
      <c r="P1677" s="35"/>
      <c r="Q1677" s="33"/>
      <c r="R1677" s="34"/>
    </row>
    <row r="1678" spans="1:18" ht="15.75" customHeight="1" x14ac:dyDescent="0.3">
      <c r="A1678" s="22"/>
      <c r="B1678" s="27" t="s">
        <v>21</v>
      </c>
      <c r="C1678" s="27">
        <v>1185732</v>
      </c>
      <c r="D1678" s="28">
        <v>44272</v>
      </c>
      <c r="E1678" s="27" t="s">
        <v>40</v>
      </c>
      <c r="F1678" s="27" t="s">
        <v>78</v>
      </c>
      <c r="G1678" s="27" t="s">
        <v>79</v>
      </c>
      <c r="H1678" s="27" t="s">
        <v>28</v>
      </c>
      <c r="I1678" s="29">
        <v>0.45</v>
      </c>
      <c r="J1678" s="30">
        <v>2500</v>
      </c>
      <c r="K1678" s="31">
        <f t="shared" si="12"/>
        <v>1125</v>
      </c>
      <c r="L1678" s="31">
        <f t="shared" si="13"/>
        <v>393.75</v>
      </c>
      <c r="M1678" s="32">
        <v>0.35</v>
      </c>
      <c r="O1678" s="37"/>
      <c r="P1678" s="35"/>
      <c r="Q1678" s="33"/>
      <c r="R1678" s="34"/>
    </row>
    <row r="1679" spans="1:18" ht="15.75" customHeight="1" x14ac:dyDescent="0.3">
      <c r="A1679" s="22"/>
      <c r="B1679" s="27" t="s">
        <v>21</v>
      </c>
      <c r="C1679" s="27">
        <v>1185732</v>
      </c>
      <c r="D1679" s="28">
        <v>44272</v>
      </c>
      <c r="E1679" s="27" t="s">
        <v>40</v>
      </c>
      <c r="F1679" s="27" t="s">
        <v>78</v>
      </c>
      <c r="G1679" s="27" t="s">
        <v>79</v>
      </c>
      <c r="H1679" s="27" t="s">
        <v>29</v>
      </c>
      <c r="I1679" s="29">
        <v>0.35000000000000003</v>
      </c>
      <c r="J1679" s="30">
        <v>3500</v>
      </c>
      <c r="K1679" s="31">
        <f t="shared" si="12"/>
        <v>1225.0000000000002</v>
      </c>
      <c r="L1679" s="31">
        <f t="shared" si="13"/>
        <v>612.50000000000011</v>
      </c>
      <c r="M1679" s="32">
        <v>0.5</v>
      </c>
      <c r="O1679" s="37"/>
      <c r="P1679" s="35"/>
      <c r="Q1679" s="33"/>
      <c r="R1679" s="34"/>
    </row>
    <row r="1680" spans="1:18" ht="15.75" customHeight="1" x14ac:dyDescent="0.3">
      <c r="A1680" s="22"/>
      <c r="B1680" s="27" t="s">
        <v>21</v>
      </c>
      <c r="C1680" s="27">
        <v>1185732</v>
      </c>
      <c r="D1680" s="28">
        <v>44304</v>
      </c>
      <c r="E1680" s="27" t="s">
        <v>40</v>
      </c>
      <c r="F1680" s="27" t="s">
        <v>78</v>
      </c>
      <c r="G1680" s="27" t="s">
        <v>79</v>
      </c>
      <c r="H1680" s="27" t="s">
        <v>24</v>
      </c>
      <c r="I1680" s="29">
        <v>0.35000000000000003</v>
      </c>
      <c r="J1680" s="30">
        <v>5750</v>
      </c>
      <c r="K1680" s="31">
        <f t="shared" si="12"/>
        <v>2012.5000000000002</v>
      </c>
      <c r="L1680" s="31">
        <f t="shared" si="13"/>
        <v>805.00000000000011</v>
      </c>
      <c r="M1680" s="32">
        <v>0.4</v>
      </c>
      <c r="O1680" s="37"/>
      <c r="P1680" s="35"/>
      <c r="Q1680" s="33"/>
      <c r="R1680" s="34"/>
    </row>
    <row r="1681" spans="1:18" ht="15.75" customHeight="1" x14ac:dyDescent="0.3">
      <c r="A1681" s="22"/>
      <c r="B1681" s="27" t="s">
        <v>21</v>
      </c>
      <c r="C1681" s="27">
        <v>1185732</v>
      </c>
      <c r="D1681" s="28">
        <v>44304</v>
      </c>
      <c r="E1681" s="27" t="s">
        <v>40</v>
      </c>
      <c r="F1681" s="27" t="s">
        <v>78</v>
      </c>
      <c r="G1681" s="27" t="s">
        <v>79</v>
      </c>
      <c r="H1681" s="27" t="s">
        <v>25</v>
      </c>
      <c r="I1681" s="29">
        <v>0.30000000000000004</v>
      </c>
      <c r="J1681" s="30">
        <v>2750</v>
      </c>
      <c r="K1681" s="31">
        <f t="shared" si="12"/>
        <v>825.00000000000011</v>
      </c>
      <c r="L1681" s="31">
        <f t="shared" si="13"/>
        <v>288.75</v>
      </c>
      <c r="M1681" s="32">
        <v>0.35</v>
      </c>
      <c r="O1681" s="37"/>
      <c r="P1681" s="35"/>
      <c r="Q1681" s="33"/>
      <c r="R1681" s="34"/>
    </row>
    <row r="1682" spans="1:18" ht="15.75" customHeight="1" x14ac:dyDescent="0.3">
      <c r="A1682" s="22"/>
      <c r="B1682" s="27" t="s">
        <v>21</v>
      </c>
      <c r="C1682" s="27">
        <v>1185732</v>
      </c>
      <c r="D1682" s="28">
        <v>44304</v>
      </c>
      <c r="E1682" s="27" t="s">
        <v>40</v>
      </c>
      <c r="F1682" s="27" t="s">
        <v>78</v>
      </c>
      <c r="G1682" s="27" t="s">
        <v>79</v>
      </c>
      <c r="H1682" s="27" t="s">
        <v>26</v>
      </c>
      <c r="I1682" s="29">
        <v>0.20000000000000007</v>
      </c>
      <c r="J1682" s="30">
        <v>2750</v>
      </c>
      <c r="K1682" s="31">
        <f t="shared" si="12"/>
        <v>550.00000000000023</v>
      </c>
      <c r="L1682" s="31">
        <f t="shared" si="13"/>
        <v>192.50000000000006</v>
      </c>
      <c r="M1682" s="32">
        <v>0.35</v>
      </c>
      <c r="O1682" s="37"/>
      <c r="P1682" s="35"/>
      <c r="Q1682" s="33"/>
      <c r="R1682" s="34"/>
    </row>
    <row r="1683" spans="1:18" ht="15.75" customHeight="1" x14ac:dyDescent="0.3">
      <c r="A1683" s="22"/>
      <c r="B1683" s="27" t="s">
        <v>21</v>
      </c>
      <c r="C1683" s="27">
        <v>1185732</v>
      </c>
      <c r="D1683" s="28">
        <v>44304</v>
      </c>
      <c r="E1683" s="27" t="s">
        <v>40</v>
      </c>
      <c r="F1683" s="27" t="s">
        <v>78</v>
      </c>
      <c r="G1683" s="27" t="s">
        <v>79</v>
      </c>
      <c r="H1683" s="27" t="s">
        <v>27</v>
      </c>
      <c r="I1683" s="29">
        <v>0.25</v>
      </c>
      <c r="J1683" s="30">
        <v>2000</v>
      </c>
      <c r="K1683" s="31">
        <f t="shared" si="12"/>
        <v>500</v>
      </c>
      <c r="L1683" s="31">
        <f t="shared" si="13"/>
        <v>200</v>
      </c>
      <c r="M1683" s="32">
        <v>0.4</v>
      </c>
      <c r="O1683" s="37"/>
      <c r="P1683" s="35"/>
      <c r="Q1683" s="33"/>
      <c r="R1683" s="34"/>
    </row>
    <row r="1684" spans="1:18" ht="15.75" customHeight="1" x14ac:dyDescent="0.3">
      <c r="A1684" s="22"/>
      <c r="B1684" s="27" t="s">
        <v>21</v>
      </c>
      <c r="C1684" s="27">
        <v>1185732</v>
      </c>
      <c r="D1684" s="28">
        <v>44304</v>
      </c>
      <c r="E1684" s="27" t="s">
        <v>40</v>
      </c>
      <c r="F1684" s="27" t="s">
        <v>78</v>
      </c>
      <c r="G1684" s="27" t="s">
        <v>79</v>
      </c>
      <c r="H1684" s="27" t="s">
        <v>28</v>
      </c>
      <c r="I1684" s="29">
        <v>0.4</v>
      </c>
      <c r="J1684" s="30">
        <v>2250</v>
      </c>
      <c r="K1684" s="31">
        <f t="shared" si="12"/>
        <v>900</v>
      </c>
      <c r="L1684" s="31">
        <f t="shared" si="13"/>
        <v>315</v>
      </c>
      <c r="M1684" s="32">
        <v>0.35</v>
      </c>
      <c r="O1684" s="37"/>
      <c r="P1684" s="35"/>
      <c r="Q1684" s="33"/>
      <c r="R1684" s="34"/>
    </row>
    <row r="1685" spans="1:18" ht="15.75" customHeight="1" x14ac:dyDescent="0.3">
      <c r="A1685" s="22"/>
      <c r="B1685" s="27" t="s">
        <v>21</v>
      </c>
      <c r="C1685" s="27">
        <v>1185732</v>
      </c>
      <c r="D1685" s="28">
        <v>44304</v>
      </c>
      <c r="E1685" s="27" t="s">
        <v>40</v>
      </c>
      <c r="F1685" s="27" t="s">
        <v>78</v>
      </c>
      <c r="G1685" s="27" t="s">
        <v>79</v>
      </c>
      <c r="H1685" s="27" t="s">
        <v>29</v>
      </c>
      <c r="I1685" s="29">
        <v>0.30000000000000004</v>
      </c>
      <c r="J1685" s="30">
        <v>3500</v>
      </c>
      <c r="K1685" s="31">
        <f t="shared" si="12"/>
        <v>1050.0000000000002</v>
      </c>
      <c r="L1685" s="31">
        <f t="shared" si="13"/>
        <v>525.00000000000011</v>
      </c>
      <c r="M1685" s="32">
        <v>0.5</v>
      </c>
      <c r="O1685" s="37"/>
      <c r="P1685" s="35"/>
      <c r="Q1685" s="33"/>
      <c r="R1685" s="34"/>
    </row>
    <row r="1686" spans="1:18" ht="15.75" customHeight="1" x14ac:dyDescent="0.3">
      <c r="A1686" s="22"/>
      <c r="B1686" s="27" t="s">
        <v>21</v>
      </c>
      <c r="C1686" s="27">
        <v>1185732</v>
      </c>
      <c r="D1686" s="28">
        <v>44335</v>
      </c>
      <c r="E1686" s="27" t="s">
        <v>40</v>
      </c>
      <c r="F1686" s="27" t="s">
        <v>78</v>
      </c>
      <c r="G1686" s="27" t="s">
        <v>79</v>
      </c>
      <c r="H1686" s="27" t="s">
        <v>24</v>
      </c>
      <c r="I1686" s="29">
        <v>0.4</v>
      </c>
      <c r="J1686" s="30">
        <v>6200</v>
      </c>
      <c r="K1686" s="31">
        <f t="shared" si="12"/>
        <v>2480</v>
      </c>
      <c r="L1686" s="31">
        <f t="shared" si="13"/>
        <v>992</v>
      </c>
      <c r="M1686" s="32">
        <v>0.4</v>
      </c>
      <c r="O1686" s="37"/>
      <c r="P1686" s="35"/>
      <c r="Q1686" s="33"/>
      <c r="R1686" s="34"/>
    </row>
    <row r="1687" spans="1:18" ht="15.75" customHeight="1" x14ac:dyDescent="0.3">
      <c r="A1687" s="22"/>
      <c r="B1687" s="27" t="s">
        <v>21</v>
      </c>
      <c r="C1687" s="27">
        <v>1185732</v>
      </c>
      <c r="D1687" s="28">
        <v>44335</v>
      </c>
      <c r="E1687" s="27" t="s">
        <v>40</v>
      </c>
      <c r="F1687" s="27" t="s">
        <v>78</v>
      </c>
      <c r="G1687" s="27" t="s">
        <v>79</v>
      </c>
      <c r="H1687" s="27" t="s">
        <v>25</v>
      </c>
      <c r="I1687" s="29">
        <v>0.35000000000000009</v>
      </c>
      <c r="J1687" s="30">
        <v>3250</v>
      </c>
      <c r="K1687" s="31">
        <f t="shared" si="12"/>
        <v>1137.5000000000002</v>
      </c>
      <c r="L1687" s="31">
        <f t="shared" si="13"/>
        <v>398.12500000000006</v>
      </c>
      <c r="M1687" s="32">
        <v>0.35</v>
      </c>
      <c r="O1687" s="37"/>
      <c r="P1687" s="35"/>
      <c r="Q1687" s="33"/>
      <c r="R1687" s="34"/>
    </row>
    <row r="1688" spans="1:18" ht="15.75" customHeight="1" x14ac:dyDescent="0.3">
      <c r="A1688" s="22"/>
      <c r="B1688" s="27" t="s">
        <v>21</v>
      </c>
      <c r="C1688" s="27">
        <v>1185732</v>
      </c>
      <c r="D1688" s="28">
        <v>44335</v>
      </c>
      <c r="E1688" s="27" t="s">
        <v>40</v>
      </c>
      <c r="F1688" s="27" t="s">
        <v>78</v>
      </c>
      <c r="G1688" s="27" t="s">
        <v>79</v>
      </c>
      <c r="H1688" s="27" t="s">
        <v>26</v>
      </c>
      <c r="I1688" s="29">
        <v>0.30000000000000004</v>
      </c>
      <c r="J1688" s="30">
        <v>3000</v>
      </c>
      <c r="K1688" s="31">
        <f t="shared" si="12"/>
        <v>900.00000000000011</v>
      </c>
      <c r="L1688" s="31">
        <f t="shared" si="13"/>
        <v>315</v>
      </c>
      <c r="M1688" s="32">
        <v>0.35</v>
      </c>
      <c r="O1688" s="37"/>
      <c r="P1688" s="35"/>
      <c r="Q1688" s="33"/>
      <c r="R1688" s="34"/>
    </row>
    <row r="1689" spans="1:18" ht="15.75" customHeight="1" x14ac:dyDescent="0.3">
      <c r="A1689" s="22"/>
      <c r="B1689" s="27" t="s">
        <v>21</v>
      </c>
      <c r="C1689" s="27">
        <v>1185732</v>
      </c>
      <c r="D1689" s="28">
        <v>44335</v>
      </c>
      <c r="E1689" s="27" t="s">
        <v>40</v>
      </c>
      <c r="F1689" s="27" t="s">
        <v>78</v>
      </c>
      <c r="G1689" s="27" t="s">
        <v>79</v>
      </c>
      <c r="H1689" s="27" t="s">
        <v>27</v>
      </c>
      <c r="I1689" s="29">
        <v>0.30000000000000004</v>
      </c>
      <c r="J1689" s="30">
        <v>2250</v>
      </c>
      <c r="K1689" s="31">
        <f t="shared" si="12"/>
        <v>675.00000000000011</v>
      </c>
      <c r="L1689" s="31">
        <f t="shared" si="13"/>
        <v>270.00000000000006</v>
      </c>
      <c r="M1689" s="32">
        <v>0.4</v>
      </c>
      <c r="O1689" s="37"/>
      <c r="P1689" s="35"/>
      <c r="Q1689" s="33"/>
      <c r="R1689" s="34"/>
    </row>
    <row r="1690" spans="1:18" ht="15.75" customHeight="1" x14ac:dyDescent="0.3">
      <c r="A1690" s="22"/>
      <c r="B1690" s="27" t="s">
        <v>21</v>
      </c>
      <c r="C1690" s="27">
        <v>1185732</v>
      </c>
      <c r="D1690" s="28">
        <v>44335</v>
      </c>
      <c r="E1690" s="27" t="s">
        <v>40</v>
      </c>
      <c r="F1690" s="27" t="s">
        <v>78</v>
      </c>
      <c r="G1690" s="27" t="s">
        <v>79</v>
      </c>
      <c r="H1690" s="27" t="s">
        <v>28</v>
      </c>
      <c r="I1690" s="29">
        <v>0.44999999999999996</v>
      </c>
      <c r="J1690" s="30">
        <v>2500</v>
      </c>
      <c r="K1690" s="31">
        <f t="shared" si="12"/>
        <v>1125</v>
      </c>
      <c r="L1690" s="31">
        <f t="shared" si="13"/>
        <v>393.75</v>
      </c>
      <c r="M1690" s="32">
        <v>0.35</v>
      </c>
      <c r="O1690" s="37"/>
      <c r="P1690" s="35"/>
      <c r="Q1690" s="33"/>
      <c r="R1690" s="34"/>
    </row>
    <row r="1691" spans="1:18" ht="15.75" customHeight="1" x14ac:dyDescent="0.3">
      <c r="A1691" s="22"/>
      <c r="B1691" s="27" t="s">
        <v>21</v>
      </c>
      <c r="C1691" s="27">
        <v>1185732</v>
      </c>
      <c r="D1691" s="28">
        <v>44335</v>
      </c>
      <c r="E1691" s="27" t="s">
        <v>40</v>
      </c>
      <c r="F1691" s="27" t="s">
        <v>78</v>
      </c>
      <c r="G1691" s="27" t="s">
        <v>79</v>
      </c>
      <c r="H1691" s="27" t="s">
        <v>29</v>
      </c>
      <c r="I1691" s="29">
        <v>0.49999999999999994</v>
      </c>
      <c r="J1691" s="30">
        <v>3500</v>
      </c>
      <c r="K1691" s="31">
        <f t="shared" si="12"/>
        <v>1749.9999999999998</v>
      </c>
      <c r="L1691" s="31">
        <f t="shared" si="13"/>
        <v>874.99999999999989</v>
      </c>
      <c r="M1691" s="32">
        <v>0.5</v>
      </c>
      <c r="O1691" s="37"/>
      <c r="P1691" s="35"/>
      <c r="Q1691" s="33"/>
      <c r="R1691" s="34"/>
    </row>
    <row r="1692" spans="1:18" ht="15.75" customHeight="1" x14ac:dyDescent="0.3">
      <c r="A1692" s="22"/>
      <c r="B1692" s="27" t="s">
        <v>21</v>
      </c>
      <c r="C1692" s="27">
        <v>1185732</v>
      </c>
      <c r="D1692" s="28">
        <v>44365</v>
      </c>
      <c r="E1692" s="27" t="s">
        <v>40</v>
      </c>
      <c r="F1692" s="27" t="s">
        <v>78</v>
      </c>
      <c r="G1692" s="27" t="s">
        <v>79</v>
      </c>
      <c r="H1692" s="27" t="s">
        <v>24</v>
      </c>
      <c r="I1692" s="29">
        <v>0.35000000000000003</v>
      </c>
      <c r="J1692" s="30">
        <v>6000</v>
      </c>
      <c r="K1692" s="31">
        <f t="shared" si="12"/>
        <v>2100</v>
      </c>
      <c r="L1692" s="31">
        <f t="shared" si="13"/>
        <v>840</v>
      </c>
      <c r="M1692" s="32">
        <v>0.4</v>
      </c>
      <c r="O1692" s="37"/>
      <c r="P1692" s="35"/>
      <c r="Q1692" s="33"/>
      <c r="R1692" s="34"/>
    </row>
    <row r="1693" spans="1:18" ht="15.75" customHeight="1" x14ac:dyDescent="0.3">
      <c r="A1693" s="22"/>
      <c r="B1693" s="27" t="s">
        <v>21</v>
      </c>
      <c r="C1693" s="27">
        <v>1185732</v>
      </c>
      <c r="D1693" s="28">
        <v>44365</v>
      </c>
      <c r="E1693" s="27" t="s">
        <v>40</v>
      </c>
      <c r="F1693" s="27" t="s">
        <v>78</v>
      </c>
      <c r="G1693" s="27" t="s">
        <v>79</v>
      </c>
      <c r="H1693" s="27" t="s">
        <v>25</v>
      </c>
      <c r="I1693" s="29">
        <v>0.3000000000000001</v>
      </c>
      <c r="J1693" s="30">
        <v>3500</v>
      </c>
      <c r="K1693" s="31">
        <f t="shared" si="12"/>
        <v>1050.0000000000005</v>
      </c>
      <c r="L1693" s="31">
        <f t="shared" si="13"/>
        <v>367.50000000000011</v>
      </c>
      <c r="M1693" s="32">
        <v>0.35</v>
      </c>
      <c r="O1693" s="37"/>
      <c r="P1693" s="35"/>
      <c r="Q1693" s="33"/>
      <c r="R1693" s="34"/>
    </row>
    <row r="1694" spans="1:18" ht="15.75" customHeight="1" x14ac:dyDescent="0.3">
      <c r="A1694" s="22"/>
      <c r="B1694" s="27" t="s">
        <v>21</v>
      </c>
      <c r="C1694" s="27">
        <v>1185732</v>
      </c>
      <c r="D1694" s="28">
        <v>44365</v>
      </c>
      <c r="E1694" s="27" t="s">
        <v>40</v>
      </c>
      <c r="F1694" s="27" t="s">
        <v>78</v>
      </c>
      <c r="G1694" s="27" t="s">
        <v>79</v>
      </c>
      <c r="H1694" s="27" t="s">
        <v>26</v>
      </c>
      <c r="I1694" s="29">
        <v>0.25000000000000006</v>
      </c>
      <c r="J1694" s="30">
        <v>3750</v>
      </c>
      <c r="K1694" s="31">
        <f t="shared" si="12"/>
        <v>937.50000000000023</v>
      </c>
      <c r="L1694" s="31">
        <f t="shared" si="13"/>
        <v>328.12500000000006</v>
      </c>
      <c r="M1694" s="32">
        <v>0.35</v>
      </c>
      <c r="O1694" s="37"/>
      <c r="P1694" s="35"/>
      <c r="Q1694" s="33"/>
      <c r="R1694" s="34"/>
    </row>
    <row r="1695" spans="1:18" ht="15.75" customHeight="1" x14ac:dyDescent="0.3">
      <c r="A1695" s="22"/>
      <c r="B1695" s="27" t="s">
        <v>21</v>
      </c>
      <c r="C1695" s="27">
        <v>1185732</v>
      </c>
      <c r="D1695" s="28">
        <v>44365</v>
      </c>
      <c r="E1695" s="27" t="s">
        <v>40</v>
      </c>
      <c r="F1695" s="27" t="s">
        <v>78</v>
      </c>
      <c r="G1695" s="27" t="s">
        <v>79</v>
      </c>
      <c r="H1695" s="27" t="s">
        <v>27</v>
      </c>
      <c r="I1695" s="29">
        <v>0.25000000000000006</v>
      </c>
      <c r="J1695" s="30">
        <v>3500</v>
      </c>
      <c r="K1695" s="31">
        <f t="shared" si="12"/>
        <v>875.00000000000023</v>
      </c>
      <c r="L1695" s="31">
        <f t="shared" si="13"/>
        <v>350.00000000000011</v>
      </c>
      <c r="M1695" s="32">
        <v>0.4</v>
      </c>
      <c r="O1695" s="37"/>
      <c r="P1695" s="35"/>
      <c r="Q1695" s="33"/>
      <c r="R1695" s="34"/>
    </row>
    <row r="1696" spans="1:18" ht="15.75" customHeight="1" x14ac:dyDescent="0.3">
      <c r="A1696" s="22"/>
      <c r="B1696" s="27" t="s">
        <v>21</v>
      </c>
      <c r="C1696" s="27">
        <v>1185732</v>
      </c>
      <c r="D1696" s="28">
        <v>44365</v>
      </c>
      <c r="E1696" s="27" t="s">
        <v>40</v>
      </c>
      <c r="F1696" s="27" t="s">
        <v>78</v>
      </c>
      <c r="G1696" s="27" t="s">
        <v>79</v>
      </c>
      <c r="H1696" s="27" t="s">
        <v>28</v>
      </c>
      <c r="I1696" s="29">
        <v>0.4</v>
      </c>
      <c r="J1696" s="30">
        <v>3500</v>
      </c>
      <c r="K1696" s="31">
        <f t="shared" si="12"/>
        <v>1400</v>
      </c>
      <c r="L1696" s="31">
        <f t="shared" si="13"/>
        <v>489.99999999999994</v>
      </c>
      <c r="M1696" s="32">
        <v>0.35</v>
      </c>
      <c r="O1696" s="37"/>
      <c r="P1696" s="35"/>
      <c r="Q1696" s="33"/>
      <c r="R1696" s="34"/>
    </row>
    <row r="1697" spans="1:18" ht="15.75" customHeight="1" x14ac:dyDescent="0.3">
      <c r="A1697" s="22"/>
      <c r="B1697" s="27" t="s">
        <v>21</v>
      </c>
      <c r="C1697" s="27">
        <v>1185732</v>
      </c>
      <c r="D1697" s="28">
        <v>44365</v>
      </c>
      <c r="E1697" s="27" t="s">
        <v>40</v>
      </c>
      <c r="F1697" s="27" t="s">
        <v>78</v>
      </c>
      <c r="G1697" s="27" t="s">
        <v>79</v>
      </c>
      <c r="H1697" s="27" t="s">
        <v>29</v>
      </c>
      <c r="I1697" s="29">
        <v>0.45</v>
      </c>
      <c r="J1697" s="30">
        <v>5250</v>
      </c>
      <c r="K1697" s="31">
        <f t="shared" si="12"/>
        <v>2362.5</v>
      </c>
      <c r="L1697" s="31">
        <f t="shared" si="13"/>
        <v>1181.25</v>
      </c>
      <c r="M1697" s="32">
        <v>0.5</v>
      </c>
      <c r="O1697" s="37"/>
      <c r="P1697" s="35"/>
      <c r="Q1697" s="33"/>
      <c r="R1697" s="34"/>
    </row>
    <row r="1698" spans="1:18" ht="15.75" customHeight="1" x14ac:dyDescent="0.3">
      <c r="A1698" s="22"/>
      <c r="B1698" s="27" t="s">
        <v>21</v>
      </c>
      <c r="C1698" s="27">
        <v>1185732</v>
      </c>
      <c r="D1698" s="28">
        <v>44394</v>
      </c>
      <c r="E1698" s="27" t="s">
        <v>40</v>
      </c>
      <c r="F1698" s="27" t="s">
        <v>78</v>
      </c>
      <c r="G1698" s="27" t="s">
        <v>79</v>
      </c>
      <c r="H1698" s="27" t="s">
        <v>24</v>
      </c>
      <c r="I1698" s="29">
        <v>0.4</v>
      </c>
      <c r="J1698" s="30">
        <v>7500</v>
      </c>
      <c r="K1698" s="31">
        <f t="shared" si="12"/>
        <v>3000</v>
      </c>
      <c r="L1698" s="31">
        <f t="shared" si="13"/>
        <v>1200</v>
      </c>
      <c r="M1698" s="32">
        <v>0.4</v>
      </c>
      <c r="O1698" s="37"/>
      <c r="P1698" s="35"/>
      <c r="Q1698" s="33"/>
      <c r="R1698" s="34"/>
    </row>
    <row r="1699" spans="1:18" ht="15.75" customHeight="1" x14ac:dyDescent="0.3">
      <c r="A1699" s="22"/>
      <c r="B1699" s="27" t="s">
        <v>21</v>
      </c>
      <c r="C1699" s="27">
        <v>1185732</v>
      </c>
      <c r="D1699" s="28">
        <v>44394</v>
      </c>
      <c r="E1699" s="27" t="s">
        <v>40</v>
      </c>
      <c r="F1699" s="27" t="s">
        <v>78</v>
      </c>
      <c r="G1699" s="27" t="s">
        <v>79</v>
      </c>
      <c r="H1699" s="27" t="s">
        <v>25</v>
      </c>
      <c r="I1699" s="29">
        <v>0.35000000000000009</v>
      </c>
      <c r="J1699" s="30">
        <v>5000</v>
      </c>
      <c r="K1699" s="31">
        <f t="shared" si="12"/>
        <v>1750.0000000000005</v>
      </c>
      <c r="L1699" s="31">
        <f t="shared" si="13"/>
        <v>612.50000000000011</v>
      </c>
      <c r="M1699" s="32">
        <v>0.35</v>
      </c>
      <c r="O1699" s="37"/>
      <c r="P1699" s="35"/>
      <c r="Q1699" s="33"/>
      <c r="R1699" s="34"/>
    </row>
    <row r="1700" spans="1:18" ht="15.75" customHeight="1" x14ac:dyDescent="0.3">
      <c r="A1700" s="22"/>
      <c r="B1700" s="27" t="s">
        <v>21</v>
      </c>
      <c r="C1700" s="27">
        <v>1185732</v>
      </c>
      <c r="D1700" s="28">
        <v>44394</v>
      </c>
      <c r="E1700" s="27" t="s">
        <v>40</v>
      </c>
      <c r="F1700" s="27" t="s">
        <v>78</v>
      </c>
      <c r="G1700" s="27" t="s">
        <v>79</v>
      </c>
      <c r="H1700" s="27" t="s">
        <v>26</v>
      </c>
      <c r="I1700" s="29">
        <v>0.30000000000000004</v>
      </c>
      <c r="J1700" s="30">
        <v>4250</v>
      </c>
      <c r="K1700" s="31">
        <f t="shared" si="12"/>
        <v>1275.0000000000002</v>
      </c>
      <c r="L1700" s="31">
        <f t="shared" si="13"/>
        <v>446.25000000000006</v>
      </c>
      <c r="M1700" s="32">
        <v>0.35</v>
      </c>
      <c r="O1700" s="37"/>
      <c r="P1700" s="35"/>
      <c r="Q1700" s="33"/>
      <c r="R1700" s="34"/>
    </row>
    <row r="1701" spans="1:18" ht="15.75" customHeight="1" x14ac:dyDescent="0.3">
      <c r="A1701" s="22"/>
      <c r="B1701" s="27" t="s">
        <v>21</v>
      </c>
      <c r="C1701" s="27">
        <v>1185732</v>
      </c>
      <c r="D1701" s="28">
        <v>44394</v>
      </c>
      <c r="E1701" s="27" t="s">
        <v>40</v>
      </c>
      <c r="F1701" s="27" t="s">
        <v>78</v>
      </c>
      <c r="G1701" s="27" t="s">
        <v>79</v>
      </c>
      <c r="H1701" s="27" t="s">
        <v>27</v>
      </c>
      <c r="I1701" s="29">
        <v>0.30000000000000004</v>
      </c>
      <c r="J1701" s="30">
        <v>3750</v>
      </c>
      <c r="K1701" s="31">
        <f t="shared" si="12"/>
        <v>1125.0000000000002</v>
      </c>
      <c r="L1701" s="31">
        <f t="shared" si="13"/>
        <v>450.00000000000011</v>
      </c>
      <c r="M1701" s="32">
        <v>0.4</v>
      </c>
      <c r="O1701" s="37"/>
      <c r="P1701" s="35"/>
      <c r="Q1701" s="33"/>
      <c r="R1701" s="34"/>
    </row>
    <row r="1702" spans="1:18" ht="15.75" customHeight="1" x14ac:dyDescent="0.3">
      <c r="A1702" s="22"/>
      <c r="B1702" s="27" t="s">
        <v>21</v>
      </c>
      <c r="C1702" s="27">
        <v>1185732</v>
      </c>
      <c r="D1702" s="28">
        <v>44394</v>
      </c>
      <c r="E1702" s="27" t="s">
        <v>40</v>
      </c>
      <c r="F1702" s="27" t="s">
        <v>78</v>
      </c>
      <c r="G1702" s="27" t="s">
        <v>79</v>
      </c>
      <c r="H1702" s="27" t="s">
        <v>28</v>
      </c>
      <c r="I1702" s="29">
        <v>0.4</v>
      </c>
      <c r="J1702" s="30">
        <v>3750</v>
      </c>
      <c r="K1702" s="31">
        <f t="shared" si="12"/>
        <v>1500</v>
      </c>
      <c r="L1702" s="31">
        <f t="shared" si="13"/>
        <v>525</v>
      </c>
      <c r="M1702" s="32">
        <v>0.35</v>
      </c>
      <c r="O1702" s="37"/>
      <c r="P1702" s="35"/>
      <c r="Q1702" s="33"/>
      <c r="R1702" s="34"/>
    </row>
    <row r="1703" spans="1:18" ht="15.75" customHeight="1" x14ac:dyDescent="0.3">
      <c r="A1703" s="22"/>
      <c r="B1703" s="27" t="s">
        <v>21</v>
      </c>
      <c r="C1703" s="27">
        <v>1185732</v>
      </c>
      <c r="D1703" s="28">
        <v>44394</v>
      </c>
      <c r="E1703" s="27" t="s">
        <v>40</v>
      </c>
      <c r="F1703" s="27" t="s">
        <v>78</v>
      </c>
      <c r="G1703" s="27" t="s">
        <v>79</v>
      </c>
      <c r="H1703" s="27" t="s">
        <v>29</v>
      </c>
      <c r="I1703" s="29">
        <v>0.45</v>
      </c>
      <c r="J1703" s="30">
        <v>5500</v>
      </c>
      <c r="K1703" s="31">
        <f t="shared" si="12"/>
        <v>2475</v>
      </c>
      <c r="L1703" s="31">
        <f t="shared" si="13"/>
        <v>1237.5</v>
      </c>
      <c r="M1703" s="32">
        <v>0.5</v>
      </c>
      <c r="O1703" s="37"/>
      <c r="P1703" s="35"/>
      <c r="Q1703" s="33"/>
      <c r="R1703" s="34"/>
    </row>
    <row r="1704" spans="1:18" ht="15.75" customHeight="1" x14ac:dyDescent="0.3">
      <c r="A1704" s="22"/>
      <c r="B1704" s="27" t="s">
        <v>21</v>
      </c>
      <c r="C1704" s="27">
        <v>1185732</v>
      </c>
      <c r="D1704" s="28">
        <v>44426</v>
      </c>
      <c r="E1704" s="27" t="s">
        <v>40</v>
      </c>
      <c r="F1704" s="27" t="s">
        <v>78</v>
      </c>
      <c r="G1704" s="27" t="s">
        <v>79</v>
      </c>
      <c r="H1704" s="27" t="s">
        <v>24</v>
      </c>
      <c r="I1704" s="29">
        <v>0.4</v>
      </c>
      <c r="J1704" s="30">
        <v>7000</v>
      </c>
      <c r="K1704" s="31">
        <f t="shared" si="12"/>
        <v>2800</v>
      </c>
      <c r="L1704" s="31">
        <f t="shared" si="13"/>
        <v>1120</v>
      </c>
      <c r="M1704" s="32">
        <v>0.4</v>
      </c>
      <c r="O1704" s="37"/>
      <c r="P1704" s="35"/>
      <c r="Q1704" s="33"/>
      <c r="R1704" s="34"/>
    </row>
    <row r="1705" spans="1:18" ht="15.75" customHeight="1" x14ac:dyDescent="0.3">
      <c r="A1705" s="22"/>
      <c r="B1705" s="27" t="s">
        <v>21</v>
      </c>
      <c r="C1705" s="27">
        <v>1185732</v>
      </c>
      <c r="D1705" s="28">
        <v>44426</v>
      </c>
      <c r="E1705" s="27" t="s">
        <v>40</v>
      </c>
      <c r="F1705" s="27" t="s">
        <v>78</v>
      </c>
      <c r="G1705" s="27" t="s">
        <v>79</v>
      </c>
      <c r="H1705" s="27" t="s">
        <v>25</v>
      </c>
      <c r="I1705" s="29">
        <v>0.40000000000000008</v>
      </c>
      <c r="J1705" s="30">
        <v>4750</v>
      </c>
      <c r="K1705" s="31">
        <f t="shared" si="12"/>
        <v>1900.0000000000005</v>
      </c>
      <c r="L1705" s="31">
        <f t="shared" si="13"/>
        <v>665.00000000000011</v>
      </c>
      <c r="M1705" s="32">
        <v>0.35</v>
      </c>
      <c r="O1705" s="37"/>
      <c r="P1705" s="35"/>
      <c r="Q1705" s="33"/>
      <c r="R1705" s="34"/>
    </row>
    <row r="1706" spans="1:18" ht="15.75" customHeight="1" x14ac:dyDescent="0.3">
      <c r="A1706" s="22"/>
      <c r="B1706" s="27" t="s">
        <v>21</v>
      </c>
      <c r="C1706" s="27">
        <v>1185732</v>
      </c>
      <c r="D1706" s="28">
        <v>44426</v>
      </c>
      <c r="E1706" s="27" t="s">
        <v>40</v>
      </c>
      <c r="F1706" s="27" t="s">
        <v>78</v>
      </c>
      <c r="G1706" s="27" t="s">
        <v>79</v>
      </c>
      <c r="H1706" s="27" t="s">
        <v>26</v>
      </c>
      <c r="I1706" s="29">
        <v>0.35000000000000003</v>
      </c>
      <c r="J1706" s="30">
        <v>4000</v>
      </c>
      <c r="K1706" s="31">
        <f t="shared" si="12"/>
        <v>1400.0000000000002</v>
      </c>
      <c r="L1706" s="31">
        <f t="shared" si="13"/>
        <v>490.00000000000006</v>
      </c>
      <c r="M1706" s="32">
        <v>0.35</v>
      </c>
      <c r="O1706" s="37"/>
      <c r="P1706" s="35"/>
      <c r="Q1706" s="33"/>
      <c r="R1706" s="34"/>
    </row>
    <row r="1707" spans="1:18" ht="15.75" customHeight="1" x14ac:dyDescent="0.3">
      <c r="A1707" s="22"/>
      <c r="B1707" s="27" t="s">
        <v>21</v>
      </c>
      <c r="C1707" s="27">
        <v>1185732</v>
      </c>
      <c r="D1707" s="28">
        <v>44426</v>
      </c>
      <c r="E1707" s="27" t="s">
        <v>40</v>
      </c>
      <c r="F1707" s="27" t="s">
        <v>78</v>
      </c>
      <c r="G1707" s="27" t="s">
        <v>79</v>
      </c>
      <c r="H1707" s="27" t="s">
        <v>27</v>
      </c>
      <c r="I1707" s="29">
        <v>0.25000000000000006</v>
      </c>
      <c r="J1707" s="30">
        <v>3250</v>
      </c>
      <c r="K1707" s="31">
        <f t="shared" si="12"/>
        <v>812.50000000000023</v>
      </c>
      <c r="L1707" s="31">
        <f t="shared" si="13"/>
        <v>325.00000000000011</v>
      </c>
      <c r="M1707" s="32">
        <v>0.4</v>
      </c>
      <c r="O1707" s="37"/>
      <c r="P1707" s="35"/>
      <c r="Q1707" s="33"/>
      <c r="R1707" s="34"/>
    </row>
    <row r="1708" spans="1:18" ht="15.75" customHeight="1" x14ac:dyDescent="0.3">
      <c r="A1708" s="22"/>
      <c r="B1708" s="27" t="s">
        <v>21</v>
      </c>
      <c r="C1708" s="27">
        <v>1185732</v>
      </c>
      <c r="D1708" s="28">
        <v>44426</v>
      </c>
      <c r="E1708" s="27" t="s">
        <v>40</v>
      </c>
      <c r="F1708" s="27" t="s">
        <v>78</v>
      </c>
      <c r="G1708" s="27" t="s">
        <v>79</v>
      </c>
      <c r="H1708" s="27" t="s">
        <v>28</v>
      </c>
      <c r="I1708" s="29">
        <v>0.35000000000000003</v>
      </c>
      <c r="J1708" s="30">
        <v>3000</v>
      </c>
      <c r="K1708" s="31">
        <f t="shared" si="12"/>
        <v>1050</v>
      </c>
      <c r="L1708" s="31">
        <f t="shared" si="13"/>
        <v>367.5</v>
      </c>
      <c r="M1708" s="32">
        <v>0.35</v>
      </c>
      <c r="O1708" s="37"/>
      <c r="P1708" s="35"/>
      <c r="Q1708" s="33"/>
      <c r="R1708" s="34"/>
    </row>
    <row r="1709" spans="1:18" ht="15.75" customHeight="1" x14ac:dyDescent="0.3">
      <c r="A1709" s="22"/>
      <c r="B1709" s="27" t="s">
        <v>21</v>
      </c>
      <c r="C1709" s="27">
        <v>1185732</v>
      </c>
      <c r="D1709" s="28">
        <v>44426</v>
      </c>
      <c r="E1709" s="27" t="s">
        <v>40</v>
      </c>
      <c r="F1709" s="27" t="s">
        <v>78</v>
      </c>
      <c r="G1709" s="27" t="s">
        <v>79</v>
      </c>
      <c r="H1709" s="27" t="s">
        <v>29</v>
      </c>
      <c r="I1709" s="29">
        <v>0.4</v>
      </c>
      <c r="J1709" s="30">
        <v>4750</v>
      </c>
      <c r="K1709" s="31">
        <f t="shared" si="12"/>
        <v>1900</v>
      </c>
      <c r="L1709" s="31">
        <f t="shared" si="13"/>
        <v>950</v>
      </c>
      <c r="M1709" s="32">
        <v>0.5</v>
      </c>
      <c r="O1709" s="37"/>
      <c r="P1709" s="35"/>
      <c r="Q1709" s="33"/>
      <c r="R1709" s="34"/>
    </row>
    <row r="1710" spans="1:18" ht="15.75" customHeight="1" x14ac:dyDescent="0.3">
      <c r="A1710" s="22"/>
      <c r="B1710" s="27" t="s">
        <v>21</v>
      </c>
      <c r="C1710" s="27">
        <v>1185732</v>
      </c>
      <c r="D1710" s="28">
        <v>44458</v>
      </c>
      <c r="E1710" s="27" t="s">
        <v>40</v>
      </c>
      <c r="F1710" s="27" t="s">
        <v>78</v>
      </c>
      <c r="G1710" s="27" t="s">
        <v>79</v>
      </c>
      <c r="H1710" s="27" t="s">
        <v>24</v>
      </c>
      <c r="I1710" s="29">
        <v>0.35000000000000003</v>
      </c>
      <c r="J1710" s="30">
        <v>6000</v>
      </c>
      <c r="K1710" s="31">
        <f t="shared" si="12"/>
        <v>2100</v>
      </c>
      <c r="L1710" s="31">
        <f t="shared" si="13"/>
        <v>840</v>
      </c>
      <c r="M1710" s="32">
        <v>0.4</v>
      </c>
      <c r="O1710" s="37"/>
      <c r="P1710" s="35"/>
      <c r="Q1710" s="33"/>
      <c r="R1710" s="34"/>
    </row>
    <row r="1711" spans="1:18" ht="15.75" customHeight="1" x14ac:dyDescent="0.3">
      <c r="A1711" s="22"/>
      <c r="B1711" s="27" t="s">
        <v>21</v>
      </c>
      <c r="C1711" s="27">
        <v>1185732</v>
      </c>
      <c r="D1711" s="28">
        <v>44458</v>
      </c>
      <c r="E1711" s="27" t="s">
        <v>40</v>
      </c>
      <c r="F1711" s="27" t="s">
        <v>78</v>
      </c>
      <c r="G1711" s="27" t="s">
        <v>79</v>
      </c>
      <c r="H1711" s="27" t="s">
        <v>25</v>
      </c>
      <c r="I1711" s="29">
        <v>0.3000000000000001</v>
      </c>
      <c r="J1711" s="30">
        <v>4000</v>
      </c>
      <c r="K1711" s="31">
        <f t="shared" si="12"/>
        <v>1200.0000000000005</v>
      </c>
      <c r="L1711" s="31">
        <f t="shared" si="13"/>
        <v>420.00000000000011</v>
      </c>
      <c r="M1711" s="32">
        <v>0.35</v>
      </c>
      <c r="O1711" s="37"/>
      <c r="P1711" s="35"/>
      <c r="Q1711" s="33"/>
      <c r="R1711" s="34"/>
    </row>
    <row r="1712" spans="1:18" ht="15.75" customHeight="1" x14ac:dyDescent="0.3">
      <c r="A1712" s="22"/>
      <c r="B1712" s="27" t="s">
        <v>21</v>
      </c>
      <c r="C1712" s="27">
        <v>1185732</v>
      </c>
      <c r="D1712" s="28">
        <v>44458</v>
      </c>
      <c r="E1712" s="27" t="s">
        <v>40</v>
      </c>
      <c r="F1712" s="27" t="s">
        <v>78</v>
      </c>
      <c r="G1712" s="27" t="s">
        <v>79</v>
      </c>
      <c r="H1712" s="27" t="s">
        <v>26</v>
      </c>
      <c r="I1712" s="29">
        <v>0.15000000000000002</v>
      </c>
      <c r="J1712" s="30">
        <v>3000</v>
      </c>
      <c r="K1712" s="31">
        <f t="shared" si="12"/>
        <v>450.00000000000006</v>
      </c>
      <c r="L1712" s="31">
        <f t="shared" si="13"/>
        <v>157.5</v>
      </c>
      <c r="M1712" s="32">
        <v>0.35</v>
      </c>
      <c r="O1712" s="37"/>
      <c r="P1712" s="35"/>
      <c r="Q1712" s="33"/>
      <c r="R1712" s="34"/>
    </row>
    <row r="1713" spans="1:18" ht="15.75" customHeight="1" x14ac:dyDescent="0.3">
      <c r="A1713" s="22"/>
      <c r="B1713" s="27" t="s">
        <v>21</v>
      </c>
      <c r="C1713" s="27">
        <v>1185732</v>
      </c>
      <c r="D1713" s="28">
        <v>44458</v>
      </c>
      <c r="E1713" s="27" t="s">
        <v>40</v>
      </c>
      <c r="F1713" s="27" t="s">
        <v>78</v>
      </c>
      <c r="G1713" s="27" t="s">
        <v>79</v>
      </c>
      <c r="H1713" s="27" t="s">
        <v>27</v>
      </c>
      <c r="I1713" s="29">
        <v>0.15000000000000002</v>
      </c>
      <c r="J1713" s="30">
        <v>2750</v>
      </c>
      <c r="K1713" s="31">
        <f t="shared" si="12"/>
        <v>412.50000000000006</v>
      </c>
      <c r="L1713" s="31">
        <f t="shared" si="13"/>
        <v>165.00000000000003</v>
      </c>
      <c r="M1713" s="32">
        <v>0.4</v>
      </c>
      <c r="O1713" s="37"/>
      <c r="P1713" s="35"/>
      <c r="Q1713" s="33"/>
      <c r="R1713" s="34"/>
    </row>
    <row r="1714" spans="1:18" ht="15.75" customHeight="1" x14ac:dyDescent="0.3">
      <c r="A1714" s="22"/>
      <c r="B1714" s="27" t="s">
        <v>21</v>
      </c>
      <c r="C1714" s="27">
        <v>1185732</v>
      </c>
      <c r="D1714" s="28">
        <v>44458</v>
      </c>
      <c r="E1714" s="27" t="s">
        <v>40</v>
      </c>
      <c r="F1714" s="27" t="s">
        <v>78</v>
      </c>
      <c r="G1714" s="27" t="s">
        <v>79</v>
      </c>
      <c r="H1714" s="27" t="s">
        <v>28</v>
      </c>
      <c r="I1714" s="29">
        <v>0.25</v>
      </c>
      <c r="J1714" s="30">
        <v>2750</v>
      </c>
      <c r="K1714" s="31">
        <f t="shared" si="12"/>
        <v>687.5</v>
      </c>
      <c r="L1714" s="31">
        <f t="shared" si="13"/>
        <v>240.62499999999997</v>
      </c>
      <c r="M1714" s="32">
        <v>0.35</v>
      </c>
      <c r="O1714" s="37"/>
      <c r="P1714" s="35"/>
      <c r="Q1714" s="33"/>
      <c r="R1714" s="34"/>
    </row>
    <row r="1715" spans="1:18" ht="15.75" customHeight="1" x14ac:dyDescent="0.3">
      <c r="A1715" s="22"/>
      <c r="B1715" s="27" t="s">
        <v>21</v>
      </c>
      <c r="C1715" s="27">
        <v>1185732</v>
      </c>
      <c r="D1715" s="28">
        <v>44458</v>
      </c>
      <c r="E1715" s="27" t="s">
        <v>40</v>
      </c>
      <c r="F1715" s="27" t="s">
        <v>78</v>
      </c>
      <c r="G1715" s="27" t="s">
        <v>79</v>
      </c>
      <c r="H1715" s="27" t="s">
        <v>29</v>
      </c>
      <c r="I1715" s="29">
        <v>0.30000000000000004</v>
      </c>
      <c r="J1715" s="30">
        <v>3500</v>
      </c>
      <c r="K1715" s="31">
        <f t="shared" si="12"/>
        <v>1050.0000000000002</v>
      </c>
      <c r="L1715" s="31">
        <f t="shared" si="13"/>
        <v>525.00000000000011</v>
      </c>
      <c r="M1715" s="32">
        <v>0.5</v>
      </c>
      <c r="O1715" s="37"/>
      <c r="P1715" s="35"/>
      <c r="Q1715" s="33"/>
      <c r="R1715" s="34"/>
    </row>
    <row r="1716" spans="1:18" ht="15.75" customHeight="1" x14ac:dyDescent="0.3">
      <c r="A1716" s="22"/>
      <c r="B1716" s="27" t="s">
        <v>21</v>
      </c>
      <c r="C1716" s="27">
        <v>1185732</v>
      </c>
      <c r="D1716" s="28">
        <v>44487</v>
      </c>
      <c r="E1716" s="27" t="s">
        <v>40</v>
      </c>
      <c r="F1716" s="27" t="s">
        <v>78</v>
      </c>
      <c r="G1716" s="27" t="s">
        <v>79</v>
      </c>
      <c r="H1716" s="27" t="s">
        <v>24</v>
      </c>
      <c r="I1716" s="29">
        <v>0.35</v>
      </c>
      <c r="J1716" s="30">
        <v>5250</v>
      </c>
      <c r="K1716" s="31">
        <f t="shared" si="12"/>
        <v>1837.4999999999998</v>
      </c>
      <c r="L1716" s="31">
        <f t="shared" si="13"/>
        <v>735</v>
      </c>
      <c r="M1716" s="32">
        <v>0.4</v>
      </c>
      <c r="O1716" s="37"/>
      <c r="P1716" s="35"/>
      <c r="Q1716" s="33"/>
      <c r="R1716" s="34"/>
    </row>
    <row r="1717" spans="1:18" ht="15.75" customHeight="1" x14ac:dyDescent="0.3">
      <c r="A1717" s="22"/>
      <c r="B1717" s="27" t="s">
        <v>21</v>
      </c>
      <c r="C1717" s="27">
        <v>1185732</v>
      </c>
      <c r="D1717" s="28">
        <v>44487</v>
      </c>
      <c r="E1717" s="27" t="s">
        <v>40</v>
      </c>
      <c r="F1717" s="27" t="s">
        <v>78</v>
      </c>
      <c r="G1717" s="27" t="s">
        <v>79</v>
      </c>
      <c r="H1717" s="27" t="s">
        <v>25</v>
      </c>
      <c r="I1717" s="29">
        <v>0.25</v>
      </c>
      <c r="J1717" s="30">
        <v>3500</v>
      </c>
      <c r="K1717" s="31">
        <f t="shared" si="12"/>
        <v>875</v>
      </c>
      <c r="L1717" s="31">
        <f t="shared" si="13"/>
        <v>306.25</v>
      </c>
      <c r="M1717" s="32">
        <v>0.35</v>
      </c>
      <c r="O1717" s="37"/>
      <c r="P1717" s="35"/>
      <c r="Q1717" s="33"/>
      <c r="R1717" s="34"/>
    </row>
    <row r="1718" spans="1:18" ht="15.75" customHeight="1" x14ac:dyDescent="0.3">
      <c r="A1718" s="22"/>
      <c r="B1718" s="27" t="s">
        <v>21</v>
      </c>
      <c r="C1718" s="27">
        <v>1185732</v>
      </c>
      <c r="D1718" s="28">
        <v>44487</v>
      </c>
      <c r="E1718" s="27" t="s">
        <v>40</v>
      </c>
      <c r="F1718" s="27" t="s">
        <v>78</v>
      </c>
      <c r="G1718" s="27" t="s">
        <v>79</v>
      </c>
      <c r="H1718" s="27" t="s">
        <v>26</v>
      </c>
      <c r="I1718" s="29">
        <v>0.25</v>
      </c>
      <c r="J1718" s="30">
        <v>2500</v>
      </c>
      <c r="K1718" s="31">
        <f t="shared" si="12"/>
        <v>625</v>
      </c>
      <c r="L1718" s="31">
        <f t="shared" si="13"/>
        <v>218.75</v>
      </c>
      <c r="M1718" s="32">
        <v>0.35</v>
      </c>
      <c r="O1718" s="37"/>
      <c r="P1718" s="35"/>
      <c r="Q1718" s="33"/>
      <c r="R1718" s="34"/>
    </row>
    <row r="1719" spans="1:18" ht="15.75" customHeight="1" x14ac:dyDescent="0.3">
      <c r="A1719" s="22"/>
      <c r="B1719" s="27" t="s">
        <v>21</v>
      </c>
      <c r="C1719" s="27">
        <v>1185732</v>
      </c>
      <c r="D1719" s="28">
        <v>44487</v>
      </c>
      <c r="E1719" s="27" t="s">
        <v>40</v>
      </c>
      <c r="F1719" s="27" t="s">
        <v>78</v>
      </c>
      <c r="G1719" s="27" t="s">
        <v>79</v>
      </c>
      <c r="H1719" s="27" t="s">
        <v>27</v>
      </c>
      <c r="I1719" s="29">
        <v>0.25</v>
      </c>
      <c r="J1719" s="30">
        <v>2250</v>
      </c>
      <c r="K1719" s="31">
        <f t="shared" si="12"/>
        <v>562.5</v>
      </c>
      <c r="L1719" s="31">
        <f t="shared" si="13"/>
        <v>225</v>
      </c>
      <c r="M1719" s="32">
        <v>0.4</v>
      </c>
      <c r="O1719" s="37"/>
      <c r="P1719" s="35"/>
      <c r="Q1719" s="33"/>
      <c r="R1719" s="34"/>
    </row>
    <row r="1720" spans="1:18" ht="15.75" customHeight="1" x14ac:dyDescent="0.3">
      <c r="A1720" s="22"/>
      <c r="B1720" s="27" t="s">
        <v>21</v>
      </c>
      <c r="C1720" s="27">
        <v>1185732</v>
      </c>
      <c r="D1720" s="28">
        <v>44487</v>
      </c>
      <c r="E1720" s="27" t="s">
        <v>40</v>
      </c>
      <c r="F1720" s="27" t="s">
        <v>78</v>
      </c>
      <c r="G1720" s="27" t="s">
        <v>79</v>
      </c>
      <c r="H1720" s="27" t="s">
        <v>28</v>
      </c>
      <c r="I1720" s="29">
        <v>0.35</v>
      </c>
      <c r="J1720" s="30">
        <v>2250</v>
      </c>
      <c r="K1720" s="31">
        <f t="shared" si="12"/>
        <v>787.5</v>
      </c>
      <c r="L1720" s="31">
        <f t="shared" si="13"/>
        <v>275.625</v>
      </c>
      <c r="M1720" s="32">
        <v>0.35</v>
      </c>
      <c r="O1720" s="37"/>
      <c r="P1720" s="35"/>
      <c r="Q1720" s="33"/>
      <c r="R1720" s="34"/>
    </row>
    <row r="1721" spans="1:18" ht="15.75" customHeight="1" x14ac:dyDescent="0.3">
      <c r="A1721" s="22"/>
      <c r="B1721" s="27" t="s">
        <v>21</v>
      </c>
      <c r="C1721" s="27">
        <v>1185732</v>
      </c>
      <c r="D1721" s="28">
        <v>44487</v>
      </c>
      <c r="E1721" s="27" t="s">
        <v>40</v>
      </c>
      <c r="F1721" s="27" t="s">
        <v>78</v>
      </c>
      <c r="G1721" s="27" t="s">
        <v>79</v>
      </c>
      <c r="H1721" s="27" t="s">
        <v>29</v>
      </c>
      <c r="I1721" s="29">
        <v>0.39999999999999991</v>
      </c>
      <c r="J1721" s="30">
        <v>3500</v>
      </c>
      <c r="K1721" s="31">
        <f t="shared" si="12"/>
        <v>1399.9999999999998</v>
      </c>
      <c r="L1721" s="31">
        <f t="shared" si="13"/>
        <v>699.99999999999989</v>
      </c>
      <c r="M1721" s="32">
        <v>0.5</v>
      </c>
      <c r="O1721" s="37"/>
      <c r="P1721" s="35"/>
      <c r="Q1721" s="33"/>
      <c r="R1721" s="34"/>
    </row>
    <row r="1722" spans="1:18" ht="15.75" customHeight="1" x14ac:dyDescent="0.3">
      <c r="A1722" s="22"/>
      <c r="B1722" s="27" t="s">
        <v>21</v>
      </c>
      <c r="C1722" s="27">
        <v>1185732</v>
      </c>
      <c r="D1722" s="28">
        <v>44518</v>
      </c>
      <c r="E1722" s="27" t="s">
        <v>40</v>
      </c>
      <c r="F1722" s="27" t="s">
        <v>78</v>
      </c>
      <c r="G1722" s="27" t="s">
        <v>79</v>
      </c>
      <c r="H1722" s="27" t="s">
        <v>24</v>
      </c>
      <c r="I1722" s="29">
        <v>0.35000000000000003</v>
      </c>
      <c r="J1722" s="30">
        <v>5000</v>
      </c>
      <c r="K1722" s="31">
        <f t="shared" si="12"/>
        <v>1750.0000000000002</v>
      </c>
      <c r="L1722" s="31">
        <f t="shared" si="13"/>
        <v>700.00000000000011</v>
      </c>
      <c r="M1722" s="32">
        <v>0.4</v>
      </c>
      <c r="O1722" s="37"/>
      <c r="P1722" s="35"/>
      <c r="Q1722" s="33"/>
      <c r="R1722" s="34"/>
    </row>
    <row r="1723" spans="1:18" ht="15.75" customHeight="1" x14ac:dyDescent="0.3">
      <c r="A1723" s="22"/>
      <c r="B1723" s="27" t="s">
        <v>21</v>
      </c>
      <c r="C1723" s="27">
        <v>1185732</v>
      </c>
      <c r="D1723" s="28">
        <v>44518</v>
      </c>
      <c r="E1723" s="27" t="s">
        <v>40</v>
      </c>
      <c r="F1723" s="27" t="s">
        <v>78</v>
      </c>
      <c r="G1723" s="27" t="s">
        <v>79</v>
      </c>
      <c r="H1723" s="27" t="s">
        <v>25</v>
      </c>
      <c r="I1723" s="29">
        <v>0.25000000000000006</v>
      </c>
      <c r="J1723" s="30">
        <v>3500</v>
      </c>
      <c r="K1723" s="31">
        <f t="shared" si="12"/>
        <v>875.00000000000023</v>
      </c>
      <c r="L1723" s="31">
        <f t="shared" si="13"/>
        <v>306.25000000000006</v>
      </c>
      <c r="M1723" s="32">
        <v>0.35</v>
      </c>
      <c r="O1723" s="37"/>
      <c r="P1723" s="35"/>
      <c r="Q1723" s="33"/>
      <c r="R1723" s="34"/>
    </row>
    <row r="1724" spans="1:18" ht="15.75" customHeight="1" x14ac:dyDescent="0.3">
      <c r="A1724" s="22"/>
      <c r="B1724" s="27" t="s">
        <v>21</v>
      </c>
      <c r="C1724" s="27">
        <v>1185732</v>
      </c>
      <c r="D1724" s="28">
        <v>44518</v>
      </c>
      <c r="E1724" s="27" t="s">
        <v>40</v>
      </c>
      <c r="F1724" s="27" t="s">
        <v>78</v>
      </c>
      <c r="G1724" s="27" t="s">
        <v>79</v>
      </c>
      <c r="H1724" s="27" t="s">
        <v>26</v>
      </c>
      <c r="I1724" s="29">
        <v>0.25000000000000006</v>
      </c>
      <c r="J1724" s="30">
        <v>2950</v>
      </c>
      <c r="K1724" s="31">
        <f t="shared" si="12"/>
        <v>737.50000000000011</v>
      </c>
      <c r="L1724" s="31">
        <f t="shared" si="13"/>
        <v>258.125</v>
      </c>
      <c r="M1724" s="32">
        <v>0.35</v>
      </c>
      <c r="O1724" s="37"/>
      <c r="P1724" s="35"/>
      <c r="Q1724" s="33"/>
      <c r="R1724" s="34"/>
    </row>
    <row r="1725" spans="1:18" ht="15.75" customHeight="1" x14ac:dyDescent="0.3">
      <c r="A1725" s="22"/>
      <c r="B1725" s="27" t="s">
        <v>21</v>
      </c>
      <c r="C1725" s="27">
        <v>1185732</v>
      </c>
      <c r="D1725" s="28">
        <v>44518</v>
      </c>
      <c r="E1725" s="27" t="s">
        <v>40</v>
      </c>
      <c r="F1725" s="27" t="s">
        <v>78</v>
      </c>
      <c r="G1725" s="27" t="s">
        <v>79</v>
      </c>
      <c r="H1725" s="27" t="s">
        <v>27</v>
      </c>
      <c r="I1725" s="29">
        <v>0.25000000000000006</v>
      </c>
      <c r="J1725" s="30">
        <v>3250</v>
      </c>
      <c r="K1725" s="31">
        <f t="shared" si="12"/>
        <v>812.50000000000023</v>
      </c>
      <c r="L1725" s="31">
        <f t="shared" si="13"/>
        <v>325.00000000000011</v>
      </c>
      <c r="M1725" s="32">
        <v>0.4</v>
      </c>
      <c r="O1725" s="37"/>
      <c r="P1725" s="35"/>
      <c r="Q1725" s="33"/>
      <c r="R1725" s="34"/>
    </row>
    <row r="1726" spans="1:18" ht="15.75" customHeight="1" x14ac:dyDescent="0.3">
      <c r="A1726" s="22"/>
      <c r="B1726" s="27" t="s">
        <v>21</v>
      </c>
      <c r="C1726" s="27">
        <v>1185732</v>
      </c>
      <c r="D1726" s="28">
        <v>44518</v>
      </c>
      <c r="E1726" s="27" t="s">
        <v>40</v>
      </c>
      <c r="F1726" s="27" t="s">
        <v>78</v>
      </c>
      <c r="G1726" s="27" t="s">
        <v>79</v>
      </c>
      <c r="H1726" s="27" t="s">
        <v>28</v>
      </c>
      <c r="I1726" s="29">
        <v>0.44999999999999996</v>
      </c>
      <c r="J1726" s="30">
        <v>3000</v>
      </c>
      <c r="K1726" s="31">
        <f t="shared" si="12"/>
        <v>1349.9999999999998</v>
      </c>
      <c r="L1726" s="31">
        <f t="shared" si="13"/>
        <v>472.49999999999989</v>
      </c>
      <c r="M1726" s="32">
        <v>0.35</v>
      </c>
      <c r="O1726" s="37"/>
      <c r="P1726" s="35"/>
      <c r="Q1726" s="33"/>
      <c r="R1726" s="34"/>
    </row>
    <row r="1727" spans="1:18" ht="15.75" customHeight="1" x14ac:dyDescent="0.3">
      <c r="A1727" s="22"/>
      <c r="B1727" s="27" t="s">
        <v>21</v>
      </c>
      <c r="C1727" s="27">
        <v>1185732</v>
      </c>
      <c r="D1727" s="28">
        <v>44518</v>
      </c>
      <c r="E1727" s="27" t="s">
        <v>40</v>
      </c>
      <c r="F1727" s="27" t="s">
        <v>78</v>
      </c>
      <c r="G1727" s="27" t="s">
        <v>79</v>
      </c>
      <c r="H1727" s="27" t="s">
        <v>29</v>
      </c>
      <c r="I1727" s="29">
        <v>0.49999999999999983</v>
      </c>
      <c r="J1727" s="30">
        <v>4000</v>
      </c>
      <c r="K1727" s="31">
        <f t="shared" si="12"/>
        <v>1999.9999999999993</v>
      </c>
      <c r="L1727" s="31">
        <f t="shared" si="13"/>
        <v>999.99999999999966</v>
      </c>
      <c r="M1727" s="32">
        <v>0.5</v>
      </c>
      <c r="O1727" s="37"/>
      <c r="P1727" s="35"/>
      <c r="Q1727" s="33"/>
      <c r="R1727" s="34"/>
    </row>
    <row r="1728" spans="1:18" ht="15.75" customHeight="1" x14ac:dyDescent="0.3">
      <c r="A1728" s="22"/>
      <c r="B1728" s="27" t="s">
        <v>21</v>
      </c>
      <c r="C1728" s="27">
        <v>1185732</v>
      </c>
      <c r="D1728" s="28">
        <v>44547</v>
      </c>
      <c r="E1728" s="27" t="s">
        <v>40</v>
      </c>
      <c r="F1728" s="27" t="s">
        <v>78</v>
      </c>
      <c r="G1728" s="27" t="s">
        <v>79</v>
      </c>
      <c r="H1728" s="27" t="s">
        <v>24</v>
      </c>
      <c r="I1728" s="29">
        <v>0.44999999999999996</v>
      </c>
      <c r="J1728" s="30">
        <v>6500</v>
      </c>
      <c r="K1728" s="31">
        <f t="shared" si="12"/>
        <v>2924.9999999999995</v>
      </c>
      <c r="L1728" s="31">
        <f t="shared" si="13"/>
        <v>1169.9999999999998</v>
      </c>
      <c r="M1728" s="32">
        <v>0.4</v>
      </c>
      <c r="O1728" s="37"/>
      <c r="P1728" s="35"/>
      <c r="Q1728" s="33"/>
      <c r="R1728" s="34"/>
    </row>
    <row r="1729" spans="1:18" ht="15.75" customHeight="1" x14ac:dyDescent="0.3">
      <c r="A1729" s="22"/>
      <c r="B1729" s="27" t="s">
        <v>21</v>
      </c>
      <c r="C1729" s="27">
        <v>1185732</v>
      </c>
      <c r="D1729" s="28">
        <v>44547</v>
      </c>
      <c r="E1729" s="27" t="s">
        <v>40</v>
      </c>
      <c r="F1729" s="27" t="s">
        <v>78</v>
      </c>
      <c r="G1729" s="27" t="s">
        <v>79</v>
      </c>
      <c r="H1729" s="27" t="s">
        <v>25</v>
      </c>
      <c r="I1729" s="29">
        <v>0.35000000000000003</v>
      </c>
      <c r="J1729" s="30">
        <v>4500</v>
      </c>
      <c r="K1729" s="31">
        <f t="shared" si="12"/>
        <v>1575.0000000000002</v>
      </c>
      <c r="L1729" s="31">
        <f t="shared" si="13"/>
        <v>551.25</v>
      </c>
      <c r="M1729" s="32">
        <v>0.35</v>
      </c>
      <c r="O1729" s="37"/>
      <c r="P1729" s="35"/>
      <c r="Q1729" s="33"/>
      <c r="R1729" s="34"/>
    </row>
    <row r="1730" spans="1:18" ht="15.75" customHeight="1" x14ac:dyDescent="0.3">
      <c r="A1730" s="22"/>
      <c r="B1730" s="27" t="s">
        <v>21</v>
      </c>
      <c r="C1730" s="27">
        <v>1185732</v>
      </c>
      <c r="D1730" s="28">
        <v>44547</v>
      </c>
      <c r="E1730" s="27" t="s">
        <v>40</v>
      </c>
      <c r="F1730" s="27" t="s">
        <v>78</v>
      </c>
      <c r="G1730" s="27" t="s">
        <v>79</v>
      </c>
      <c r="H1730" s="27" t="s">
        <v>26</v>
      </c>
      <c r="I1730" s="29">
        <v>0.35000000000000003</v>
      </c>
      <c r="J1730" s="30">
        <v>4000</v>
      </c>
      <c r="K1730" s="31">
        <f t="shared" si="12"/>
        <v>1400.0000000000002</v>
      </c>
      <c r="L1730" s="31">
        <f t="shared" si="13"/>
        <v>490.00000000000006</v>
      </c>
      <c r="M1730" s="32">
        <v>0.35</v>
      </c>
      <c r="O1730" s="37"/>
      <c r="P1730" s="35"/>
      <c r="Q1730" s="33"/>
      <c r="R1730" s="34"/>
    </row>
    <row r="1731" spans="1:18" ht="15.75" customHeight="1" x14ac:dyDescent="0.3">
      <c r="A1731" s="22"/>
      <c r="B1731" s="27" t="s">
        <v>21</v>
      </c>
      <c r="C1731" s="27">
        <v>1185732</v>
      </c>
      <c r="D1731" s="28">
        <v>44547</v>
      </c>
      <c r="E1731" s="27" t="s">
        <v>40</v>
      </c>
      <c r="F1731" s="27" t="s">
        <v>78</v>
      </c>
      <c r="G1731" s="27" t="s">
        <v>79</v>
      </c>
      <c r="H1731" s="27" t="s">
        <v>27</v>
      </c>
      <c r="I1731" s="29">
        <v>0.35000000000000003</v>
      </c>
      <c r="J1731" s="30">
        <v>3500</v>
      </c>
      <c r="K1731" s="31">
        <f t="shared" si="12"/>
        <v>1225.0000000000002</v>
      </c>
      <c r="L1731" s="31">
        <f t="shared" si="13"/>
        <v>490.00000000000011</v>
      </c>
      <c r="M1731" s="32">
        <v>0.4</v>
      </c>
      <c r="O1731" s="37"/>
      <c r="P1731" s="35"/>
      <c r="Q1731" s="33"/>
      <c r="R1731" s="34"/>
    </row>
    <row r="1732" spans="1:18" ht="15.75" customHeight="1" x14ac:dyDescent="0.3">
      <c r="A1732" s="22"/>
      <c r="B1732" s="27" t="s">
        <v>21</v>
      </c>
      <c r="C1732" s="27">
        <v>1185732</v>
      </c>
      <c r="D1732" s="28">
        <v>44547</v>
      </c>
      <c r="E1732" s="27" t="s">
        <v>40</v>
      </c>
      <c r="F1732" s="27" t="s">
        <v>78</v>
      </c>
      <c r="G1732" s="27" t="s">
        <v>79</v>
      </c>
      <c r="H1732" s="27" t="s">
        <v>28</v>
      </c>
      <c r="I1732" s="29">
        <v>0.44999999999999996</v>
      </c>
      <c r="J1732" s="30">
        <v>3500</v>
      </c>
      <c r="K1732" s="31">
        <f t="shared" si="12"/>
        <v>1574.9999999999998</v>
      </c>
      <c r="L1732" s="31">
        <f t="shared" si="13"/>
        <v>551.24999999999989</v>
      </c>
      <c r="M1732" s="32">
        <v>0.35</v>
      </c>
      <c r="O1732" s="37"/>
      <c r="P1732" s="35"/>
      <c r="Q1732" s="33"/>
      <c r="R1732" s="34"/>
    </row>
    <row r="1733" spans="1:18" ht="15.75" customHeight="1" x14ac:dyDescent="0.3">
      <c r="A1733" s="22"/>
      <c r="B1733" s="27" t="s">
        <v>21</v>
      </c>
      <c r="C1733" s="27">
        <v>1185732</v>
      </c>
      <c r="D1733" s="28">
        <v>44547</v>
      </c>
      <c r="E1733" s="27" t="s">
        <v>40</v>
      </c>
      <c r="F1733" s="27" t="s">
        <v>78</v>
      </c>
      <c r="G1733" s="27" t="s">
        <v>79</v>
      </c>
      <c r="H1733" s="27" t="s">
        <v>29</v>
      </c>
      <c r="I1733" s="29">
        <v>0.49999999999999983</v>
      </c>
      <c r="J1733" s="30">
        <v>4500</v>
      </c>
      <c r="K1733" s="31">
        <f t="shared" si="12"/>
        <v>2249.9999999999991</v>
      </c>
      <c r="L1733" s="31">
        <f t="shared" si="13"/>
        <v>1124.9999999999995</v>
      </c>
      <c r="M1733" s="32">
        <v>0.5</v>
      </c>
      <c r="O1733" s="37"/>
      <c r="P1733" s="35"/>
      <c r="Q1733" s="33"/>
      <c r="R1733" s="34"/>
    </row>
    <row r="1734" spans="1:18" ht="15.75" customHeight="1" x14ac:dyDescent="0.3">
      <c r="A1734" s="22" t="s">
        <v>46</v>
      </c>
      <c r="B1734" s="27" t="s">
        <v>21</v>
      </c>
      <c r="C1734" s="27">
        <v>1185732</v>
      </c>
      <c r="D1734" s="28">
        <v>44207</v>
      </c>
      <c r="E1734" s="27" t="s">
        <v>40</v>
      </c>
      <c r="F1734" s="27" t="s">
        <v>80</v>
      </c>
      <c r="G1734" s="27" t="s">
        <v>81</v>
      </c>
      <c r="H1734" s="27" t="s">
        <v>24</v>
      </c>
      <c r="I1734" s="29">
        <v>0.25</v>
      </c>
      <c r="J1734" s="30">
        <v>6750</v>
      </c>
      <c r="K1734" s="31">
        <f t="shared" si="12"/>
        <v>1687.5</v>
      </c>
      <c r="L1734" s="31">
        <f t="shared" si="13"/>
        <v>675</v>
      </c>
      <c r="M1734" s="32">
        <v>0.4</v>
      </c>
      <c r="O1734" s="37"/>
      <c r="P1734" s="35"/>
      <c r="Q1734" s="33"/>
      <c r="R1734" s="34"/>
    </row>
    <row r="1735" spans="1:18" ht="15.75" customHeight="1" x14ac:dyDescent="0.3">
      <c r="A1735" s="22"/>
      <c r="B1735" s="27" t="s">
        <v>21</v>
      </c>
      <c r="C1735" s="27">
        <v>1185732</v>
      </c>
      <c r="D1735" s="28">
        <v>44207</v>
      </c>
      <c r="E1735" s="27" t="s">
        <v>40</v>
      </c>
      <c r="F1735" s="27" t="s">
        <v>80</v>
      </c>
      <c r="G1735" s="27" t="s">
        <v>81</v>
      </c>
      <c r="H1735" s="27" t="s">
        <v>25</v>
      </c>
      <c r="I1735" s="29">
        <v>0.25</v>
      </c>
      <c r="J1735" s="30">
        <v>4750</v>
      </c>
      <c r="K1735" s="31">
        <f t="shared" si="12"/>
        <v>1187.5</v>
      </c>
      <c r="L1735" s="31">
        <f t="shared" si="13"/>
        <v>415.625</v>
      </c>
      <c r="M1735" s="32">
        <v>0.35</v>
      </c>
      <c r="O1735" s="37"/>
      <c r="P1735" s="35"/>
      <c r="Q1735" s="33"/>
      <c r="R1735" s="34"/>
    </row>
    <row r="1736" spans="1:18" ht="15.75" customHeight="1" x14ac:dyDescent="0.3">
      <c r="A1736" s="22"/>
      <c r="B1736" s="27" t="s">
        <v>21</v>
      </c>
      <c r="C1736" s="27">
        <v>1185732</v>
      </c>
      <c r="D1736" s="28">
        <v>44207</v>
      </c>
      <c r="E1736" s="27" t="s">
        <v>40</v>
      </c>
      <c r="F1736" s="27" t="s">
        <v>80</v>
      </c>
      <c r="G1736" s="27" t="s">
        <v>81</v>
      </c>
      <c r="H1736" s="27" t="s">
        <v>26</v>
      </c>
      <c r="I1736" s="29">
        <v>0.15000000000000002</v>
      </c>
      <c r="J1736" s="30">
        <v>4750</v>
      </c>
      <c r="K1736" s="31">
        <f t="shared" si="12"/>
        <v>712.50000000000011</v>
      </c>
      <c r="L1736" s="31">
        <f t="shared" si="13"/>
        <v>249.37500000000003</v>
      </c>
      <c r="M1736" s="32">
        <v>0.35</v>
      </c>
      <c r="O1736" s="37"/>
      <c r="P1736" s="35"/>
      <c r="Q1736" s="33"/>
      <c r="R1736" s="34"/>
    </row>
    <row r="1737" spans="1:18" ht="15.75" customHeight="1" x14ac:dyDescent="0.3">
      <c r="A1737" s="22"/>
      <c r="B1737" s="27" t="s">
        <v>21</v>
      </c>
      <c r="C1737" s="27">
        <v>1185732</v>
      </c>
      <c r="D1737" s="28">
        <v>44207</v>
      </c>
      <c r="E1737" s="27" t="s">
        <v>40</v>
      </c>
      <c r="F1737" s="27" t="s">
        <v>80</v>
      </c>
      <c r="G1737" s="27" t="s">
        <v>81</v>
      </c>
      <c r="H1737" s="27" t="s">
        <v>27</v>
      </c>
      <c r="I1737" s="29">
        <v>0.20000000000000007</v>
      </c>
      <c r="J1737" s="30">
        <v>3250</v>
      </c>
      <c r="K1737" s="31">
        <f t="shared" si="12"/>
        <v>650.00000000000023</v>
      </c>
      <c r="L1737" s="31">
        <f t="shared" si="13"/>
        <v>260.00000000000011</v>
      </c>
      <c r="M1737" s="32">
        <v>0.4</v>
      </c>
      <c r="O1737" s="37"/>
      <c r="P1737" s="35"/>
      <c r="Q1737" s="33"/>
      <c r="R1737" s="34"/>
    </row>
    <row r="1738" spans="1:18" ht="15.75" customHeight="1" x14ac:dyDescent="0.3">
      <c r="A1738" s="22"/>
      <c r="B1738" s="27" t="s">
        <v>21</v>
      </c>
      <c r="C1738" s="27">
        <v>1185732</v>
      </c>
      <c r="D1738" s="28">
        <v>44207</v>
      </c>
      <c r="E1738" s="27" t="s">
        <v>40</v>
      </c>
      <c r="F1738" s="27" t="s">
        <v>80</v>
      </c>
      <c r="G1738" s="27" t="s">
        <v>81</v>
      </c>
      <c r="H1738" s="27" t="s">
        <v>28</v>
      </c>
      <c r="I1738" s="29">
        <v>0.35</v>
      </c>
      <c r="J1738" s="30">
        <v>3750</v>
      </c>
      <c r="K1738" s="31">
        <f t="shared" si="12"/>
        <v>1312.5</v>
      </c>
      <c r="L1738" s="31">
        <f t="shared" si="13"/>
        <v>459.37499999999994</v>
      </c>
      <c r="M1738" s="32">
        <v>0.35</v>
      </c>
      <c r="O1738" s="37"/>
      <c r="P1738" s="35"/>
      <c r="Q1738" s="33"/>
      <c r="R1738" s="34"/>
    </row>
    <row r="1739" spans="1:18" ht="15.75" customHeight="1" x14ac:dyDescent="0.3">
      <c r="A1739" s="22"/>
      <c r="B1739" s="27" t="s">
        <v>21</v>
      </c>
      <c r="C1739" s="27">
        <v>1185732</v>
      </c>
      <c r="D1739" s="28">
        <v>44207</v>
      </c>
      <c r="E1739" s="27" t="s">
        <v>40</v>
      </c>
      <c r="F1739" s="27" t="s">
        <v>80</v>
      </c>
      <c r="G1739" s="27" t="s">
        <v>81</v>
      </c>
      <c r="H1739" s="27" t="s">
        <v>29</v>
      </c>
      <c r="I1739" s="29">
        <v>0.25</v>
      </c>
      <c r="J1739" s="30">
        <v>4750</v>
      </c>
      <c r="K1739" s="31">
        <f t="shared" si="12"/>
        <v>1187.5</v>
      </c>
      <c r="L1739" s="31">
        <f t="shared" si="13"/>
        <v>593.75</v>
      </c>
      <c r="M1739" s="32">
        <v>0.5</v>
      </c>
      <c r="O1739" s="37"/>
      <c r="P1739" s="35"/>
      <c r="Q1739" s="33"/>
      <c r="R1739" s="34"/>
    </row>
    <row r="1740" spans="1:18" ht="15.75" customHeight="1" x14ac:dyDescent="0.3">
      <c r="A1740" s="22"/>
      <c r="B1740" s="27" t="s">
        <v>21</v>
      </c>
      <c r="C1740" s="27">
        <v>1185732</v>
      </c>
      <c r="D1740" s="28">
        <v>44238</v>
      </c>
      <c r="E1740" s="27" t="s">
        <v>40</v>
      </c>
      <c r="F1740" s="27" t="s">
        <v>80</v>
      </c>
      <c r="G1740" s="27" t="s">
        <v>81</v>
      </c>
      <c r="H1740" s="27" t="s">
        <v>24</v>
      </c>
      <c r="I1740" s="29">
        <v>0.25</v>
      </c>
      <c r="J1740" s="30">
        <v>7250</v>
      </c>
      <c r="K1740" s="31">
        <f t="shared" si="12"/>
        <v>1812.5</v>
      </c>
      <c r="L1740" s="31">
        <f t="shared" si="13"/>
        <v>725</v>
      </c>
      <c r="M1740" s="32">
        <v>0.4</v>
      </c>
      <c r="O1740" s="37"/>
      <c r="P1740" s="35"/>
      <c r="Q1740" s="33"/>
      <c r="R1740" s="34"/>
    </row>
    <row r="1741" spans="1:18" ht="15.75" customHeight="1" x14ac:dyDescent="0.3">
      <c r="A1741" s="22"/>
      <c r="B1741" s="27" t="s">
        <v>21</v>
      </c>
      <c r="C1741" s="27">
        <v>1185732</v>
      </c>
      <c r="D1741" s="28">
        <v>44238</v>
      </c>
      <c r="E1741" s="27" t="s">
        <v>40</v>
      </c>
      <c r="F1741" s="27" t="s">
        <v>80</v>
      </c>
      <c r="G1741" s="27" t="s">
        <v>81</v>
      </c>
      <c r="H1741" s="27" t="s">
        <v>25</v>
      </c>
      <c r="I1741" s="29">
        <v>0.25</v>
      </c>
      <c r="J1741" s="30">
        <v>3750</v>
      </c>
      <c r="K1741" s="31">
        <f t="shared" si="12"/>
        <v>937.5</v>
      </c>
      <c r="L1741" s="31">
        <f t="shared" si="13"/>
        <v>328.125</v>
      </c>
      <c r="M1741" s="32">
        <v>0.35</v>
      </c>
      <c r="O1741" s="37"/>
      <c r="P1741" s="35"/>
      <c r="Q1741" s="33"/>
      <c r="R1741" s="34"/>
    </row>
    <row r="1742" spans="1:18" ht="15.75" customHeight="1" x14ac:dyDescent="0.3">
      <c r="A1742" s="22"/>
      <c r="B1742" s="27" t="s">
        <v>21</v>
      </c>
      <c r="C1742" s="27">
        <v>1185732</v>
      </c>
      <c r="D1742" s="28">
        <v>44238</v>
      </c>
      <c r="E1742" s="27" t="s">
        <v>40</v>
      </c>
      <c r="F1742" s="27" t="s">
        <v>80</v>
      </c>
      <c r="G1742" s="27" t="s">
        <v>81</v>
      </c>
      <c r="H1742" s="27" t="s">
        <v>26</v>
      </c>
      <c r="I1742" s="29">
        <v>0.15000000000000002</v>
      </c>
      <c r="J1742" s="30">
        <v>4250</v>
      </c>
      <c r="K1742" s="31">
        <f t="shared" si="12"/>
        <v>637.50000000000011</v>
      </c>
      <c r="L1742" s="31">
        <f t="shared" si="13"/>
        <v>223.12500000000003</v>
      </c>
      <c r="M1742" s="32">
        <v>0.35</v>
      </c>
      <c r="O1742" s="37"/>
      <c r="P1742" s="35"/>
      <c r="Q1742" s="33"/>
      <c r="R1742" s="34"/>
    </row>
    <row r="1743" spans="1:18" ht="15.75" customHeight="1" x14ac:dyDescent="0.3">
      <c r="A1743" s="22"/>
      <c r="B1743" s="27" t="s">
        <v>21</v>
      </c>
      <c r="C1743" s="27">
        <v>1185732</v>
      </c>
      <c r="D1743" s="28">
        <v>44238</v>
      </c>
      <c r="E1743" s="27" t="s">
        <v>40</v>
      </c>
      <c r="F1743" s="27" t="s">
        <v>80</v>
      </c>
      <c r="G1743" s="27" t="s">
        <v>81</v>
      </c>
      <c r="H1743" s="27" t="s">
        <v>27</v>
      </c>
      <c r="I1743" s="29">
        <v>0.20000000000000007</v>
      </c>
      <c r="J1743" s="30">
        <v>3000</v>
      </c>
      <c r="K1743" s="31">
        <f t="shared" si="12"/>
        <v>600.00000000000023</v>
      </c>
      <c r="L1743" s="31">
        <f t="shared" si="13"/>
        <v>240.00000000000011</v>
      </c>
      <c r="M1743" s="32">
        <v>0.4</v>
      </c>
      <c r="O1743" s="37"/>
      <c r="P1743" s="35"/>
      <c r="Q1743" s="33"/>
      <c r="R1743" s="34"/>
    </row>
    <row r="1744" spans="1:18" ht="15.75" customHeight="1" x14ac:dyDescent="0.3">
      <c r="A1744" s="22"/>
      <c r="B1744" s="27" t="s">
        <v>21</v>
      </c>
      <c r="C1744" s="27">
        <v>1185732</v>
      </c>
      <c r="D1744" s="28">
        <v>44238</v>
      </c>
      <c r="E1744" s="27" t="s">
        <v>40</v>
      </c>
      <c r="F1744" s="27" t="s">
        <v>80</v>
      </c>
      <c r="G1744" s="27" t="s">
        <v>81</v>
      </c>
      <c r="H1744" s="27" t="s">
        <v>28</v>
      </c>
      <c r="I1744" s="29">
        <v>0.35</v>
      </c>
      <c r="J1744" s="30">
        <v>3750</v>
      </c>
      <c r="K1744" s="31">
        <f t="shared" si="12"/>
        <v>1312.5</v>
      </c>
      <c r="L1744" s="31">
        <f t="shared" si="13"/>
        <v>459.37499999999994</v>
      </c>
      <c r="M1744" s="32">
        <v>0.35</v>
      </c>
      <c r="O1744" s="37"/>
      <c r="P1744" s="35"/>
      <c r="Q1744" s="33"/>
      <c r="R1744" s="34"/>
    </row>
    <row r="1745" spans="1:18" ht="15.75" customHeight="1" x14ac:dyDescent="0.3">
      <c r="A1745" s="22"/>
      <c r="B1745" s="27" t="s">
        <v>21</v>
      </c>
      <c r="C1745" s="27">
        <v>1185732</v>
      </c>
      <c r="D1745" s="28">
        <v>44238</v>
      </c>
      <c r="E1745" s="27" t="s">
        <v>40</v>
      </c>
      <c r="F1745" s="27" t="s">
        <v>80</v>
      </c>
      <c r="G1745" s="27" t="s">
        <v>81</v>
      </c>
      <c r="H1745" s="27" t="s">
        <v>29</v>
      </c>
      <c r="I1745" s="29">
        <v>0.25</v>
      </c>
      <c r="J1745" s="30">
        <v>4500</v>
      </c>
      <c r="K1745" s="31">
        <f t="shared" si="12"/>
        <v>1125</v>
      </c>
      <c r="L1745" s="31">
        <f t="shared" si="13"/>
        <v>562.5</v>
      </c>
      <c r="M1745" s="32">
        <v>0.5</v>
      </c>
      <c r="O1745" s="37"/>
      <c r="P1745" s="35"/>
      <c r="Q1745" s="33"/>
      <c r="R1745" s="34"/>
    </row>
    <row r="1746" spans="1:18" ht="15.75" customHeight="1" x14ac:dyDescent="0.3">
      <c r="A1746" s="22"/>
      <c r="B1746" s="27" t="s">
        <v>21</v>
      </c>
      <c r="C1746" s="27">
        <v>1185732</v>
      </c>
      <c r="D1746" s="28">
        <v>44265</v>
      </c>
      <c r="E1746" s="27" t="s">
        <v>40</v>
      </c>
      <c r="F1746" s="27" t="s">
        <v>80</v>
      </c>
      <c r="G1746" s="27" t="s">
        <v>81</v>
      </c>
      <c r="H1746" s="27" t="s">
        <v>24</v>
      </c>
      <c r="I1746" s="29">
        <v>0.30000000000000004</v>
      </c>
      <c r="J1746" s="30">
        <v>6700</v>
      </c>
      <c r="K1746" s="31">
        <f t="shared" si="12"/>
        <v>2010.0000000000002</v>
      </c>
      <c r="L1746" s="31">
        <f t="shared" si="13"/>
        <v>804.00000000000011</v>
      </c>
      <c r="M1746" s="32">
        <v>0.4</v>
      </c>
      <c r="O1746" s="37"/>
      <c r="P1746" s="35"/>
      <c r="Q1746" s="33"/>
      <c r="R1746" s="34"/>
    </row>
    <row r="1747" spans="1:18" ht="15.75" customHeight="1" x14ac:dyDescent="0.3">
      <c r="A1747" s="22"/>
      <c r="B1747" s="27" t="s">
        <v>21</v>
      </c>
      <c r="C1747" s="27">
        <v>1185732</v>
      </c>
      <c r="D1747" s="28">
        <v>44265</v>
      </c>
      <c r="E1747" s="27" t="s">
        <v>40</v>
      </c>
      <c r="F1747" s="27" t="s">
        <v>80</v>
      </c>
      <c r="G1747" s="27" t="s">
        <v>81</v>
      </c>
      <c r="H1747" s="27" t="s">
        <v>25</v>
      </c>
      <c r="I1747" s="29">
        <v>0.30000000000000004</v>
      </c>
      <c r="J1747" s="30">
        <v>3500</v>
      </c>
      <c r="K1747" s="31">
        <f t="shared" si="12"/>
        <v>1050.0000000000002</v>
      </c>
      <c r="L1747" s="31">
        <f t="shared" si="13"/>
        <v>367.50000000000006</v>
      </c>
      <c r="M1747" s="32">
        <v>0.35</v>
      </c>
      <c r="O1747" s="37"/>
      <c r="P1747" s="35"/>
      <c r="Q1747" s="33"/>
      <c r="R1747" s="34"/>
    </row>
    <row r="1748" spans="1:18" ht="15.75" customHeight="1" x14ac:dyDescent="0.3">
      <c r="A1748" s="22"/>
      <c r="B1748" s="27" t="s">
        <v>21</v>
      </c>
      <c r="C1748" s="27">
        <v>1185732</v>
      </c>
      <c r="D1748" s="28">
        <v>44265</v>
      </c>
      <c r="E1748" s="27" t="s">
        <v>40</v>
      </c>
      <c r="F1748" s="27" t="s">
        <v>80</v>
      </c>
      <c r="G1748" s="27" t="s">
        <v>81</v>
      </c>
      <c r="H1748" s="27" t="s">
        <v>26</v>
      </c>
      <c r="I1748" s="29">
        <v>0.20000000000000007</v>
      </c>
      <c r="J1748" s="30">
        <v>4000</v>
      </c>
      <c r="K1748" s="31">
        <f t="shared" si="12"/>
        <v>800.00000000000023</v>
      </c>
      <c r="L1748" s="31">
        <f t="shared" si="13"/>
        <v>280.00000000000006</v>
      </c>
      <c r="M1748" s="32">
        <v>0.35</v>
      </c>
      <c r="O1748" s="37"/>
      <c r="P1748" s="35"/>
      <c r="Q1748" s="33"/>
      <c r="R1748" s="34"/>
    </row>
    <row r="1749" spans="1:18" ht="15.75" customHeight="1" x14ac:dyDescent="0.3">
      <c r="A1749" s="22"/>
      <c r="B1749" s="27" t="s">
        <v>21</v>
      </c>
      <c r="C1749" s="27">
        <v>1185732</v>
      </c>
      <c r="D1749" s="28">
        <v>44265</v>
      </c>
      <c r="E1749" s="27" t="s">
        <v>40</v>
      </c>
      <c r="F1749" s="27" t="s">
        <v>80</v>
      </c>
      <c r="G1749" s="27" t="s">
        <v>81</v>
      </c>
      <c r="H1749" s="27" t="s">
        <v>27</v>
      </c>
      <c r="I1749" s="29">
        <v>0.25</v>
      </c>
      <c r="J1749" s="30">
        <v>2500</v>
      </c>
      <c r="K1749" s="31">
        <f t="shared" si="12"/>
        <v>625</v>
      </c>
      <c r="L1749" s="31">
        <f t="shared" si="13"/>
        <v>250</v>
      </c>
      <c r="M1749" s="32">
        <v>0.4</v>
      </c>
      <c r="O1749" s="37"/>
      <c r="P1749" s="35"/>
      <c r="Q1749" s="33"/>
      <c r="R1749" s="34"/>
    </row>
    <row r="1750" spans="1:18" ht="15.75" customHeight="1" x14ac:dyDescent="0.3">
      <c r="A1750" s="22"/>
      <c r="B1750" s="27" t="s">
        <v>21</v>
      </c>
      <c r="C1750" s="27">
        <v>1185732</v>
      </c>
      <c r="D1750" s="28">
        <v>44265</v>
      </c>
      <c r="E1750" s="27" t="s">
        <v>40</v>
      </c>
      <c r="F1750" s="27" t="s">
        <v>80</v>
      </c>
      <c r="G1750" s="27" t="s">
        <v>81</v>
      </c>
      <c r="H1750" s="27" t="s">
        <v>28</v>
      </c>
      <c r="I1750" s="29">
        <v>0.4</v>
      </c>
      <c r="J1750" s="30">
        <v>3000</v>
      </c>
      <c r="K1750" s="31">
        <f t="shared" si="12"/>
        <v>1200</v>
      </c>
      <c r="L1750" s="31">
        <f t="shared" si="13"/>
        <v>420</v>
      </c>
      <c r="M1750" s="32">
        <v>0.35</v>
      </c>
      <c r="O1750" s="37"/>
      <c r="P1750" s="35"/>
      <c r="Q1750" s="33"/>
      <c r="R1750" s="34"/>
    </row>
    <row r="1751" spans="1:18" ht="15.75" customHeight="1" x14ac:dyDescent="0.3">
      <c r="A1751" s="22"/>
      <c r="B1751" s="27" t="s">
        <v>21</v>
      </c>
      <c r="C1751" s="27">
        <v>1185732</v>
      </c>
      <c r="D1751" s="28">
        <v>44265</v>
      </c>
      <c r="E1751" s="27" t="s">
        <v>40</v>
      </c>
      <c r="F1751" s="27" t="s">
        <v>80</v>
      </c>
      <c r="G1751" s="27" t="s">
        <v>81</v>
      </c>
      <c r="H1751" s="27" t="s">
        <v>29</v>
      </c>
      <c r="I1751" s="29">
        <v>0.30000000000000004</v>
      </c>
      <c r="J1751" s="30">
        <v>4000</v>
      </c>
      <c r="K1751" s="31">
        <f t="shared" si="12"/>
        <v>1200.0000000000002</v>
      </c>
      <c r="L1751" s="31">
        <f t="shared" si="13"/>
        <v>600.00000000000011</v>
      </c>
      <c r="M1751" s="32">
        <v>0.5</v>
      </c>
      <c r="O1751" s="37"/>
      <c r="P1751" s="35"/>
      <c r="Q1751" s="33"/>
      <c r="R1751" s="34"/>
    </row>
    <row r="1752" spans="1:18" ht="15.75" customHeight="1" x14ac:dyDescent="0.3">
      <c r="A1752" s="22"/>
      <c r="B1752" s="27" t="s">
        <v>21</v>
      </c>
      <c r="C1752" s="27">
        <v>1185732</v>
      </c>
      <c r="D1752" s="28">
        <v>44297</v>
      </c>
      <c r="E1752" s="27" t="s">
        <v>40</v>
      </c>
      <c r="F1752" s="27" t="s">
        <v>80</v>
      </c>
      <c r="G1752" s="27" t="s">
        <v>81</v>
      </c>
      <c r="H1752" s="27" t="s">
        <v>24</v>
      </c>
      <c r="I1752" s="29">
        <v>0.30000000000000004</v>
      </c>
      <c r="J1752" s="30">
        <v>6250</v>
      </c>
      <c r="K1752" s="31">
        <f t="shared" si="12"/>
        <v>1875.0000000000002</v>
      </c>
      <c r="L1752" s="31">
        <f t="shared" si="13"/>
        <v>750.00000000000011</v>
      </c>
      <c r="M1752" s="32">
        <v>0.4</v>
      </c>
      <c r="O1752" s="37"/>
      <c r="P1752" s="35"/>
      <c r="Q1752" s="33"/>
      <c r="R1752" s="34"/>
    </row>
    <row r="1753" spans="1:18" ht="15.75" customHeight="1" x14ac:dyDescent="0.3">
      <c r="A1753" s="22"/>
      <c r="B1753" s="27" t="s">
        <v>21</v>
      </c>
      <c r="C1753" s="27">
        <v>1185732</v>
      </c>
      <c r="D1753" s="28">
        <v>44297</v>
      </c>
      <c r="E1753" s="27" t="s">
        <v>40</v>
      </c>
      <c r="F1753" s="27" t="s">
        <v>80</v>
      </c>
      <c r="G1753" s="27" t="s">
        <v>81</v>
      </c>
      <c r="H1753" s="27" t="s">
        <v>25</v>
      </c>
      <c r="I1753" s="29">
        <v>0.25000000000000006</v>
      </c>
      <c r="J1753" s="30">
        <v>3250</v>
      </c>
      <c r="K1753" s="31">
        <f t="shared" si="12"/>
        <v>812.50000000000023</v>
      </c>
      <c r="L1753" s="31">
        <f t="shared" si="13"/>
        <v>284.37500000000006</v>
      </c>
      <c r="M1753" s="32">
        <v>0.35</v>
      </c>
      <c r="O1753" s="37"/>
      <c r="P1753" s="35"/>
      <c r="Q1753" s="33"/>
      <c r="R1753" s="34"/>
    </row>
    <row r="1754" spans="1:18" ht="15.75" customHeight="1" x14ac:dyDescent="0.3">
      <c r="A1754" s="22"/>
      <c r="B1754" s="27" t="s">
        <v>21</v>
      </c>
      <c r="C1754" s="27">
        <v>1185732</v>
      </c>
      <c r="D1754" s="28">
        <v>44297</v>
      </c>
      <c r="E1754" s="27" t="s">
        <v>40</v>
      </c>
      <c r="F1754" s="27" t="s">
        <v>80</v>
      </c>
      <c r="G1754" s="27" t="s">
        <v>81</v>
      </c>
      <c r="H1754" s="27" t="s">
        <v>26</v>
      </c>
      <c r="I1754" s="29">
        <v>0.15000000000000008</v>
      </c>
      <c r="J1754" s="30">
        <v>3250</v>
      </c>
      <c r="K1754" s="31">
        <f t="shared" si="12"/>
        <v>487.50000000000023</v>
      </c>
      <c r="L1754" s="31">
        <f t="shared" si="13"/>
        <v>170.62500000000006</v>
      </c>
      <c r="M1754" s="32">
        <v>0.35</v>
      </c>
      <c r="O1754" s="37"/>
      <c r="P1754" s="35"/>
      <c r="Q1754" s="33"/>
      <c r="R1754" s="34"/>
    </row>
    <row r="1755" spans="1:18" ht="15.75" customHeight="1" x14ac:dyDescent="0.3">
      <c r="A1755" s="22"/>
      <c r="B1755" s="27" t="s">
        <v>21</v>
      </c>
      <c r="C1755" s="27">
        <v>1185732</v>
      </c>
      <c r="D1755" s="28">
        <v>44297</v>
      </c>
      <c r="E1755" s="27" t="s">
        <v>40</v>
      </c>
      <c r="F1755" s="27" t="s">
        <v>80</v>
      </c>
      <c r="G1755" s="27" t="s">
        <v>81</v>
      </c>
      <c r="H1755" s="27" t="s">
        <v>27</v>
      </c>
      <c r="I1755" s="29">
        <v>0.2</v>
      </c>
      <c r="J1755" s="30">
        <v>2500</v>
      </c>
      <c r="K1755" s="31">
        <f t="shared" si="12"/>
        <v>500</v>
      </c>
      <c r="L1755" s="31">
        <f t="shared" si="13"/>
        <v>200</v>
      </c>
      <c r="M1755" s="32">
        <v>0.4</v>
      </c>
      <c r="O1755" s="37"/>
      <c r="P1755" s="35"/>
      <c r="Q1755" s="33"/>
      <c r="R1755" s="34"/>
    </row>
    <row r="1756" spans="1:18" ht="15.75" customHeight="1" x14ac:dyDescent="0.3">
      <c r="A1756" s="22"/>
      <c r="B1756" s="27" t="s">
        <v>21</v>
      </c>
      <c r="C1756" s="27">
        <v>1185732</v>
      </c>
      <c r="D1756" s="28">
        <v>44297</v>
      </c>
      <c r="E1756" s="27" t="s">
        <v>40</v>
      </c>
      <c r="F1756" s="27" t="s">
        <v>80</v>
      </c>
      <c r="G1756" s="27" t="s">
        <v>81</v>
      </c>
      <c r="H1756" s="27" t="s">
        <v>28</v>
      </c>
      <c r="I1756" s="29">
        <v>0.35000000000000003</v>
      </c>
      <c r="J1756" s="30">
        <v>2750</v>
      </c>
      <c r="K1756" s="31">
        <f t="shared" si="12"/>
        <v>962.50000000000011</v>
      </c>
      <c r="L1756" s="31">
        <f t="shared" si="13"/>
        <v>336.875</v>
      </c>
      <c r="M1756" s="32">
        <v>0.35</v>
      </c>
      <c r="O1756" s="37"/>
      <c r="P1756" s="35"/>
      <c r="Q1756" s="33"/>
      <c r="R1756" s="34"/>
    </row>
    <row r="1757" spans="1:18" ht="15.75" customHeight="1" x14ac:dyDescent="0.3">
      <c r="A1757" s="22"/>
      <c r="B1757" s="27" t="s">
        <v>21</v>
      </c>
      <c r="C1757" s="27">
        <v>1185732</v>
      </c>
      <c r="D1757" s="28">
        <v>44297</v>
      </c>
      <c r="E1757" s="27" t="s">
        <v>40</v>
      </c>
      <c r="F1757" s="27" t="s">
        <v>80</v>
      </c>
      <c r="G1757" s="27" t="s">
        <v>81</v>
      </c>
      <c r="H1757" s="27" t="s">
        <v>29</v>
      </c>
      <c r="I1757" s="29">
        <v>0.25000000000000006</v>
      </c>
      <c r="J1757" s="30">
        <v>4000</v>
      </c>
      <c r="K1757" s="31">
        <f t="shared" si="12"/>
        <v>1000.0000000000002</v>
      </c>
      <c r="L1757" s="31">
        <f t="shared" si="13"/>
        <v>500.00000000000011</v>
      </c>
      <c r="M1757" s="32">
        <v>0.5</v>
      </c>
      <c r="O1757" s="37"/>
      <c r="P1757" s="35"/>
      <c r="Q1757" s="33"/>
      <c r="R1757" s="34"/>
    </row>
    <row r="1758" spans="1:18" ht="15.75" customHeight="1" x14ac:dyDescent="0.3">
      <c r="A1758" s="22"/>
      <c r="B1758" s="27" t="s">
        <v>21</v>
      </c>
      <c r="C1758" s="27">
        <v>1185732</v>
      </c>
      <c r="D1758" s="28">
        <v>44328</v>
      </c>
      <c r="E1758" s="27" t="s">
        <v>40</v>
      </c>
      <c r="F1758" s="27" t="s">
        <v>80</v>
      </c>
      <c r="G1758" s="27" t="s">
        <v>81</v>
      </c>
      <c r="H1758" s="27" t="s">
        <v>24</v>
      </c>
      <c r="I1758" s="29">
        <v>0.35000000000000003</v>
      </c>
      <c r="J1758" s="30">
        <v>6700</v>
      </c>
      <c r="K1758" s="31">
        <f t="shared" si="12"/>
        <v>2345</v>
      </c>
      <c r="L1758" s="31">
        <f t="shared" si="13"/>
        <v>938</v>
      </c>
      <c r="M1758" s="32">
        <v>0.4</v>
      </c>
      <c r="O1758" s="37"/>
      <c r="P1758" s="35"/>
      <c r="Q1758" s="33"/>
      <c r="R1758" s="34"/>
    </row>
    <row r="1759" spans="1:18" ht="15.75" customHeight="1" x14ac:dyDescent="0.3">
      <c r="A1759" s="22"/>
      <c r="B1759" s="27" t="s">
        <v>21</v>
      </c>
      <c r="C1759" s="27">
        <v>1185732</v>
      </c>
      <c r="D1759" s="28">
        <v>44328</v>
      </c>
      <c r="E1759" s="27" t="s">
        <v>40</v>
      </c>
      <c r="F1759" s="27" t="s">
        <v>80</v>
      </c>
      <c r="G1759" s="27" t="s">
        <v>81</v>
      </c>
      <c r="H1759" s="27" t="s">
        <v>25</v>
      </c>
      <c r="I1759" s="29">
        <v>0.3000000000000001</v>
      </c>
      <c r="J1759" s="30">
        <v>3750</v>
      </c>
      <c r="K1759" s="31">
        <f t="shared" si="12"/>
        <v>1125.0000000000005</v>
      </c>
      <c r="L1759" s="31">
        <f t="shared" si="13"/>
        <v>393.75000000000011</v>
      </c>
      <c r="M1759" s="32">
        <v>0.35</v>
      </c>
      <c r="O1759" s="37"/>
      <c r="P1759" s="35"/>
      <c r="Q1759" s="33"/>
      <c r="R1759" s="34"/>
    </row>
    <row r="1760" spans="1:18" ht="15.75" customHeight="1" x14ac:dyDescent="0.3">
      <c r="A1760" s="22"/>
      <c r="B1760" s="27" t="s">
        <v>21</v>
      </c>
      <c r="C1760" s="27">
        <v>1185732</v>
      </c>
      <c r="D1760" s="28">
        <v>44328</v>
      </c>
      <c r="E1760" s="27" t="s">
        <v>40</v>
      </c>
      <c r="F1760" s="27" t="s">
        <v>80</v>
      </c>
      <c r="G1760" s="27" t="s">
        <v>81</v>
      </c>
      <c r="H1760" s="27" t="s">
        <v>26</v>
      </c>
      <c r="I1760" s="29">
        <v>0.25000000000000006</v>
      </c>
      <c r="J1760" s="30">
        <v>3500</v>
      </c>
      <c r="K1760" s="31">
        <f t="shared" si="12"/>
        <v>875.00000000000023</v>
      </c>
      <c r="L1760" s="31">
        <f t="shared" si="13"/>
        <v>306.25000000000006</v>
      </c>
      <c r="M1760" s="32">
        <v>0.35</v>
      </c>
      <c r="O1760" s="37"/>
      <c r="P1760" s="35"/>
      <c r="Q1760" s="33"/>
      <c r="R1760" s="34"/>
    </row>
    <row r="1761" spans="1:18" ht="15.75" customHeight="1" x14ac:dyDescent="0.3">
      <c r="A1761" s="22"/>
      <c r="B1761" s="27" t="s">
        <v>21</v>
      </c>
      <c r="C1761" s="27">
        <v>1185732</v>
      </c>
      <c r="D1761" s="28">
        <v>44328</v>
      </c>
      <c r="E1761" s="27" t="s">
        <v>40</v>
      </c>
      <c r="F1761" s="27" t="s">
        <v>80</v>
      </c>
      <c r="G1761" s="27" t="s">
        <v>81</v>
      </c>
      <c r="H1761" s="27" t="s">
        <v>27</v>
      </c>
      <c r="I1761" s="29">
        <v>0.25000000000000006</v>
      </c>
      <c r="J1761" s="30">
        <v>2750</v>
      </c>
      <c r="K1761" s="31">
        <f t="shared" si="12"/>
        <v>687.50000000000011</v>
      </c>
      <c r="L1761" s="31">
        <f t="shared" si="13"/>
        <v>275.00000000000006</v>
      </c>
      <c r="M1761" s="32">
        <v>0.4</v>
      </c>
      <c r="O1761" s="37"/>
      <c r="P1761" s="35"/>
      <c r="Q1761" s="33"/>
      <c r="R1761" s="34"/>
    </row>
    <row r="1762" spans="1:18" ht="15.75" customHeight="1" x14ac:dyDescent="0.3">
      <c r="A1762" s="22"/>
      <c r="B1762" s="27" t="s">
        <v>21</v>
      </c>
      <c r="C1762" s="27">
        <v>1185732</v>
      </c>
      <c r="D1762" s="28">
        <v>44328</v>
      </c>
      <c r="E1762" s="27" t="s">
        <v>40</v>
      </c>
      <c r="F1762" s="27" t="s">
        <v>80</v>
      </c>
      <c r="G1762" s="27" t="s">
        <v>81</v>
      </c>
      <c r="H1762" s="27" t="s">
        <v>28</v>
      </c>
      <c r="I1762" s="29">
        <v>0.39999999999999997</v>
      </c>
      <c r="J1762" s="30">
        <v>3000</v>
      </c>
      <c r="K1762" s="31">
        <f t="shared" si="12"/>
        <v>1200</v>
      </c>
      <c r="L1762" s="31">
        <f t="shared" si="13"/>
        <v>420</v>
      </c>
      <c r="M1762" s="32">
        <v>0.35</v>
      </c>
      <c r="O1762" s="37"/>
      <c r="P1762" s="35"/>
      <c r="Q1762" s="33"/>
      <c r="R1762" s="34"/>
    </row>
    <row r="1763" spans="1:18" ht="15.75" customHeight="1" x14ac:dyDescent="0.3">
      <c r="A1763" s="22"/>
      <c r="B1763" s="27" t="s">
        <v>21</v>
      </c>
      <c r="C1763" s="27">
        <v>1185732</v>
      </c>
      <c r="D1763" s="28">
        <v>44328</v>
      </c>
      <c r="E1763" s="27" t="s">
        <v>40</v>
      </c>
      <c r="F1763" s="27" t="s">
        <v>80</v>
      </c>
      <c r="G1763" s="27" t="s">
        <v>81</v>
      </c>
      <c r="H1763" s="27" t="s">
        <v>29</v>
      </c>
      <c r="I1763" s="29">
        <v>0.44999999999999996</v>
      </c>
      <c r="J1763" s="30">
        <v>4000</v>
      </c>
      <c r="K1763" s="31">
        <f t="shared" si="12"/>
        <v>1799.9999999999998</v>
      </c>
      <c r="L1763" s="31">
        <f t="shared" si="13"/>
        <v>899.99999999999989</v>
      </c>
      <c r="M1763" s="32">
        <v>0.5</v>
      </c>
      <c r="O1763" s="37"/>
      <c r="P1763" s="35"/>
      <c r="Q1763" s="33"/>
      <c r="R1763" s="34"/>
    </row>
    <row r="1764" spans="1:18" ht="15.75" customHeight="1" x14ac:dyDescent="0.3">
      <c r="A1764" s="22"/>
      <c r="B1764" s="27" t="s">
        <v>21</v>
      </c>
      <c r="C1764" s="27">
        <v>1185732</v>
      </c>
      <c r="D1764" s="28">
        <v>44358</v>
      </c>
      <c r="E1764" s="27" t="s">
        <v>40</v>
      </c>
      <c r="F1764" s="27" t="s">
        <v>80</v>
      </c>
      <c r="G1764" s="27" t="s">
        <v>81</v>
      </c>
      <c r="H1764" s="27" t="s">
        <v>24</v>
      </c>
      <c r="I1764" s="29">
        <v>0.30000000000000004</v>
      </c>
      <c r="J1764" s="30">
        <v>6500</v>
      </c>
      <c r="K1764" s="31">
        <f t="shared" si="12"/>
        <v>1950.0000000000002</v>
      </c>
      <c r="L1764" s="31">
        <f t="shared" si="13"/>
        <v>780.00000000000011</v>
      </c>
      <c r="M1764" s="32">
        <v>0.4</v>
      </c>
      <c r="O1764" s="37"/>
      <c r="P1764" s="35"/>
      <c r="Q1764" s="33"/>
      <c r="R1764" s="34"/>
    </row>
    <row r="1765" spans="1:18" ht="15.75" customHeight="1" x14ac:dyDescent="0.3">
      <c r="A1765" s="22"/>
      <c r="B1765" s="27" t="s">
        <v>21</v>
      </c>
      <c r="C1765" s="27">
        <v>1185732</v>
      </c>
      <c r="D1765" s="28">
        <v>44358</v>
      </c>
      <c r="E1765" s="27" t="s">
        <v>40</v>
      </c>
      <c r="F1765" s="27" t="s">
        <v>80</v>
      </c>
      <c r="G1765" s="27" t="s">
        <v>81</v>
      </c>
      <c r="H1765" s="27" t="s">
        <v>25</v>
      </c>
      <c r="I1765" s="29">
        <v>0.25000000000000011</v>
      </c>
      <c r="J1765" s="30">
        <v>4000</v>
      </c>
      <c r="K1765" s="31">
        <f t="shared" si="12"/>
        <v>1000.0000000000005</v>
      </c>
      <c r="L1765" s="31">
        <f t="shared" si="13"/>
        <v>350.00000000000011</v>
      </c>
      <c r="M1765" s="32">
        <v>0.35</v>
      </c>
      <c r="O1765" s="37"/>
      <c r="P1765" s="35"/>
      <c r="Q1765" s="33"/>
      <c r="R1765" s="34"/>
    </row>
    <row r="1766" spans="1:18" ht="15.75" customHeight="1" x14ac:dyDescent="0.3">
      <c r="A1766" s="22"/>
      <c r="B1766" s="27" t="s">
        <v>21</v>
      </c>
      <c r="C1766" s="27">
        <v>1185732</v>
      </c>
      <c r="D1766" s="28">
        <v>44358</v>
      </c>
      <c r="E1766" s="27" t="s">
        <v>40</v>
      </c>
      <c r="F1766" s="27" t="s">
        <v>80</v>
      </c>
      <c r="G1766" s="27" t="s">
        <v>81</v>
      </c>
      <c r="H1766" s="27" t="s">
        <v>26</v>
      </c>
      <c r="I1766" s="29">
        <v>0.20000000000000007</v>
      </c>
      <c r="J1766" s="30">
        <v>4250</v>
      </c>
      <c r="K1766" s="31">
        <f t="shared" si="12"/>
        <v>850.00000000000023</v>
      </c>
      <c r="L1766" s="31">
        <f t="shared" si="13"/>
        <v>297.50000000000006</v>
      </c>
      <c r="M1766" s="32">
        <v>0.35</v>
      </c>
      <c r="O1766" s="37"/>
      <c r="P1766" s="35"/>
      <c r="Q1766" s="33"/>
      <c r="R1766" s="34"/>
    </row>
    <row r="1767" spans="1:18" ht="15.75" customHeight="1" x14ac:dyDescent="0.3">
      <c r="A1767" s="22"/>
      <c r="B1767" s="27" t="s">
        <v>21</v>
      </c>
      <c r="C1767" s="27">
        <v>1185732</v>
      </c>
      <c r="D1767" s="28">
        <v>44358</v>
      </c>
      <c r="E1767" s="27" t="s">
        <v>40</v>
      </c>
      <c r="F1767" s="27" t="s">
        <v>80</v>
      </c>
      <c r="G1767" s="27" t="s">
        <v>81</v>
      </c>
      <c r="H1767" s="27" t="s">
        <v>27</v>
      </c>
      <c r="I1767" s="29">
        <v>0.20000000000000007</v>
      </c>
      <c r="J1767" s="30">
        <v>4000</v>
      </c>
      <c r="K1767" s="31">
        <f t="shared" si="12"/>
        <v>800.00000000000023</v>
      </c>
      <c r="L1767" s="31">
        <f t="shared" si="13"/>
        <v>320.00000000000011</v>
      </c>
      <c r="M1767" s="32">
        <v>0.4</v>
      </c>
      <c r="O1767" s="37"/>
      <c r="P1767" s="35"/>
      <c r="Q1767" s="33"/>
      <c r="R1767" s="34"/>
    </row>
    <row r="1768" spans="1:18" ht="15.75" customHeight="1" x14ac:dyDescent="0.3">
      <c r="A1768" s="22"/>
      <c r="B1768" s="27" t="s">
        <v>21</v>
      </c>
      <c r="C1768" s="27">
        <v>1185732</v>
      </c>
      <c r="D1768" s="28">
        <v>44358</v>
      </c>
      <c r="E1768" s="27" t="s">
        <v>40</v>
      </c>
      <c r="F1768" s="27" t="s">
        <v>80</v>
      </c>
      <c r="G1768" s="27" t="s">
        <v>81</v>
      </c>
      <c r="H1768" s="27" t="s">
        <v>28</v>
      </c>
      <c r="I1768" s="29">
        <v>0.35000000000000003</v>
      </c>
      <c r="J1768" s="30">
        <v>4000</v>
      </c>
      <c r="K1768" s="31">
        <f t="shared" si="12"/>
        <v>1400.0000000000002</v>
      </c>
      <c r="L1768" s="31">
        <f t="shared" si="13"/>
        <v>490.00000000000006</v>
      </c>
      <c r="M1768" s="32">
        <v>0.35</v>
      </c>
      <c r="O1768" s="37"/>
      <c r="P1768" s="35"/>
      <c r="Q1768" s="33"/>
      <c r="R1768" s="34"/>
    </row>
    <row r="1769" spans="1:18" ht="15.75" customHeight="1" x14ac:dyDescent="0.3">
      <c r="A1769" s="22"/>
      <c r="B1769" s="27" t="s">
        <v>21</v>
      </c>
      <c r="C1769" s="27">
        <v>1185732</v>
      </c>
      <c r="D1769" s="28">
        <v>44358</v>
      </c>
      <c r="E1769" s="27" t="s">
        <v>40</v>
      </c>
      <c r="F1769" s="27" t="s">
        <v>80</v>
      </c>
      <c r="G1769" s="27" t="s">
        <v>81</v>
      </c>
      <c r="H1769" s="27" t="s">
        <v>29</v>
      </c>
      <c r="I1769" s="29">
        <v>0.4</v>
      </c>
      <c r="J1769" s="30">
        <v>5750</v>
      </c>
      <c r="K1769" s="31">
        <f t="shared" si="12"/>
        <v>2300</v>
      </c>
      <c r="L1769" s="31">
        <f t="shared" si="13"/>
        <v>1150</v>
      </c>
      <c r="M1769" s="32">
        <v>0.5</v>
      </c>
      <c r="O1769" s="37"/>
      <c r="P1769" s="35"/>
      <c r="Q1769" s="33"/>
      <c r="R1769" s="34"/>
    </row>
    <row r="1770" spans="1:18" ht="15.75" customHeight="1" x14ac:dyDescent="0.3">
      <c r="A1770" s="22"/>
      <c r="B1770" s="27" t="s">
        <v>21</v>
      </c>
      <c r="C1770" s="27">
        <v>1185732</v>
      </c>
      <c r="D1770" s="28">
        <v>44387</v>
      </c>
      <c r="E1770" s="27" t="s">
        <v>40</v>
      </c>
      <c r="F1770" s="27" t="s">
        <v>80</v>
      </c>
      <c r="G1770" s="27" t="s">
        <v>81</v>
      </c>
      <c r="H1770" s="27" t="s">
        <v>24</v>
      </c>
      <c r="I1770" s="29">
        <v>0.35000000000000003</v>
      </c>
      <c r="J1770" s="30">
        <v>8000</v>
      </c>
      <c r="K1770" s="31">
        <f t="shared" si="12"/>
        <v>2800.0000000000005</v>
      </c>
      <c r="L1770" s="31">
        <f t="shared" si="13"/>
        <v>1120.0000000000002</v>
      </c>
      <c r="M1770" s="32">
        <v>0.4</v>
      </c>
      <c r="O1770" s="37"/>
      <c r="P1770" s="35"/>
      <c r="Q1770" s="33"/>
      <c r="R1770" s="34"/>
    </row>
    <row r="1771" spans="1:18" ht="15.75" customHeight="1" x14ac:dyDescent="0.3">
      <c r="A1771" s="22"/>
      <c r="B1771" s="27" t="s">
        <v>21</v>
      </c>
      <c r="C1771" s="27">
        <v>1185732</v>
      </c>
      <c r="D1771" s="28">
        <v>44387</v>
      </c>
      <c r="E1771" s="27" t="s">
        <v>40</v>
      </c>
      <c r="F1771" s="27" t="s">
        <v>80</v>
      </c>
      <c r="G1771" s="27" t="s">
        <v>81</v>
      </c>
      <c r="H1771" s="27" t="s">
        <v>25</v>
      </c>
      <c r="I1771" s="29">
        <v>0.3000000000000001</v>
      </c>
      <c r="J1771" s="30">
        <v>5500</v>
      </c>
      <c r="K1771" s="31">
        <f t="shared" si="12"/>
        <v>1650.0000000000005</v>
      </c>
      <c r="L1771" s="31">
        <f t="shared" si="13"/>
        <v>577.50000000000011</v>
      </c>
      <c r="M1771" s="32">
        <v>0.35</v>
      </c>
      <c r="O1771" s="37"/>
      <c r="P1771" s="35"/>
      <c r="Q1771" s="33"/>
      <c r="R1771" s="34"/>
    </row>
    <row r="1772" spans="1:18" ht="15.75" customHeight="1" x14ac:dyDescent="0.3">
      <c r="A1772" s="22"/>
      <c r="B1772" s="27" t="s">
        <v>21</v>
      </c>
      <c r="C1772" s="27">
        <v>1185732</v>
      </c>
      <c r="D1772" s="28">
        <v>44387</v>
      </c>
      <c r="E1772" s="27" t="s">
        <v>40</v>
      </c>
      <c r="F1772" s="27" t="s">
        <v>80</v>
      </c>
      <c r="G1772" s="27" t="s">
        <v>81</v>
      </c>
      <c r="H1772" s="27" t="s">
        <v>26</v>
      </c>
      <c r="I1772" s="29">
        <v>0.25000000000000006</v>
      </c>
      <c r="J1772" s="30">
        <v>4750</v>
      </c>
      <c r="K1772" s="31">
        <f t="shared" si="12"/>
        <v>1187.5000000000002</v>
      </c>
      <c r="L1772" s="31">
        <f t="shared" si="13"/>
        <v>415.62500000000006</v>
      </c>
      <c r="M1772" s="32">
        <v>0.35</v>
      </c>
      <c r="O1772" s="37"/>
      <c r="P1772" s="35"/>
      <c r="Q1772" s="33"/>
      <c r="R1772" s="34"/>
    </row>
    <row r="1773" spans="1:18" ht="15.75" customHeight="1" x14ac:dyDescent="0.3">
      <c r="A1773" s="22"/>
      <c r="B1773" s="27" t="s">
        <v>21</v>
      </c>
      <c r="C1773" s="27">
        <v>1185732</v>
      </c>
      <c r="D1773" s="28">
        <v>44387</v>
      </c>
      <c r="E1773" s="27" t="s">
        <v>40</v>
      </c>
      <c r="F1773" s="27" t="s">
        <v>80</v>
      </c>
      <c r="G1773" s="27" t="s">
        <v>81</v>
      </c>
      <c r="H1773" s="27" t="s">
        <v>27</v>
      </c>
      <c r="I1773" s="29">
        <v>0.25000000000000006</v>
      </c>
      <c r="J1773" s="30">
        <v>4250</v>
      </c>
      <c r="K1773" s="31">
        <f t="shared" si="12"/>
        <v>1062.5000000000002</v>
      </c>
      <c r="L1773" s="31">
        <f t="shared" si="13"/>
        <v>425.00000000000011</v>
      </c>
      <c r="M1773" s="32">
        <v>0.4</v>
      </c>
      <c r="O1773" s="37"/>
      <c r="P1773" s="35"/>
      <c r="Q1773" s="33"/>
      <c r="R1773" s="34"/>
    </row>
    <row r="1774" spans="1:18" ht="15.75" customHeight="1" x14ac:dyDescent="0.3">
      <c r="A1774" s="22"/>
      <c r="B1774" s="27" t="s">
        <v>21</v>
      </c>
      <c r="C1774" s="27">
        <v>1185732</v>
      </c>
      <c r="D1774" s="28">
        <v>44387</v>
      </c>
      <c r="E1774" s="27" t="s">
        <v>40</v>
      </c>
      <c r="F1774" s="27" t="s">
        <v>80</v>
      </c>
      <c r="G1774" s="27" t="s">
        <v>81</v>
      </c>
      <c r="H1774" s="27" t="s">
        <v>28</v>
      </c>
      <c r="I1774" s="29">
        <v>0.35000000000000003</v>
      </c>
      <c r="J1774" s="30">
        <v>4250</v>
      </c>
      <c r="K1774" s="31">
        <f t="shared" si="12"/>
        <v>1487.5000000000002</v>
      </c>
      <c r="L1774" s="31">
        <f t="shared" si="13"/>
        <v>520.625</v>
      </c>
      <c r="M1774" s="32">
        <v>0.35</v>
      </c>
      <c r="O1774" s="37"/>
      <c r="P1774" s="35"/>
      <c r="Q1774" s="33"/>
      <c r="R1774" s="34"/>
    </row>
    <row r="1775" spans="1:18" ht="15.75" customHeight="1" x14ac:dyDescent="0.3">
      <c r="A1775" s="22"/>
      <c r="B1775" s="27" t="s">
        <v>21</v>
      </c>
      <c r="C1775" s="27">
        <v>1185732</v>
      </c>
      <c r="D1775" s="28">
        <v>44387</v>
      </c>
      <c r="E1775" s="27" t="s">
        <v>40</v>
      </c>
      <c r="F1775" s="27" t="s">
        <v>80</v>
      </c>
      <c r="G1775" s="27" t="s">
        <v>81</v>
      </c>
      <c r="H1775" s="27" t="s">
        <v>29</v>
      </c>
      <c r="I1775" s="29">
        <v>0.4</v>
      </c>
      <c r="J1775" s="30">
        <v>6000</v>
      </c>
      <c r="K1775" s="31">
        <f t="shared" si="12"/>
        <v>2400</v>
      </c>
      <c r="L1775" s="31">
        <f t="shared" si="13"/>
        <v>1200</v>
      </c>
      <c r="M1775" s="32">
        <v>0.5</v>
      </c>
      <c r="O1775" s="37"/>
      <c r="P1775" s="35"/>
      <c r="Q1775" s="33"/>
      <c r="R1775" s="34"/>
    </row>
    <row r="1776" spans="1:18" ht="15.75" customHeight="1" x14ac:dyDescent="0.3">
      <c r="A1776" s="22"/>
      <c r="B1776" s="27" t="s">
        <v>21</v>
      </c>
      <c r="C1776" s="27">
        <v>1185732</v>
      </c>
      <c r="D1776" s="28">
        <v>44419</v>
      </c>
      <c r="E1776" s="27" t="s">
        <v>40</v>
      </c>
      <c r="F1776" s="27" t="s">
        <v>80</v>
      </c>
      <c r="G1776" s="27" t="s">
        <v>81</v>
      </c>
      <c r="H1776" s="27" t="s">
        <v>24</v>
      </c>
      <c r="I1776" s="29">
        <v>0.35000000000000003</v>
      </c>
      <c r="J1776" s="30">
        <v>7500</v>
      </c>
      <c r="K1776" s="31">
        <f t="shared" si="12"/>
        <v>2625.0000000000005</v>
      </c>
      <c r="L1776" s="31">
        <f t="shared" si="13"/>
        <v>1050.0000000000002</v>
      </c>
      <c r="M1776" s="32">
        <v>0.4</v>
      </c>
      <c r="O1776" s="37"/>
      <c r="P1776" s="35"/>
      <c r="Q1776" s="33"/>
      <c r="R1776" s="34"/>
    </row>
    <row r="1777" spans="1:18" ht="15.75" customHeight="1" x14ac:dyDescent="0.3">
      <c r="A1777" s="22"/>
      <c r="B1777" s="27" t="s">
        <v>21</v>
      </c>
      <c r="C1777" s="27">
        <v>1185732</v>
      </c>
      <c r="D1777" s="28">
        <v>44419</v>
      </c>
      <c r="E1777" s="27" t="s">
        <v>40</v>
      </c>
      <c r="F1777" s="27" t="s">
        <v>80</v>
      </c>
      <c r="G1777" s="27" t="s">
        <v>81</v>
      </c>
      <c r="H1777" s="27" t="s">
        <v>25</v>
      </c>
      <c r="I1777" s="29">
        <v>0.35000000000000009</v>
      </c>
      <c r="J1777" s="30">
        <v>5250</v>
      </c>
      <c r="K1777" s="31">
        <f t="shared" si="12"/>
        <v>1837.5000000000005</v>
      </c>
      <c r="L1777" s="31">
        <f t="shared" si="13"/>
        <v>643.12500000000011</v>
      </c>
      <c r="M1777" s="32">
        <v>0.35</v>
      </c>
      <c r="O1777" s="37"/>
      <c r="P1777" s="35"/>
      <c r="Q1777" s="33"/>
      <c r="R1777" s="34"/>
    </row>
    <row r="1778" spans="1:18" ht="15.75" customHeight="1" x14ac:dyDescent="0.3">
      <c r="A1778" s="22"/>
      <c r="B1778" s="27" t="s">
        <v>21</v>
      </c>
      <c r="C1778" s="27">
        <v>1185732</v>
      </c>
      <c r="D1778" s="28">
        <v>44419</v>
      </c>
      <c r="E1778" s="27" t="s">
        <v>40</v>
      </c>
      <c r="F1778" s="27" t="s">
        <v>80</v>
      </c>
      <c r="G1778" s="27" t="s">
        <v>81</v>
      </c>
      <c r="H1778" s="27" t="s">
        <v>26</v>
      </c>
      <c r="I1778" s="29">
        <v>0.30000000000000004</v>
      </c>
      <c r="J1778" s="30">
        <v>4500</v>
      </c>
      <c r="K1778" s="31">
        <f t="shared" si="12"/>
        <v>1350.0000000000002</v>
      </c>
      <c r="L1778" s="31">
        <f t="shared" si="13"/>
        <v>472.50000000000006</v>
      </c>
      <c r="M1778" s="32">
        <v>0.35</v>
      </c>
      <c r="O1778" s="37"/>
      <c r="P1778" s="35"/>
      <c r="Q1778" s="33"/>
      <c r="R1778" s="34"/>
    </row>
    <row r="1779" spans="1:18" ht="15.75" customHeight="1" x14ac:dyDescent="0.3">
      <c r="A1779" s="22"/>
      <c r="B1779" s="27" t="s">
        <v>21</v>
      </c>
      <c r="C1779" s="27">
        <v>1185732</v>
      </c>
      <c r="D1779" s="28">
        <v>44419</v>
      </c>
      <c r="E1779" s="27" t="s">
        <v>40</v>
      </c>
      <c r="F1779" s="27" t="s">
        <v>80</v>
      </c>
      <c r="G1779" s="27" t="s">
        <v>81</v>
      </c>
      <c r="H1779" s="27" t="s">
        <v>27</v>
      </c>
      <c r="I1779" s="29">
        <v>0.20000000000000007</v>
      </c>
      <c r="J1779" s="30">
        <v>3750</v>
      </c>
      <c r="K1779" s="31">
        <f t="shared" si="12"/>
        <v>750.00000000000023</v>
      </c>
      <c r="L1779" s="31">
        <f t="shared" si="13"/>
        <v>300.00000000000011</v>
      </c>
      <c r="M1779" s="32">
        <v>0.4</v>
      </c>
      <c r="O1779" s="37"/>
      <c r="P1779" s="35"/>
      <c r="Q1779" s="33"/>
      <c r="R1779" s="34"/>
    </row>
    <row r="1780" spans="1:18" ht="15.75" customHeight="1" x14ac:dyDescent="0.3">
      <c r="A1780" s="22"/>
      <c r="B1780" s="27" t="s">
        <v>21</v>
      </c>
      <c r="C1780" s="27">
        <v>1185732</v>
      </c>
      <c r="D1780" s="28">
        <v>44419</v>
      </c>
      <c r="E1780" s="27" t="s">
        <v>40</v>
      </c>
      <c r="F1780" s="27" t="s">
        <v>80</v>
      </c>
      <c r="G1780" s="27" t="s">
        <v>81</v>
      </c>
      <c r="H1780" s="27" t="s">
        <v>28</v>
      </c>
      <c r="I1780" s="29">
        <v>0.30000000000000004</v>
      </c>
      <c r="J1780" s="30">
        <v>3500</v>
      </c>
      <c r="K1780" s="31">
        <f t="shared" si="12"/>
        <v>1050.0000000000002</v>
      </c>
      <c r="L1780" s="31">
        <f t="shared" si="13"/>
        <v>367.50000000000006</v>
      </c>
      <c r="M1780" s="32">
        <v>0.35</v>
      </c>
      <c r="O1780" s="37"/>
      <c r="P1780" s="35"/>
      <c r="Q1780" s="33"/>
      <c r="R1780" s="34"/>
    </row>
    <row r="1781" spans="1:18" ht="15.75" customHeight="1" x14ac:dyDescent="0.3">
      <c r="A1781" s="22"/>
      <c r="B1781" s="27" t="s">
        <v>21</v>
      </c>
      <c r="C1781" s="27">
        <v>1185732</v>
      </c>
      <c r="D1781" s="28">
        <v>44419</v>
      </c>
      <c r="E1781" s="27" t="s">
        <v>40</v>
      </c>
      <c r="F1781" s="27" t="s">
        <v>80</v>
      </c>
      <c r="G1781" s="27" t="s">
        <v>81</v>
      </c>
      <c r="H1781" s="27" t="s">
        <v>29</v>
      </c>
      <c r="I1781" s="29">
        <v>0.35000000000000003</v>
      </c>
      <c r="J1781" s="30">
        <v>5250</v>
      </c>
      <c r="K1781" s="31">
        <f t="shared" si="12"/>
        <v>1837.5000000000002</v>
      </c>
      <c r="L1781" s="31">
        <f t="shared" si="13"/>
        <v>918.75000000000011</v>
      </c>
      <c r="M1781" s="32">
        <v>0.5</v>
      </c>
      <c r="O1781" s="37"/>
      <c r="P1781" s="35"/>
      <c r="Q1781" s="33"/>
      <c r="R1781" s="34"/>
    </row>
    <row r="1782" spans="1:18" ht="15.75" customHeight="1" x14ac:dyDescent="0.3">
      <c r="A1782" s="22"/>
      <c r="B1782" s="27" t="s">
        <v>21</v>
      </c>
      <c r="C1782" s="27">
        <v>1185732</v>
      </c>
      <c r="D1782" s="28">
        <v>44451</v>
      </c>
      <c r="E1782" s="27" t="s">
        <v>40</v>
      </c>
      <c r="F1782" s="27" t="s">
        <v>80</v>
      </c>
      <c r="G1782" s="27" t="s">
        <v>81</v>
      </c>
      <c r="H1782" s="27" t="s">
        <v>24</v>
      </c>
      <c r="I1782" s="29">
        <v>0.30000000000000004</v>
      </c>
      <c r="J1782" s="30">
        <v>6500</v>
      </c>
      <c r="K1782" s="31">
        <f t="shared" si="12"/>
        <v>1950.0000000000002</v>
      </c>
      <c r="L1782" s="31">
        <f t="shared" si="13"/>
        <v>780.00000000000011</v>
      </c>
      <c r="M1782" s="32">
        <v>0.4</v>
      </c>
      <c r="O1782" s="37"/>
      <c r="P1782" s="35"/>
      <c r="Q1782" s="33"/>
      <c r="R1782" s="34"/>
    </row>
    <row r="1783" spans="1:18" ht="15.75" customHeight="1" x14ac:dyDescent="0.3">
      <c r="A1783" s="22"/>
      <c r="B1783" s="27" t="s">
        <v>21</v>
      </c>
      <c r="C1783" s="27">
        <v>1185732</v>
      </c>
      <c r="D1783" s="28">
        <v>44451</v>
      </c>
      <c r="E1783" s="27" t="s">
        <v>40</v>
      </c>
      <c r="F1783" s="27" t="s">
        <v>80</v>
      </c>
      <c r="G1783" s="27" t="s">
        <v>81</v>
      </c>
      <c r="H1783" s="27" t="s">
        <v>25</v>
      </c>
      <c r="I1783" s="29">
        <v>0.25000000000000011</v>
      </c>
      <c r="J1783" s="30">
        <v>4500</v>
      </c>
      <c r="K1783" s="31">
        <f t="shared" si="12"/>
        <v>1125.0000000000005</v>
      </c>
      <c r="L1783" s="31">
        <f t="shared" si="13"/>
        <v>393.75000000000011</v>
      </c>
      <c r="M1783" s="32">
        <v>0.35</v>
      </c>
      <c r="O1783" s="37"/>
      <c r="P1783" s="35"/>
      <c r="Q1783" s="33"/>
      <c r="R1783" s="34"/>
    </row>
    <row r="1784" spans="1:18" ht="15.75" customHeight="1" x14ac:dyDescent="0.3">
      <c r="A1784" s="22"/>
      <c r="B1784" s="27" t="s">
        <v>21</v>
      </c>
      <c r="C1784" s="27">
        <v>1185732</v>
      </c>
      <c r="D1784" s="28">
        <v>44451</v>
      </c>
      <c r="E1784" s="27" t="s">
        <v>40</v>
      </c>
      <c r="F1784" s="27" t="s">
        <v>80</v>
      </c>
      <c r="G1784" s="27" t="s">
        <v>81</v>
      </c>
      <c r="H1784" s="27" t="s">
        <v>26</v>
      </c>
      <c r="I1784" s="29">
        <v>0.10000000000000002</v>
      </c>
      <c r="J1784" s="30">
        <v>3500</v>
      </c>
      <c r="K1784" s="31">
        <f t="shared" si="12"/>
        <v>350.00000000000006</v>
      </c>
      <c r="L1784" s="31">
        <f t="shared" si="13"/>
        <v>122.50000000000001</v>
      </c>
      <c r="M1784" s="32">
        <v>0.35</v>
      </c>
      <c r="O1784" s="37"/>
      <c r="P1784" s="35"/>
      <c r="Q1784" s="33"/>
      <c r="R1784" s="34"/>
    </row>
    <row r="1785" spans="1:18" ht="15.75" customHeight="1" x14ac:dyDescent="0.3">
      <c r="A1785" s="22"/>
      <c r="B1785" s="27" t="s">
        <v>21</v>
      </c>
      <c r="C1785" s="27">
        <v>1185732</v>
      </c>
      <c r="D1785" s="28">
        <v>44451</v>
      </c>
      <c r="E1785" s="27" t="s">
        <v>40</v>
      </c>
      <c r="F1785" s="27" t="s">
        <v>80</v>
      </c>
      <c r="G1785" s="27" t="s">
        <v>81</v>
      </c>
      <c r="H1785" s="27" t="s">
        <v>27</v>
      </c>
      <c r="I1785" s="29">
        <v>0.10000000000000002</v>
      </c>
      <c r="J1785" s="30">
        <v>3250</v>
      </c>
      <c r="K1785" s="31">
        <f t="shared" si="12"/>
        <v>325.00000000000006</v>
      </c>
      <c r="L1785" s="31">
        <f t="shared" si="13"/>
        <v>130.00000000000003</v>
      </c>
      <c r="M1785" s="32">
        <v>0.4</v>
      </c>
      <c r="O1785" s="37"/>
      <c r="P1785" s="35"/>
      <c r="Q1785" s="33"/>
      <c r="R1785" s="34"/>
    </row>
    <row r="1786" spans="1:18" ht="15.75" customHeight="1" x14ac:dyDescent="0.3">
      <c r="A1786" s="22"/>
      <c r="B1786" s="27" t="s">
        <v>21</v>
      </c>
      <c r="C1786" s="27">
        <v>1185732</v>
      </c>
      <c r="D1786" s="28">
        <v>44451</v>
      </c>
      <c r="E1786" s="27" t="s">
        <v>40</v>
      </c>
      <c r="F1786" s="27" t="s">
        <v>80</v>
      </c>
      <c r="G1786" s="27" t="s">
        <v>81</v>
      </c>
      <c r="H1786" s="27" t="s">
        <v>28</v>
      </c>
      <c r="I1786" s="29">
        <v>0.2</v>
      </c>
      <c r="J1786" s="30">
        <v>3250</v>
      </c>
      <c r="K1786" s="31">
        <f t="shared" si="12"/>
        <v>650</v>
      </c>
      <c r="L1786" s="31">
        <f t="shared" si="13"/>
        <v>227.49999999999997</v>
      </c>
      <c r="M1786" s="32">
        <v>0.35</v>
      </c>
      <c r="O1786" s="37"/>
      <c r="P1786" s="35"/>
      <c r="Q1786" s="33"/>
      <c r="R1786" s="34"/>
    </row>
    <row r="1787" spans="1:18" ht="15.75" customHeight="1" x14ac:dyDescent="0.3">
      <c r="A1787" s="22"/>
      <c r="B1787" s="27" t="s">
        <v>21</v>
      </c>
      <c r="C1787" s="27">
        <v>1185732</v>
      </c>
      <c r="D1787" s="28">
        <v>44451</v>
      </c>
      <c r="E1787" s="27" t="s">
        <v>40</v>
      </c>
      <c r="F1787" s="27" t="s">
        <v>80</v>
      </c>
      <c r="G1787" s="27" t="s">
        <v>81</v>
      </c>
      <c r="H1787" s="27" t="s">
        <v>29</v>
      </c>
      <c r="I1787" s="29">
        <v>0.25000000000000006</v>
      </c>
      <c r="J1787" s="30">
        <v>4000</v>
      </c>
      <c r="K1787" s="31">
        <f t="shared" si="12"/>
        <v>1000.0000000000002</v>
      </c>
      <c r="L1787" s="31">
        <f t="shared" si="13"/>
        <v>500.00000000000011</v>
      </c>
      <c r="M1787" s="32">
        <v>0.5</v>
      </c>
      <c r="O1787" s="37"/>
      <c r="P1787" s="35"/>
      <c r="Q1787" s="33"/>
      <c r="R1787" s="34"/>
    </row>
    <row r="1788" spans="1:18" ht="15.75" customHeight="1" x14ac:dyDescent="0.3">
      <c r="A1788" s="22"/>
      <c r="B1788" s="27" t="s">
        <v>21</v>
      </c>
      <c r="C1788" s="27">
        <v>1185732</v>
      </c>
      <c r="D1788" s="28">
        <v>44480</v>
      </c>
      <c r="E1788" s="27" t="s">
        <v>40</v>
      </c>
      <c r="F1788" s="27" t="s">
        <v>80</v>
      </c>
      <c r="G1788" s="27" t="s">
        <v>81</v>
      </c>
      <c r="H1788" s="27" t="s">
        <v>24</v>
      </c>
      <c r="I1788" s="29">
        <v>0.3</v>
      </c>
      <c r="J1788" s="30">
        <v>5750</v>
      </c>
      <c r="K1788" s="31">
        <f t="shared" si="12"/>
        <v>1725</v>
      </c>
      <c r="L1788" s="31">
        <f t="shared" si="13"/>
        <v>690</v>
      </c>
      <c r="M1788" s="32">
        <v>0.4</v>
      </c>
      <c r="O1788" s="37"/>
      <c r="P1788" s="35"/>
      <c r="Q1788" s="33"/>
      <c r="R1788" s="34"/>
    </row>
    <row r="1789" spans="1:18" ht="15.75" customHeight="1" x14ac:dyDescent="0.3">
      <c r="A1789" s="22"/>
      <c r="B1789" s="27" t="s">
        <v>21</v>
      </c>
      <c r="C1789" s="27">
        <v>1185732</v>
      </c>
      <c r="D1789" s="28">
        <v>44480</v>
      </c>
      <c r="E1789" s="27" t="s">
        <v>40</v>
      </c>
      <c r="F1789" s="27" t="s">
        <v>80</v>
      </c>
      <c r="G1789" s="27" t="s">
        <v>81</v>
      </c>
      <c r="H1789" s="27" t="s">
        <v>25</v>
      </c>
      <c r="I1789" s="29">
        <v>0.2</v>
      </c>
      <c r="J1789" s="30">
        <v>4000</v>
      </c>
      <c r="K1789" s="31">
        <f t="shared" si="12"/>
        <v>800</v>
      </c>
      <c r="L1789" s="31">
        <f t="shared" si="13"/>
        <v>280</v>
      </c>
      <c r="M1789" s="32">
        <v>0.35</v>
      </c>
      <c r="O1789" s="37"/>
      <c r="P1789" s="35"/>
      <c r="Q1789" s="33"/>
      <c r="R1789" s="34"/>
    </row>
    <row r="1790" spans="1:18" ht="15.75" customHeight="1" x14ac:dyDescent="0.3">
      <c r="A1790" s="22"/>
      <c r="B1790" s="27" t="s">
        <v>21</v>
      </c>
      <c r="C1790" s="27">
        <v>1185732</v>
      </c>
      <c r="D1790" s="28">
        <v>44480</v>
      </c>
      <c r="E1790" s="27" t="s">
        <v>40</v>
      </c>
      <c r="F1790" s="27" t="s">
        <v>80</v>
      </c>
      <c r="G1790" s="27" t="s">
        <v>81</v>
      </c>
      <c r="H1790" s="27" t="s">
        <v>26</v>
      </c>
      <c r="I1790" s="29">
        <v>0.2</v>
      </c>
      <c r="J1790" s="30">
        <v>3000</v>
      </c>
      <c r="K1790" s="31">
        <f t="shared" si="12"/>
        <v>600</v>
      </c>
      <c r="L1790" s="31">
        <f t="shared" si="13"/>
        <v>210</v>
      </c>
      <c r="M1790" s="32">
        <v>0.35</v>
      </c>
      <c r="O1790" s="37"/>
      <c r="P1790" s="35"/>
      <c r="Q1790" s="33"/>
      <c r="R1790" s="34"/>
    </row>
    <row r="1791" spans="1:18" ht="15.75" customHeight="1" x14ac:dyDescent="0.3">
      <c r="A1791" s="22"/>
      <c r="B1791" s="27" t="s">
        <v>21</v>
      </c>
      <c r="C1791" s="27">
        <v>1185732</v>
      </c>
      <c r="D1791" s="28">
        <v>44480</v>
      </c>
      <c r="E1791" s="27" t="s">
        <v>40</v>
      </c>
      <c r="F1791" s="27" t="s">
        <v>80</v>
      </c>
      <c r="G1791" s="27" t="s">
        <v>81</v>
      </c>
      <c r="H1791" s="27" t="s">
        <v>27</v>
      </c>
      <c r="I1791" s="29">
        <v>0.2</v>
      </c>
      <c r="J1791" s="30">
        <v>2750</v>
      </c>
      <c r="K1791" s="31">
        <f t="shared" ref="K1791:K2045" si="14">I1791*J1791</f>
        <v>550</v>
      </c>
      <c r="L1791" s="31">
        <f t="shared" ref="L1791:L2045" si="15">K1791*M1791</f>
        <v>220</v>
      </c>
      <c r="M1791" s="32">
        <v>0.4</v>
      </c>
      <c r="O1791" s="37"/>
      <c r="P1791" s="35"/>
      <c r="Q1791" s="33"/>
      <c r="R1791" s="34"/>
    </row>
    <row r="1792" spans="1:18" ht="15.75" customHeight="1" x14ac:dyDescent="0.3">
      <c r="A1792" s="22"/>
      <c r="B1792" s="27" t="s">
        <v>21</v>
      </c>
      <c r="C1792" s="27">
        <v>1185732</v>
      </c>
      <c r="D1792" s="28">
        <v>44480</v>
      </c>
      <c r="E1792" s="27" t="s">
        <v>40</v>
      </c>
      <c r="F1792" s="27" t="s">
        <v>80</v>
      </c>
      <c r="G1792" s="27" t="s">
        <v>81</v>
      </c>
      <c r="H1792" s="27" t="s">
        <v>28</v>
      </c>
      <c r="I1792" s="29">
        <v>0.3</v>
      </c>
      <c r="J1792" s="30">
        <v>2750</v>
      </c>
      <c r="K1792" s="31">
        <f t="shared" si="14"/>
        <v>825</v>
      </c>
      <c r="L1792" s="31">
        <f t="shared" si="15"/>
        <v>288.75</v>
      </c>
      <c r="M1792" s="32">
        <v>0.35</v>
      </c>
      <c r="O1792" s="37"/>
      <c r="P1792" s="35"/>
      <c r="Q1792" s="33"/>
      <c r="R1792" s="34"/>
    </row>
    <row r="1793" spans="1:18" ht="15.75" customHeight="1" x14ac:dyDescent="0.3">
      <c r="A1793" s="22"/>
      <c r="B1793" s="27" t="s">
        <v>21</v>
      </c>
      <c r="C1793" s="27">
        <v>1185732</v>
      </c>
      <c r="D1793" s="28">
        <v>44480</v>
      </c>
      <c r="E1793" s="27" t="s">
        <v>40</v>
      </c>
      <c r="F1793" s="27" t="s">
        <v>80</v>
      </c>
      <c r="G1793" s="27" t="s">
        <v>81</v>
      </c>
      <c r="H1793" s="27" t="s">
        <v>29</v>
      </c>
      <c r="I1793" s="29">
        <v>0.34999999999999992</v>
      </c>
      <c r="J1793" s="30">
        <v>4000</v>
      </c>
      <c r="K1793" s="31">
        <f t="shared" si="14"/>
        <v>1399.9999999999998</v>
      </c>
      <c r="L1793" s="31">
        <f t="shared" si="15"/>
        <v>699.99999999999989</v>
      </c>
      <c r="M1793" s="32">
        <v>0.5</v>
      </c>
      <c r="O1793" s="37"/>
      <c r="P1793" s="35"/>
      <c r="Q1793" s="33"/>
      <c r="R1793" s="34"/>
    </row>
    <row r="1794" spans="1:18" ht="15.75" customHeight="1" x14ac:dyDescent="0.3">
      <c r="A1794" s="22"/>
      <c r="B1794" s="27" t="s">
        <v>21</v>
      </c>
      <c r="C1794" s="27">
        <v>1185732</v>
      </c>
      <c r="D1794" s="28">
        <v>44511</v>
      </c>
      <c r="E1794" s="27" t="s">
        <v>40</v>
      </c>
      <c r="F1794" s="27" t="s">
        <v>80</v>
      </c>
      <c r="G1794" s="27" t="s">
        <v>81</v>
      </c>
      <c r="H1794" s="27" t="s">
        <v>24</v>
      </c>
      <c r="I1794" s="29">
        <v>0.30000000000000004</v>
      </c>
      <c r="J1794" s="30">
        <v>5500</v>
      </c>
      <c r="K1794" s="31">
        <f t="shared" si="14"/>
        <v>1650.0000000000002</v>
      </c>
      <c r="L1794" s="31">
        <f t="shared" si="15"/>
        <v>660.00000000000011</v>
      </c>
      <c r="M1794" s="32">
        <v>0.4</v>
      </c>
      <c r="O1794" s="37"/>
      <c r="P1794" s="35"/>
      <c r="Q1794" s="33"/>
      <c r="R1794" s="34"/>
    </row>
    <row r="1795" spans="1:18" ht="15.75" customHeight="1" x14ac:dyDescent="0.3">
      <c r="A1795" s="22"/>
      <c r="B1795" s="27" t="s">
        <v>21</v>
      </c>
      <c r="C1795" s="27">
        <v>1185732</v>
      </c>
      <c r="D1795" s="28">
        <v>44511</v>
      </c>
      <c r="E1795" s="27" t="s">
        <v>40</v>
      </c>
      <c r="F1795" s="27" t="s">
        <v>80</v>
      </c>
      <c r="G1795" s="27" t="s">
        <v>81</v>
      </c>
      <c r="H1795" s="27" t="s">
        <v>25</v>
      </c>
      <c r="I1795" s="29">
        <v>0.20000000000000007</v>
      </c>
      <c r="J1795" s="30">
        <v>4000</v>
      </c>
      <c r="K1795" s="31">
        <f t="shared" si="14"/>
        <v>800.00000000000023</v>
      </c>
      <c r="L1795" s="31">
        <f t="shared" si="15"/>
        <v>280.00000000000006</v>
      </c>
      <c r="M1795" s="32">
        <v>0.35</v>
      </c>
      <c r="O1795" s="37"/>
      <c r="P1795" s="35"/>
      <c r="Q1795" s="33"/>
      <c r="R1795" s="34"/>
    </row>
    <row r="1796" spans="1:18" ht="15.75" customHeight="1" x14ac:dyDescent="0.3">
      <c r="A1796" s="22"/>
      <c r="B1796" s="27" t="s">
        <v>21</v>
      </c>
      <c r="C1796" s="27">
        <v>1185732</v>
      </c>
      <c r="D1796" s="28">
        <v>44511</v>
      </c>
      <c r="E1796" s="27" t="s">
        <v>40</v>
      </c>
      <c r="F1796" s="27" t="s">
        <v>80</v>
      </c>
      <c r="G1796" s="27" t="s">
        <v>81</v>
      </c>
      <c r="H1796" s="27" t="s">
        <v>26</v>
      </c>
      <c r="I1796" s="29">
        <v>0.20000000000000007</v>
      </c>
      <c r="J1796" s="30">
        <v>3450</v>
      </c>
      <c r="K1796" s="31">
        <f t="shared" si="14"/>
        <v>690.00000000000023</v>
      </c>
      <c r="L1796" s="31">
        <f t="shared" si="15"/>
        <v>241.50000000000006</v>
      </c>
      <c r="M1796" s="32">
        <v>0.35</v>
      </c>
      <c r="O1796" s="37"/>
      <c r="P1796" s="35"/>
      <c r="Q1796" s="33"/>
      <c r="R1796" s="34"/>
    </row>
    <row r="1797" spans="1:18" ht="15.75" customHeight="1" x14ac:dyDescent="0.3">
      <c r="A1797" s="22"/>
      <c r="B1797" s="27" t="s">
        <v>21</v>
      </c>
      <c r="C1797" s="27">
        <v>1185732</v>
      </c>
      <c r="D1797" s="28">
        <v>44511</v>
      </c>
      <c r="E1797" s="27" t="s">
        <v>40</v>
      </c>
      <c r="F1797" s="27" t="s">
        <v>80</v>
      </c>
      <c r="G1797" s="27" t="s">
        <v>81</v>
      </c>
      <c r="H1797" s="27" t="s">
        <v>27</v>
      </c>
      <c r="I1797" s="29">
        <v>0.20000000000000007</v>
      </c>
      <c r="J1797" s="30">
        <v>3750</v>
      </c>
      <c r="K1797" s="31">
        <f t="shared" si="14"/>
        <v>750.00000000000023</v>
      </c>
      <c r="L1797" s="31">
        <f t="shared" si="15"/>
        <v>300.00000000000011</v>
      </c>
      <c r="M1797" s="32">
        <v>0.4</v>
      </c>
      <c r="O1797" s="37"/>
      <c r="P1797" s="35"/>
      <c r="Q1797" s="33"/>
      <c r="R1797" s="34"/>
    </row>
    <row r="1798" spans="1:18" ht="15.75" customHeight="1" x14ac:dyDescent="0.3">
      <c r="A1798" s="22"/>
      <c r="B1798" s="27" t="s">
        <v>21</v>
      </c>
      <c r="C1798" s="27">
        <v>1185732</v>
      </c>
      <c r="D1798" s="28">
        <v>44511</v>
      </c>
      <c r="E1798" s="27" t="s">
        <v>40</v>
      </c>
      <c r="F1798" s="27" t="s">
        <v>80</v>
      </c>
      <c r="G1798" s="27" t="s">
        <v>81</v>
      </c>
      <c r="H1798" s="27" t="s">
        <v>28</v>
      </c>
      <c r="I1798" s="29">
        <v>0.39999999999999997</v>
      </c>
      <c r="J1798" s="30">
        <v>3500</v>
      </c>
      <c r="K1798" s="31">
        <f t="shared" si="14"/>
        <v>1399.9999999999998</v>
      </c>
      <c r="L1798" s="31">
        <f t="shared" si="15"/>
        <v>489.99999999999989</v>
      </c>
      <c r="M1798" s="32">
        <v>0.35</v>
      </c>
      <c r="O1798" s="37"/>
      <c r="P1798" s="35"/>
      <c r="Q1798" s="33"/>
      <c r="R1798" s="34"/>
    </row>
    <row r="1799" spans="1:18" ht="15.75" customHeight="1" x14ac:dyDescent="0.3">
      <c r="A1799" s="22"/>
      <c r="B1799" s="27" t="s">
        <v>21</v>
      </c>
      <c r="C1799" s="27">
        <v>1185732</v>
      </c>
      <c r="D1799" s="28">
        <v>44511</v>
      </c>
      <c r="E1799" s="27" t="s">
        <v>40</v>
      </c>
      <c r="F1799" s="27" t="s">
        <v>80</v>
      </c>
      <c r="G1799" s="27" t="s">
        <v>81</v>
      </c>
      <c r="H1799" s="27" t="s">
        <v>29</v>
      </c>
      <c r="I1799" s="29">
        <v>0.44999999999999984</v>
      </c>
      <c r="J1799" s="30">
        <v>4500</v>
      </c>
      <c r="K1799" s="31">
        <f t="shared" si="14"/>
        <v>2024.9999999999993</v>
      </c>
      <c r="L1799" s="31">
        <f t="shared" si="15"/>
        <v>1012.4999999999997</v>
      </c>
      <c r="M1799" s="32">
        <v>0.5</v>
      </c>
      <c r="O1799" s="37"/>
      <c r="P1799" s="35"/>
      <c r="Q1799" s="33"/>
      <c r="R1799" s="34"/>
    </row>
    <row r="1800" spans="1:18" ht="15.75" customHeight="1" x14ac:dyDescent="0.3">
      <c r="A1800" s="22"/>
      <c r="B1800" s="27" t="s">
        <v>21</v>
      </c>
      <c r="C1800" s="27">
        <v>1185732</v>
      </c>
      <c r="D1800" s="28">
        <v>44540</v>
      </c>
      <c r="E1800" s="27" t="s">
        <v>40</v>
      </c>
      <c r="F1800" s="27" t="s">
        <v>80</v>
      </c>
      <c r="G1800" s="27" t="s">
        <v>81</v>
      </c>
      <c r="H1800" s="27" t="s">
        <v>24</v>
      </c>
      <c r="I1800" s="29">
        <v>0.39999999999999997</v>
      </c>
      <c r="J1800" s="30">
        <v>7000</v>
      </c>
      <c r="K1800" s="31">
        <f t="shared" si="14"/>
        <v>2799.9999999999995</v>
      </c>
      <c r="L1800" s="31">
        <f t="shared" si="15"/>
        <v>1119.9999999999998</v>
      </c>
      <c r="M1800" s="32">
        <v>0.4</v>
      </c>
      <c r="O1800" s="37"/>
      <c r="P1800" s="35"/>
      <c r="Q1800" s="33"/>
      <c r="R1800" s="34"/>
    </row>
    <row r="1801" spans="1:18" ht="15.75" customHeight="1" x14ac:dyDescent="0.3">
      <c r="A1801" s="22"/>
      <c r="B1801" s="27" t="s">
        <v>21</v>
      </c>
      <c r="C1801" s="27">
        <v>1185732</v>
      </c>
      <c r="D1801" s="28">
        <v>44540</v>
      </c>
      <c r="E1801" s="27" t="s">
        <v>40</v>
      </c>
      <c r="F1801" s="27" t="s">
        <v>80</v>
      </c>
      <c r="G1801" s="27" t="s">
        <v>81</v>
      </c>
      <c r="H1801" s="27" t="s">
        <v>25</v>
      </c>
      <c r="I1801" s="29">
        <v>0.30000000000000004</v>
      </c>
      <c r="J1801" s="30">
        <v>5000</v>
      </c>
      <c r="K1801" s="31">
        <f t="shared" si="14"/>
        <v>1500.0000000000002</v>
      </c>
      <c r="L1801" s="31">
        <f t="shared" si="15"/>
        <v>525</v>
      </c>
      <c r="M1801" s="32">
        <v>0.35</v>
      </c>
      <c r="O1801" s="37"/>
      <c r="P1801" s="35"/>
      <c r="Q1801" s="33"/>
      <c r="R1801" s="34"/>
    </row>
    <row r="1802" spans="1:18" ht="15.75" customHeight="1" x14ac:dyDescent="0.3">
      <c r="A1802" s="22"/>
      <c r="B1802" s="27" t="s">
        <v>21</v>
      </c>
      <c r="C1802" s="27">
        <v>1185732</v>
      </c>
      <c r="D1802" s="28">
        <v>44540</v>
      </c>
      <c r="E1802" s="27" t="s">
        <v>40</v>
      </c>
      <c r="F1802" s="27" t="s">
        <v>80</v>
      </c>
      <c r="G1802" s="27" t="s">
        <v>81</v>
      </c>
      <c r="H1802" s="27" t="s">
        <v>26</v>
      </c>
      <c r="I1802" s="29">
        <v>0.30000000000000004</v>
      </c>
      <c r="J1802" s="30">
        <v>4500</v>
      </c>
      <c r="K1802" s="31">
        <f t="shared" si="14"/>
        <v>1350.0000000000002</v>
      </c>
      <c r="L1802" s="31">
        <f t="shared" si="15"/>
        <v>472.50000000000006</v>
      </c>
      <c r="M1802" s="32">
        <v>0.35</v>
      </c>
      <c r="O1802" s="37"/>
      <c r="P1802" s="35"/>
      <c r="Q1802" s="33"/>
      <c r="R1802" s="34"/>
    </row>
    <row r="1803" spans="1:18" ht="15.75" customHeight="1" x14ac:dyDescent="0.3">
      <c r="A1803" s="22"/>
      <c r="B1803" s="27" t="s">
        <v>21</v>
      </c>
      <c r="C1803" s="27">
        <v>1185732</v>
      </c>
      <c r="D1803" s="28">
        <v>44540</v>
      </c>
      <c r="E1803" s="27" t="s">
        <v>40</v>
      </c>
      <c r="F1803" s="27" t="s">
        <v>80</v>
      </c>
      <c r="G1803" s="27" t="s">
        <v>81</v>
      </c>
      <c r="H1803" s="27" t="s">
        <v>27</v>
      </c>
      <c r="I1803" s="29">
        <v>0.30000000000000004</v>
      </c>
      <c r="J1803" s="30">
        <v>4000</v>
      </c>
      <c r="K1803" s="31">
        <f t="shared" si="14"/>
        <v>1200.0000000000002</v>
      </c>
      <c r="L1803" s="31">
        <f t="shared" si="15"/>
        <v>480.00000000000011</v>
      </c>
      <c r="M1803" s="32">
        <v>0.4</v>
      </c>
      <c r="O1803" s="37"/>
      <c r="P1803" s="35"/>
      <c r="Q1803" s="33"/>
      <c r="R1803" s="34"/>
    </row>
    <row r="1804" spans="1:18" ht="15.75" customHeight="1" x14ac:dyDescent="0.3">
      <c r="A1804" s="22"/>
      <c r="B1804" s="27" t="s">
        <v>21</v>
      </c>
      <c r="C1804" s="27">
        <v>1185732</v>
      </c>
      <c r="D1804" s="28">
        <v>44540</v>
      </c>
      <c r="E1804" s="27" t="s">
        <v>40</v>
      </c>
      <c r="F1804" s="27" t="s">
        <v>80</v>
      </c>
      <c r="G1804" s="27" t="s">
        <v>81</v>
      </c>
      <c r="H1804" s="27" t="s">
        <v>28</v>
      </c>
      <c r="I1804" s="29">
        <v>0.39999999999999997</v>
      </c>
      <c r="J1804" s="30">
        <v>4000</v>
      </c>
      <c r="K1804" s="31">
        <f t="shared" si="14"/>
        <v>1599.9999999999998</v>
      </c>
      <c r="L1804" s="31">
        <f t="shared" si="15"/>
        <v>559.99999999999989</v>
      </c>
      <c r="M1804" s="32">
        <v>0.35</v>
      </c>
      <c r="O1804" s="37"/>
      <c r="P1804" s="35"/>
      <c r="Q1804" s="33"/>
      <c r="R1804" s="34"/>
    </row>
    <row r="1805" spans="1:18" ht="15.75" customHeight="1" x14ac:dyDescent="0.3">
      <c r="A1805" s="22"/>
      <c r="B1805" s="27" t="s">
        <v>21</v>
      </c>
      <c r="C1805" s="27">
        <v>1185732</v>
      </c>
      <c r="D1805" s="28">
        <v>44540</v>
      </c>
      <c r="E1805" s="27" t="s">
        <v>40</v>
      </c>
      <c r="F1805" s="27" t="s">
        <v>80</v>
      </c>
      <c r="G1805" s="27" t="s">
        <v>81</v>
      </c>
      <c r="H1805" s="27" t="s">
        <v>29</v>
      </c>
      <c r="I1805" s="29">
        <v>0.44999999999999984</v>
      </c>
      <c r="J1805" s="30">
        <v>5000</v>
      </c>
      <c r="K1805" s="31">
        <f t="shared" si="14"/>
        <v>2249.9999999999991</v>
      </c>
      <c r="L1805" s="31">
        <f t="shared" si="15"/>
        <v>1124.9999999999995</v>
      </c>
      <c r="M1805" s="32">
        <v>0.5</v>
      </c>
      <c r="O1805" s="37"/>
      <c r="P1805" s="35"/>
      <c r="Q1805" s="33"/>
      <c r="R1805" s="34"/>
    </row>
    <row r="1806" spans="1:18" ht="15.75" customHeight="1" x14ac:dyDescent="0.3">
      <c r="A1806" s="22" t="s">
        <v>46</v>
      </c>
      <c r="B1806" s="27" t="s">
        <v>34</v>
      </c>
      <c r="C1806" s="27">
        <v>1128299</v>
      </c>
      <c r="D1806" s="28">
        <v>44220</v>
      </c>
      <c r="E1806" s="27" t="s">
        <v>35</v>
      </c>
      <c r="F1806" s="27" t="s">
        <v>82</v>
      </c>
      <c r="G1806" s="27" t="s">
        <v>83</v>
      </c>
      <c r="H1806" s="27" t="s">
        <v>24</v>
      </c>
      <c r="I1806" s="29">
        <v>0.30000000000000004</v>
      </c>
      <c r="J1806" s="30">
        <v>3500</v>
      </c>
      <c r="K1806" s="31">
        <f t="shared" si="14"/>
        <v>1050.0000000000002</v>
      </c>
      <c r="L1806" s="31">
        <f t="shared" si="15"/>
        <v>367.50000000000006</v>
      </c>
      <c r="M1806" s="32">
        <v>0.35</v>
      </c>
      <c r="O1806" s="37"/>
      <c r="P1806" s="35"/>
      <c r="Q1806" s="33"/>
      <c r="R1806" s="34"/>
    </row>
    <row r="1807" spans="1:18" ht="15.75" customHeight="1" x14ac:dyDescent="0.3">
      <c r="A1807" s="22"/>
      <c r="B1807" s="27" t="s">
        <v>34</v>
      </c>
      <c r="C1807" s="27">
        <v>1128299</v>
      </c>
      <c r="D1807" s="28">
        <v>44220</v>
      </c>
      <c r="E1807" s="27" t="s">
        <v>35</v>
      </c>
      <c r="F1807" s="27" t="s">
        <v>82</v>
      </c>
      <c r="G1807" s="27" t="s">
        <v>83</v>
      </c>
      <c r="H1807" s="27" t="s">
        <v>25</v>
      </c>
      <c r="I1807" s="29">
        <v>0.4</v>
      </c>
      <c r="J1807" s="30">
        <v>3500</v>
      </c>
      <c r="K1807" s="31">
        <f t="shared" si="14"/>
        <v>1400</v>
      </c>
      <c r="L1807" s="31">
        <f t="shared" si="15"/>
        <v>489.99999999999994</v>
      </c>
      <c r="M1807" s="32">
        <v>0.35</v>
      </c>
      <c r="O1807" s="37"/>
      <c r="P1807" s="35"/>
      <c r="Q1807" s="33"/>
      <c r="R1807" s="34"/>
    </row>
    <row r="1808" spans="1:18" ht="15.75" customHeight="1" x14ac:dyDescent="0.3">
      <c r="A1808" s="22"/>
      <c r="B1808" s="27" t="s">
        <v>34</v>
      </c>
      <c r="C1808" s="27">
        <v>1128299</v>
      </c>
      <c r="D1808" s="28">
        <v>44220</v>
      </c>
      <c r="E1808" s="27" t="s">
        <v>35</v>
      </c>
      <c r="F1808" s="27" t="s">
        <v>82</v>
      </c>
      <c r="G1808" s="27" t="s">
        <v>83</v>
      </c>
      <c r="H1808" s="27" t="s">
        <v>26</v>
      </c>
      <c r="I1808" s="29">
        <v>0.4</v>
      </c>
      <c r="J1808" s="30">
        <v>3500</v>
      </c>
      <c r="K1808" s="31">
        <f t="shared" si="14"/>
        <v>1400</v>
      </c>
      <c r="L1808" s="31">
        <f t="shared" si="15"/>
        <v>489.99999999999994</v>
      </c>
      <c r="M1808" s="32">
        <v>0.35</v>
      </c>
      <c r="O1808" s="37"/>
      <c r="P1808" s="35"/>
      <c r="Q1808" s="33"/>
      <c r="R1808" s="34"/>
    </row>
    <row r="1809" spans="1:18" ht="15.75" customHeight="1" x14ac:dyDescent="0.3">
      <c r="A1809" s="22"/>
      <c r="B1809" s="27" t="s">
        <v>34</v>
      </c>
      <c r="C1809" s="27">
        <v>1128299</v>
      </c>
      <c r="D1809" s="28">
        <v>44220</v>
      </c>
      <c r="E1809" s="27" t="s">
        <v>35</v>
      </c>
      <c r="F1809" s="27" t="s">
        <v>82</v>
      </c>
      <c r="G1809" s="27" t="s">
        <v>83</v>
      </c>
      <c r="H1809" s="27" t="s">
        <v>27</v>
      </c>
      <c r="I1809" s="29">
        <v>0.4</v>
      </c>
      <c r="J1809" s="30">
        <v>2000</v>
      </c>
      <c r="K1809" s="31">
        <f t="shared" si="14"/>
        <v>800</v>
      </c>
      <c r="L1809" s="31">
        <f t="shared" si="15"/>
        <v>280</v>
      </c>
      <c r="M1809" s="32">
        <v>0.35</v>
      </c>
      <c r="O1809" s="37"/>
      <c r="P1809" s="35"/>
      <c r="Q1809" s="33"/>
      <c r="R1809" s="34"/>
    </row>
    <row r="1810" spans="1:18" ht="15.75" customHeight="1" x14ac:dyDescent="0.3">
      <c r="A1810" s="22"/>
      <c r="B1810" s="27" t="s">
        <v>34</v>
      </c>
      <c r="C1810" s="27">
        <v>1128299</v>
      </c>
      <c r="D1810" s="28">
        <v>44220</v>
      </c>
      <c r="E1810" s="27" t="s">
        <v>35</v>
      </c>
      <c r="F1810" s="27" t="s">
        <v>82</v>
      </c>
      <c r="G1810" s="27" t="s">
        <v>83</v>
      </c>
      <c r="H1810" s="27" t="s">
        <v>28</v>
      </c>
      <c r="I1810" s="29">
        <v>0.45000000000000007</v>
      </c>
      <c r="J1810" s="30">
        <v>1500</v>
      </c>
      <c r="K1810" s="31">
        <f t="shared" si="14"/>
        <v>675.00000000000011</v>
      </c>
      <c r="L1810" s="31">
        <f t="shared" si="15"/>
        <v>270.00000000000006</v>
      </c>
      <c r="M1810" s="32">
        <v>0.4</v>
      </c>
      <c r="O1810" s="37"/>
      <c r="P1810" s="35"/>
      <c r="Q1810" s="33"/>
      <c r="R1810" s="34"/>
    </row>
    <row r="1811" spans="1:18" ht="15.75" customHeight="1" x14ac:dyDescent="0.3">
      <c r="A1811" s="22"/>
      <c r="B1811" s="27" t="s">
        <v>34</v>
      </c>
      <c r="C1811" s="27">
        <v>1128299</v>
      </c>
      <c r="D1811" s="28">
        <v>44220</v>
      </c>
      <c r="E1811" s="27" t="s">
        <v>35</v>
      </c>
      <c r="F1811" s="27" t="s">
        <v>82</v>
      </c>
      <c r="G1811" s="27" t="s">
        <v>83</v>
      </c>
      <c r="H1811" s="27" t="s">
        <v>29</v>
      </c>
      <c r="I1811" s="29">
        <v>0.4</v>
      </c>
      <c r="J1811" s="30">
        <v>4000</v>
      </c>
      <c r="K1811" s="31">
        <f t="shared" si="14"/>
        <v>1600</v>
      </c>
      <c r="L1811" s="31">
        <f t="shared" si="15"/>
        <v>480</v>
      </c>
      <c r="M1811" s="32">
        <v>0.3</v>
      </c>
      <c r="O1811" s="37"/>
      <c r="P1811" s="35"/>
      <c r="Q1811" s="33"/>
      <c r="R1811" s="34"/>
    </row>
    <row r="1812" spans="1:18" ht="15.75" customHeight="1" x14ac:dyDescent="0.3">
      <c r="A1812" s="22"/>
      <c r="B1812" s="27" t="s">
        <v>34</v>
      </c>
      <c r="C1812" s="27">
        <v>1128299</v>
      </c>
      <c r="D1812" s="28">
        <v>44251</v>
      </c>
      <c r="E1812" s="27" t="s">
        <v>35</v>
      </c>
      <c r="F1812" s="27" t="s">
        <v>82</v>
      </c>
      <c r="G1812" s="27" t="s">
        <v>83</v>
      </c>
      <c r="H1812" s="27" t="s">
        <v>24</v>
      </c>
      <c r="I1812" s="29">
        <v>0.30000000000000004</v>
      </c>
      <c r="J1812" s="30">
        <v>4500</v>
      </c>
      <c r="K1812" s="31">
        <f t="shared" si="14"/>
        <v>1350.0000000000002</v>
      </c>
      <c r="L1812" s="31">
        <f t="shared" si="15"/>
        <v>472.50000000000006</v>
      </c>
      <c r="M1812" s="32">
        <v>0.35</v>
      </c>
      <c r="O1812" s="37"/>
      <c r="P1812" s="35"/>
      <c r="Q1812" s="33"/>
      <c r="R1812" s="34"/>
    </row>
    <row r="1813" spans="1:18" ht="15.75" customHeight="1" x14ac:dyDescent="0.3">
      <c r="A1813" s="22"/>
      <c r="B1813" s="27" t="s">
        <v>34</v>
      </c>
      <c r="C1813" s="27">
        <v>1128299</v>
      </c>
      <c r="D1813" s="28">
        <v>44251</v>
      </c>
      <c r="E1813" s="27" t="s">
        <v>35</v>
      </c>
      <c r="F1813" s="27" t="s">
        <v>82</v>
      </c>
      <c r="G1813" s="27" t="s">
        <v>83</v>
      </c>
      <c r="H1813" s="27" t="s">
        <v>25</v>
      </c>
      <c r="I1813" s="29">
        <v>0.4</v>
      </c>
      <c r="J1813" s="30">
        <v>3500</v>
      </c>
      <c r="K1813" s="31">
        <f t="shared" si="14"/>
        <v>1400</v>
      </c>
      <c r="L1813" s="31">
        <f t="shared" si="15"/>
        <v>489.99999999999994</v>
      </c>
      <c r="M1813" s="32">
        <v>0.35</v>
      </c>
      <c r="O1813" s="37"/>
      <c r="P1813" s="35"/>
      <c r="Q1813" s="33"/>
      <c r="R1813" s="34"/>
    </row>
    <row r="1814" spans="1:18" ht="15.75" customHeight="1" x14ac:dyDescent="0.3">
      <c r="A1814" s="22"/>
      <c r="B1814" s="27" t="s">
        <v>34</v>
      </c>
      <c r="C1814" s="27">
        <v>1128299</v>
      </c>
      <c r="D1814" s="28">
        <v>44251</v>
      </c>
      <c r="E1814" s="27" t="s">
        <v>35</v>
      </c>
      <c r="F1814" s="27" t="s">
        <v>82</v>
      </c>
      <c r="G1814" s="27" t="s">
        <v>83</v>
      </c>
      <c r="H1814" s="27" t="s">
        <v>26</v>
      </c>
      <c r="I1814" s="29">
        <v>0.4</v>
      </c>
      <c r="J1814" s="30">
        <v>3500</v>
      </c>
      <c r="K1814" s="31">
        <f t="shared" si="14"/>
        <v>1400</v>
      </c>
      <c r="L1814" s="31">
        <f t="shared" si="15"/>
        <v>489.99999999999994</v>
      </c>
      <c r="M1814" s="32">
        <v>0.35</v>
      </c>
      <c r="O1814" s="37"/>
      <c r="P1814" s="35"/>
      <c r="Q1814" s="33"/>
      <c r="R1814" s="34"/>
    </row>
    <row r="1815" spans="1:18" ht="15.75" customHeight="1" x14ac:dyDescent="0.3">
      <c r="A1815" s="22"/>
      <c r="B1815" s="27" t="s">
        <v>34</v>
      </c>
      <c r="C1815" s="27">
        <v>1128299</v>
      </c>
      <c r="D1815" s="28">
        <v>44251</v>
      </c>
      <c r="E1815" s="27" t="s">
        <v>35</v>
      </c>
      <c r="F1815" s="27" t="s">
        <v>82</v>
      </c>
      <c r="G1815" s="27" t="s">
        <v>83</v>
      </c>
      <c r="H1815" s="27" t="s">
        <v>27</v>
      </c>
      <c r="I1815" s="29">
        <v>0.4</v>
      </c>
      <c r="J1815" s="30">
        <v>2000</v>
      </c>
      <c r="K1815" s="31">
        <f t="shared" si="14"/>
        <v>800</v>
      </c>
      <c r="L1815" s="31">
        <f t="shared" si="15"/>
        <v>280</v>
      </c>
      <c r="M1815" s="32">
        <v>0.35</v>
      </c>
      <c r="O1815" s="37"/>
      <c r="P1815" s="35"/>
      <c r="Q1815" s="33"/>
      <c r="R1815" s="34"/>
    </row>
    <row r="1816" spans="1:18" ht="15.75" customHeight="1" x14ac:dyDescent="0.3">
      <c r="A1816" s="22"/>
      <c r="B1816" s="27" t="s">
        <v>34</v>
      </c>
      <c r="C1816" s="27">
        <v>1128299</v>
      </c>
      <c r="D1816" s="28">
        <v>44251</v>
      </c>
      <c r="E1816" s="27" t="s">
        <v>35</v>
      </c>
      <c r="F1816" s="27" t="s">
        <v>82</v>
      </c>
      <c r="G1816" s="27" t="s">
        <v>83</v>
      </c>
      <c r="H1816" s="27" t="s">
        <v>28</v>
      </c>
      <c r="I1816" s="29">
        <v>0.45000000000000007</v>
      </c>
      <c r="J1816" s="30">
        <v>1250</v>
      </c>
      <c r="K1816" s="31">
        <f t="shared" si="14"/>
        <v>562.50000000000011</v>
      </c>
      <c r="L1816" s="31">
        <f t="shared" si="15"/>
        <v>225.00000000000006</v>
      </c>
      <c r="M1816" s="32">
        <v>0.4</v>
      </c>
      <c r="O1816" s="37"/>
      <c r="P1816" s="35"/>
      <c r="Q1816" s="33"/>
      <c r="R1816" s="34"/>
    </row>
    <row r="1817" spans="1:18" ht="15.75" customHeight="1" x14ac:dyDescent="0.3">
      <c r="A1817" s="22"/>
      <c r="B1817" s="27" t="s">
        <v>34</v>
      </c>
      <c r="C1817" s="27">
        <v>1128299</v>
      </c>
      <c r="D1817" s="28">
        <v>44251</v>
      </c>
      <c r="E1817" s="27" t="s">
        <v>35</v>
      </c>
      <c r="F1817" s="27" t="s">
        <v>82</v>
      </c>
      <c r="G1817" s="27" t="s">
        <v>83</v>
      </c>
      <c r="H1817" s="27" t="s">
        <v>29</v>
      </c>
      <c r="I1817" s="29">
        <v>0.4</v>
      </c>
      <c r="J1817" s="30">
        <v>3250</v>
      </c>
      <c r="K1817" s="31">
        <f t="shared" si="14"/>
        <v>1300</v>
      </c>
      <c r="L1817" s="31">
        <f t="shared" si="15"/>
        <v>390</v>
      </c>
      <c r="M1817" s="32">
        <v>0.3</v>
      </c>
      <c r="O1817" s="37"/>
      <c r="P1817" s="35"/>
      <c r="Q1817" s="33"/>
      <c r="R1817" s="34"/>
    </row>
    <row r="1818" spans="1:18" ht="15.75" customHeight="1" x14ac:dyDescent="0.3">
      <c r="A1818" s="22"/>
      <c r="B1818" s="27" t="s">
        <v>34</v>
      </c>
      <c r="C1818" s="27">
        <v>1128299</v>
      </c>
      <c r="D1818" s="28">
        <v>44278</v>
      </c>
      <c r="E1818" s="27" t="s">
        <v>35</v>
      </c>
      <c r="F1818" s="27" t="s">
        <v>82</v>
      </c>
      <c r="G1818" s="27" t="s">
        <v>83</v>
      </c>
      <c r="H1818" s="27" t="s">
        <v>24</v>
      </c>
      <c r="I1818" s="29">
        <v>0.4</v>
      </c>
      <c r="J1818" s="30">
        <v>4750</v>
      </c>
      <c r="K1818" s="31">
        <f t="shared" si="14"/>
        <v>1900</v>
      </c>
      <c r="L1818" s="31">
        <f t="shared" si="15"/>
        <v>665</v>
      </c>
      <c r="M1818" s="32">
        <v>0.35</v>
      </c>
      <c r="O1818" s="37"/>
      <c r="P1818" s="35"/>
      <c r="Q1818" s="33"/>
      <c r="R1818" s="34"/>
    </row>
    <row r="1819" spans="1:18" ht="15.75" customHeight="1" x14ac:dyDescent="0.3">
      <c r="A1819" s="22"/>
      <c r="B1819" s="27" t="s">
        <v>34</v>
      </c>
      <c r="C1819" s="27">
        <v>1128299</v>
      </c>
      <c r="D1819" s="28">
        <v>44278</v>
      </c>
      <c r="E1819" s="27" t="s">
        <v>35</v>
      </c>
      <c r="F1819" s="27" t="s">
        <v>82</v>
      </c>
      <c r="G1819" s="27" t="s">
        <v>83</v>
      </c>
      <c r="H1819" s="27" t="s">
        <v>25</v>
      </c>
      <c r="I1819" s="29">
        <v>0.5</v>
      </c>
      <c r="J1819" s="30">
        <v>3250</v>
      </c>
      <c r="K1819" s="31">
        <f t="shared" si="14"/>
        <v>1625</v>
      </c>
      <c r="L1819" s="31">
        <f t="shared" si="15"/>
        <v>568.75</v>
      </c>
      <c r="M1819" s="32">
        <v>0.35</v>
      </c>
      <c r="O1819" s="37"/>
      <c r="P1819" s="35"/>
      <c r="Q1819" s="33"/>
      <c r="R1819" s="34"/>
    </row>
    <row r="1820" spans="1:18" ht="15.75" customHeight="1" x14ac:dyDescent="0.3">
      <c r="A1820" s="22"/>
      <c r="B1820" s="27" t="s">
        <v>34</v>
      </c>
      <c r="C1820" s="27">
        <v>1128299</v>
      </c>
      <c r="D1820" s="28">
        <v>44278</v>
      </c>
      <c r="E1820" s="27" t="s">
        <v>35</v>
      </c>
      <c r="F1820" s="27" t="s">
        <v>82</v>
      </c>
      <c r="G1820" s="27" t="s">
        <v>83</v>
      </c>
      <c r="H1820" s="27" t="s">
        <v>26</v>
      </c>
      <c r="I1820" s="29">
        <v>0.54999999999999993</v>
      </c>
      <c r="J1820" s="30">
        <v>3500</v>
      </c>
      <c r="K1820" s="31">
        <f t="shared" si="14"/>
        <v>1924.9999999999998</v>
      </c>
      <c r="L1820" s="31">
        <f t="shared" si="15"/>
        <v>673.74999999999989</v>
      </c>
      <c r="M1820" s="32">
        <v>0.35</v>
      </c>
      <c r="O1820" s="37"/>
      <c r="P1820" s="35"/>
      <c r="Q1820" s="33"/>
      <c r="R1820" s="34"/>
    </row>
    <row r="1821" spans="1:18" ht="15.75" customHeight="1" x14ac:dyDescent="0.3">
      <c r="A1821" s="22"/>
      <c r="B1821" s="27" t="s">
        <v>34</v>
      </c>
      <c r="C1821" s="27">
        <v>1128299</v>
      </c>
      <c r="D1821" s="28">
        <v>44278</v>
      </c>
      <c r="E1821" s="27" t="s">
        <v>35</v>
      </c>
      <c r="F1821" s="27" t="s">
        <v>82</v>
      </c>
      <c r="G1821" s="27" t="s">
        <v>83</v>
      </c>
      <c r="H1821" s="27" t="s">
        <v>27</v>
      </c>
      <c r="I1821" s="29">
        <v>0.5</v>
      </c>
      <c r="J1821" s="30">
        <v>2500</v>
      </c>
      <c r="K1821" s="31">
        <f t="shared" si="14"/>
        <v>1250</v>
      </c>
      <c r="L1821" s="31">
        <f t="shared" si="15"/>
        <v>437.5</v>
      </c>
      <c r="M1821" s="32">
        <v>0.35</v>
      </c>
      <c r="O1821" s="37"/>
      <c r="P1821" s="35"/>
      <c r="Q1821" s="33"/>
      <c r="R1821" s="34"/>
    </row>
    <row r="1822" spans="1:18" ht="15.75" customHeight="1" x14ac:dyDescent="0.3">
      <c r="A1822" s="22"/>
      <c r="B1822" s="27" t="s">
        <v>34</v>
      </c>
      <c r="C1822" s="27">
        <v>1128299</v>
      </c>
      <c r="D1822" s="28">
        <v>44278</v>
      </c>
      <c r="E1822" s="27" t="s">
        <v>35</v>
      </c>
      <c r="F1822" s="27" t="s">
        <v>82</v>
      </c>
      <c r="G1822" s="27" t="s">
        <v>83</v>
      </c>
      <c r="H1822" s="27" t="s">
        <v>28</v>
      </c>
      <c r="I1822" s="29">
        <v>0.55000000000000004</v>
      </c>
      <c r="J1822" s="30">
        <v>1000</v>
      </c>
      <c r="K1822" s="31">
        <f t="shared" si="14"/>
        <v>550</v>
      </c>
      <c r="L1822" s="31">
        <f t="shared" si="15"/>
        <v>220</v>
      </c>
      <c r="M1822" s="32">
        <v>0.4</v>
      </c>
      <c r="O1822" s="37"/>
      <c r="P1822" s="35"/>
      <c r="Q1822" s="33"/>
      <c r="R1822" s="34"/>
    </row>
    <row r="1823" spans="1:18" ht="15.75" customHeight="1" x14ac:dyDescent="0.3">
      <c r="A1823" s="22"/>
      <c r="B1823" s="27" t="s">
        <v>34</v>
      </c>
      <c r="C1823" s="27">
        <v>1128299</v>
      </c>
      <c r="D1823" s="28">
        <v>44278</v>
      </c>
      <c r="E1823" s="27" t="s">
        <v>35</v>
      </c>
      <c r="F1823" s="27" t="s">
        <v>82</v>
      </c>
      <c r="G1823" s="27" t="s">
        <v>83</v>
      </c>
      <c r="H1823" s="27" t="s">
        <v>29</v>
      </c>
      <c r="I1823" s="29">
        <v>0.5</v>
      </c>
      <c r="J1823" s="30">
        <v>3000</v>
      </c>
      <c r="K1823" s="31">
        <f t="shared" si="14"/>
        <v>1500</v>
      </c>
      <c r="L1823" s="31">
        <f t="shared" si="15"/>
        <v>450</v>
      </c>
      <c r="M1823" s="32">
        <v>0.3</v>
      </c>
      <c r="O1823" s="37"/>
      <c r="P1823" s="35"/>
      <c r="Q1823" s="33"/>
      <c r="R1823" s="34"/>
    </row>
    <row r="1824" spans="1:18" ht="15.75" customHeight="1" x14ac:dyDescent="0.3">
      <c r="A1824" s="22"/>
      <c r="B1824" s="27" t="s">
        <v>34</v>
      </c>
      <c r="C1824" s="27">
        <v>1128299</v>
      </c>
      <c r="D1824" s="28">
        <v>44310</v>
      </c>
      <c r="E1824" s="27" t="s">
        <v>35</v>
      </c>
      <c r="F1824" s="27" t="s">
        <v>82</v>
      </c>
      <c r="G1824" s="27" t="s">
        <v>83</v>
      </c>
      <c r="H1824" s="27" t="s">
        <v>24</v>
      </c>
      <c r="I1824" s="29">
        <v>0.55000000000000004</v>
      </c>
      <c r="J1824" s="30">
        <v>4750</v>
      </c>
      <c r="K1824" s="31">
        <f t="shared" si="14"/>
        <v>2612.5</v>
      </c>
      <c r="L1824" s="31">
        <f t="shared" si="15"/>
        <v>914.37499999999989</v>
      </c>
      <c r="M1824" s="32">
        <v>0.35</v>
      </c>
      <c r="O1824" s="37"/>
      <c r="P1824" s="35"/>
      <c r="Q1824" s="33"/>
      <c r="R1824" s="34"/>
    </row>
    <row r="1825" spans="1:18" ht="15.75" customHeight="1" x14ac:dyDescent="0.3">
      <c r="A1825" s="22"/>
      <c r="B1825" s="27" t="s">
        <v>34</v>
      </c>
      <c r="C1825" s="27">
        <v>1128299</v>
      </c>
      <c r="D1825" s="28">
        <v>44310</v>
      </c>
      <c r="E1825" s="27" t="s">
        <v>35</v>
      </c>
      <c r="F1825" s="27" t="s">
        <v>82</v>
      </c>
      <c r="G1825" s="27" t="s">
        <v>83</v>
      </c>
      <c r="H1825" s="27" t="s">
        <v>25</v>
      </c>
      <c r="I1825" s="29">
        <v>0.60000000000000009</v>
      </c>
      <c r="J1825" s="30">
        <v>2750</v>
      </c>
      <c r="K1825" s="31">
        <f t="shared" si="14"/>
        <v>1650.0000000000002</v>
      </c>
      <c r="L1825" s="31">
        <f t="shared" si="15"/>
        <v>577.5</v>
      </c>
      <c r="M1825" s="32">
        <v>0.35</v>
      </c>
      <c r="O1825" s="37"/>
      <c r="P1825" s="35"/>
      <c r="Q1825" s="33"/>
      <c r="R1825" s="34"/>
    </row>
    <row r="1826" spans="1:18" ht="15.75" customHeight="1" x14ac:dyDescent="0.3">
      <c r="A1826" s="22"/>
      <c r="B1826" s="27" t="s">
        <v>34</v>
      </c>
      <c r="C1826" s="27">
        <v>1128299</v>
      </c>
      <c r="D1826" s="28">
        <v>44310</v>
      </c>
      <c r="E1826" s="27" t="s">
        <v>35</v>
      </c>
      <c r="F1826" s="27" t="s">
        <v>82</v>
      </c>
      <c r="G1826" s="27" t="s">
        <v>83</v>
      </c>
      <c r="H1826" s="27" t="s">
        <v>26</v>
      </c>
      <c r="I1826" s="29">
        <v>0.60000000000000009</v>
      </c>
      <c r="J1826" s="30">
        <v>3250</v>
      </c>
      <c r="K1826" s="31">
        <f t="shared" si="14"/>
        <v>1950.0000000000002</v>
      </c>
      <c r="L1826" s="31">
        <f t="shared" si="15"/>
        <v>682.5</v>
      </c>
      <c r="M1826" s="32">
        <v>0.35</v>
      </c>
      <c r="O1826" s="37"/>
      <c r="P1826" s="35"/>
      <c r="Q1826" s="33"/>
      <c r="R1826" s="34"/>
    </row>
    <row r="1827" spans="1:18" ht="15.75" customHeight="1" x14ac:dyDescent="0.3">
      <c r="A1827" s="22"/>
      <c r="B1827" s="27" t="s">
        <v>34</v>
      </c>
      <c r="C1827" s="27">
        <v>1128299</v>
      </c>
      <c r="D1827" s="28">
        <v>44310</v>
      </c>
      <c r="E1827" s="27" t="s">
        <v>35</v>
      </c>
      <c r="F1827" s="27" t="s">
        <v>82</v>
      </c>
      <c r="G1827" s="27" t="s">
        <v>83</v>
      </c>
      <c r="H1827" s="27" t="s">
        <v>27</v>
      </c>
      <c r="I1827" s="29">
        <v>0.45000000000000007</v>
      </c>
      <c r="J1827" s="30">
        <v>2250</v>
      </c>
      <c r="K1827" s="31">
        <f t="shared" si="14"/>
        <v>1012.5000000000001</v>
      </c>
      <c r="L1827" s="31">
        <f t="shared" si="15"/>
        <v>354.375</v>
      </c>
      <c r="M1827" s="32">
        <v>0.35</v>
      </c>
      <c r="O1827" s="37"/>
      <c r="P1827" s="35"/>
      <c r="Q1827" s="33"/>
      <c r="R1827" s="34"/>
    </row>
    <row r="1828" spans="1:18" ht="15.75" customHeight="1" x14ac:dyDescent="0.3">
      <c r="A1828" s="22"/>
      <c r="B1828" s="27" t="s">
        <v>34</v>
      </c>
      <c r="C1828" s="27">
        <v>1128299</v>
      </c>
      <c r="D1828" s="28">
        <v>44310</v>
      </c>
      <c r="E1828" s="27" t="s">
        <v>35</v>
      </c>
      <c r="F1828" s="27" t="s">
        <v>82</v>
      </c>
      <c r="G1828" s="27" t="s">
        <v>83</v>
      </c>
      <c r="H1828" s="27" t="s">
        <v>28</v>
      </c>
      <c r="I1828" s="29">
        <v>0.50000000000000011</v>
      </c>
      <c r="J1828" s="30">
        <v>1250</v>
      </c>
      <c r="K1828" s="31">
        <f t="shared" si="14"/>
        <v>625.00000000000011</v>
      </c>
      <c r="L1828" s="31">
        <f t="shared" si="15"/>
        <v>250.00000000000006</v>
      </c>
      <c r="M1828" s="32">
        <v>0.4</v>
      </c>
      <c r="O1828" s="37"/>
      <c r="P1828" s="35"/>
      <c r="Q1828" s="33"/>
      <c r="R1828" s="34"/>
    </row>
    <row r="1829" spans="1:18" ht="15.75" customHeight="1" x14ac:dyDescent="0.3">
      <c r="A1829" s="22"/>
      <c r="B1829" s="27" t="s">
        <v>34</v>
      </c>
      <c r="C1829" s="27">
        <v>1128299</v>
      </c>
      <c r="D1829" s="28">
        <v>44310</v>
      </c>
      <c r="E1829" s="27" t="s">
        <v>35</v>
      </c>
      <c r="F1829" s="27" t="s">
        <v>82</v>
      </c>
      <c r="G1829" s="27" t="s">
        <v>83</v>
      </c>
      <c r="H1829" s="27" t="s">
        <v>29</v>
      </c>
      <c r="I1829" s="29">
        <v>0.65000000000000013</v>
      </c>
      <c r="J1829" s="30">
        <v>3000</v>
      </c>
      <c r="K1829" s="31">
        <f t="shared" si="14"/>
        <v>1950.0000000000005</v>
      </c>
      <c r="L1829" s="31">
        <f t="shared" si="15"/>
        <v>585.00000000000011</v>
      </c>
      <c r="M1829" s="32">
        <v>0.3</v>
      </c>
      <c r="O1829" s="37"/>
      <c r="P1829" s="35"/>
      <c r="Q1829" s="33"/>
      <c r="R1829" s="34"/>
    </row>
    <row r="1830" spans="1:18" ht="15.75" customHeight="1" x14ac:dyDescent="0.3">
      <c r="A1830" s="22"/>
      <c r="B1830" s="27" t="s">
        <v>34</v>
      </c>
      <c r="C1830" s="27">
        <v>1128299</v>
      </c>
      <c r="D1830" s="28">
        <v>44341</v>
      </c>
      <c r="E1830" s="27" t="s">
        <v>35</v>
      </c>
      <c r="F1830" s="27" t="s">
        <v>82</v>
      </c>
      <c r="G1830" s="27" t="s">
        <v>83</v>
      </c>
      <c r="H1830" s="27" t="s">
        <v>24</v>
      </c>
      <c r="I1830" s="29">
        <v>0.5</v>
      </c>
      <c r="J1830" s="30">
        <v>5000</v>
      </c>
      <c r="K1830" s="31">
        <f t="shared" si="14"/>
        <v>2500</v>
      </c>
      <c r="L1830" s="31">
        <f t="shared" si="15"/>
        <v>875</v>
      </c>
      <c r="M1830" s="32">
        <v>0.35</v>
      </c>
      <c r="O1830" s="37"/>
      <c r="P1830" s="35"/>
      <c r="Q1830" s="33"/>
      <c r="R1830" s="34"/>
    </row>
    <row r="1831" spans="1:18" ht="15.75" customHeight="1" x14ac:dyDescent="0.3">
      <c r="A1831" s="22"/>
      <c r="B1831" s="27" t="s">
        <v>34</v>
      </c>
      <c r="C1831" s="27">
        <v>1128299</v>
      </c>
      <c r="D1831" s="28">
        <v>44341</v>
      </c>
      <c r="E1831" s="27" t="s">
        <v>35</v>
      </c>
      <c r="F1831" s="27" t="s">
        <v>82</v>
      </c>
      <c r="G1831" s="27" t="s">
        <v>83</v>
      </c>
      <c r="H1831" s="27" t="s">
        <v>25</v>
      </c>
      <c r="I1831" s="29">
        <v>0.55000000000000004</v>
      </c>
      <c r="J1831" s="30">
        <v>3500</v>
      </c>
      <c r="K1831" s="31">
        <f t="shared" si="14"/>
        <v>1925.0000000000002</v>
      </c>
      <c r="L1831" s="31">
        <f t="shared" si="15"/>
        <v>673.75</v>
      </c>
      <c r="M1831" s="32">
        <v>0.35</v>
      </c>
      <c r="O1831" s="37"/>
      <c r="P1831" s="35"/>
      <c r="Q1831" s="33"/>
      <c r="R1831" s="34"/>
    </row>
    <row r="1832" spans="1:18" ht="15.75" customHeight="1" x14ac:dyDescent="0.3">
      <c r="A1832" s="22"/>
      <c r="B1832" s="27" t="s">
        <v>34</v>
      </c>
      <c r="C1832" s="27">
        <v>1128299</v>
      </c>
      <c r="D1832" s="28">
        <v>44341</v>
      </c>
      <c r="E1832" s="27" t="s">
        <v>35</v>
      </c>
      <c r="F1832" s="27" t="s">
        <v>82</v>
      </c>
      <c r="G1832" s="27" t="s">
        <v>83</v>
      </c>
      <c r="H1832" s="27" t="s">
        <v>26</v>
      </c>
      <c r="I1832" s="29">
        <v>0.55000000000000004</v>
      </c>
      <c r="J1832" s="30">
        <v>3500</v>
      </c>
      <c r="K1832" s="31">
        <f t="shared" si="14"/>
        <v>1925.0000000000002</v>
      </c>
      <c r="L1832" s="31">
        <f t="shared" si="15"/>
        <v>673.75</v>
      </c>
      <c r="M1832" s="32">
        <v>0.35</v>
      </c>
      <c r="O1832" s="37"/>
      <c r="P1832" s="35"/>
      <c r="Q1832" s="33"/>
      <c r="R1832" s="34"/>
    </row>
    <row r="1833" spans="1:18" ht="15.75" customHeight="1" x14ac:dyDescent="0.3">
      <c r="A1833" s="22"/>
      <c r="B1833" s="27" t="s">
        <v>34</v>
      </c>
      <c r="C1833" s="27">
        <v>1128299</v>
      </c>
      <c r="D1833" s="28">
        <v>44341</v>
      </c>
      <c r="E1833" s="27" t="s">
        <v>35</v>
      </c>
      <c r="F1833" s="27" t="s">
        <v>82</v>
      </c>
      <c r="G1833" s="27" t="s">
        <v>83</v>
      </c>
      <c r="H1833" s="27" t="s">
        <v>27</v>
      </c>
      <c r="I1833" s="29">
        <v>0.5</v>
      </c>
      <c r="J1833" s="30">
        <v>2750</v>
      </c>
      <c r="K1833" s="31">
        <f t="shared" si="14"/>
        <v>1375</v>
      </c>
      <c r="L1833" s="31">
        <f t="shared" si="15"/>
        <v>481.24999999999994</v>
      </c>
      <c r="M1833" s="32">
        <v>0.35</v>
      </c>
      <c r="O1833" s="37"/>
      <c r="P1833" s="35"/>
      <c r="Q1833" s="33"/>
      <c r="R1833" s="34"/>
    </row>
    <row r="1834" spans="1:18" ht="15.75" customHeight="1" x14ac:dyDescent="0.3">
      <c r="A1834" s="22"/>
      <c r="B1834" s="27" t="s">
        <v>34</v>
      </c>
      <c r="C1834" s="27">
        <v>1128299</v>
      </c>
      <c r="D1834" s="28">
        <v>44341</v>
      </c>
      <c r="E1834" s="27" t="s">
        <v>35</v>
      </c>
      <c r="F1834" s="27" t="s">
        <v>82</v>
      </c>
      <c r="G1834" s="27" t="s">
        <v>83</v>
      </c>
      <c r="H1834" s="27" t="s">
        <v>28</v>
      </c>
      <c r="I1834" s="29">
        <v>0.44999999999999996</v>
      </c>
      <c r="J1834" s="30">
        <v>1750</v>
      </c>
      <c r="K1834" s="31">
        <f t="shared" si="14"/>
        <v>787.49999999999989</v>
      </c>
      <c r="L1834" s="31">
        <f t="shared" si="15"/>
        <v>315</v>
      </c>
      <c r="M1834" s="32">
        <v>0.4</v>
      </c>
      <c r="O1834" s="37"/>
      <c r="P1834" s="35"/>
      <c r="Q1834" s="33"/>
      <c r="R1834" s="34"/>
    </row>
    <row r="1835" spans="1:18" ht="15.75" customHeight="1" x14ac:dyDescent="0.3">
      <c r="A1835" s="22"/>
      <c r="B1835" s="27" t="s">
        <v>34</v>
      </c>
      <c r="C1835" s="27">
        <v>1128299</v>
      </c>
      <c r="D1835" s="28">
        <v>44341</v>
      </c>
      <c r="E1835" s="27" t="s">
        <v>35</v>
      </c>
      <c r="F1835" s="27" t="s">
        <v>82</v>
      </c>
      <c r="G1835" s="27" t="s">
        <v>83</v>
      </c>
      <c r="H1835" s="27" t="s">
        <v>29</v>
      </c>
      <c r="I1835" s="29">
        <v>0.6</v>
      </c>
      <c r="J1835" s="30">
        <v>5250</v>
      </c>
      <c r="K1835" s="31">
        <f t="shared" si="14"/>
        <v>3150</v>
      </c>
      <c r="L1835" s="31">
        <f t="shared" si="15"/>
        <v>945</v>
      </c>
      <c r="M1835" s="32">
        <v>0.3</v>
      </c>
      <c r="O1835" s="37"/>
      <c r="P1835" s="35"/>
      <c r="Q1835" s="33"/>
      <c r="R1835" s="34"/>
    </row>
    <row r="1836" spans="1:18" ht="15.75" customHeight="1" x14ac:dyDescent="0.3">
      <c r="A1836" s="22"/>
      <c r="B1836" s="27" t="s">
        <v>34</v>
      </c>
      <c r="C1836" s="27">
        <v>1128299</v>
      </c>
      <c r="D1836" s="28">
        <v>44371</v>
      </c>
      <c r="E1836" s="27" t="s">
        <v>35</v>
      </c>
      <c r="F1836" s="27" t="s">
        <v>82</v>
      </c>
      <c r="G1836" s="27" t="s">
        <v>83</v>
      </c>
      <c r="H1836" s="27" t="s">
        <v>24</v>
      </c>
      <c r="I1836" s="29">
        <v>0.54999999999999993</v>
      </c>
      <c r="J1836" s="30">
        <v>7750</v>
      </c>
      <c r="K1836" s="31">
        <f t="shared" si="14"/>
        <v>4262.4999999999991</v>
      </c>
      <c r="L1836" s="31">
        <f t="shared" si="15"/>
        <v>1491.8749999999995</v>
      </c>
      <c r="M1836" s="32">
        <v>0.35</v>
      </c>
      <c r="O1836" s="37"/>
      <c r="P1836" s="35"/>
      <c r="Q1836" s="33"/>
      <c r="R1836" s="34"/>
    </row>
    <row r="1837" spans="1:18" ht="15.75" customHeight="1" x14ac:dyDescent="0.3">
      <c r="A1837" s="22"/>
      <c r="B1837" s="27" t="s">
        <v>34</v>
      </c>
      <c r="C1837" s="27">
        <v>1128299</v>
      </c>
      <c r="D1837" s="28">
        <v>44371</v>
      </c>
      <c r="E1837" s="27" t="s">
        <v>35</v>
      </c>
      <c r="F1837" s="27" t="s">
        <v>82</v>
      </c>
      <c r="G1837" s="27" t="s">
        <v>83</v>
      </c>
      <c r="H1837" s="27" t="s">
        <v>25</v>
      </c>
      <c r="I1837" s="29">
        <v>0.64999999999999991</v>
      </c>
      <c r="J1837" s="30">
        <v>6500</v>
      </c>
      <c r="K1837" s="31">
        <f t="shared" si="14"/>
        <v>4224.9999999999991</v>
      </c>
      <c r="L1837" s="31">
        <f t="shared" si="15"/>
        <v>1478.7499999999995</v>
      </c>
      <c r="M1837" s="32">
        <v>0.35</v>
      </c>
      <c r="O1837" s="37"/>
      <c r="P1837" s="35"/>
      <c r="Q1837" s="33"/>
      <c r="R1837" s="34"/>
    </row>
    <row r="1838" spans="1:18" ht="15.75" customHeight="1" x14ac:dyDescent="0.3">
      <c r="A1838" s="22"/>
      <c r="B1838" s="27" t="s">
        <v>34</v>
      </c>
      <c r="C1838" s="27">
        <v>1128299</v>
      </c>
      <c r="D1838" s="28">
        <v>44371</v>
      </c>
      <c r="E1838" s="27" t="s">
        <v>35</v>
      </c>
      <c r="F1838" s="27" t="s">
        <v>82</v>
      </c>
      <c r="G1838" s="27" t="s">
        <v>83</v>
      </c>
      <c r="H1838" s="27" t="s">
        <v>26</v>
      </c>
      <c r="I1838" s="29">
        <v>0.79999999999999993</v>
      </c>
      <c r="J1838" s="30">
        <v>6500</v>
      </c>
      <c r="K1838" s="31">
        <f t="shared" si="14"/>
        <v>5200</v>
      </c>
      <c r="L1838" s="31">
        <f t="shared" si="15"/>
        <v>1819.9999999999998</v>
      </c>
      <c r="M1838" s="32">
        <v>0.35</v>
      </c>
      <c r="O1838" s="37"/>
      <c r="P1838" s="35"/>
      <c r="Q1838" s="33"/>
      <c r="R1838" s="34"/>
    </row>
    <row r="1839" spans="1:18" ht="15.75" customHeight="1" x14ac:dyDescent="0.3">
      <c r="A1839" s="22"/>
      <c r="B1839" s="27" t="s">
        <v>34</v>
      </c>
      <c r="C1839" s="27">
        <v>1128299</v>
      </c>
      <c r="D1839" s="28">
        <v>44371</v>
      </c>
      <c r="E1839" s="27" t="s">
        <v>35</v>
      </c>
      <c r="F1839" s="27" t="s">
        <v>82</v>
      </c>
      <c r="G1839" s="27" t="s">
        <v>83</v>
      </c>
      <c r="H1839" s="27" t="s">
        <v>27</v>
      </c>
      <c r="I1839" s="29">
        <v>0.79999999999999993</v>
      </c>
      <c r="J1839" s="30">
        <v>5250</v>
      </c>
      <c r="K1839" s="31">
        <f t="shared" si="14"/>
        <v>4200</v>
      </c>
      <c r="L1839" s="31">
        <f t="shared" si="15"/>
        <v>1470</v>
      </c>
      <c r="M1839" s="32">
        <v>0.35</v>
      </c>
      <c r="O1839" s="37"/>
      <c r="P1839" s="35"/>
      <c r="Q1839" s="33"/>
      <c r="R1839" s="34"/>
    </row>
    <row r="1840" spans="1:18" ht="15.75" customHeight="1" x14ac:dyDescent="0.3">
      <c r="A1840" s="22"/>
      <c r="B1840" s="27" t="s">
        <v>34</v>
      </c>
      <c r="C1840" s="27">
        <v>1128299</v>
      </c>
      <c r="D1840" s="28">
        <v>44371</v>
      </c>
      <c r="E1840" s="27" t="s">
        <v>35</v>
      </c>
      <c r="F1840" s="27" t="s">
        <v>82</v>
      </c>
      <c r="G1840" s="27" t="s">
        <v>83</v>
      </c>
      <c r="H1840" s="27" t="s">
        <v>28</v>
      </c>
      <c r="I1840" s="29">
        <v>0.9</v>
      </c>
      <c r="J1840" s="30">
        <v>4000</v>
      </c>
      <c r="K1840" s="31">
        <f t="shared" si="14"/>
        <v>3600</v>
      </c>
      <c r="L1840" s="31">
        <f t="shared" si="15"/>
        <v>1440</v>
      </c>
      <c r="M1840" s="32">
        <v>0.4</v>
      </c>
      <c r="O1840" s="37"/>
      <c r="P1840" s="35"/>
      <c r="Q1840" s="33"/>
      <c r="R1840" s="34"/>
    </row>
    <row r="1841" spans="1:18" ht="15.75" customHeight="1" x14ac:dyDescent="0.3">
      <c r="A1841" s="22"/>
      <c r="B1841" s="27" t="s">
        <v>34</v>
      </c>
      <c r="C1841" s="27">
        <v>1128299</v>
      </c>
      <c r="D1841" s="28">
        <v>44371</v>
      </c>
      <c r="E1841" s="27" t="s">
        <v>35</v>
      </c>
      <c r="F1841" s="27" t="s">
        <v>82</v>
      </c>
      <c r="G1841" s="27" t="s">
        <v>83</v>
      </c>
      <c r="H1841" s="27" t="s">
        <v>29</v>
      </c>
      <c r="I1841" s="29">
        <v>1.05</v>
      </c>
      <c r="J1841" s="30">
        <v>7000</v>
      </c>
      <c r="K1841" s="31">
        <f t="shared" si="14"/>
        <v>7350</v>
      </c>
      <c r="L1841" s="31">
        <f t="shared" si="15"/>
        <v>2205</v>
      </c>
      <c r="M1841" s="32">
        <v>0.3</v>
      </c>
      <c r="O1841" s="37"/>
      <c r="P1841" s="35"/>
      <c r="Q1841" s="33"/>
      <c r="R1841" s="34"/>
    </row>
    <row r="1842" spans="1:18" ht="15.75" customHeight="1" x14ac:dyDescent="0.3">
      <c r="A1842" s="22"/>
      <c r="B1842" s="27" t="s">
        <v>34</v>
      </c>
      <c r="C1842" s="27">
        <v>1128299</v>
      </c>
      <c r="D1842" s="28">
        <v>44400</v>
      </c>
      <c r="E1842" s="27" t="s">
        <v>35</v>
      </c>
      <c r="F1842" s="27" t="s">
        <v>82</v>
      </c>
      <c r="G1842" s="27" t="s">
        <v>83</v>
      </c>
      <c r="H1842" s="27" t="s">
        <v>24</v>
      </c>
      <c r="I1842" s="29">
        <v>0.85</v>
      </c>
      <c r="J1842" s="30">
        <v>8500</v>
      </c>
      <c r="K1842" s="31">
        <f t="shared" si="14"/>
        <v>7225</v>
      </c>
      <c r="L1842" s="31">
        <f t="shared" si="15"/>
        <v>2528.75</v>
      </c>
      <c r="M1842" s="32">
        <v>0.35</v>
      </c>
      <c r="O1842" s="37"/>
      <c r="P1842" s="35"/>
      <c r="Q1842" s="33"/>
      <c r="R1842" s="34"/>
    </row>
    <row r="1843" spans="1:18" ht="15.75" customHeight="1" x14ac:dyDescent="0.3">
      <c r="A1843" s="22"/>
      <c r="B1843" s="27" t="s">
        <v>34</v>
      </c>
      <c r="C1843" s="27">
        <v>1128299</v>
      </c>
      <c r="D1843" s="28">
        <v>44400</v>
      </c>
      <c r="E1843" s="27" t="s">
        <v>35</v>
      </c>
      <c r="F1843" s="27" t="s">
        <v>82</v>
      </c>
      <c r="G1843" s="27" t="s">
        <v>83</v>
      </c>
      <c r="H1843" s="27" t="s">
        <v>25</v>
      </c>
      <c r="I1843" s="29">
        <v>0.9</v>
      </c>
      <c r="J1843" s="30">
        <v>7000</v>
      </c>
      <c r="K1843" s="31">
        <f t="shared" si="14"/>
        <v>6300</v>
      </c>
      <c r="L1843" s="31">
        <f t="shared" si="15"/>
        <v>2205</v>
      </c>
      <c r="M1843" s="32">
        <v>0.35</v>
      </c>
      <c r="O1843" s="37"/>
      <c r="P1843" s="35"/>
      <c r="Q1843" s="33"/>
      <c r="R1843" s="34"/>
    </row>
    <row r="1844" spans="1:18" ht="15.75" customHeight="1" x14ac:dyDescent="0.3">
      <c r="A1844" s="22"/>
      <c r="B1844" s="27" t="s">
        <v>34</v>
      </c>
      <c r="C1844" s="27">
        <v>1128299</v>
      </c>
      <c r="D1844" s="28">
        <v>44400</v>
      </c>
      <c r="E1844" s="27" t="s">
        <v>35</v>
      </c>
      <c r="F1844" s="27" t="s">
        <v>82</v>
      </c>
      <c r="G1844" s="27" t="s">
        <v>83</v>
      </c>
      <c r="H1844" s="27" t="s">
        <v>26</v>
      </c>
      <c r="I1844" s="29">
        <v>0.9</v>
      </c>
      <c r="J1844" s="30">
        <v>6500</v>
      </c>
      <c r="K1844" s="31">
        <f t="shared" si="14"/>
        <v>5850</v>
      </c>
      <c r="L1844" s="31">
        <f t="shared" si="15"/>
        <v>2047.4999999999998</v>
      </c>
      <c r="M1844" s="32">
        <v>0.35</v>
      </c>
      <c r="O1844" s="37"/>
      <c r="P1844" s="35"/>
      <c r="Q1844" s="33"/>
      <c r="R1844" s="34"/>
    </row>
    <row r="1845" spans="1:18" ht="15.75" customHeight="1" x14ac:dyDescent="0.3">
      <c r="A1845" s="22"/>
      <c r="B1845" s="27" t="s">
        <v>34</v>
      </c>
      <c r="C1845" s="27">
        <v>1128299</v>
      </c>
      <c r="D1845" s="28">
        <v>44400</v>
      </c>
      <c r="E1845" s="27" t="s">
        <v>35</v>
      </c>
      <c r="F1845" s="27" t="s">
        <v>82</v>
      </c>
      <c r="G1845" s="27" t="s">
        <v>83</v>
      </c>
      <c r="H1845" s="27" t="s">
        <v>27</v>
      </c>
      <c r="I1845" s="29">
        <v>0.85</v>
      </c>
      <c r="J1845" s="30">
        <v>5500</v>
      </c>
      <c r="K1845" s="31">
        <f t="shared" si="14"/>
        <v>4675</v>
      </c>
      <c r="L1845" s="31">
        <f t="shared" si="15"/>
        <v>1636.25</v>
      </c>
      <c r="M1845" s="32">
        <v>0.35</v>
      </c>
      <c r="O1845" s="37"/>
      <c r="P1845" s="35"/>
      <c r="Q1845" s="33"/>
      <c r="R1845" s="34"/>
    </row>
    <row r="1846" spans="1:18" ht="15.75" customHeight="1" x14ac:dyDescent="0.3">
      <c r="A1846" s="22"/>
      <c r="B1846" s="27" t="s">
        <v>34</v>
      </c>
      <c r="C1846" s="27">
        <v>1128299</v>
      </c>
      <c r="D1846" s="28">
        <v>44400</v>
      </c>
      <c r="E1846" s="27" t="s">
        <v>35</v>
      </c>
      <c r="F1846" s="27" t="s">
        <v>82</v>
      </c>
      <c r="G1846" s="27" t="s">
        <v>83</v>
      </c>
      <c r="H1846" s="27" t="s">
        <v>28</v>
      </c>
      <c r="I1846" s="29">
        <v>0.9</v>
      </c>
      <c r="J1846" s="30">
        <v>6000</v>
      </c>
      <c r="K1846" s="31">
        <f t="shared" si="14"/>
        <v>5400</v>
      </c>
      <c r="L1846" s="31">
        <f t="shared" si="15"/>
        <v>2160</v>
      </c>
      <c r="M1846" s="32">
        <v>0.4</v>
      </c>
      <c r="O1846" s="37"/>
      <c r="P1846" s="35"/>
      <c r="Q1846" s="33"/>
      <c r="R1846" s="34"/>
    </row>
    <row r="1847" spans="1:18" ht="15.75" customHeight="1" x14ac:dyDescent="0.3">
      <c r="A1847" s="22"/>
      <c r="B1847" s="27" t="s">
        <v>34</v>
      </c>
      <c r="C1847" s="27">
        <v>1128299</v>
      </c>
      <c r="D1847" s="28">
        <v>44400</v>
      </c>
      <c r="E1847" s="27" t="s">
        <v>35</v>
      </c>
      <c r="F1847" s="27" t="s">
        <v>82</v>
      </c>
      <c r="G1847" s="27" t="s">
        <v>83</v>
      </c>
      <c r="H1847" s="27" t="s">
        <v>29</v>
      </c>
      <c r="I1847" s="29">
        <v>1.05</v>
      </c>
      <c r="J1847" s="30">
        <v>6000</v>
      </c>
      <c r="K1847" s="31">
        <f t="shared" si="14"/>
        <v>6300</v>
      </c>
      <c r="L1847" s="31">
        <f t="shared" si="15"/>
        <v>1890</v>
      </c>
      <c r="M1847" s="32">
        <v>0.3</v>
      </c>
      <c r="O1847" s="37"/>
      <c r="P1847" s="35"/>
      <c r="Q1847" s="33"/>
      <c r="R1847" s="34"/>
    </row>
    <row r="1848" spans="1:18" ht="15.75" customHeight="1" x14ac:dyDescent="0.3">
      <c r="A1848" s="22"/>
      <c r="B1848" s="27" t="s">
        <v>34</v>
      </c>
      <c r="C1848" s="27">
        <v>1128299</v>
      </c>
      <c r="D1848" s="28">
        <v>44432</v>
      </c>
      <c r="E1848" s="27" t="s">
        <v>35</v>
      </c>
      <c r="F1848" s="27" t="s">
        <v>82</v>
      </c>
      <c r="G1848" s="27" t="s">
        <v>83</v>
      </c>
      <c r="H1848" s="27" t="s">
        <v>24</v>
      </c>
      <c r="I1848" s="29">
        <v>0.9</v>
      </c>
      <c r="J1848" s="30">
        <v>8000</v>
      </c>
      <c r="K1848" s="31">
        <f t="shared" si="14"/>
        <v>7200</v>
      </c>
      <c r="L1848" s="31">
        <f t="shared" si="15"/>
        <v>2520</v>
      </c>
      <c r="M1848" s="32">
        <v>0.35</v>
      </c>
      <c r="O1848" s="37"/>
      <c r="P1848" s="35"/>
      <c r="Q1848" s="33"/>
      <c r="R1848" s="34"/>
    </row>
    <row r="1849" spans="1:18" ht="15.75" customHeight="1" x14ac:dyDescent="0.3">
      <c r="A1849" s="22"/>
      <c r="B1849" s="27" t="s">
        <v>34</v>
      </c>
      <c r="C1849" s="27">
        <v>1128299</v>
      </c>
      <c r="D1849" s="28">
        <v>44432</v>
      </c>
      <c r="E1849" s="27" t="s">
        <v>35</v>
      </c>
      <c r="F1849" s="27" t="s">
        <v>82</v>
      </c>
      <c r="G1849" s="27" t="s">
        <v>83</v>
      </c>
      <c r="H1849" s="27" t="s">
        <v>25</v>
      </c>
      <c r="I1849" s="29">
        <v>0.8</v>
      </c>
      <c r="J1849" s="30">
        <v>7750</v>
      </c>
      <c r="K1849" s="31">
        <f t="shared" si="14"/>
        <v>6200</v>
      </c>
      <c r="L1849" s="31">
        <f t="shared" si="15"/>
        <v>2170</v>
      </c>
      <c r="M1849" s="32">
        <v>0.35</v>
      </c>
      <c r="O1849" s="37"/>
      <c r="P1849" s="35"/>
      <c r="Q1849" s="33"/>
      <c r="R1849" s="34"/>
    </row>
    <row r="1850" spans="1:18" ht="15.75" customHeight="1" x14ac:dyDescent="0.3">
      <c r="A1850" s="22"/>
      <c r="B1850" s="27" t="s">
        <v>34</v>
      </c>
      <c r="C1850" s="27">
        <v>1128299</v>
      </c>
      <c r="D1850" s="28">
        <v>44432</v>
      </c>
      <c r="E1850" s="27" t="s">
        <v>35</v>
      </c>
      <c r="F1850" s="27" t="s">
        <v>82</v>
      </c>
      <c r="G1850" s="27" t="s">
        <v>83</v>
      </c>
      <c r="H1850" s="27" t="s">
        <v>26</v>
      </c>
      <c r="I1850" s="29">
        <v>0.70000000000000007</v>
      </c>
      <c r="J1850" s="30">
        <v>6500</v>
      </c>
      <c r="K1850" s="31">
        <f t="shared" si="14"/>
        <v>4550</v>
      </c>
      <c r="L1850" s="31">
        <f t="shared" si="15"/>
        <v>1592.5</v>
      </c>
      <c r="M1850" s="32">
        <v>0.35</v>
      </c>
      <c r="O1850" s="37"/>
      <c r="P1850" s="35"/>
      <c r="Q1850" s="33"/>
      <c r="R1850" s="34"/>
    </row>
    <row r="1851" spans="1:18" ht="15.75" customHeight="1" x14ac:dyDescent="0.3">
      <c r="A1851" s="22"/>
      <c r="B1851" s="27" t="s">
        <v>34</v>
      </c>
      <c r="C1851" s="27">
        <v>1128299</v>
      </c>
      <c r="D1851" s="28">
        <v>44432</v>
      </c>
      <c r="E1851" s="27" t="s">
        <v>35</v>
      </c>
      <c r="F1851" s="27" t="s">
        <v>82</v>
      </c>
      <c r="G1851" s="27" t="s">
        <v>83</v>
      </c>
      <c r="H1851" s="27" t="s">
        <v>27</v>
      </c>
      <c r="I1851" s="29">
        <v>0.70000000000000007</v>
      </c>
      <c r="J1851" s="30">
        <v>4250</v>
      </c>
      <c r="K1851" s="31">
        <f t="shared" si="14"/>
        <v>2975.0000000000005</v>
      </c>
      <c r="L1851" s="31">
        <f t="shared" si="15"/>
        <v>1041.25</v>
      </c>
      <c r="M1851" s="32">
        <v>0.35</v>
      </c>
      <c r="O1851" s="37"/>
      <c r="P1851" s="35"/>
      <c r="Q1851" s="33"/>
      <c r="R1851" s="34"/>
    </row>
    <row r="1852" spans="1:18" ht="15.75" customHeight="1" x14ac:dyDescent="0.3">
      <c r="A1852" s="22"/>
      <c r="B1852" s="27" t="s">
        <v>34</v>
      </c>
      <c r="C1852" s="27">
        <v>1128299</v>
      </c>
      <c r="D1852" s="28">
        <v>44432</v>
      </c>
      <c r="E1852" s="27" t="s">
        <v>35</v>
      </c>
      <c r="F1852" s="27" t="s">
        <v>82</v>
      </c>
      <c r="G1852" s="27" t="s">
        <v>83</v>
      </c>
      <c r="H1852" s="27" t="s">
        <v>28</v>
      </c>
      <c r="I1852" s="29">
        <v>0.7</v>
      </c>
      <c r="J1852" s="30">
        <v>4250</v>
      </c>
      <c r="K1852" s="31">
        <f t="shared" si="14"/>
        <v>2975</v>
      </c>
      <c r="L1852" s="31">
        <f t="shared" si="15"/>
        <v>1190</v>
      </c>
      <c r="M1852" s="32">
        <v>0.4</v>
      </c>
      <c r="O1852" s="37"/>
      <c r="P1852" s="35"/>
      <c r="Q1852" s="33"/>
      <c r="R1852" s="34"/>
    </row>
    <row r="1853" spans="1:18" ht="15.75" customHeight="1" x14ac:dyDescent="0.3">
      <c r="A1853" s="22"/>
      <c r="B1853" s="27" t="s">
        <v>34</v>
      </c>
      <c r="C1853" s="27">
        <v>1128299</v>
      </c>
      <c r="D1853" s="28">
        <v>44432</v>
      </c>
      <c r="E1853" s="27" t="s">
        <v>35</v>
      </c>
      <c r="F1853" s="27" t="s">
        <v>82</v>
      </c>
      <c r="G1853" s="27" t="s">
        <v>83</v>
      </c>
      <c r="H1853" s="27" t="s">
        <v>29</v>
      </c>
      <c r="I1853" s="29">
        <v>0.75</v>
      </c>
      <c r="J1853" s="30">
        <v>2500</v>
      </c>
      <c r="K1853" s="31">
        <f t="shared" si="14"/>
        <v>1875</v>
      </c>
      <c r="L1853" s="31">
        <f t="shared" si="15"/>
        <v>562.5</v>
      </c>
      <c r="M1853" s="32">
        <v>0.3</v>
      </c>
      <c r="O1853" s="37"/>
      <c r="P1853" s="35"/>
      <c r="Q1853" s="33"/>
      <c r="R1853" s="34"/>
    </row>
    <row r="1854" spans="1:18" ht="15.75" customHeight="1" x14ac:dyDescent="0.3">
      <c r="A1854" s="22"/>
      <c r="B1854" s="27" t="s">
        <v>34</v>
      </c>
      <c r="C1854" s="27">
        <v>1128299</v>
      </c>
      <c r="D1854" s="28">
        <v>44464</v>
      </c>
      <c r="E1854" s="27" t="s">
        <v>35</v>
      </c>
      <c r="F1854" s="27" t="s">
        <v>82</v>
      </c>
      <c r="G1854" s="27" t="s">
        <v>83</v>
      </c>
      <c r="H1854" s="27" t="s">
        <v>24</v>
      </c>
      <c r="I1854" s="29">
        <v>0.50000000000000011</v>
      </c>
      <c r="J1854" s="30">
        <v>4500</v>
      </c>
      <c r="K1854" s="31">
        <f t="shared" si="14"/>
        <v>2250.0000000000005</v>
      </c>
      <c r="L1854" s="31">
        <f t="shared" si="15"/>
        <v>787.50000000000011</v>
      </c>
      <c r="M1854" s="32">
        <v>0.35</v>
      </c>
      <c r="O1854" s="37"/>
      <c r="P1854" s="35"/>
      <c r="Q1854" s="33"/>
      <c r="R1854" s="34"/>
    </row>
    <row r="1855" spans="1:18" ht="15.75" customHeight="1" x14ac:dyDescent="0.3">
      <c r="A1855" s="22"/>
      <c r="B1855" s="27" t="s">
        <v>34</v>
      </c>
      <c r="C1855" s="27">
        <v>1128299</v>
      </c>
      <c r="D1855" s="28">
        <v>44464</v>
      </c>
      <c r="E1855" s="27" t="s">
        <v>35</v>
      </c>
      <c r="F1855" s="27" t="s">
        <v>82</v>
      </c>
      <c r="G1855" s="27" t="s">
        <v>83</v>
      </c>
      <c r="H1855" s="27" t="s">
        <v>25</v>
      </c>
      <c r="I1855" s="29">
        <v>0.55000000000000016</v>
      </c>
      <c r="J1855" s="30">
        <v>4500</v>
      </c>
      <c r="K1855" s="31">
        <f t="shared" si="14"/>
        <v>2475.0000000000009</v>
      </c>
      <c r="L1855" s="31">
        <f t="shared" si="15"/>
        <v>866.25000000000023</v>
      </c>
      <c r="M1855" s="32">
        <v>0.35</v>
      </c>
      <c r="O1855" s="37"/>
      <c r="P1855" s="35"/>
      <c r="Q1855" s="33"/>
      <c r="R1855" s="34"/>
    </row>
    <row r="1856" spans="1:18" ht="15.75" customHeight="1" x14ac:dyDescent="0.3">
      <c r="A1856" s="22"/>
      <c r="B1856" s="27" t="s">
        <v>34</v>
      </c>
      <c r="C1856" s="27">
        <v>1128299</v>
      </c>
      <c r="D1856" s="28">
        <v>44464</v>
      </c>
      <c r="E1856" s="27" t="s">
        <v>35</v>
      </c>
      <c r="F1856" s="27" t="s">
        <v>82</v>
      </c>
      <c r="G1856" s="27" t="s">
        <v>83</v>
      </c>
      <c r="H1856" s="27" t="s">
        <v>26</v>
      </c>
      <c r="I1856" s="29">
        <v>0.50000000000000011</v>
      </c>
      <c r="J1856" s="30">
        <v>2500</v>
      </c>
      <c r="K1856" s="31">
        <f t="shared" si="14"/>
        <v>1250.0000000000002</v>
      </c>
      <c r="L1856" s="31">
        <f t="shared" si="15"/>
        <v>437.50000000000006</v>
      </c>
      <c r="M1856" s="32">
        <v>0.35</v>
      </c>
      <c r="O1856" s="37"/>
      <c r="P1856" s="35"/>
      <c r="Q1856" s="33"/>
      <c r="R1856" s="34"/>
    </row>
    <row r="1857" spans="1:18" ht="15.75" customHeight="1" x14ac:dyDescent="0.3">
      <c r="A1857" s="22"/>
      <c r="B1857" s="27" t="s">
        <v>34</v>
      </c>
      <c r="C1857" s="27">
        <v>1128299</v>
      </c>
      <c r="D1857" s="28">
        <v>44464</v>
      </c>
      <c r="E1857" s="27" t="s">
        <v>35</v>
      </c>
      <c r="F1857" s="27" t="s">
        <v>82</v>
      </c>
      <c r="G1857" s="27" t="s">
        <v>83</v>
      </c>
      <c r="H1857" s="27" t="s">
        <v>27</v>
      </c>
      <c r="I1857" s="29">
        <v>0.50000000000000011</v>
      </c>
      <c r="J1857" s="30">
        <v>2000</v>
      </c>
      <c r="K1857" s="31">
        <f t="shared" si="14"/>
        <v>1000.0000000000002</v>
      </c>
      <c r="L1857" s="31">
        <f t="shared" si="15"/>
        <v>350.00000000000006</v>
      </c>
      <c r="M1857" s="32">
        <v>0.35</v>
      </c>
      <c r="O1857" s="37"/>
      <c r="P1857" s="35"/>
      <c r="Q1857" s="33"/>
      <c r="R1857" s="34"/>
    </row>
    <row r="1858" spans="1:18" ht="15.75" customHeight="1" x14ac:dyDescent="0.3">
      <c r="A1858" s="22"/>
      <c r="B1858" s="27" t="s">
        <v>34</v>
      </c>
      <c r="C1858" s="27">
        <v>1128299</v>
      </c>
      <c r="D1858" s="28">
        <v>44464</v>
      </c>
      <c r="E1858" s="27" t="s">
        <v>35</v>
      </c>
      <c r="F1858" s="27" t="s">
        <v>82</v>
      </c>
      <c r="G1858" s="27" t="s">
        <v>83</v>
      </c>
      <c r="H1858" s="27" t="s">
        <v>28</v>
      </c>
      <c r="I1858" s="29">
        <v>0.60000000000000009</v>
      </c>
      <c r="J1858" s="30">
        <v>2250</v>
      </c>
      <c r="K1858" s="31">
        <f t="shared" si="14"/>
        <v>1350.0000000000002</v>
      </c>
      <c r="L1858" s="31">
        <f t="shared" si="15"/>
        <v>540.00000000000011</v>
      </c>
      <c r="M1858" s="32">
        <v>0.4</v>
      </c>
      <c r="O1858" s="37"/>
      <c r="P1858" s="35"/>
      <c r="Q1858" s="33"/>
      <c r="R1858" s="34"/>
    </row>
    <row r="1859" spans="1:18" ht="15.75" customHeight="1" x14ac:dyDescent="0.3">
      <c r="A1859" s="22"/>
      <c r="B1859" s="27" t="s">
        <v>34</v>
      </c>
      <c r="C1859" s="27">
        <v>1128299</v>
      </c>
      <c r="D1859" s="28">
        <v>44464</v>
      </c>
      <c r="E1859" s="27" t="s">
        <v>35</v>
      </c>
      <c r="F1859" s="27" t="s">
        <v>82</v>
      </c>
      <c r="G1859" s="27" t="s">
        <v>83</v>
      </c>
      <c r="H1859" s="27" t="s">
        <v>29</v>
      </c>
      <c r="I1859" s="29">
        <v>0.44999999999999996</v>
      </c>
      <c r="J1859" s="30">
        <v>2500</v>
      </c>
      <c r="K1859" s="31">
        <f t="shared" si="14"/>
        <v>1125</v>
      </c>
      <c r="L1859" s="31">
        <f t="shared" si="15"/>
        <v>337.5</v>
      </c>
      <c r="M1859" s="32">
        <v>0.3</v>
      </c>
      <c r="O1859" s="37"/>
      <c r="P1859" s="35"/>
      <c r="Q1859" s="33"/>
      <c r="R1859" s="34"/>
    </row>
    <row r="1860" spans="1:18" ht="15.75" customHeight="1" x14ac:dyDescent="0.3">
      <c r="A1860" s="22"/>
      <c r="B1860" s="27" t="s">
        <v>34</v>
      </c>
      <c r="C1860" s="27">
        <v>1128299</v>
      </c>
      <c r="D1860" s="28">
        <v>44493</v>
      </c>
      <c r="E1860" s="27" t="s">
        <v>35</v>
      </c>
      <c r="F1860" s="27" t="s">
        <v>82</v>
      </c>
      <c r="G1860" s="27" t="s">
        <v>83</v>
      </c>
      <c r="H1860" s="27" t="s">
        <v>24</v>
      </c>
      <c r="I1860" s="29">
        <v>0.4</v>
      </c>
      <c r="J1860" s="30">
        <v>3500</v>
      </c>
      <c r="K1860" s="31">
        <f t="shared" si="14"/>
        <v>1400</v>
      </c>
      <c r="L1860" s="31">
        <f t="shared" si="15"/>
        <v>489.99999999999994</v>
      </c>
      <c r="M1860" s="32">
        <v>0.35</v>
      </c>
      <c r="O1860" s="37"/>
      <c r="P1860" s="35"/>
      <c r="Q1860" s="33"/>
      <c r="R1860" s="34"/>
    </row>
    <row r="1861" spans="1:18" ht="15.75" customHeight="1" x14ac:dyDescent="0.3">
      <c r="A1861" s="22"/>
      <c r="B1861" s="27" t="s">
        <v>34</v>
      </c>
      <c r="C1861" s="27">
        <v>1128299</v>
      </c>
      <c r="D1861" s="28">
        <v>44493</v>
      </c>
      <c r="E1861" s="27" t="s">
        <v>35</v>
      </c>
      <c r="F1861" s="27" t="s">
        <v>82</v>
      </c>
      <c r="G1861" s="27" t="s">
        <v>83</v>
      </c>
      <c r="H1861" s="27" t="s">
        <v>25</v>
      </c>
      <c r="I1861" s="29">
        <v>0.55000000000000016</v>
      </c>
      <c r="J1861" s="30">
        <v>5250</v>
      </c>
      <c r="K1861" s="31">
        <f t="shared" si="14"/>
        <v>2887.5000000000009</v>
      </c>
      <c r="L1861" s="31">
        <f t="shared" si="15"/>
        <v>1010.6250000000002</v>
      </c>
      <c r="M1861" s="32">
        <v>0.35</v>
      </c>
      <c r="O1861" s="37"/>
      <c r="P1861" s="35"/>
      <c r="Q1861" s="33"/>
      <c r="R1861" s="34"/>
    </row>
    <row r="1862" spans="1:18" ht="15.75" customHeight="1" x14ac:dyDescent="0.3">
      <c r="A1862" s="22"/>
      <c r="B1862" s="27" t="s">
        <v>34</v>
      </c>
      <c r="C1862" s="27">
        <v>1128299</v>
      </c>
      <c r="D1862" s="28">
        <v>44493</v>
      </c>
      <c r="E1862" s="27" t="s">
        <v>35</v>
      </c>
      <c r="F1862" s="27" t="s">
        <v>82</v>
      </c>
      <c r="G1862" s="27" t="s">
        <v>83</v>
      </c>
      <c r="H1862" s="27" t="s">
        <v>26</v>
      </c>
      <c r="I1862" s="29">
        <v>0.50000000000000011</v>
      </c>
      <c r="J1862" s="30">
        <v>3500</v>
      </c>
      <c r="K1862" s="31">
        <f t="shared" si="14"/>
        <v>1750.0000000000005</v>
      </c>
      <c r="L1862" s="31">
        <f t="shared" si="15"/>
        <v>612.50000000000011</v>
      </c>
      <c r="M1862" s="32">
        <v>0.35</v>
      </c>
      <c r="O1862" s="37"/>
      <c r="P1862" s="35"/>
      <c r="Q1862" s="33"/>
      <c r="R1862" s="34"/>
    </row>
    <row r="1863" spans="1:18" ht="15.75" customHeight="1" x14ac:dyDescent="0.3">
      <c r="A1863" s="22"/>
      <c r="B1863" s="27" t="s">
        <v>34</v>
      </c>
      <c r="C1863" s="27">
        <v>1128299</v>
      </c>
      <c r="D1863" s="28">
        <v>44493</v>
      </c>
      <c r="E1863" s="27" t="s">
        <v>35</v>
      </c>
      <c r="F1863" s="27" t="s">
        <v>82</v>
      </c>
      <c r="G1863" s="27" t="s">
        <v>83</v>
      </c>
      <c r="H1863" s="27" t="s">
        <v>27</v>
      </c>
      <c r="I1863" s="29">
        <v>0.45000000000000007</v>
      </c>
      <c r="J1863" s="30">
        <v>3250</v>
      </c>
      <c r="K1863" s="31">
        <f t="shared" si="14"/>
        <v>1462.5000000000002</v>
      </c>
      <c r="L1863" s="31">
        <f t="shared" si="15"/>
        <v>511.87500000000006</v>
      </c>
      <c r="M1863" s="32">
        <v>0.35</v>
      </c>
      <c r="O1863" s="37"/>
      <c r="P1863" s="35"/>
      <c r="Q1863" s="33"/>
      <c r="R1863" s="34"/>
    </row>
    <row r="1864" spans="1:18" ht="15.75" customHeight="1" x14ac:dyDescent="0.3">
      <c r="A1864" s="22"/>
      <c r="B1864" s="27" t="s">
        <v>34</v>
      </c>
      <c r="C1864" s="27">
        <v>1128299</v>
      </c>
      <c r="D1864" s="28">
        <v>44493</v>
      </c>
      <c r="E1864" s="27" t="s">
        <v>35</v>
      </c>
      <c r="F1864" s="27" t="s">
        <v>82</v>
      </c>
      <c r="G1864" s="27" t="s">
        <v>83</v>
      </c>
      <c r="H1864" s="27" t="s">
        <v>28</v>
      </c>
      <c r="I1864" s="29">
        <v>0.55000000000000004</v>
      </c>
      <c r="J1864" s="30">
        <v>3000</v>
      </c>
      <c r="K1864" s="31">
        <f t="shared" si="14"/>
        <v>1650.0000000000002</v>
      </c>
      <c r="L1864" s="31">
        <f t="shared" si="15"/>
        <v>660.00000000000011</v>
      </c>
      <c r="M1864" s="32">
        <v>0.4</v>
      </c>
      <c r="O1864" s="37"/>
      <c r="P1864" s="35"/>
      <c r="Q1864" s="33"/>
      <c r="R1864" s="34"/>
    </row>
    <row r="1865" spans="1:18" ht="15.75" customHeight="1" x14ac:dyDescent="0.3">
      <c r="A1865" s="22"/>
      <c r="B1865" s="27" t="s">
        <v>34</v>
      </c>
      <c r="C1865" s="27">
        <v>1128299</v>
      </c>
      <c r="D1865" s="28">
        <v>44493</v>
      </c>
      <c r="E1865" s="27" t="s">
        <v>35</v>
      </c>
      <c r="F1865" s="27" t="s">
        <v>82</v>
      </c>
      <c r="G1865" s="27" t="s">
        <v>83</v>
      </c>
      <c r="H1865" s="27" t="s">
        <v>29</v>
      </c>
      <c r="I1865" s="29">
        <v>0.60000000000000009</v>
      </c>
      <c r="J1865" s="30">
        <v>3500</v>
      </c>
      <c r="K1865" s="31">
        <f t="shared" si="14"/>
        <v>2100.0000000000005</v>
      </c>
      <c r="L1865" s="31">
        <f t="shared" si="15"/>
        <v>630.00000000000011</v>
      </c>
      <c r="M1865" s="32">
        <v>0.3</v>
      </c>
      <c r="O1865" s="37"/>
      <c r="P1865" s="35"/>
      <c r="Q1865" s="33"/>
      <c r="R1865" s="34"/>
    </row>
    <row r="1866" spans="1:18" ht="15.75" customHeight="1" x14ac:dyDescent="0.3">
      <c r="A1866" s="22"/>
      <c r="B1866" s="27" t="s">
        <v>34</v>
      </c>
      <c r="C1866" s="27">
        <v>1128299</v>
      </c>
      <c r="D1866" s="28">
        <v>44524</v>
      </c>
      <c r="E1866" s="27" t="s">
        <v>35</v>
      </c>
      <c r="F1866" s="27" t="s">
        <v>82</v>
      </c>
      <c r="G1866" s="27" t="s">
        <v>83</v>
      </c>
      <c r="H1866" s="27" t="s">
        <v>24</v>
      </c>
      <c r="I1866" s="29">
        <v>0.45000000000000007</v>
      </c>
      <c r="J1866" s="30">
        <v>5750</v>
      </c>
      <c r="K1866" s="31">
        <f t="shared" si="14"/>
        <v>2587.5000000000005</v>
      </c>
      <c r="L1866" s="31">
        <f t="shared" si="15"/>
        <v>905.62500000000011</v>
      </c>
      <c r="M1866" s="32">
        <v>0.35</v>
      </c>
      <c r="O1866" s="37"/>
      <c r="P1866" s="35"/>
      <c r="Q1866" s="33"/>
      <c r="R1866" s="34"/>
    </row>
    <row r="1867" spans="1:18" ht="15.75" customHeight="1" x14ac:dyDescent="0.3">
      <c r="A1867" s="22"/>
      <c r="B1867" s="27" t="s">
        <v>34</v>
      </c>
      <c r="C1867" s="27">
        <v>1128299</v>
      </c>
      <c r="D1867" s="28">
        <v>44524</v>
      </c>
      <c r="E1867" s="27" t="s">
        <v>35</v>
      </c>
      <c r="F1867" s="27" t="s">
        <v>82</v>
      </c>
      <c r="G1867" s="27" t="s">
        <v>83</v>
      </c>
      <c r="H1867" s="27" t="s">
        <v>25</v>
      </c>
      <c r="I1867" s="29">
        <v>0.50000000000000011</v>
      </c>
      <c r="J1867" s="30">
        <v>6500</v>
      </c>
      <c r="K1867" s="31">
        <f t="shared" si="14"/>
        <v>3250.0000000000009</v>
      </c>
      <c r="L1867" s="31">
        <f t="shared" si="15"/>
        <v>1137.5000000000002</v>
      </c>
      <c r="M1867" s="32">
        <v>0.35</v>
      </c>
      <c r="O1867" s="37"/>
      <c r="P1867" s="35"/>
      <c r="Q1867" s="33"/>
      <c r="R1867" s="34"/>
    </row>
    <row r="1868" spans="1:18" ht="15.75" customHeight="1" x14ac:dyDescent="0.3">
      <c r="A1868" s="22"/>
      <c r="B1868" s="27" t="s">
        <v>34</v>
      </c>
      <c r="C1868" s="27">
        <v>1128299</v>
      </c>
      <c r="D1868" s="28">
        <v>44524</v>
      </c>
      <c r="E1868" s="27" t="s">
        <v>35</v>
      </c>
      <c r="F1868" s="27" t="s">
        <v>82</v>
      </c>
      <c r="G1868" s="27" t="s">
        <v>83</v>
      </c>
      <c r="H1868" s="27" t="s">
        <v>26</v>
      </c>
      <c r="I1868" s="29">
        <v>0.45000000000000007</v>
      </c>
      <c r="J1868" s="30">
        <v>4750</v>
      </c>
      <c r="K1868" s="31">
        <f t="shared" si="14"/>
        <v>2137.5000000000005</v>
      </c>
      <c r="L1868" s="31">
        <f t="shared" si="15"/>
        <v>748.12500000000011</v>
      </c>
      <c r="M1868" s="32">
        <v>0.35</v>
      </c>
      <c r="O1868" s="37"/>
      <c r="P1868" s="35"/>
      <c r="Q1868" s="33"/>
      <c r="R1868" s="34"/>
    </row>
    <row r="1869" spans="1:18" ht="15.75" customHeight="1" x14ac:dyDescent="0.3">
      <c r="A1869" s="22"/>
      <c r="B1869" s="27" t="s">
        <v>34</v>
      </c>
      <c r="C1869" s="27">
        <v>1128299</v>
      </c>
      <c r="D1869" s="28">
        <v>44524</v>
      </c>
      <c r="E1869" s="27" t="s">
        <v>35</v>
      </c>
      <c r="F1869" s="27" t="s">
        <v>82</v>
      </c>
      <c r="G1869" s="27" t="s">
        <v>83</v>
      </c>
      <c r="H1869" s="27" t="s">
        <v>27</v>
      </c>
      <c r="I1869" s="29">
        <v>0.55000000000000016</v>
      </c>
      <c r="J1869" s="30">
        <v>4500</v>
      </c>
      <c r="K1869" s="31">
        <f t="shared" si="14"/>
        <v>2475.0000000000009</v>
      </c>
      <c r="L1869" s="31">
        <f t="shared" si="15"/>
        <v>866.25000000000023</v>
      </c>
      <c r="M1869" s="32">
        <v>0.35</v>
      </c>
      <c r="O1869" s="37"/>
      <c r="P1869" s="35"/>
      <c r="Q1869" s="33"/>
      <c r="R1869" s="34"/>
    </row>
    <row r="1870" spans="1:18" ht="15.75" customHeight="1" x14ac:dyDescent="0.3">
      <c r="A1870" s="22"/>
      <c r="B1870" s="27" t="s">
        <v>34</v>
      </c>
      <c r="C1870" s="27">
        <v>1128299</v>
      </c>
      <c r="D1870" s="28">
        <v>44524</v>
      </c>
      <c r="E1870" s="27" t="s">
        <v>35</v>
      </c>
      <c r="F1870" s="27" t="s">
        <v>82</v>
      </c>
      <c r="G1870" s="27" t="s">
        <v>83</v>
      </c>
      <c r="H1870" s="27" t="s">
        <v>28</v>
      </c>
      <c r="I1870" s="29">
        <v>0.75000000000000011</v>
      </c>
      <c r="J1870" s="30">
        <v>4250</v>
      </c>
      <c r="K1870" s="31">
        <f t="shared" si="14"/>
        <v>3187.5000000000005</v>
      </c>
      <c r="L1870" s="31">
        <f t="shared" si="15"/>
        <v>1275.0000000000002</v>
      </c>
      <c r="M1870" s="32">
        <v>0.4</v>
      </c>
      <c r="O1870" s="37"/>
      <c r="P1870" s="35"/>
      <c r="Q1870" s="33"/>
      <c r="R1870" s="34"/>
    </row>
    <row r="1871" spans="1:18" ht="15.75" customHeight="1" x14ac:dyDescent="0.3">
      <c r="A1871" s="22"/>
      <c r="B1871" s="27" t="s">
        <v>34</v>
      </c>
      <c r="C1871" s="27">
        <v>1128299</v>
      </c>
      <c r="D1871" s="28">
        <v>44524</v>
      </c>
      <c r="E1871" s="27" t="s">
        <v>35</v>
      </c>
      <c r="F1871" s="27" t="s">
        <v>82</v>
      </c>
      <c r="G1871" s="27" t="s">
        <v>83</v>
      </c>
      <c r="H1871" s="27" t="s">
        <v>29</v>
      </c>
      <c r="I1871" s="29">
        <v>0.80000000000000016</v>
      </c>
      <c r="J1871" s="30">
        <v>5500</v>
      </c>
      <c r="K1871" s="31">
        <f t="shared" si="14"/>
        <v>4400.0000000000009</v>
      </c>
      <c r="L1871" s="31">
        <f t="shared" si="15"/>
        <v>1320.0000000000002</v>
      </c>
      <c r="M1871" s="32">
        <v>0.3</v>
      </c>
      <c r="O1871" s="37"/>
      <c r="P1871" s="35"/>
      <c r="Q1871" s="33"/>
      <c r="R1871" s="34"/>
    </row>
    <row r="1872" spans="1:18" ht="15.75" customHeight="1" x14ac:dyDescent="0.3">
      <c r="A1872" s="22"/>
      <c r="B1872" s="27" t="s">
        <v>34</v>
      </c>
      <c r="C1872" s="27">
        <v>1128299</v>
      </c>
      <c r="D1872" s="28">
        <v>44553</v>
      </c>
      <c r="E1872" s="27" t="s">
        <v>35</v>
      </c>
      <c r="F1872" s="27" t="s">
        <v>82</v>
      </c>
      <c r="G1872" s="27" t="s">
        <v>83</v>
      </c>
      <c r="H1872" s="27" t="s">
        <v>24</v>
      </c>
      <c r="I1872" s="29">
        <v>0.65000000000000013</v>
      </c>
      <c r="J1872" s="30">
        <v>7500</v>
      </c>
      <c r="K1872" s="31">
        <f t="shared" si="14"/>
        <v>4875.0000000000009</v>
      </c>
      <c r="L1872" s="31">
        <f t="shared" si="15"/>
        <v>1706.2500000000002</v>
      </c>
      <c r="M1872" s="32">
        <v>0.35</v>
      </c>
      <c r="O1872" s="37"/>
      <c r="P1872" s="35"/>
      <c r="Q1872" s="33"/>
      <c r="R1872" s="34"/>
    </row>
    <row r="1873" spans="1:18" ht="15.75" customHeight="1" x14ac:dyDescent="0.3">
      <c r="A1873" s="22"/>
      <c r="B1873" s="27" t="s">
        <v>34</v>
      </c>
      <c r="C1873" s="27">
        <v>1128299</v>
      </c>
      <c r="D1873" s="28">
        <v>44553</v>
      </c>
      <c r="E1873" s="27" t="s">
        <v>35</v>
      </c>
      <c r="F1873" s="27" t="s">
        <v>82</v>
      </c>
      <c r="G1873" s="27" t="s">
        <v>83</v>
      </c>
      <c r="H1873" s="27" t="s">
        <v>25</v>
      </c>
      <c r="I1873" s="29">
        <v>0.75000000000000022</v>
      </c>
      <c r="J1873" s="30">
        <v>7500</v>
      </c>
      <c r="K1873" s="31">
        <f t="shared" si="14"/>
        <v>5625.0000000000018</v>
      </c>
      <c r="L1873" s="31">
        <f t="shared" si="15"/>
        <v>1968.7500000000005</v>
      </c>
      <c r="M1873" s="32">
        <v>0.35</v>
      </c>
      <c r="O1873" s="37"/>
      <c r="P1873" s="35"/>
      <c r="Q1873" s="33"/>
      <c r="R1873" s="34"/>
    </row>
    <row r="1874" spans="1:18" ht="15.75" customHeight="1" x14ac:dyDescent="0.3">
      <c r="A1874" s="22"/>
      <c r="B1874" s="27" t="s">
        <v>34</v>
      </c>
      <c r="C1874" s="27">
        <v>1128299</v>
      </c>
      <c r="D1874" s="28">
        <v>44553</v>
      </c>
      <c r="E1874" s="27" t="s">
        <v>35</v>
      </c>
      <c r="F1874" s="27" t="s">
        <v>82</v>
      </c>
      <c r="G1874" s="27" t="s">
        <v>83</v>
      </c>
      <c r="H1874" s="27" t="s">
        <v>26</v>
      </c>
      <c r="I1874" s="29">
        <v>0.70000000000000018</v>
      </c>
      <c r="J1874" s="30">
        <v>5500</v>
      </c>
      <c r="K1874" s="31">
        <f t="shared" si="14"/>
        <v>3850.0000000000009</v>
      </c>
      <c r="L1874" s="31">
        <f t="shared" si="15"/>
        <v>1347.5000000000002</v>
      </c>
      <c r="M1874" s="32">
        <v>0.35</v>
      </c>
      <c r="O1874" s="37"/>
      <c r="P1874" s="35"/>
      <c r="Q1874" s="33"/>
      <c r="R1874" s="34"/>
    </row>
    <row r="1875" spans="1:18" ht="15.75" customHeight="1" x14ac:dyDescent="0.3">
      <c r="A1875" s="22"/>
      <c r="B1875" s="27" t="s">
        <v>34</v>
      </c>
      <c r="C1875" s="27">
        <v>1128299</v>
      </c>
      <c r="D1875" s="28">
        <v>44553</v>
      </c>
      <c r="E1875" s="27" t="s">
        <v>35</v>
      </c>
      <c r="F1875" s="27" t="s">
        <v>82</v>
      </c>
      <c r="G1875" s="27" t="s">
        <v>83</v>
      </c>
      <c r="H1875" s="27" t="s">
        <v>27</v>
      </c>
      <c r="I1875" s="29">
        <v>0.70000000000000018</v>
      </c>
      <c r="J1875" s="30">
        <v>5500</v>
      </c>
      <c r="K1875" s="31">
        <f t="shared" si="14"/>
        <v>3850.0000000000009</v>
      </c>
      <c r="L1875" s="31">
        <f t="shared" si="15"/>
        <v>1347.5000000000002</v>
      </c>
      <c r="M1875" s="32">
        <v>0.35</v>
      </c>
      <c r="O1875" s="37"/>
      <c r="P1875" s="35"/>
      <c r="Q1875" s="33"/>
      <c r="R1875" s="34"/>
    </row>
    <row r="1876" spans="1:18" ht="15.75" customHeight="1" x14ac:dyDescent="0.3">
      <c r="A1876" s="22"/>
      <c r="B1876" s="27" t="s">
        <v>34</v>
      </c>
      <c r="C1876" s="27">
        <v>1128299</v>
      </c>
      <c r="D1876" s="28">
        <v>44553</v>
      </c>
      <c r="E1876" s="27" t="s">
        <v>35</v>
      </c>
      <c r="F1876" s="27" t="s">
        <v>82</v>
      </c>
      <c r="G1876" s="27" t="s">
        <v>83</v>
      </c>
      <c r="H1876" s="27" t="s">
        <v>28</v>
      </c>
      <c r="I1876" s="29">
        <v>0.80000000000000016</v>
      </c>
      <c r="J1876" s="30">
        <v>4750</v>
      </c>
      <c r="K1876" s="31">
        <f t="shared" si="14"/>
        <v>3800.0000000000009</v>
      </c>
      <c r="L1876" s="31">
        <f t="shared" si="15"/>
        <v>1520.0000000000005</v>
      </c>
      <c r="M1876" s="32">
        <v>0.4</v>
      </c>
      <c r="O1876" s="37"/>
      <c r="P1876" s="35"/>
      <c r="Q1876" s="33"/>
      <c r="R1876" s="34"/>
    </row>
    <row r="1877" spans="1:18" ht="15.75" customHeight="1" x14ac:dyDescent="0.3">
      <c r="A1877" s="22"/>
      <c r="B1877" s="27" t="s">
        <v>34</v>
      </c>
      <c r="C1877" s="27">
        <v>1128299</v>
      </c>
      <c r="D1877" s="28">
        <v>44553</v>
      </c>
      <c r="E1877" s="27" t="s">
        <v>35</v>
      </c>
      <c r="F1877" s="27" t="s">
        <v>82</v>
      </c>
      <c r="G1877" s="27" t="s">
        <v>83</v>
      </c>
      <c r="H1877" s="27" t="s">
        <v>29</v>
      </c>
      <c r="I1877" s="29">
        <v>0.8500000000000002</v>
      </c>
      <c r="J1877" s="30">
        <v>5750</v>
      </c>
      <c r="K1877" s="31">
        <f t="shared" si="14"/>
        <v>4887.5000000000009</v>
      </c>
      <c r="L1877" s="31">
        <f t="shared" si="15"/>
        <v>1466.2500000000002</v>
      </c>
      <c r="M1877" s="32">
        <v>0.3</v>
      </c>
      <c r="O1877" s="37"/>
      <c r="P1877" s="35"/>
      <c r="Q1877" s="33"/>
      <c r="R1877" s="34"/>
    </row>
    <row r="1878" spans="1:18" ht="15.75" customHeight="1" x14ac:dyDescent="0.3">
      <c r="A1878" s="22" t="s">
        <v>46</v>
      </c>
      <c r="B1878" s="27" t="s">
        <v>34</v>
      </c>
      <c r="C1878" s="27">
        <v>1128299</v>
      </c>
      <c r="D1878" s="28">
        <v>44213</v>
      </c>
      <c r="E1878" s="27" t="s">
        <v>35</v>
      </c>
      <c r="F1878" s="27" t="s">
        <v>84</v>
      </c>
      <c r="G1878" s="27" t="s">
        <v>67</v>
      </c>
      <c r="H1878" s="27" t="s">
        <v>24</v>
      </c>
      <c r="I1878" s="29">
        <v>0.35000000000000003</v>
      </c>
      <c r="J1878" s="30">
        <v>4000</v>
      </c>
      <c r="K1878" s="31">
        <f t="shared" si="14"/>
        <v>1400.0000000000002</v>
      </c>
      <c r="L1878" s="31">
        <f t="shared" si="15"/>
        <v>560</v>
      </c>
      <c r="M1878" s="32">
        <v>0.39999999999999997</v>
      </c>
      <c r="O1878" s="37"/>
      <c r="P1878" s="35"/>
      <c r="Q1878" s="33"/>
      <c r="R1878" s="34"/>
    </row>
    <row r="1879" spans="1:18" ht="15.75" customHeight="1" x14ac:dyDescent="0.3">
      <c r="A1879" s="22"/>
      <c r="B1879" s="27" t="s">
        <v>34</v>
      </c>
      <c r="C1879" s="27">
        <v>1128299</v>
      </c>
      <c r="D1879" s="28">
        <v>44213</v>
      </c>
      <c r="E1879" s="27" t="s">
        <v>35</v>
      </c>
      <c r="F1879" s="27" t="s">
        <v>84</v>
      </c>
      <c r="G1879" s="27" t="s">
        <v>67</v>
      </c>
      <c r="H1879" s="27" t="s">
        <v>25</v>
      </c>
      <c r="I1879" s="29">
        <v>0.45</v>
      </c>
      <c r="J1879" s="30">
        <v>4000</v>
      </c>
      <c r="K1879" s="31">
        <f t="shared" si="14"/>
        <v>1800</v>
      </c>
      <c r="L1879" s="31">
        <f t="shared" si="15"/>
        <v>719.99999999999989</v>
      </c>
      <c r="M1879" s="32">
        <v>0.39999999999999997</v>
      </c>
      <c r="O1879" s="37"/>
      <c r="P1879" s="35"/>
      <c r="Q1879" s="33"/>
      <c r="R1879" s="34"/>
    </row>
    <row r="1880" spans="1:18" ht="15.75" customHeight="1" x14ac:dyDescent="0.3">
      <c r="A1880" s="22"/>
      <c r="B1880" s="27" t="s">
        <v>34</v>
      </c>
      <c r="C1880" s="27">
        <v>1128299</v>
      </c>
      <c r="D1880" s="28">
        <v>44213</v>
      </c>
      <c r="E1880" s="27" t="s">
        <v>35</v>
      </c>
      <c r="F1880" s="27" t="s">
        <v>84</v>
      </c>
      <c r="G1880" s="27" t="s">
        <v>67</v>
      </c>
      <c r="H1880" s="27" t="s">
        <v>26</v>
      </c>
      <c r="I1880" s="29">
        <v>0.45</v>
      </c>
      <c r="J1880" s="30">
        <v>4000</v>
      </c>
      <c r="K1880" s="31">
        <f t="shared" si="14"/>
        <v>1800</v>
      </c>
      <c r="L1880" s="31">
        <f t="shared" si="15"/>
        <v>719.99999999999989</v>
      </c>
      <c r="M1880" s="32">
        <v>0.39999999999999997</v>
      </c>
      <c r="O1880" s="37"/>
      <c r="P1880" s="35"/>
      <c r="Q1880" s="33"/>
      <c r="R1880" s="34"/>
    </row>
    <row r="1881" spans="1:18" ht="15.75" customHeight="1" x14ac:dyDescent="0.3">
      <c r="A1881" s="22"/>
      <c r="B1881" s="27" t="s">
        <v>34</v>
      </c>
      <c r="C1881" s="27">
        <v>1128299</v>
      </c>
      <c r="D1881" s="28">
        <v>44213</v>
      </c>
      <c r="E1881" s="27" t="s">
        <v>35</v>
      </c>
      <c r="F1881" s="27" t="s">
        <v>84</v>
      </c>
      <c r="G1881" s="27" t="s">
        <v>67</v>
      </c>
      <c r="H1881" s="27" t="s">
        <v>27</v>
      </c>
      <c r="I1881" s="29">
        <v>0.45</v>
      </c>
      <c r="J1881" s="30">
        <v>2500</v>
      </c>
      <c r="K1881" s="31">
        <f t="shared" si="14"/>
        <v>1125</v>
      </c>
      <c r="L1881" s="31">
        <f t="shared" si="15"/>
        <v>449.99999999999994</v>
      </c>
      <c r="M1881" s="32">
        <v>0.39999999999999997</v>
      </c>
      <c r="O1881" s="37"/>
      <c r="P1881" s="35"/>
      <c r="Q1881" s="33"/>
      <c r="R1881" s="34"/>
    </row>
    <row r="1882" spans="1:18" ht="15.75" customHeight="1" x14ac:dyDescent="0.3">
      <c r="A1882" s="22"/>
      <c r="B1882" s="27" t="s">
        <v>34</v>
      </c>
      <c r="C1882" s="27">
        <v>1128299</v>
      </c>
      <c r="D1882" s="28">
        <v>44213</v>
      </c>
      <c r="E1882" s="27" t="s">
        <v>35</v>
      </c>
      <c r="F1882" s="27" t="s">
        <v>84</v>
      </c>
      <c r="G1882" s="27" t="s">
        <v>67</v>
      </c>
      <c r="H1882" s="27" t="s">
        <v>28</v>
      </c>
      <c r="I1882" s="29">
        <v>0.50000000000000011</v>
      </c>
      <c r="J1882" s="30">
        <v>2000</v>
      </c>
      <c r="K1882" s="31">
        <f t="shared" si="14"/>
        <v>1000.0000000000002</v>
      </c>
      <c r="L1882" s="31">
        <f t="shared" si="15"/>
        <v>450.00000000000011</v>
      </c>
      <c r="M1882" s="32">
        <v>0.45</v>
      </c>
      <c r="O1882" s="37"/>
      <c r="P1882" s="35"/>
      <c r="Q1882" s="33"/>
      <c r="R1882" s="34"/>
    </row>
    <row r="1883" spans="1:18" ht="15.75" customHeight="1" x14ac:dyDescent="0.3">
      <c r="A1883" s="22"/>
      <c r="B1883" s="27" t="s">
        <v>34</v>
      </c>
      <c r="C1883" s="27">
        <v>1128299</v>
      </c>
      <c r="D1883" s="28">
        <v>44213</v>
      </c>
      <c r="E1883" s="27" t="s">
        <v>35</v>
      </c>
      <c r="F1883" s="27" t="s">
        <v>84</v>
      </c>
      <c r="G1883" s="27" t="s">
        <v>67</v>
      </c>
      <c r="H1883" s="27" t="s">
        <v>29</v>
      </c>
      <c r="I1883" s="29">
        <v>0.45</v>
      </c>
      <c r="J1883" s="30">
        <v>4500</v>
      </c>
      <c r="K1883" s="31">
        <f t="shared" si="14"/>
        <v>2025</v>
      </c>
      <c r="L1883" s="31">
        <f t="shared" si="15"/>
        <v>708.75</v>
      </c>
      <c r="M1883" s="32">
        <v>0.35</v>
      </c>
      <c r="O1883" s="37"/>
      <c r="P1883" s="35"/>
      <c r="Q1883" s="33"/>
      <c r="R1883" s="34"/>
    </row>
    <row r="1884" spans="1:18" ht="15.75" customHeight="1" x14ac:dyDescent="0.3">
      <c r="A1884" s="22"/>
      <c r="B1884" s="27" t="s">
        <v>34</v>
      </c>
      <c r="C1884" s="27">
        <v>1128299</v>
      </c>
      <c r="D1884" s="28">
        <v>44244</v>
      </c>
      <c r="E1884" s="27" t="s">
        <v>35</v>
      </c>
      <c r="F1884" s="27" t="s">
        <v>84</v>
      </c>
      <c r="G1884" s="27" t="s">
        <v>67</v>
      </c>
      <c r="H1884" s="27" t="s">
        <v>24</v>
      </c>
      <c r="I1884" s="29">
        <v>0.35000000000000003</v>
      </c>
      <c r="J1884" s="30">
        <v>5000</v>
      </c>
      <c r="K1884" s="31">
        <f t="shared" si="14"/>
        <v>1750.0000000000002</v>
      </c>
      <c r="L1884" s="31">
        <f t="shared" si="15"/>
        <v>700</v>
      </c>
      <c r="M1884" s="32">
        <v>0.39999999999999997</v>
      </c>
      <c r="O1884" s="37"/>
      <c r="P1884" s="35"/>
      <c r="Q1884" s="33"/>
      <c r="R1884" s="34"/>
    </row>
    <row r="1885" spans="1:18" ht="15.75" customHeight="1" x14ac:dyDescent="0.3">
      <c r="A1885" s="22"/>
      <c r="B1885" s="27" t="s">
        <v>34</v>
      </c>
      <c r="C1885" s="27">
        <v>1128299</v>
      </c>
      <c r="D1885" s="28">
        <v>44244</v>
      </c>
      <c r="E1885" s="27" t="s">
        <v>35</v>
      </c>
      <c r="F1885" s="27" t="s">
        <v>84</v>
      </c>
      <c r="G1885" s="27" t="s">
        <v>67</v>
      </c>
      <c r="H1885" s="27" t="s">
        <v>25</v>
      </c>
      <c r="I1885" s="29">
        <v>0.45</v>
      </c>
      <c r="J1885" s="30">
        <v>4000</v>
      </c>
      <c r="K1885" s="31">
        <f t="shared" si="14"/>
        <v>1800</v>
      </c>
      <c r="L1885" s="31">
        <f t="shared" si="15"/>
        <v>719.99999999999989</v>
      </c>
      <c r="M1885" s="32">
        <v>0.39999999999999997</v>
      </c>
      <c r="O1885" s="37"/>
      <c r="P1885" s="35"/>
      <c r="Q1885" s="33"/>
      <c r="R1885" s="34"/>
    </row>
    <row r="1886" spans="1:18" ht="15.75" customHeight="1" x14ac:dyDescent="0.3">
      <c r="A1886" s="22"/>
      <c r="B1886" s="27" t="s">
        <v>34</v>
      </c>
      <c r="C1886" s="27">
        <v>1128299</v>
      </c>
      <c r="D1886" s="28">
        <v>44244</v>
      </c>
      <c r="E1886" s="27" t="s">
        <v>35</v>
      </c>
      <c r="F1886" s="27" t="s">
        <v>84</v>
      </c>
      <c r="G1886" s="27" t="s">
        <v>67</v>
      </c>
      <c r="H1886" s="27" t="s">
        <v>26</v>
      </c>
      <c r="I1886" s="29">
        <v>0.45</v>
      </c>
      <c r="J1886" s="30">
        <v>4000</v>
      </c>
      <c r="K1886" s="31">
        <f t="shared" si="14"/>
        <v>1800</v>
      </c>
      <c r="L1886" s="31">
        <f t="shared" si="15"/>
        <v>719.99999999999989</v>
      </c>
      <c r="M1886" s="32">
        <v>0.39999999999999997</v>
      </c>
      <c r="O1886" s="37"/>
      <c r="P1886" s="35"/>
      <c r="Q1886" s="33"/>
      <c r="R1886" s="34"/>
    </row>
    <row r="1887" spans="1:18" ht="15.75" customHeight="1" x14ac:dyDescent="0.3">
      <c r="A1887" s="22"/>
      <c r="B1887" s="27" t="s">
        <v>34</v>
      </c>
      <c r="C1887" s="27">
        <v>1128299</v>
      </c>
      <c r="D1887" s="28">
        <v>44244</v>
      </c>
      <c r="E1887" s="27" t="s">
        <v>35</v>
      </c>
      <c r="F1887" s="27" t="s">
        <v>84</v>
      </c>
      <c r="G1887" s="27" t="s">
        <v>67</v>
      </c>
      <c r="H1887" s="27" t="s">
        <v>27</v>
      </c>
      <c r="I1887" s="29">
        <v>0.45</v>
      </c>
      <c r="J1887" s="30">
        <v>2500</v>
      </c>
      <c r="K1887" s="31">
        <f t="shared" si="14"/>
        <v>1125</v>
      </c>
      <c r="L1887" s="31">
        <f t="shared" si="15"/>
        <v>449.99999999999994</v>
      </c>
      <c r="M1887" s="32">
        <v>0.39999999999999997</v>
      </c>
      <c r="O1887" s="37"/>
      <c r="P1887" s="35"/>
      <c r="Q1887" s="33"/>
      <c r="R1887" s="34"/>
    </row>
    <row r="1888" spans="1:18" ht="15.75" customHeight="1" x14ac:dyDescent="0.3">
      <c r="A1888" s="22"/>
      <c r="B1888" s="27" t="s">
        <v>34</v>
      </c>
      <c r="C1888" s="27">
        <v>1128299</v>
      </c>
      <c r="D1888" s="28">
        <v>44244</v>
      </c>
      <c r="E1888" s="27" t="s">
        <v>35</v>
      </c>
      <c r="F1888" s="27" t="s">
        <v>84</v>
      </c>
      <c r="G1888" s="27" t="s">
        <v>67</v>
      </c>
      <c r="H1888" s="27" t="s">
        <v>28</v>
      </c>
      <c r="I1888" s="29">
        <v>0.50000000000000011</v>
      </c>
      <c r="J1888" s="30">
        <v>1750</v>
      </c>
      <c r="K1888" s="31">
        <f t="shared" si="14"/>
        <v>875.00000000000023</v>
      </c>
      <c r="L1888" s="31">
        <f t="shared" si="15"/>
        <v>393.75000000000011</v>
      </c>
      <c r="M1888" s="32">
        <v>0.45</v>
      </c>
      <c r="O1888" s="37"/>
      <c r="P1888" s="35"/>
      <c r="Q1888" s="33"/>
      <c r="R1888" s="34"/>
    </row>
    <row r="1889" spans="1:18" ht="15.75" customHeight="1" x14ac:dyDescent="0.3">
      <c r="A1889" s="22"/>
      <c r="B1889" s="27" t="s">
        <v>34</v>
      </c>
      <c r="C1889" s="27">
        <v>1128299</v>
      </c>
      <c r="D1889" s="28">
        <v>44244</v>
      </c>
      <c r="E1889" s="27" t="s">
        <v>35</v>
      </c>
      <c r="F1889" s="27" t="s">
        <v>84</v>
      </c>
      <c r="G1889" s="27" t="s">
        <v>67</v>
      </c>
      <c r="H1889" s="27" t="s">
        <v>29</v>
      </c>
      <c r="I1889" s="29">
        <v>0.45</v>
      </c>
      <c r="J1889" s="30">
        <v>3750</v>
      </c>
      <c r="K1889" s="31">
        <f t="shared" si="14"/>
        <v>1687.5</v>
      </c>
      <c r="L1889" s="31">
        <f t="shared" si="15"/>
        <v>590.625</v>
      </c>
      <c r="M1889" s="32">
        <v>0.35</v>
      </c>
      <c r="O1889" s="37"/>
      <c r="P1889" s="35"/>
      <c r="Q1889" s="33"/>
      <c r="R1889" s="34"/>
    </row>
    <row r="1890" spans="1:18" ht="15.75" customHeight="1" x14ac:dyDescent="0.3">
      <c r="A1890" s="22"/>
      <c r="B1890" s="27" t="s">
        <v>34</v>
      </c>
      <c r="C1890" s="27">
        <v>1128299</v>
      </c>
      <c r="D1890" s="28">
        <v>44271</v>
      </c>
      <c r="E1890" s="27" t="s">
        <v>35</v>
      </c>
      <c r="F1890" s="27" t="s">
        <v>84</v>
      </c>
      <c r="G1890" s="27" t="s">
        <v>67</v>
      </c>
      <c r="H1890" s="27" t="s">
        <v>24</v>
      </c>
      <c r="I1890" s="29">
        <v>0.45</v>
      </c>
      <c r="J1890" s="30">
        <v>5250</v>
      </c>
      <c r="K1890" s="31">
        <f t="shared" si="14"/>
        <v>2362.5</v>
      </c>
      <c r="L1890" s="31">
        <f t="shared" si="15"/>
        <v>944.99999999999989</v>
      </c>
      <c r="M1890" s="32">
        <v>0.39999999999999997</v>
      </c>
      <c r="O1890" s="37"/>
      <c r="P1890" s="35"/>
      <c r="Q1890" s="33"/>
      <c r="R1890" s="34"/>
    </row>
    <row r="1891" spans="1:18" ht="15.75" customHeight="1" x14ac:dyDescent="0.3">
      <c r="A1891" s="22"/>
      <c r="B1891" s="27" t="s">
        <v>34</v>
      </c>
      <c r="C1891" s="27">
        <v>1128299</v>
      </c>
      <c r="D1891" s="28">
        <v>44271</v>
      </c>
      <c r="E1891" s="27" t="s">
        <v>35</v>
      </c>
      <c r="F1891" s="27" t="s">
        <v>84</v>
      </c>
      <c r="G1891" s="27" t="s">
        <v>67</v>
      </c>
      <c r="H1891" s="27" t="s">
        <v>25</v>
      </c>
      <c r="I1891" s="29">
        <v>0.55000000000000004</v>
      </c>
      <c r="J1891" s="30">
        <v>3750</v>
      </c>
      <c r="K1891" s="31">
        <f t="shared" si="14"/>
        <v>2062.5</v>
      </c>
      <c r="L1891" s="31">
        <f t="shared" si="15"/>
        <v>824.99999999999989</v>
      </c>
      <c r="M1891" s="32">
        <v>0.39999999999999997</v>
      </c>
      <c r="O1891" s="37"/>
      <c r="P1891" s="35"/>
      <c r="Q1891" s="33"/>
      <c r="R1891" s="34"/>
    </row>
    <row r="1892" spans="1:18" ht="15.75" customHeight="1" x14ac:dyDescent="0.3">
      <c r="A1892" s="22"/>
      <c r="B1892" s="27" t="s">
        <v>34</v>
      </c>
      <c r="C1892" s="27">
        <v>1128299</v>
      </c>
      <c r="D1892" s="28">
        <v>44271</v>
      </c>
      <c r="E1892" s="27" t="s">
        <v>35</v>
      </c>
      <c r="F1892" s="27" t="s">
        <v>84</v>
      </c>
      <c r="G1892" s="27" t="s">
        <v>67</v>
      </c>
      <c r="H1892" s="27" t="s">
        <v>26</v>
      </c>
      <c r="I1892" s="29">
        <v>0.6</v>
      </c>
      <c r="J1892" s="30">
        <v>4000</v>
      </c>
      <c r="K1892" s="31">
        <f t="shared" si="14"/>
        <v>2400</v>
      </c>
      <c r="L1892" s="31">
        <f t="shared" si="15"/>
        <v>959.99999999999989</v>
      </c>
      <c r="M1892" s="32">
        <v>0.39999999999999997</v>
      </c>
      <c r="O1892" s="37"/>
      <c r="P1892" s="35"/>
      <c r="Q1892" s="33"/>
      <c r="R1892" s="34"/>
    </row>
    <row r="1893" spans="1:18" ht="15.75" customHeight="1" x14ac:dyDescent="0.3">
      <c r="A1893" s="22"/>
      <c r="B1893" s="27" t="s">
        <v>34</v>
      </c>
      <c r="C1893" s="27">
        <v>1128299</v>
      </c>
      <c r="D1893" s="28">
        <v>44271</v>
      </c>
      <c r="E1893" s="27" t="s">
        <v>35</v>
      </c>
      <c r="F1893" s="27" t="s">
        <v>84</v>
      </c>
      <c r="G1893" s="27" t="s">
        <v>67</v>
      </c>
      <c r="H1893" s="27" t="s">
        <v>27</v>
      </c>
      <c r="I1893" s="29">
        <v>0.55000000000000004</v>
      </c>
      <c r="J1893" s="30">
        <v>3000</v>
      </c>
      <c r="K1893" s="31">
        <f t="shared" si="14"/>
        <v>1650.0000000000002</v>
      </c>
      <c r="L1893" s="31">
        <f t="shared" si="15"/>
        <v>660</v>
      </c>
      <c r="M1893" s="32">
        <v>0.39999999999999997</v>
      </c>
      <c r="O1893" s="37"/>
      <c r="P1893" s="35"/>
      <c r="Q1893" s="33"/>
      <c r="R1893" s="34"/>
    </row>
    <row r="1894" spans="1:18" ht="15.75" customHeight="1" x14ac:dyDescent="0.3">
      <c r="A1894" s="22"/>
      <c r="B1894" s="27" t="s">
        <v>34</v>
      </c>
      <c r="C1894" s="27">
        <v>1128299</v>
      </c>
      <c r="D1894" s="28">
        <v>44271</v>
      </c>
      <c r="E1894" s="27" t="s">
        <v>35</v>
      </c>
      <c r="F1894" s="27" t="s">
        <v>84</v>
      </c>
      <c r="G1894" s="27" t="s">
        <v>67</v>
      </c>
      <c r="H1894" s="27" t="s">
        <v>28</v>
      </c>
      <c r="I1894" s="29">
        <v>0.60000000000000009</v>
      </c>
      <c r="J1894" s="30">
        <v>1500</v>
      </c>
      <c r="K1894" s="31">
        <f t="shared" si="14"/>
        <v>900.00000000000011</v>
      </c>
      <c r="L1894" s="31">
        <f t="shared" si="15"/>
        <v>405.00000000000006</v>
      </c>
      <c r="M1894" s="32">
        <v>0.45</v>
      </c>
      <c r="O1894" s="37"/>
      <c r="P1894" s="35"/>
      <c r="Q1894" s="33"/>
      <c r="R1894" s="34"/>
    </row>
    <row r="1895" spans="1:18" ht="15.75" customHeight="1" x14ac:dyDescent="0.3">
      <c r="A1895" s="22"/>
      <c r="B1895" s="27" t="s">
        <v>34</v>
      </c>
      <c r="C1895" s="27">
        <v>1128299</v>
      </c>
      <c r="D1895" s="28">
        <v>44271</v>
      </c>
      <c r="E1895" s="27" t="s">
        <v>35</v>
      </c>
      <c r="F1895" s="27" t="s">
        <v>84</v>
      </c>
      <c r="G1895" s="27" t="s">
        <v>67</v>
      </c>
      <c r="H1895" s="27" t="s">
        <v>29</v>
      </c>
      <c r="I1895" s="29">
        <v>0.45</v>
      </c>
      <c r="J1895" s="30">
        <v>3500</v>
      </c>
      <c r="K1895" s="31">
        <f t="shared" si="14"/>
        <v>1575</v>
      </c>
      <c r="L1895" s="31">
        <f t="shared" si="15"/>
        <v>551.25</v>
      </c>
      <c r="M1895" s="32">
        <v>0.35</v>
      </c>
      <c r="O1895" s="37"/>
      <c r="P1895" s="35"/>
      <c r="Q1895" s="33"/>
      <c r="R1895" s="34"/>
    </row>
    <row r="1896" spans="1:18" ht="15.75" customHeight="1" x14ac:dyDescent="0.3">
      <c r="A1896" s="22"/>
      <c r="B1896" s="27" t="s">
        <v>34</v>
      </c>
      <c r="C1896" s="27">
        <v>1128299</v>
      </c>
      <c r="D1896" s="28">
        <v>44303</v>
      </c>
      <c r="E1896" s="27" t="s">
        <v>35</v>
      </c>
      <c r="F1896" s="27" t="s">
        <v>84</v>
      </c>
      <c r="G1896" s="27" t="s">
        <v>67</v>
      </c>
      <c r="H1896" s="27" t="s">
        <v>24</v>
      </c>
      <c r="I1896" s="29">
        <v>0.5</v>
      </c>
      <c r="J1896" s="30">
        <v>5250</v>
      </c>
      <c r="K1896" s="31">
        <f t="shared" si="14"/>
        <v>2625</v>
      </c>
      <c r="L1896" s="31">
        <f t="shared" si="15"/>
        <v>1050</v>
      </c>
      <c r="M1896" s="32">
        <v>0.39999999999999997</v>
      </c>
      <c r="O1896" s="37"/>
      <c r="P1896" s="35"/>
      <c r="Q1896" s="33"/>
      <c r="R1896" s="34"/>
    </row>
    <row r="1897" spans="1:18" ht="15.75" customHeight="1" x14ac:dyDescent="0.3">
      <c r="A1897" s="22"/>
      <c r="B1897" s="27" t="s">
        <v>34</v>
      </c>
      <c r="C1897" s="27">
        <v>1128299</v>
      </c>
      <c r="D1897" s="28">
        <v>44303</v>
      </c>
      <c r="E1897" s="27" t="s">
        <v>35</v>
      </c>
      <c r="F1897" s="27" t="s">
        <v>84</v>
      </c>
      <c r="G1897" s="27" t="s">
        <v>67</v>
      </c>
      <c r="H1897" s="27" t="s">
        <v>25</v>
      </c>
      <c r="I1897" s="29">
        <v>0.55000000000000004</v>
      </c>
      <c r="J1897" s="30">
        <v>3250</v>
      </c>
      <c r="K1897" s="31">
        <f t="shared" si="14"/>
        <v>1787.5000000000002</v>
      </c>
      <c r="L1897" s="31">
        <f t="shared" si="15"/>
        <v>715</v>
      </c>
      <c r="M1897" s="32">
        <v>0.39999999999999997</v>
      </c>
      <c r="O1897" s="37"/>
      <c r="P1897" s="35"/>
      <c r="Q1897" s="33"/>
      <c r="R1897" s="34"/>
    </row>
    <row r="1898" spans="1:18" ht="15.75" customHeight="1" x14ac:dyDescent="0.3">
      <c r="A1898" s="22"/>
      <c r="B1898" s="27" t="s">
        <v>34</v>
      </c>
      <c r="C1898" s="27">
        <v>1128299</v>
      </c>
      <c r="D1898" s="28">
        <v>44303</v>
      </c>
      <c r="E1898" s="27" t="s">
        <v>35</v>
      </c>
      <c r="F1898" s="27" t="s">
        <v>84</v>
      </c>
      <c r="G1898" s="27" t="s">
        <v>67</v>
      </c>
      <c r="H1898" s="27" t="s">
        <v>26</v>
      </c>
      <c r="I1898" s="29">
        <v>0.55000000000000004</v>
      </c>
      <c r="J1898" s="30">
        <v>3750</v>
      </c>
      <c r="K1898" s="31">
        <f t="shared" si="14"/>
        <v>2062.5</v>
      </c>
      <c r="L1898" s="31">
        <f t="shared" si="15"/>
        <v>824.99999999999989</v>
      </c>
      <c r="M1898" s="32">
        <v>0.39999999999999997</v>
      </c>
      <c r="O1898" s="37"/>
      <c r="P1898" s="35"/>
      <c r="Q1898" s="33"/>
      <c r="R1898" s="34"/>
    </row>
    <row r="1899" spans="1:18" ht="15.75" customHeight="1" x14ac:dyDescent="0.3">
      <c r="A1899" s="22"/>
      <c r="B1899" s="27" t="s">
        <v>34</v>
      </c>
      <c r="C1899" s="27">
        <v>1128299</v>
      </c>
      <c r="D1899" s="28">
        <v>44303</v>
      </c>
      <c r="E1899" s="27" t="s">
        <v>35</v>
      </c>
      <c r="F1899" s="27" t="s">
        <v>84</v>
      </c>
      <c r="G1899" s="27" t="s">
        <v>67</v>
      </c>
      <c r="H1899" s="27" t="s">
        <v>27</v>
      </c>
      <c r="I1899" s="29">
        <v>0.40000000000000008</v>
      </c>
      <c r="J1899" s="30">
        <v>2750</v>
      </c>
      <c r="K1899" s="31">
        <f t="shared" si="14"/>
        <v>1100.0000000000002</v>
      </c>
      <c r="L1899" s="31">
        <f t="shared" si="15"/>
        <v>440.00000000000006</v>
      </c>
      <c r="M1899" s="32">
        <v>0.39999999999999997</v>
      </c>
      <c r="O1899" s="37"/>
      <c r="P1899" s="35"/>
      <c r="Q1899" s="33"/>
      <c r="R1899" s="34"/>
    </row>
    <row r="1900" spans="1:18" ht="15.75" customHeight="1" x14ac:dyDescent="0.3">
      <c r="A1900" s="22"/>
      <c r="B1900" s="27" t="s">
        <v>34</v>
      </c>
      <c r="C1900" s="27">
        <v>1128299</v>
      </c>
      <c r="D1900" s="28">
        <v>44303</v>
      </c>
      <c r="E1900" s="27" t="s">
        <v>35</v>
      </c>
      <c r="F1900" s="27" t="s">
        <v>84</v>
      </c>
      <c r="G1900" s="27" t="s">
        <v>67</v>
      </c>
      <c r="H1900" s="27" t="s">
        <v>28</v>
      </c>
      <c r="I1900" s="29">
        <v>0.45000000000000012</v>
      </c>
      <c r="J1900" s="30">
        <v>1750</v>
      </c>
      <c r="K1900" s="31">
        <f t="shared" si="14"/>
        <v>787.50000000000023</v>
      </c>
      <c r="L1900" s="31">
        <f t="shared" si="15"/>
        <v>354.37500000000011</v>
      </c>
      <c r="M1900" s="32">
        <v>0.45</v>
      </c>
      <c r="O1900" s="37"/>
      <c r="P1900" s="35"/>
      <c r="Q1900" s="33"/>
      <c r="R1900" s="34"/>
    </row>
    <row r="1901" spans="1:18" ht="15.75" customHeight="1" x14ac:dyDescent="0.3">
      <c r="A1901" s="22"/>
      <c r="B1901" s="27" t="s">
        <v>34</v>
      </c>
      <c r="C1901" s="27">
        <v>1128299</v>
      </c>
      <c r="D1901" s="28">
        <v>44303</v>
      </c>
      <c r="E1901" s="27" t="s">
        <v>35</v>
      </c>
      <c r="F1901" s="27" t="s">
        <v>84</v>
      </c>
      <c r="G1901" s="27" t="s">
        <v>67</v>
      </c>
      <c r="H1901" s="27" t="s">
        <v>29</v>
      </c>
      <c r="I1901" s="29">
        <v>0.60000000000000009</v>
      </c>
      <c r="J1901" s="30">
        <v>3500</v>
      </c>
      <c r="K1901" s="31">
        <f t="shared" si="14"/>
        <v>2100.0000000000005</v>
      </c>
      <c r="L1901" s="31">
        <f t="shared" si="15"/>
        <v>735.00000000000011</v>
      </c>
      <c r="M1901" s="32">
        <v>0.35</v>
      </c>
      <c r="O1901" s="37"/>
      <c r="P1901" s="35"/>
      <c r="Q1901" s="33"/>
      <c r="R1901" s="34"/>
    </row>
    <row r="1902" spans="1:18" ht="15.75" customHeight="1" x14ac:dyDescent="0.3">
      <c r="A1902" s="22"/>
      <c r="B1902" s="27" t="s">
        <v>34</v>
      </c>
      <c r="C1902" s="27">
        <v>1128299</v>
      </c>
      <c r="D1902" s="28">
        <v>44334</v>
      </c>
      <c r="E1902" s="27" t="s">
        <v>35</v>
      </c>
      <c r="F1902" s="27" t="s">
        <v>84</v>
      </c>
      <c r="G1902" s="27" t="s">
        <v>67</v>
      </c>
      <c r="H1902" s="27" t="s">
        <v>24</v>
      </c>
      <c r="I1902" s="29">
        <v>0.45</v>
      </c>
      <c r="J1902" s="30">
        <v>5500</v>
      </c>
      <c r="K1902" s="31">
        <f t="shared" si="14"/>
        <v>2475</v>
      </c>
      <c r="L1902" s="31">
        <f t="shared" si="15"/>
        <v>989.99999999999989</v>
      </c>
      <c r="M1902" s="32">
        <v>0.39999999999999997</v>
      </c>
      <c r="O1902" s="37"/>
      <c r="P1902" s="35"/>
      <c r="Q1902" s="33"/>
      <c r="R1902" s="34"/>
    </row>
    <row r="1903" spans="1:18" ht="15.75" customHeight="1" x14ac:dyDescent="0.3">
      <c r="A1903" s="22"/>
      <c r="B1903" s="27" t="s">
        <v>34</v>
      </c>
      <c r="C1903" s="27">
        <v>1128299</v>
      </c>
      <c r="D1903" s="28">
        <v>44334</v>
      </c>
      <c r="E1903" s="27" t="s">
        <v>35</v>
      </c>
      <c r="F1903" s="27" t="s">
        <v>84</v>
      </c>
      <c r="G1903" s="27" t="s">
        <v>67</v>
      </c>
      <c r="H1903" s="27" t="s">
        <v>25</v>
      </c>
      <c r="I1903" s="29">
        <v>0.5</v>
      </c>
      <c r="J1903" s="30">
        <v>4000</v>
      </c>
      <c r="K1903" s="31">
        <f t="shared" si="14"/>
        <v>2000</v>
      </c>
      <c r="L1903" s="31">
        <f t="shared" si="15"/>
        <v>799.99999999999989</v>
      </c>
      <c r="M1903" s="32">
        <v>0.39999999999999997</v>
      </c>
      <c r="O1903" s="37"/>
      <c r="P1903" s="35"/>
      <c r="Q1903" s="33"/>
      <c r="R1903" s="34"/>
    </row>
    <row r="1904" spans="1:18" ht="15.75" customHeight="1" x14ac:dyDescent="0.3">
      <c r="A1904" s="22"/>
      <c r="B1904" s="27" t="s">
        <v>34</v>
      </c>
      <c r="C1904" s="27">
        <v>1128299</v>
      </c>
      <c r="D1904" s="28">
        <v>44334</v>
      </c>
      <c r="E1904" s="27" t="s">
        <v>35</v>
      </c>
      <c r="F1904" s="27" t="s">
        <v>84</v>
      </c>
      <c r="G1904" s="27" t="s">
        <v>67</v>
      </c>
      <c r="H1904" s="27" t="s">
        <v>26</v>
      </c>
      <c r="I1904" s="29">
        <v>0.5</v>
      </c>
      <c r="J1904" s="30">
        <v>4000</v>
      </c>
      <c r="K1904" s="31">
        <f t="shared" si="14"/>
        <v>2000</v>
      </c>
      <c r="L1904" s="31">
        <f t="shared" si="15"/>
        <v>799.99999999999989</v>
      </c>
      <c r="M1904" s="32">
        <v>0.39999999999999997</v>
      </c>
      <c r="O1904" s="37"/>
      <c r="P1904" s="35"/>
      <c r="Q1904" s="33"/>
      <c r="R1904" s="34"/>
    </row>
    <row r="1905" spans="1:18" ht="15.75" customHeight="1" x14ac:dyDescent="0.3">
      <c r="A1905" s="22"/>
      <c r="B1905" s="27" t="s">
        <v>34</v>
      </c>
      <c r="C1905" s="27">
        <v>1128299</v>
      </c>
      <c r="D1905" s="28">
        <v>44334</v>
      </c>
      <c r="E1905" s="27" t="s">
        <v>35</v>
      </c>
      <c r="F1905" s="27" t="s">
        <v>84</v>
      </c>
      <c r="G1905" s="27" t="s">
        <v>67</v>
      </c>
      <c r="H1905" s="27" t="s">
        <v>27</v>
      </c>
      <c r="I1905" s="29">
        <v>0.45</v>
      </c>
      <c r="J1905" s="30">
        <v>3250</v>
      </c>
      <c r="K1905" s="31">
        <f t="shared" si="14"/>
        <v>1462.5</v>
      </c>
      <c r="L1905" s="31">
        <f t="shared" si="15"/>
        <v>585</v>
      </c>
      <c r="M1905" s="32">
        <v>0.39999999999999997</v>
      </c>
      <c r="O1905" s="37"/>
      <c r="P1905" s="35"/>
      <c r="Q1905" s="33"/>
      <c r="R1905" s="34"/>
    </row>
    <row r="1906" spans="1:18" ht="15.75" customHeight="1" x14ac:dyDescent="0.3">
      <c r="A1906" s="22"/>
      <c r="B1906" s="27" t="s">
        <v>34</v>
      </c>
      <c r="C1906" s="27">
        <v>1128299</v>
      </c>
      <c r="D1906" s="28">
        <v>44334</v>
      </c>
      <c r="E1906" s="27" t="s">
        <v>35</v>
      </c>
      <c r="F1906" s="27" t="s">
        <v>84</v>
      </c>
      <c r="G1906" s="27" t="s">
        <v>67</v>
      </c>
      <c r="H1906" s="27" t="s">
        <v>28</v>
      </c>
      <c r="I1906" s="29">
        <v>0.39999999999999997</v>
      </c>
      <c r="J1906" s="30">
        <v>2250</v>
      </c>
      <c r="K1906" s="31">
        <f t="shared" si="14"/>
        <v>899.99999999999989</v>
      </c>
      <c r="L1906" s="31">
        <f t="shared" si="15"/>
        <v>404.99999999999994</v>
      </c>
      <c r="M1906" s="32">
        <v>0.45</v>
      </c>
      <c r="O1906" s="37"/>
      <c r="P1906" s="35"/>
      <c r="Q1906" s="33"/>
      <c r="R1906" s="34"/>
    </row>
    <row r="1907" spans="1:18" ht="15.75" customHeight="1" x14ac:dyDescent="0.3">
      <c r="A1907" s="22"/>
      <c r="B1907" s="27" t="s">
        <v>34</v>
      </c>
      <c r="C1907" s="27">
        <v>1128299</v>
      </c>
      <c r="D1907" s="28">
        <v>44334</v>
      </c>
      <c r="E1907" s="27" t="s">
        <v>35</v>
      </c>
      <c r="F1907" s="27" t="s">
        <v>84</v>
      </c>
      <c r="G1907" s="27" t="s">
        <v>67</v>
      </c>
      <c r="H1907" s="27" t="s">
        <v>29</v>
      </c>
      <c r="I1907" s="29">
        <v>0.65</v>
      </c>
      <c r="J1907" s="30">
        <v>5750</v>
      </c>
      <c r="K1907" s="31">
        <f t="shared" si="14"/>
        <v>3737.5</v>
      </c>
      <c r="L1907" s="31">
        <f t="shared" si="15"/>
        <v>1308.125</v>
      </c>
      <c r="M1907" s="32">
        <v>0.35</v>
      </c>
      <c r="O1907" s="37"/>
      <c r="P1907" s="35"/>
      <c r="Q1907" s="33"/>
      <c r="R1907" s="34"/>
    </row>
    <row r="1908" spans="1:18" ht="15.75" customHeight="1" x14ac:dyDescent="0.3">
      <c r="A1908" s="22"/>
      <c r="B1908" s="27" t="s">
        <v>34</v>
      </c>
      <c r="C1908" s="27">
        <v>1128299</v>
      </c>
      <c r="D1908" s="28">
        <v>44364</v>
      </c>
      <c r="E1908" s="27" t="s">
        <v>35</v>
      </c>
      <c r="F1908" s="27" t="s">
        <v>84</v>
      </c>
      <c r="G1908" s="27" t="s">
        <v>67</v>
      </c>
      <c r="H1908" s="27" t="s">
        <v>24</v>
      </c>
      <c r="I1908" s="29">
        <v>0.6</v>
      </c>
      <c r="J1908" s="30">
        <v>8250</v>
      </c>
      <c r="K1908" s="31">
        <f t="shared" si="14"/>
        <v>4950</v>
      </c>
      <c r="L1908" s="31">
        <f t="shared" si="15"/>
        <v>1979.9999999999998</v>
      </c>
      <c r="M1908" s="32">
        <v>0.39999999999999997</v>
      </c>
      <c r="O1908" s="37"/>
      <c r="P1908" s="35"/>
      <c r="Q1908" s="33"/>
      <c r="R1908" s="34"/>
    </row>
    <row r="1909" spans="1:18" ht="15.75" customHeight="1" x14ac:dyDescent="0.3">
      <c r="A1909" s="22"/>
      <c r="B1909" s="27" t="s">
        <v>34</v>
      </c>
      <c r="C1909" s="27">
        <v>1128299</v>
      </c>
      <c r="D1909" s="28">
        <v>44364</v>
      </c>
      <c r="E1909" s="27" t="s">
        <v>35</v>
      </c>
      <c r="F1909" s="27" t="s">
        <v>84</v>
      </c>
      <c r="G1909" s="27" t="s">
        <v>67</v>
      </c>
      <c r="H1909" s="27" t="s">
        <v>25</v>
      </c>
      <c r="I1909" s="29">
        <v>0.7</v>
      </c>
      <c r="J1909" s="30">
        <v>7000</v>
      </c>
      <c r="K1909" s="31">
        <f t="shared" si="14"/>
        <v>4900</v>
      </c>
      <c r="L1909" s="31">
        <f t="shared" si="15"/>
        <v>1959.9999999999998</v>
      </c>
      <c r="M1909" s="32">
        <v>0.39999999999999997</v>
      </c>
      <c r="O1909" s="37"/>
      <c r="P1909" s="35"/>
      <c r="Q1909" s="33"/>
      <c r="R1909" s="34"/>
    </row>
    <row r="1910" spans="1:18" ht="15.75" customHeight="1" x14ac:dyDescent="0.3">
      <c r="A1910" s="22"/>
      <c r="B1910" s="27" t="s">
        <v>34</v>
      </c>
      <c r="C1910" s="27">
        <v>1128299</v>
      </c>
      <c r="D1910" s="28">
        <v>44364</v>
      </c>
      <c r="E1910" s="27" t="s">
        <v>35</v>
      </c>
      <c r="F1910" s="27" t="s">
        <v>84</v>
      </c>
      <c r="G1910" s="27" t="s">
        <v>67</v>
      </c>
      <c r="H1910" s="27" t="s">
        <v>26</v>
      </c>
      <c r="I1910" s="29">
        <v>0.85</v>
      </c>
      <c r="J1910" s="30">
        <v>7000</v>
      </c>
      <c r="K1910" s="31">
        <f t="shared" si="14"/>
        <v>5950</v>
      </c>
      <c r="L1910" s="31">
        <f t="shared" si="15"/>
        <v>2380</v>
      </c>
      <c r="M1910" s="32">
        <v>0.39999999999999997</v>
      </c>
      <c r="O1910" s="37"/>
      <c r="P1910" s="35"/>
      <c r="Q1910" s="33"/>
      <c r="R1910" s="34"/>
    </row>
    <row r="1911" spans="1:18" ht="15.75" customHeight="1" x14ac:dyDescent="0.3">
      <c r="A1911" s="22"/>
      <c r="B1911" s="27" t="s">
        <v>34</v>
      </c>
      <c r="C1911" s="27">
        <v>1128299</v>
      </c>
      <c r="D1911" s="28">
        <v>44364</v>
      </c>
      <c r="E1911" s="27" t="s">
        <v>35</v>
      </c>
      <c r="F1911" s="27" t="s">
        <v>84</v>
      </c>
      <c r="G1911" s="27" t="s">
        <v>67</v>
      </c>
      <c r="H1911" s="27" t="s">
        <v>27</v>
      </c>
      <c r="I1911" s="29">
        <v>0.85</v>
      </c>
      <c r="J1911" s="30">
        <v>5750</v>
      </c>
      <c r="K1911" s="31">
        <f t="shared" si="14"/>
        <v>4887.5</v>
      </c>
      <c r="L1911" s="31">
        <f t="shared" si="15"/>
        <v>1954.9999999999998</v>
      </c>
      <c r="M1911" s="32">
        <v>0.39999999999999997</v>
      </c>
      <c r="O1911" s="37"/>
      <c r="P1911" s="35"/>
      <c r="Q1911" s="33"/>
      <c r="R1911" s="34"/>
    </row>
    <row r="1912" spans="1:18" ht="15.75" customHeight="1" x14ac:dyDescent="0.3">
      <c r="A1912" s="22"/>
      <c r="B1912" s="27" t="s">
        <v>34</v>
      </c>
      <c r="C1912" s="27">
        <v>1128299</v>
      </c>
      <c r="D1912" s="28">
        <v>44364</v>
      </c>
      <c r="E1912" s="27" t="s">
        <v>35</v>
      </c>
      <c r="F1912" s="27" t="s">
        <v>84</v>
      </c>
      <c r="G1912" s="27" t="s">
        <v>67</v>
      </c>
      <c r="H1912" s="27" t="s">
        <v>28</v>
      </c>
      <c r="I1912" s="29">
        <v>0.95000000000000007</v>
      </c>
      <c r="J1912" s="30">
        <v>4500</v>
      </c>
      <c r="K1912" s="31">
        <f t="shared" si="14"/>
        <v>4275</v>
      </c>
      <c r="L1912" s="31">
        <f t="shared" si="15"/>
        <v>1923.75</v>
      </c>
      <c r="M1912" s="32">
        <v>0.45</v>
      </c>
      <c r="O1912" s="37"/>
      <c r="P1912" s="35"/>
      <c r="Q1912" s="33"/>
      <c r="R1912" s="34"/>
    </row>
    <row r="1913" spans="1:18" ht="15.75" customHeight="1" x14ac:dyDescent="0.3">
      <c r="A1913" s="22"/>
      <c r="B1913" s="27" t="s">
        <v>34</v>
      </c>
      <c r="C1913" s="27">
        <v>1128299</v>
      </c>
      <c r="D1913" s="28">
        <v>44364</v>
      </c>
      <c r="E1913" s="27" t="s">
        <v>35</v>
      </c>
      <c r="F1913" s="27" t="s">
        <v>84</v>
      </c>
      <c r="G1913" s="27" t="s">
        <v>67</v>
      </c>
      <c r="H1913" s="27" t="s">
        <v>29</v>
      </c>
      <c r="I1913" s="29">
        <v>1.1000000000000001</v>
      </c>
      <c r="J1913" s="30">
        <v>7500</v>
      </c>
      <c r="K1913" s="31">
        <f t="shared" si="14"/>
        <v>8250</v>
      </c>
      <c r="L1913" s="31">
        <f t="shared" si="15"/>
        <v>2887.5</v>
      </c>
      <c r="M1913" s="32">
        <v>0.35</v>
      </c>
      <c r="O1913" s="37"/>
      <c r="P1913" s="35"/>
      <c r="Q1913" s="33"/>
      <c r="R1913" s="34"/>
    </row>
    <row r="1914" spans="1:18" ht="15.75" customHeight="1" x14ac:dyDescent="0.3">
      <c r="A1914" s="22"/>
      <c r="B1914" s="27" t="s">
        <v>34</v>
      </c>
      <c r="C1914" s="27">
        <v>1128299</v>
      </c>
      <c r="D1914" s="28">
        <v>44393</v>
      </c>
      <c r="E1914" s="27" t="s">
        <v>35</v>
      </c>
      <c r="F1914" s="27" t="s">
        <v>84</v>
      </c>
      <c r="G1914" s="27" t="s">
        <v>67</v>
      </c>
      <c r="H1914" s="27" t="s">
        <v>24</v>
      </c>
      <c r="I1914" s="29">
        <v>0.9</v>
      </c>
      <c r="J1914" s="30">
        <v>9000</v>
      </c>
      <c r="K1914" s="31">
        <f t="shared" si="14"/>
        <v>8100</v>
      </c>
      <c r="L1914" s="31">
        <f t="shared" si="15"/>
        <v>3239.9999999999995</v>
      </c>
      <c r="M1914" s="32">
        <v>0.39999999999999997</v>
      </c>
      <c r="O1914" s="37"/>
      <c r="P1914" s="35"/>
      <c r="Q1914" s="33"/>
      <c r="R1914" s="34"/>
    </row>
    <row r="1915" spans="1:18" ht="15.75" customHeight="1" x14ac:dyDescent="0.3">
      <c r="A1915" s="22"/>
      <c r="B1915" s="27" t="s">
        <v>34</v>
      </c>
      <c r="C1915" s="27">
        <v>1128299</v>
      </c>
      <c r="D1915" s="28">
        <v>44393</v>
      </c>
      <c r="E1915" s="27" t="s">
        <v>35</v>
      </c>
      <c r="F1915" s="27" t="s">
        <v>84</v>
      </c>
      <c r="G1915" s="27" t="s">
        <v>67</v>
      </c>
      <c r="H1915" s="27" t="s">
        <v>25</v>
      </c>
      <c r="I1915" s="29">
        <v>0.95000000000000007</v>
      </c>
      <c r="J1915" s="30">
        <v>7500</v>
      </c>
      <c r="K1915" s="31">
        <f t="shared" si="14"/>
        <v>7125.0000000000009</v>
      </c>
      <c r="L1915" s="31">
        <f t="shared" si="15"/>
        <v>2850</v>
      </c>
      <c r="M1915" s="32">
        <v>0.39999999999999997</v>
      </c>
      <c r="O1915" s="37"/>
      <c r="P1915" s="35"/>
      <c r="Q1915" s="33"/>
      <c r="R1915" s="34"/>
    </row>
    <row r="1916" spans="1:18" ht="15.75" customHeight="1" x14ac:dyDescent="0.3">
      <c r="A1916" s="22"/>
      <c r="B1916" s="27" t="s">
        <v>34</v>
      </c>
      <c r="C1916" s="27">
        <v>1128299</v>
      </c>
      <c r="D1916" s="28">
        <v>44393</v>
      </c>
      <c r="E1916" s="27" t="s">
        <v>35</v>
      </c>
      <c r="F1916" s="27" t="s">
        <v>84</v>
      </c>
      <c r="G1916" s="27" t="s">
        <v>67</v>
      </c>
      <c r="H1916" s="27" t="s">
        <v>26</v>
      </c>
      <c r="I1916" s="29">
        <v>0.95000000000000007</v>
      </c>
      <c r="J1916" s="30">
        <v>7000</v>
      </c>
      <c r="K1916" s="31">
        <f t="shared" si="14"/>
        <v>6650.0000000000009</v>
      </c>
      <c r="L1916" s="31">
        <f t="shared" si="15"/>
        <v>2660</v>
      </c>
      <c r="M1916" s="32">
        <v>0.39999999999999997</v>
      </c>
      <c r="O1916" s="37"/>
      <c r="P1916" s="35"/>
      <c r="Q1916" s="33"/>
      <c r="R1916" s="34"/>
    </row>
    <row r="1917" spans="1:18" ht="15.75" customHeight="1" x14ac:dyDescent="0.3">
      <c r="A1917" s="22"/>
      <c r="B1917" s="27" t="s">
        <v>34</v>
      </c>
      <c r="C1917" s="27">
        <v>1128299</v>
      </c>
      <c r="D1917" s="28">
        <v>44393</v>
      </c>
      <c r="E1917" s="27" t="s">
        <v>35</v>
      </c>
      <c r="F1917" s="27" t="s">
        <v>84</v>
      </c>
      <c r="G1917" s="27" t="s">
        <v>67</v>
      </c>
      <c r="H1917" s="27" t="s">
        <v>27</v>
      </c>
      <c r="I1917" s="29">
        <v>0.9</v>
      </c>
      <c r="J1917" s="30">
        <v>6000</v>
      </c>
      <c r="K1917" s="31">
        <f t="shared" si="14"/>
        <v>5400</v>
      </c>
      <c r="L1917" s="31">
        <f t="shared" si="15"/>
        <v>2160</v>
      </c>
      <c r="M1917" s="32">
        <v>0.39999999999999997</v>
      </c>
      <c r="O1917" s="37"/>
      <c r="P1917" s="35"/>
      <c r="Q1917" s="33"/>
      <c r="R1917" s="34"/>
    </row>
    <row r="1918" spans="1:18" ht="15.75" customHeight="1" x14ac:dyDescent="0.3">
      <c r="A1918" s="22"/>
      <c r="B1918" s="27" t="s">
        <v>34</v>
      </c>
      <c r="C1918" s="27">
        <v>1128299</v>
      </c>
      <c r="D1918" s="28">
        <v>44393</v>
      </c>
      <c r="E1918" s="27" t="s">
        <v>35</v>
      </c>
      <c r="F1918" s="27" t="s">
        <v>84</v>
      </c>
      <c r="G1918" s="27" t="s">
        <v>67</v>
      </c>
      <c r="H1918" s="27" t="s">
        <v>28</v>
      </c>
      <c r="I1918" s="29">
        <v>0.95000000000000007</v>
      </c>
      <c r="J1918" s="30">
        <v>6500</v>
      </c>
      <c r="K1918" s="31">
        <f t="shared" si="14"/>
        <v>6175</v>
      </c>
      <c r="L1918" s="31">
        <f t="shared" si="15"/>
        <v>2778.75</v>
      </c>
      <c r="M1918" s="32">
        <v>0.45</v>
      </c>
      <c r="O1918" s="37"/>
      <c r="P1918" s="35"/>
      <c r="Q1918" s="33"/>
      <c r="R1918" s="34"/>
    </row>
    <row r="1919" spans="1:18" ht="15.75" customHeight="1" x14ac:dyDescent="0.3">
      <c r="A1919" s="22"/>
      <c r="B1919" s="27" t="s">
        <v>34</v>
      </c>
      <c r="C1919" s="27">
        <v>1128299</v>
      </c>
      <c r="D1919" s="28">
        <v>44393</v>
      </c>
      <c r="E1919" s="27" t="s">
        <v>35</v>
      </c>
      <c r="F1919" s="27" t="s">
        <v>84</v>
      </c>
      <c r="G1919" s="27" t="s">
        <v>67</v>
      </c>
      <c r="H1919" s="27" t="s">
        <v>29</v>
      </c>
      <c r="I1919" s="29">
        <v>1.1000000000000001</v>
      </c>
      <c r="J1919" s="30">
        <v>6500</v>
      </c>
      <c r="K1919" s="31">
        <f t="shared" si="14"/>
        <v>7150.0000000000009</v>
      </c>
      <c r="L1919" s="31">
        <f t="shared" si="15"/>
        <v>2502.5</v>
      </c>
      <c r="M1919" s="32">
        <v>0.35</v>
      </c>
      <c r="O1919" s="37"/>
      <c r="P1919" s="35"/>
      <c r="Q1919" s="33"/>
      <c r="R1919" s="34"/>
    </row>
    <row r="1920" spans="1:18" ht="15.75" customHeight="1" x14ac:dyDescent="0.3">
      <c r="A1920" s="22"/>
      <c r="B1920" s="27" t="s">
        <v>34</v>
      </c>
      <c r="C1920" s="27">
        <v>1128299</v>
      </c>
      <c r="D1920" s="28">
        <v>44425</v>
      </c>
      <c r="E1920" s="27" t="s">
        <v>35</v>
      </c>
      <c r="F1920" s="27" t="s">
        <v>84</v>
      </c>
      <c r="G1920" s="27" t="s">
        <v>67</v>
      </c>
      <c r="H1920" s="27" t="s">
        <v>24</v>
      </c>
      <c r="I1920" s="29">
        <v>0.95000000000000007</v>
      </c>
      <c r="J1920" s="30">
        <v>8500</v>
      </c>
      <c r="K1920" s="31">
        <f t="shared" si="14"/>
        <v>8075.0000000000009</v>
      </c>
      <c r="L1920" s="31">
        <f t="shared" si="15"/>
        <v>3230</v>
      </c>
      <c r="M1920" s="32">
        <v>0.39999999999999997</v>
      </c>
      <c r="O1920" s="37"/>
      <c r="P1920" s="35"/>
      <c r="Q1920" s="33"/>
      <c r="R1920" s="34"/>
    </row>
    <row r="1921" spans="1:18" ht="15.75" customHeight="1" x14ac:dyDescent="0.3">
      <c r="A1921" s="22"/>
      <c r="B1921" s="27" t="s">
        <v>34</v>
      </c>
      <c r="C1921" s="27">
        <v>1128299</v>
      </c>
      <c r="D1921" s="28">
        <v>44425</v>
      </c>
      <c r="E1921" s="27" t="s">
        <v>35</v>
      </c>
      <c r="F1921" s="27" t="s">
        <v>84</v>
      </c>
      <c r="G1921" s="27" t="s">
        <v>67</v>
      </c>
      <c r="H1921" s="27" t="s">
        <v>25</v>
      </c>
      <c r="I1921" s="29">
        <v>0.85000000000000009</v>
      </c>
      <c r="J1921" s="30">
        <v>8250</v>
      </c>
      <c r="K1921" s="31">
        <f t="shared" si="14"/>
        <v>7012.5000000000009</v>
      </c>
      <c r="L1921" s="31">
        <f t="shared" si="15"/>
        <v>2805</v>
      </c>
      <c r="M1921" s="32">
        <v>0.39999999999999997</v>
      </c>
      <c r="O1921" s="37"/>
      <c r="P1921" s="35"/>
      <c r="Q1921" s="33"/>
      <c r="R1921" s="34"/>
    </row>
    <row r="1922" spans="1:18" ht="15.75" customHeight="1" x14ac:dyDescent="0.3">
      <c r="A1922" s="22"/>
      <c r="B1922" s="27" t="s">
        <v>34</v>
      </c>
      <c r="C1922" s="27">
        <v>1128299</v>
      </c>
      <c r="D1922" s="28">
        <v>44425</v>
      </c>
      <c r="E1922" s="27" t="s">
        <v>35</v>
      </c>
      <c r="F1922" s="27" t="s">
        <v>84</v>
      </c>
      <c r="G1922" s="27" t="s">
        <v>67</v>
      </c>
      <c r="H1922" s="27" t="s">
        <v>26</v>
      </c>
      <c r="I1922" s="29">
        <v>0.75000000000000011</v>
      </c>
      <c r="J1922" s="30">
        <v>7000</v>
      </c>
      <c r="K1922" s="31">
        <f t="shared" si="14"/>
        <v>5250.0000000000009</v>
      </c>
      <c r="L1922" s="31">
        <f t="shared" si="15"/>
        <v>2100</v>
      </c>
      <c r="M1922" s="32">
        <v>0.39999999999999997</v>
      </c>
      <c r="O1922" s="37"/>
      <c r="P1922" s="35"/>
      <c r="Q1922" s="33"/>
      <c r="R1922" s="34"/>
    </row>
    <row r="1923" spans="1:18" ht="15.75" customHeight="1" x14ac:dyDescent="0.3">
      <c r="A1923" s="22"/>
      <c r="B1923" s="27" t="s">
        <v>34</v>
      </c>
      <c r="C1923" s="27">
        <v>1128299</v>
      </c>
      <c r="D1923" s="28">
        <v>44425</v>
      </c>
      <c r="E1923" s="27" t="s">
        <v>35</v>
      </c>
      <c r="F1923" s="27" t="s">
        <v>84</v>
      </c>
      <c r="G1923" s="27" t="s">
        <v>67</v>
      </c>
      <c r="H1923" s="27" t="s">
        <v>27</v>
      </c>
      <c r="I1923" s="29">
        <v>0.75000000000000011</v>
      </c>
      <c r="J1923" s="30">
        <v>4750</v>
      </c>
      <c r="K1923" s="31">
        <f t="shared" si="14"/>
        <v>3562.5000000000005</v>
      </c>
      <c r="L1923" s="31">
        <f t="shared" si="15"/>
        <v>1425</v>
      </c>
      <c r="M1923" s="32">
        <v>0.39999999999999997</v>
      </c>
      <c r="O1923" s="37"/>
      <c r="P1923" s="35"/>
      <c r="Q1923" s="33"/>
      <c r="R1923" s="34"/>
    </row>
    <row r="1924" spans="1:18" ht="15.75" customHeight="1" x14ac:dyDescent="0.3">
      <c r="A1924" s="22"/>
      <c r="B1924" s="27" t="s">
        <v>34</v>
      </c>
      <c r="C1924" s="27">
        <v>1128299</v>
      </c>
      <c r="D1924" s="28">
        <v>44425</v>
      </c>
      <c r="E1924" s="27" t="s">
        <v>35</v>
      </c>
      <c r="F1924" s="27" t="s">
        <v>84</v>
      </c>
      <c r="G1924" s="27" t="s">
        <v>67</v>
      </c>
      <c r="H1924" s="27" t="s">
        <v>28</v>
      </c>
      <c r="I1924" s="29">
        <v>0.64999999999999991</v>
      </c>
      <c r="J1924" s="30">
        <v>4750</v>
      </c>
      <c r="K1924" s="31">
        <f t="shared" si="14"/>
        <v>3087.4999999999995</v>
      </c>
      <c r="L1924" s="31">
        <f t="shared" si="15"/>
        <v>1389.3749999999998</v>
      </c>
      <c r="M1924" s="32">
        <v>0.45</v>
      </c>
      <c r="O1924" s="37"/>
      <c r="P1924" s="35"/>
      <c r="Q1924" s="33"/>
      <c r="R1924" s="34"/>
    </row>
    <row r="1925" spans="1:18" ht="15.75" customHeight="1" x14ac:dyDescent="0.3">
      <c r="A1925" s="22"/>
      <c r="B1925" s="27" t="s">
        <v>34</v>
      </c>
      <c r="C1925" s="27">
        <v>1128299</v>
      </c>
      <c r="D1925" s="28">
        <v>44425</v>
      </c>
      <c r="E1925" s="27" t="s">
        <v>35</v>
      </c>
      <c r="F1925" s="27" t="s">
        <v>84</v>
      </c>
      <c r="G1925" s="27" t="s">
        <v>67</v>
      </c>
      <c r="H1925" s="27" t="s">
        <v>29</v>
      </c>
      <c r="I1925" s="29">
        <v>0.7</v>
      </c>
      <c r="J1925" s="30">
        <v>3000</v>
      </c>
      <c r="K1925" s="31">
        <f t="shared" si="14"/>
        <v>2100</v>
      </c>
      <c r="L1925" s="31">
        <f t="shared" si="15"/>
        <v>735</v>
      </c>
      <c r="M1925" s="32">
        <v>0.35</v>
      </c>
      <c r="O1925" s="37"/>
      <c r="P1925" s="35"/>
      <c r="Q1925" s="33"/>
      <c r="R1925" s="34"/>
    </row>
    <row r="1926" spans="1:18" ht="15.75" customHeight="1" x14ac:dyDescent="0.3">
      <c r="A1926" s="22"/>
      <c r="B1926" s="27" t="s">
        <v>34</v>
      </c>
      <c r="C1926" s="27">
        <v>1128299</v>
      </c>
      <c r="D1926" s="28">
        <v>44457</v>
      </c>
      <c r="E1926" s="27" t="s">
        <v>35</v>
      </c>
      <c r="F1926" s="27" t="s">
        <v>84</v>
      </c>
      <c r="G1926" s="27" t="s">
        <v>67</v>
      </c>
      <c r="H1926" s="27" t="s">
        <v>24</v>
      </c>
      <c r="I1926" s="29">
        <v>0.45000000000000012</v>
      </c>
      <c r="J1926" s="30">
        <v>5000</v>
      </c>
      <c r="K1926" s="31">
        <f t="shared" si="14"/>
        <v>2250.0000000000005</v>
      </c>
      <c r="L1926" s="31">
        <f t="shared" si="15"/>
        <v>900.00000000000011</v>
      </c>
      <c r="M1926" s="32">
        <v>0.39999999999999997</v>
      </c>
      <c r="O1926" s="37"/>
      <c r="P1926" s="35"/>
      <c r="Q1926" s="33"/>
      <c r="R1926" s="34"/>
    </row>
    <row r="1927" spans="1:18" ht="15.75" customHeight="1" x14ac:dyDescent="0.3">
      <c r="A1927" s="22"/>
      <c r="B1927" s="27" t="s">
        <v>34</v>
      </c>
      <c r="C1927" s="27">
        <v>1128299</v>
      </c>
      <c r="D1927" s="28">
        <v>44457</v>
      </c>
      <c r="E1927" s="27" t="s">
        <v>35</v>
      </c>
      <c r="F1927" s="27" t="s">
        <v>84</v>
      </c>
      <c r="G1927" s="27" t="s">
        <v>67</v>
      </c>
      <c r="H1927" s="27" t="s">
        <v>25</v>
      </c>
      <c r="I1927" s="29">
        <v>0.50000000000000011</v>
      </c>
      <c r="J1927" s="30">
        <v>5000</v>
      </c>
      <c r="K1927" s="31">
        <f t="shared" si="14"/>
        <v>2500.0000000000005</v>
      </c>
      <c r="L1927" s="31">
        <f t="shared" si="15"/>
        <v>1000.0000000000001</v>
      </c>
      <c r="M1927" s="32">
        <v>0.39999999999999997</v>
      </c>
      <c r="O1927" s="37"/>
      <c r="P1927" s="35"/>
      <c r="Q1927" s="33"/>
      <c r="R1927" s="34"/>
    </row>
    <row r="1928" spans="1:18" ht="15.75" customHeight="1" x14ac:dyDescent="0.3">
      <c r="A1928" s="22"/>
      <c r="B1928" s="27" t="s">
        <v>34</v>
      </c>
      <c r="C1928" s="27">
        <v>1128299</v>
      </c>
      <c r="D1928" s="28">
        <v>44457</v>
      </c>
      <c r="E1928" s="27" t="s">
        <v>35</v>
      </c>
      <c r="F1928" s="27" t="s">
        <v>84</v>
      </c>
      <c r="G1928" s="27" t="s">
        <v>67</v>
      </c>
      <c r="H1928" s="27" t="s">
        <v>26</v>
      </c>
      <c r="I1928" s="29">
        <v>0.45000000000000012</v>
      </c>
      <c r="J1928" s="30">
        <v>3000</v>
      </c>
      <c r="K1928" s="31">
        <f t="shared" si="14"/>
        <v>1350.0000000000005</v>
      </c>
      <c r="L1928" s="31">
        <f t="shared" si="15"/>
        <v>540.00000000000011</v>
      </c>
      <c r="M1928" s="32">
        <v>0.39999999999999997</v>
      </c>
      <c r="O1928" s="37"/>
      <c r="P1928" s="35"/>
      <c r="Q1928" s="33"/>
      <c r="R1928" s="34"/>
    </row>
    <row r="1929" spans="1:18" ht="15.75" customHeight="1" x14ac:dyDescent="0.3">
      <c r="A1929" s="22"/>
      <c r="B1929" s="27" t="s">
        <v>34</v>
      </c>
      <c r="C1929" s="27">
        <v>1128299</v>
      </c>
      <c r="D1929" s="28">
        <v>44457</v>
      </c>
      <c r="E1929" s="27" t="s">
        <v>35</v>
      </c>
      <c r="F1929" s="27" t="s">
        <v>84</v>
      </c>
      <c r="G1929" s="27" t="s">
        <v>67</v>
      </c>
      <c r="H1929" s="27" t="s">
        <v>27</v>
      </c>
      <c r="I1929" s="29">
        <v>0.45000000000000012</v>
      </c>
      <c r="J1929" s="30">
        <v>2500</v>
      </c>
      <c r="K1929" s="31">
        <f t="shared" si="14"/>
        <v>1125.0000000000002</v>
      </c>
      <c r="L1929" s="31">
        <f t="shared" si="15"/>
        <v>450.00000000000006</v>
      </c>
      <c r="M1929" s="32">
        <v>0.39999999999999997</v>
      </c>
      <c r="O1929" s="37"/>
      <c r="P1929" s="35"/>
      <c r="Q1929" s="33"/>
      <c r="R1929" s="34"/>
    </row>
    <row r="1930" spans="1:18" ht="15.75" customHeight="1" x14ac:dyDescent="0.3">
      <c r="A1930" s="22"/>
      <c r="B1930" s="27" t="s">
        <v>34</v>
      </c>
      <c r="C1930" s="27">
        <v>1128299</v>
      </c>
      <c r="D1930" s="28">
        <v>44457</v>
      </c>
      <c r="E1930" s="27" t="s">
        <v>35</v>
      </c>
      <c r="F1930" s="27" t="s">
        <v>84</v>
      </c>
      <c r="G1930" s="27" t="s">
        <v>67</v>
      </c>
      <c r="H1930" s="27" t="s">
        <v>28</v>
      </c>
      <c r="I1930" s="29">
        <v>0.55000000000000004</v>
      </c>
      <c r="J1930" s="30">
        <v>2750</v>
      </c>
      <c r="K1930" s="31">
        <f t="shared" si="14"/>
        <v>1512.5000000000002</v>
      </c>
      <c r="L1930" s="31">
        <f t="shared" si="15"/>
        <v>680.62500000000011</v>
      </c>
      <c r="M1930" s="32">
        <v>0.45</v>
      </c>
      <c r="O1930" s="37"/>
      <c r="P1930" s="35"/>
      <c r="Q1930" s="33"/>
      <c r="R1930" s="34"/>
    </row>
    <row r="1931" spans="1:18" ht="15.75" customHeight="1" x14ac:dyDescent="0.3">
      <c r="A1931" s="22"/>
      <c r="B1931" s="27" t="s">
        <v>34</v>
      </c>
      <c r="C1931" s="27">
        <v>1128299</v>
      </c>
      <c r="D1931" s="28">
        <v>44457</v>
      </c>
      <c r="E1931" s="27" t="s">
        <v>35</v>
      </c>
      <c r="F1931" s="27" t="s">
        <v>84</v>
      </c>
      <c r="G1931" s="27" t="s">
        <v>67</v>
      </c>
      <c r="H1931" s="27" t="s">
        <v>29</v>
      </c>
      <c r="I1931" s="29">
        <v>0.39999999999999997</v>
      </c>
      <c r="J1931" s="30">
        <v>3000</v>
      </c>
      <c r="K1931" s="31">
        <f t="shared" si="14"/>
        <v>1200</v>
      </c>
      <c r="L1931" s="31">
        <f t="shared" si="15"/>
        <v>420</v>
      </c>
      <c r="M1931" s="32">
        <v>0.35</v>
      </c>
      <c r="O1931" s="37"/>
      <c r="P1931" s="35"/>
      <c r="Q1931" s="33"/>
      <c r="R1931" s="34"/>
    </row>
    <row r="1932" spans="1:18" ht="15.75" customHeight="1" x14ac:dyDescent="0.3">
      <c r="A1932" s="22"/>
      <c r="B1932" s="27" t="s">
        <v>34</v>
      </c>
      <c r="C1932" s="27">
        <v>1128299</v>
      </c>
      <c r="D1932" s="28">
        <v>44486</v>
      </c>
      <c r="E1932" s="27" t="s">
        <v>35</v>
      </c>
      <c r="F1932" s="27" t="s">
        <v>84</v>
      </c>
      <c r="G1932" s="27" t="s">
        <v>67</v>
      </c>
      <c r="H1932" s="27" t="s">
        <v>24</v>
      </c>
      <c r="I1932" s="29">
        <v>0.35000000000000003</v>
      </c>
      <c r="J1932" s="30">
        <v>4000</v>
      </c>
      <c r="K1932" s="31">
        <f t="shared" si="14"/>
        <v>1400.0000000000002</v>
      </c>
      <c r="L1932" s="31">
        <f t="shared" si="15"/>
        <v>560</v>
      </c>
      <c r="M1932" s="32">
        <v>0.39999999999999997</v>
      </c>
      <c r="O1932" s="37"/>
      <c r="P1932" s="35"/>
      <c r="Q1932" s="33"/>
      <c r="R1932" s="34"/>
    </row>
    <row r="1933" spans="1:18" ht="15.75" customHeight="1" x14ac:dyDescent="0.3">
      <c r="A1933" s="22"/>
      <c r="B1933" s="27" t="s">
        <v>34</v>
      </c>
      <c r="C1933" s="27">
        <v>1128299</v>
      </c>
      <c r="D1933" s="28">
        <v>44486</v>
      </c>
      <c r="E1933" s="27" t="s">
        <v>35</v>
      </c>
      <c r="F1933" s="27" t="s">
        <v>84</v>
      </c>
      <c r="G1933" s="27" t="s">
        <v>67</v>
      </c>
      <c r="H1933" s="27" t="s">
        <v>25</v>
      </c>
      <c r="I1933" s="29">
        <v>0.50000000000000011</v>
      </c>
      <c r="J1933" s="30">
        <v>5750</v>
      </c>
      <c r="K1933" s="31">
        <f t="shared" si="14"/>
        <v>2875.0000000000005</v>
      </c>
      <c r="L1933" s="31">
        <f t="shared" si="15"/>
        <v>1150</v>
      </c>
      <c r="M1933" s="32">
        <v>0.39999999999999997</v>
      </c>
      <c r="O1933" s="37"/>
      <c r="P1933" s="35"/>
      <c r="Q1933" s="33"/>
      <c r="R1933" s="34"/>
    </row>
    <row r="1934" spans="1:18" ht="15.75" customHeight="1" x14ac:dyDescent="0.3">
      <c r="A1934" s="22"/>
      <c r="B1934" s="27" t="s">
        <v>34</v>
      </c>
      <c r="C1934" s="27">
        <v>1128299</v>
      </c>
      <c r="D1934" s="28">
        <v>44486</v>
      </c>
      <c r="E1934" s="27" t="s">
        <v>35</v>
      </c>
      <c r="F1934" s="27" t="s">
        <v>84</v>
      </c>
      <c r="G1934" s="27" t="s">
        <v>67</v>
      </c>
      <c r="H1934" s="27" t="s">
        <v>26</v>
      </c>
      <c r="I1934" s="29">
        <v>0.45000000000000012</v>
      </c>
      <c r="J1934" s="30">
        <v>4000</v>
      </c>
      <c r="K1934" s="31">
        <f t="shared" si="14"/>
        <v>1800.0000000000005</v>
      </c>
      <c r="L1934" s="31">
        <f t="shared" si="15"/>
        <v>720.00000000000011</v>
      </c>
      <c r="M1934" s="32">
        <v>0.39999999999999997</v>
      </c>
      <c r="O1934" s="37"/>
      <c r="P1934" s="35"/>
      <c r="Q1934" s="33"/>
      <c r="R1934" s="34"/>
    </row>
    <row r="1935" spans="1:18" ht="15.75" customHeight="1" x14ac:dyDescent="0.3">
      <c r="A1935" s="22"/>
      <c r="B1935" s="27" t="s">
        <v>34</v>
      </c>
      <c r="C1935" s="27">
        <v>1128299</v>
      </c>
      <c r="D1935" s="28">
        <v>44486</v>
      </c>
      <c r="E1935" s="27" t="s">
        <v>35</v>
      </c>
      <c r="F1935" s="27" t="s">
        <v>84</v>
      </c>
      <c r="G1935" s="27" t="s">
        <v>67</v>
      </c>
      <c r="H1935" s="27" t="s">
        <v>27</v>
      </c>
      <c r="I1935" s="29">
        <v>0.40000000000000008</v>
      </c>
      <c r="J1935" s="30">
        <v>3750</v>
      </c>
      <c r="K1935" s="31">
        <f t="shared" si="14"/>
        <v>1500.0000000000002</v>
      </c>
      <c r="L1935" s="31">
        <f t="shared" si="15"/>
        <v>600</v>
      </c>
      <c r="M1935" s="32">
        <v>0.39999999999999997</v>
      </c>
      <c r="O1935" s="37"/>
      <c r="P1935" s="35"/>
      <c r="Q1935" s="33"/>
      <c r="R1935" s="34"/>
    </row>
    <row r="1936" spans="1:18" ht="15.75" customHeight="1" x14ac:dyDescent="0.3">
      <c r="A1936" s="22"/>
      <c r="B1936" s="27" t="s">
        <v>34</v>
      </c>
      <c r="C1936" s="27">
        <v>1128299</v>
      </c>
      <c r="D1936" s="28">
        <v>44486</v>
      </c>
      <c r="E1936" s="27" t="s">
        <v>35</v>
      </c>
      <c r="F1936" s="27" t="s">
        <v>84</v>
      </c>
      <c r="G1936" s="27" t="s">
        <v>67</v>
      </c>
      <c r="H1936" s="27" t="s">
        <v>28</v>
      </c>
      <c r="I1936" s="29">
        <v>0.5</v>
      </c>
      <c r="J1936" s="30">
        <v>3500</v>
      </c>
      <c r="K1936" s="31">
        <f t="shared" si="14"/>
        <v>1750</v>
      </c>
      <c r="L1936" s="31">
        <f t="shared" si="15"/>
        <v>787.5</v>
      </c>
      <c r="M1936" s="32">
        <v>0.45</v>
      </c>
      <c r="O1936" s="37"/>
      <c r="P1936" s="35"/>
      <c r="Q1936" s="33"/>
      <c r="R1936" s="34"/>
    </row>
    <row r="1937" spans="1:18" ht="15.75" customHeight="1" x14ac:dyDescent="0.3">
      <c r="A1937" s="22"/>
      <c r="B1937" s="27" t="s">
        <v>34</v>
      </c>
      <c r="C1937" s="27">
        <v>1128299</v>
      </c>
      <c r="D1937" s="28">
        <v>44486</v>
      </c>
      <c r="E1937" s="27" t="s">
        <v>35</v>
      </c>
      <c r="F1937" s="27" t="s">
        <v>84</v>
      </c>
      <c r="G1937" s="27" t="s">
        <v>67</v>
      </c>
      <c r="H1937" s="27" t="s">
        <v>29</v>
      </c>
      <c r="I1937" s="29">
        <v>0.55000000000000004</v>
      </c>
      <c r="J1937" s="30">
        <v>4000</v>
      </c>
      <c r="K1937" s="31">
        <f t="shared" si="14"/>
        <v>2200</v>
      </c>
      <c r="L1937" s="31">
        <f t="shared" si="15"/>
        <v>770</v>
      </c>
      <c r="M1937" s="32">
        <v>0.35</v>
      </c>
      <c r="O1937" s="37"/>
      <c r="P1937" s="35"/>
      <c r="Q1937" s="33"/>
      <c r="R1937" s="34"/>
    </row>
    <row r="1938" spans="1:18" ht="15.75" customHeight="1" x14ac:dyDescent="0.3">
      <c r="A1938" s="22"/>
      <c r="B1938" s="27" t="s">
        <v>34</v>
      </c>
      <c r="C1938" s="27">
        <v>1128299</v>
      </c>
      <c r="D1938" s="28">
        <v>44517</v>
      </c>
      <c r="E1938" s="27" t="s">
        <v>35</v>
      </c>
      <c r="F1938" s="27" t="s">
        <v>84</v>
      </c>
      <c r="G1938" s="27" t="s">
        <v>67</v>
      </c>
      <c r="H1938" s="27" t="s">
        <v>24</v>
      </c>
      <c r="I1938" s="29">
        <v>0.40000000000000008</v>
      </c>
      <c r="J1938" s="30">
        <v>6250</v>
      </c>
      <c r="K1938" s="31">
        <f t="shared" si="14"/>
        <v>2500.0000000000005</v>
      </c>
      <c r="L1938" s="31">
        <f t="shared" si="15"/>
        <v>1000.0000000000001</v>
      </c>
      <c r="M1938" s="32">
        <v>0.39999999999999997</v>
      </c>
      <c r="O1938" s="37"/>
      <c r="P1938" s="35"/>
      <c r="Q1938" s="33"/>
      <c r="R1938" s="34"/>
    </row>
    <row r="1939" spans="1:18" ht="15.75" customHeight="1" x14ac:dyDescent="0.3">
      <c r="A1939" s="22"/>
      <c r="B1939" s="27" t="s">
        <v>34</v>
      </c>
      <c r="C1939" s="27">
        <v>1128299</v>
      </c>
      <c r="D1939" s="28">
        <v>44517</v>
      </c>
      <c r="E1939" s="27" t="s">
        <v>35</v>
      </c>
      <c r="F1939" s="27" t="s">
        <v>84</v>
      </c>
      <c r="G1939" s="27" t="s">
        <v>67</v>
      </c>
      <c r="H1939" s="27" t="s">
        <v>25</v>
      </c>
      <c r="I1939" s="29">
        <v>0.45000000000000012</v>
      </c>
      <c r="J1939" s="30">
        <v>7000</v>
      </c>
      <c r="K1939" s="31">
        <f t="shared" si="14"/>
        <v>3150.0000000000009</v>
      </c>
      <c r="L1939" s="31">
        <f t="shared" si="15"/>
        <v>1260.0000000000002</v>
      </c>
      <c r="M1939" s="32">
        <v>0.39999999999999997</v>
      </c>
      <c r="O1939" s="37"/>
      <c r="P1939" s="35"/>
      <c r="Q1939" s="33"/>
      <c r="R1939" s="34"/>
    </row>
    <row r="1940" spans="1:18" ht="15.75" customHeight="1" x14ac:dyDescent="0.3">
      <c r="A1940" s="22"/>
      <c r="B1940" s="27" t="s">
        <v>34</v>
      </c>
      <c r="C1940" s="27">
        <v>1128299</v>
      </c>
      <c r="D1940" s="28">
        <v>44517</v>
      </c>
      <c r="E1940" s="27" t="s">
        <v>35</v>
      </c>
      <c r="F1940" s="27" t="s">
        <v>84</v>
      </c>
      <c r="G1940" s="27" t="s">
        <v>67</v>
      </c>
      <c r="H1940" s="27" t="s">
        <v>26</v>
      </c>
      <c r="I1940" s="29">
        <v>0.40000000000000008</v>
      </c>
      <c r="J1940" s="30">
        <v>5250</v>
      </c>
      <c r="K1940" s="31">
        <f t="shared" si="14"/>
        <v>2100.0000000000005</v>
      </c>
      <c r="L1940" s="31">
        <f t="shared" si="15"/>
        <v>840.00000000000011</v>
      </c>
      <c r="M1940" s="32">
        <v>0.39999999999999997</v>
      </c>
      <c r="O1940" s="37"/>
      <c r="P1940" s="35"/>
      <c r="Q1940" s="33"/>
      <c r="R1940" s="34"/>
    </row>
    <row r="1941" spans="1:18" ht="15.75" customHeight="1" x14ac:dyDescent="0.3">
      <c r="A1941" s="22"/>
      <c r="B1941" s="27" t="s">
        <v>34</v>
      </c>
      <c r="C1941" s="27">
        <v>1128299</v>
      </c>
      <c r="D1941" s="28">
        <v>44517</v>
      </c>
      <c r="E1941" s="27" t="s">
        <v>35</v>
      </c>
      <c r="F1941" s="27" t="s">
        <v>84</v>
      </c>
      <c r="G1941" s="27" t="s">
        <v>67</v>
      </c>
      <c r="H1941" s="27" t="s">
        <v>27</v>
      </c>
      <c r="I1941" s="29">
        <v>0.50000000000000011</v>
      </c>
      <c r="J1941" s="30">
        <v>5000</v>
      </c>
      <c r="K1941" s="31">
        <f t="shared" si="14"/>
        <v>2500.0000000000005</v>
      </c>
      <c r="L1941" s="31">
        <f t="shared" si="15"/>
        <v>1000.0000000000001</v>
      </c>
      <c r="M1941" s="32">
        <v>0.39999999999999997</v>
      </c>
      <c r="O1941" s="37"/>
      <c r="P1941" s="35"/>
      <c r="Q1941" s="33"/>
      <c r="R1941" s="34"/>
    </row>
    <row r="1942" spans="1:18" ht="15.75" customHeight="1" x14ac:dyDescent="0.3">
      <c r="A1942" s="22"/>
      <c r="B1942" s="27" t="s">
        <v>34</v>
      </c>
      <c r="C1942" s="27">
        <v>1128299</v>
      </c>
      <c r="D1942" s="28">
        <v>44517</v>
      </c>
      <c r="E1942" s="27" t="s">
        <v>35</v>
      </c>
      <c r="F1942" s="27" t="s">
        <v>84</v>
      </c>
      <c r="G1942" s="27" t="s">
        <v>67</v>
      </c>
      <c r="H1942" s="27" t="s">
        <v>28</v>
      </c>
      <c r="I1942" s="29">
        <v>0.70000000000000007</v>
      </c>
      <c r="J1942" s="30">
        <v>4750</v>
      </c>
      <c r="K1942" s="31">
        <f t="shared" si="14"/>
        <v>3325.0000000000005</v>
      </c>
      <c r="L1942" s="31">
        <f t="shared" si="15"/>
        <v>1496.2500000000002</v>
      </c>
      <c r="M1942" s="32">
        <v>0.45</v>
      </c>
      <c r="O1942" s="37"/>
      <c r="P1942" s="35"/>
      <c r="Q1942" s="33"/>
      <c r="R1942" s="34"/>
    </row>
    <row r="1943" spans="1:18" ht="15.75" customHeight="1" x14ac:dyDescent="0.3">
      <c r="A1943" s="22"/>
      <c r="B1943" s="27" t="s">
        <v>34</v>
      </c>
      <c r="C1943" s="27">
        <v>1128299</v>
      </c>
      <c r="D1943" s="28">
        <v>44517</v>
      </c>
      <c r="E1943" s="27" t="s">
        <v>35</v>
      </c>
      <c r="F1943" s="27" t="s">
        <v>84</v>
      </c>
      <c r="G1943" s="27" t="s">
        <v>67</v>
      </c>
      <c r="H1943" s="27" t="s">
        <v>29</v>
      </c>
      <c r="I1943" s="29">
        <v>0.8500000000000002</v>
      </c>
      <c r="J1943" s="30">
        <v>6000</v>
      </c>
      <c r="K1943" s="31">
        <f t="shared" si="14"/>
        <v>5100.0000000000009</v>
      </c>
      <c r="L1943" s="31">
        <f t="shared" si="15"/>
        <v>1785.0000000000002</v>
      </c>
      <c r="M1943" s="32">
        <v>0.35</v>
      </c>
      <c r="O1943" s="37"/>
      <c r="P1943" s="35"/>
      <c r="Q1943" s="33"/>
      <c r="R1943" s="34"/>
    </row>
    <row r="1944" spans="1:18" ht="15.75" customHeight="1" x14ac:dyDescent="0.3">
      <c r="A1944" s="22"/>
      <c r="B1944" s="27" t="s">
        <v>34</v>
      </c>
      <c r="C1944" s="27">
        <v>1128299</v>
      </c>
      <c r="D1944" s="28">
        <v>44546</v>
      </c>
      <c r="E1944" s="27" t="s">
        <v>35</v>
      </c>
      <c r="F1944" s="27" t="s">
        <v>84</v>
      </c>
      <c r="G1944" s="27" t="s">
        <v>67</v>
      </c>
      <c r="H1944" s="27" t="s">
        <v>24</v>
      </c>
      <c r="I1944" s="29">
        <v>0.70000000000000018</v>
      </c>
      <c r="J1944" s="30">
        <v>8000</v>
      </c>
      <c r="K1944" s="31">
        <f t="shared" si="14"/>
        <v>5600.0000000000018</v>
      </c>
      <c r="L1944" s="31">
        <f t="shared" si="15"/>
        <v>2240.0000000000005</v>
      </c>
      <c r="M1944" s="32">
        <v>0.39999999999999997</v>
      </c>
      <c r="O1944" s="37"/>
      <c r="P1944" s="35"/>
      <c r="Q1944" s="33"/>
      <c r="R1944" s="34"/>
    </row>
    <row r="1945" spans="1:18" ht="15.75" customHeight="1" x14ac:dyDescent="0.3">
      <c r="A1945" s="22"/>
      <c r="B1945" s="27" t="s">
        <v>34</v>
      </c>
      <c r="C1945" s="27">
        <v>1128299</v>
      </c>
      <c r="D1945" s="28">
        <v>44546</v>
      </c>
      <c r="E1945" s="27" t="s">
        <v>35</v>
      </c>
      <c r="F1945" s="27" t="s">
        <v>84</v>
      </c>
      <c r="G1945" s="27" t="s">
        <v>67</v>
      </c>
      <c r="H1945" s="27" t="s">
        <v>25</v>
      </c>
      <c r="I1945" s="29">
        <v>0.80000000000000027</v>
      </c>
      <c r="J1945" s="30">
        <v>8000</v>
      </c>
      <c r="K1945" s="31">
        <f t="shared" si="14"/>
        <v>6400.0000000000018</v>
      </c>
      <c r="L1945" s="31">
        <f t="shared" si="15"/>
        <v>2560.0000000000005</v>
      </c>
      <c r="M1945" s="32">
        <v>0.39999999999999997</v>
      </c>
      <c r="O1945" s="37"/>
      <c r="P1945" s="35"/>
      <c r="Q1945" s="33"/>
      <c r="R1945" s="34"/>
    </row>
    <row r="1946" spans="1:18" ht="15.75" customHeight="1" x14ac:dyDescent="0.3">
      <c r="A1946" s="22"/>
      <c r="B1946" s="27" t="s">
        <v>34</v>
      </c>
      <c r="C1946" s="27">
        <v>1128299</v>
      </c>
      <c r="D1946" s="28">
        <v>44546</v>
      </c>
      <c r="E1946" s="27" t="s">
        <v>35</v>
      </c>
      <c r="F1946" s="27" t="s">
        <v>84</v>
      </c>
      <c r="G1946" s="27" t="s">
        <v>67</v>
      </c>
      <c r="H1946" s="27" t="s">
        <v>26</v>
      </c>
      <c r="I1946" s="29">
        <v>0.75000000000000022</v>
      </c>
      <c r="J1946" s="30">
        <v>6000</v>
      </c>
      <c r="K1946" s="31">
        <f t="shared" si="14"/>
        <v>4500.0000000000009</v>
      </c>
      <c r="L1946" s="31">
        <f t="shared" si="15"/>
        <v>1800.0000000000002</v>
      </c>
      <c r="M1946" s="32">
        <v>0.39999999999999997</v>
      </c>
      <c r="O1946" s="37"/>
      <c r="P1946" s="35"/>
      <c r="Q1946" s="33"/>
      <c r="R1946" s="34"/>
    </row>
    <row r="1947" spans="1:18" ht="15.75" customHeight="1" x14ac:dyDescent="0.3">
      <c r="A1947" s="22"/>
      <c r="B1947" s="27" t="s">
        <v>34</v>
      </c>
      <c r="C1947" s="27">
        <v>1128299</v>
      </c>
      <c r="D1947" s="28">
        <v>44546</v>
      </c>
      <c r="E1947" s="27" t="s">
        <v>35</v>
      </c>
      <c r="F1947" s="27" t="s">
        <v>84</v>
      </c>
      <c r="G1947" s="27" t="s">
        <v>67</v>
      </c>
      <c r="H1947" s="27" t="s">
        <v>27</v>
      </c>
      <c r="I1947" s="29">
        <v>0.75000000000000022</v>
      </c>
      <c r="J1947" s="30">
        <v>6000</v>
      </c>
      <c r="K1947" s="31">
        <f t="shared" si="14"/>
        <v>4500.0000000000009</v>
      </c>
      <c r="L1947" s="31">
        <f t="shared" si="15"/>
        <v>1800.0000000000002</v>
      </c>
      <c r="M1947" s="32">
        <v>0.39999999999999997</v>
      </c>
      <c r="O1947" s="37"/>
      <c r="P1947" s="35"/>
      <c r="Q1947" s="33"/>
      <c r="R1947" s="34"/>
    </row>
    <row r="1948" spans="1:18" ht="15.75" customHeight="1" x14ac:dyDescent="0.3">
      <c r="A1948" s="22"/>
      <c r="B1948" s="27" t="s">
        <v>34</v>
      </c>
      <c r="C1948" s="27">
        <v>1128299</v>
      </c>
      <c r="D1948" s="28">
        <v>44546</v>
      </c>
      <c r="E1948" s="27" t="s">
        <v>35</v>
      </c>
      <c r="F1948" s="27" t="s">
        <v>84</v>
      </c>
      <c r="G1948" s="27" t="s">
        <v>67</v>
      </c>
      <c r="H1948" s="27" t="s">
        <v>28</v>
      </c>
      <c r="I1948" s="29">
        <v>0.8500000000000002</v>
      </c>
      <c r="J1948" s="30">
        <v>5250</v>
      </c>
      <c r="K1948" s="31">
        <f t="shared" si="14"/>
        <v>4462.5000000000009</v>
      </c>
      <c r="L1948" s="31">
        <f t="shared" si="15"/>
        <v>2008.1250000000005</v>
      </c>
      <c r="M1948" s="32">
        <v>0.45</v>
      </c>
      <c r="O1948" s="37"/>
      <c r="P1948" s="35"/>
      <c r="Q1948" s="33"/>
      <c r="R1948" s="34"/>
    </row>
    <row r="1949" spans="1:18" ht="15.75" customHeight="1" x14ac:dyDescent="0.3">
      <c r="A1949" s="22"/>
      <c r="B1949" s="27" t="s">
        <v>34</v>
      </c>
      <c r="C1949" s="27">
        <v>1128299</v>
      </c>
      <c r="D1949" s="28">
        <v>44546</v>
      </c>
      <c r="E1949" s="27" t="s">
        <v>35</v>
      </c>
      <c r="F1949" s="27" t="s">
        <v>84</v>
      </c>
      <c r="G1949" s="27" t="s">
        <v>67</v>
      </c>
      <c r="H1949" s="27" t="s">
        <v>29</v>
      </c>
      <c r="I1949" s="29">
        <v>0.90000000000000024</v>
      </c>
      <c r="J1949" s="30">
        <v>6250</v>
      </c>
      <c r="K1949" s="31">
        <f t="shared" si="14"/>
        <v>5625.0000000000018</v>
      </c>
      <c r="L1949" s="31">
        <f t="shared" si="15"/>
        <v>1968.7500000000005</v>
      </c>
      <c r="M1949" s="32">
        <v>0.35</v>
      </c>
      <c r="O1949" s="37"/>
      <c r="P1949" s="35"/>
      <c r="Q1949" s="33"/>
      <c r="R1949" s="34"/>
    </row>
    <row r="1950" spans="1:18" ht="15.75" customHeight="1" x14ac:dyDescent="0.3">
      <c r="A1950" s="22" t="s">
        <v>46</v>
      </c>
      <c r="B1950" s="27" t="s">
        <v>30</v>
      </c>
      <c r="C1950" s="27">
        <v>1197831</v>
      </c>
      <c r="D1950" s="28">
        <v>44201</v>
      </c>
      <c r="E1950" s="27" t="s">
        <v>31</v>
      </c>
      <c r="F1950" s="27" t="s">
        <v>85</v>
      </c>
      <c r="G1950" s="27" t="s">
        <v>86</v>
      </c>
      <c r="H1950" s="27" t="s">
        <v>24</v>
      </c>
      <c r="I1950" s="29">
        <v>0.2</v>
      </c>
      <c r="J1950" s="30">
        <v>6750</v>
      </c>
      <c r="K1950" s="31">
        <f t="shared" si="14"/>
        <v>1350</v>
      </c>
      <c r="L1950" s="31">
        <f t="shared" si="15"/>
        <v>405</v>
      </c>
      <c r="M1950" s="32">
        <v>0.3</v>
      </c>
      <c r="O1950" s="37"/>
      <c r="P1950" s="35"/>
      <c r="Q1950" s="33"/>
      <c r="R1950" s="34"/>
    </row>
    <row r="1951" spans="1:18" ht="15.75" customHeight="1" x14ac:dyDescent="0.3">
      <c r="A1951" s="22"/>
      <c r="B1951" s="27" t="s">
        <v>30</v>
      </c>
      <c r="C1951" s="27">
        <v>1197831</v>
      </c>
      <c r="D1951" s="28">
        <v>44201</v>
      </c>
      <c r="E1951" s="27" t="s">
        <v>31</v>
      </c>
      <c r="F1951" s="27" t="s">
        <v>85</v>
      </c>
      <c r="G1951" s="27" t="s">
        <v>86</v>
      </c>
      <c r="H1951" s="27" t="s">
        <v>25</v>
      </c>
      <c r="I1951" s="29">
        <v>0.3</v>
      </c>
      <c r="J1951" s="30">
        <v>6750</v>
      </c>
      <c r="K1951" s="31">
        <f t="shared" si="14"/>
        <v>2025</v>
      </c>
      <c r="L1951" s="31">
        <f t="shared" si="15"/>
        <v>607.5</v>
      </c>
      <c r="M1951" s="32">
        <v>0.3</v>
      </c>
      <c r="O1951" s="37"/>
      <c r="P1951" s="35"/>
      <c r="Q1951" s="33"/>
      <c r="R1951" s="34"/>
    </row>
    <row r="1952" spans="1:18" ht="15.75" customHeight="1" x14ac:dyDescent="0.3">
      <c r="A1952" s="22"/>
      <c r="B1952" s="27" t="s">
        <v>30</v>
      </c>
      <c r="C1952" s="27">
        <v>1197831</v>
      </c>
      <c r="D1952" s="28">
        <v>44201</v>
      </c>
      <c r="E1952" s="27" t="s">
        <v>31</v>
      </c>
      <c r="F1952" s="27" t="s">
        <v>85</v>
      </c>
      <c r="G1952" s="27" t="s">
        <v>86</v>
      </c>
      <c r="H1952" s="27" t="s">
        <v>26</v>
      </c>
      <c r="I1952" s="29">
        <v>0.3</v>
      </c>
      <c r="J1952" s="30">
        <v>4750</v>
      </c>
      <c r="K1952" s="31">
        <f t="shared" si="14"/>
        <v>1425</v>
      </c>
      <c r="L1952" s="31">
        <f t="shared" si="15"/>
        <v>427.5</v>
      </c>
      <c r="M1952" s="32">
        <v>0.3</v>
      </c>
      <c r="O1952" s="37"/>
      <c r="P1952" s="35"/>
      <c r="Q1952" s="33"/>
      <c r="R1952" s="34"/>
    </row>
    <row r="1953" spans="1:18" ht="15.75" customHeight="1" x14ac:dyDescent="0.3">
      <c r="A1953" s="22"/>
      <c r="B1953" s="27" t="s">
        <v>30</v>
      </c>
      <c r="C1953" s="27">
        <v>1197831</v>
      </c>
      <c r="D1953" s="28">
        <v>44201</v>
      </c>
      <c r="E1953" s="27" t="s">
        <v>31</v>
      </c>
      <c r="F1953" s="27" t="s">
        <v>85</v>
      </c>
      <c r="G1953" s="27" t="s">
        <v>86</v>
      </c>
      <c r="H1953" s="27" t="s">
        <v>27</v>
      </c>
      <c r="I1953" s="29">
        <v>0.35</v>
      </c>
      <c r="J1953" s="30">
        <v>4750</v>
      </c>
      <c r="K1953" s="31">
        <f t="shared" si="14"/>
        <v>1662.5</v>
      </c>
      <c r="L1953" s="31">
        <f t="shared" si="15"/>
        <v>665</v>
      </c>
      <c r="M1953" s="32">
        <v>0.4</v>
      </c>
      <c r="O1953" s="37"/>
      <c r="P1953" s="35"/>
      <c r="Q1953" s="33"/>
      <c r="R1953" s="34"/>
    </row>
    <row r="1954" spans="1:18" ht="15.75" customHeight="1" x14ac:dyDescent="0.3">
      <c r="A1954" s="22"/>
      <c r="B1954" s="27" t="s">
        <v>30</v>
      </c>
      <c r="C1954" s="27">
        <v>1197831</v>
      </c>
      <c r="D1954" s="28">
        <v>44201</v>
      </c>
      <c r="E1954" s="27" t="s">
        <v>31</v>
      </c>
      <c r="F1954" s="27" t="s">
        <v>85</v>
      </c>
      <c r="G1954" s="27" t="s">
        <v>86</v>
      </c>
      <c r="H1954" s="27" t="s">
        <v>28</v>
      </c>
      <c r="I1954" s="29">
        <v>0.4</v>
      </c>
      <c r="J1954" s="30">
        <v>3250</v>
      </c>
      <c r="K1954" s="31">
        <f t="shared" si="14"/>
        <v>1300</v>
      </c>
      <c r="L1954" s="31">
        <f t="shared" si="15"/>
        <v>325</v>
      </c>
      <c r="M1954" s="32">
        <v>0.25</v>
      </c>
      <c r="O1954" s="37"/>
      <c r="P1954" s="35"/>
      <c r="Q1954" s="33"/>
      <c r="R1954" s="34"/>
    </row>
    <row r="1955" spans="1:18" ht="15.75" customHeight="1" x14ac:dyDescent="0.3">
      <c r="A1955" s="22"/>
      <c r="B1955" s="27" t="s">
        <v>30</v>
      </c>
      <c r="C1955" s="27">
        <v>1197831</v>
      </c>
      <c r="D1955" s="28">
        <v>44201</v>
      </c>
      <c r="E1955" s="27" t="s">
        <v>31</v>
      </c>
      <c r="F1955" s="27" t="s">
        <v>85</v>
      </c>
      <c r="G1955" s="27" t="s">
        <v>86</v>
      </c>
      <c r="H1955" s="27" t="s">
        <v>29</v>
      </c>
      <c r="I1955" s="29">
        <v>0.35</v>
      </c>
      <c r="J1955" s="30">
        <v>4750</v>
      </c>
      <c r="K1955" s="31">
        <f t="shared" si="14"/>
        <v>1662.5</v>
      </c>
      <c r="L1955" s="31">
        <f t="shared" si="15"/>
        <v>748.125</v>
      </c>
      <c r="M1955" s="32">
        <v>0.45</v>
      </c>
      <c r="O1955" s="37"/>
      <c r="P1955" s="35"/>
      <c r="Q1955" s="33"/>
      <c r="R1955" s="34"/>
    </row>
    <row r="1956" spans="1:18" ht="15.75" customHeight="1" x14ac:dyDescent="0.3">
      <c r="A1956" s="22"/>
      <c r="B1956" s="27" t="s">
        <v>30</v>
      </c>
      <c r="C1956" s="27">
        <v>1197831</v>
      </c>
      <c r="D1956" s="28">
        <v>44231</v>
      </c>
      <c r="E1956" s="27" t="s">
        <v>31</v>
      </c>
      <c r="F1956" s="27" t="s">
        <v>85</v>
      </c>
      <c r="G1956" s="27" t="s">
        <v>86</v>
      </c>
      <c r="H1956" s="27" t="s">
        <v>24</v>
      </c>
      <c r="I1956" s="29">
        <v>0.25</v>
      </c>
      <c r="J1956" s="30">
        <v>6250</v>
      </c>
      <c r="K1956" s="31">
        <f t="shared" si="14"/>
        <v>1562.5</v>
      </c>
      <c r="L1956" s="31">
        <f t="shared" si="15"/>
        <v>468.75</v>
      </c>
      <c r="M1956" s="32">
        <v>0.3</v>
      </c>
      <c r="O1956" s="37"/>
      <c r="P1956" s="35"/>
      <c r="Q1956" s="33"/>
      <c r="R1956" s="34"/>
    </row>
    <row r="1957" spans="1:18" ht="15.75" customHeight="1" x14ac:dyDescent="0.3">
      <c r="A1957" s="22"/>
      <c r="B1957" s="27" t="s">
        <v>30</v>
      </c>
      <c r="C1957" s="27">
        <v>1197831</v>
      </c>
      <c r="D1957" s="28">
        <v>44231</v>
      </c>
      <c r="E1957" s="27" t="s">
        <v>31</v>
      </c>
      <c r="F1957" s="27" t="s">
        <v>85</v>
      </c>
      <c r="G1957" s="27" t="s">
        <v>86</v>
      </c>
      <c r="H1957" s="27" t="s">
        <v>25</v>
      </c>
      <c r="I1957" s="29">
        <v>0.35</v>
      </c>
      <c r="J1957" s="30">
        <v>6000</v>
      </c>
      <c r="K1957" s="31">
        <f t="shared" si="14"/>
        <v>2100</v>
      </c>
      <c r="L1957" s="31">
        <f t="shared" si="15"/>
        <v>630</v>
      </c>
      <c r="M1957" s="32">
        <v>0.3</v>
      </c>
      <c r="O1957" s="37"/>
      <c r="P1957" s="35"/>
      <c r="Q1957" s="33"/>
      <c r="R1957" s="34"/>
    </row>
    <row r="1958" spans="1:18" ht="15.75" customHeight="1" x14ac:dyDescent="0.3">
      <c r="A1958" s="22"/>
      <c r="B1958" s="27" t="s">
        <v>30</v>
      </c>
      <c r="C1958" s="27">
        <v>1197831</v>
      </c>
      <c r="D1958" s="28">
        <v>44231</v>
      </c>
      <c r="E1958" s="27" t="s">
        <v>31</v>
      </c>
      <c r="F1958" s="27" t="s">
        <v>85</v>
      </c>
      <c r="G1958" s="27" t="s">
        <v>86</v>
      </c>
      <c r="H1958" s="27" t="s">
        <v>26</v>
      </c>
      <c r="I1958" s="29">
        <v>0.35</v>
      </c>
      <c r="J1958" s="30">
        <v>4250</v>
      </c>
      <c r="K1958" s="31">
        <f t="shared" si="14"/>
        <v>1487.5</v>
      </c>
      <c r="L1958" s="31">
        <f t="shared" si="15"/>
        <v>446.25</v>
      </c>
      <c r="M1958" s="32">
        <v>0.3</v>
      </c>
      <c r="O1958" s="37"/>
      <c r="P1958" s="35"/>
      <c r="Q1958" s="33"/>
      <c r="R1958" s="34"/>
    </row>
    <row r="1959" spans="1:18" ht="15.75" customHeight="1" x14ac:dyDescent="0.3">
      <c r="A1959" s="22"/>
      <c r="B1959" s="27" t="s">
        <v>30</v>
      </c>
      <c r="C1959" s="27">
        <v>1197831</v>
      </c>
      <c r="D1959" s="28">
        <v>44231</v>
      </c>
      <c r="E1959" s="27" t="s">
        <v>31</v>
      </c>
      <c r="F1959" s="27" t="s">
        <v>85</v>
      </c>
      <c r="G1959" s="27" t="s">
        <v>86</v>
      </c>
      <c r="H1959" s="27" t="s">
        <v>27</v>
      </c>
      <c r="I1959" s="29">
        <v>0.35</v>
      </c>
      <c r="J1959" s="30">
        <v>3750</v>
      </c>
      <c r="K1959" s="31">
        <f t="shared" si="14"/>
        <v>1312.5</v>
      </c>
      <c r="L1959" s="31">
        <f t="shared" si="15"/>
        <v>525</v>
      </c>
      <c r="M1959" s="32">
        <v>0.4</v>
      </c>
      <c r="O1959" s="37"/>
      <c r="P1959" s="35"/>
      <c r="Q1959" s="33"/>
      <c r="R1959" s="34"/>
    </row>
    <row r="1960" spans="1:18" ht="15.75" customHeight="1" x14ac:dyDescent="0.3">
      <c r="A1960" s="22"/>
      <c r="B1960" s="27" t="s">
        <v>30</v>
      </c>
      <c r="C1960" s="27">
        <v>1197831</v>
      </c>
      <c r="D1960" s="28">
        <v>44231</v>
      </c>
      <c r="E1960" s="27" t="s">
        <v>31</v>
      </c>
      <c r="F1960" s="27" t="s">
        <v>85</v>
      </c>
      <c r="G1960" s="27" t="s">
        <v>86</v>
      </c>
      <c r="H1960" s="27" t="s">
        <v>28</v>
      </c>
      <c r="I1960" s="29">
        <v>0.4</v>
      </c>
      <c r="J1960" s="30">
        <v>2500</v>
      </c>
      <c r="K1960" s="31">
        <f t="shared" si="14"/>
        <v>1000</v>
      </c>
      <c r="L1960" s="31">
        <f t="shared" si="15"/>
        <v>250</v>
      </c>
      <c r="M1960" s="32">
        <v>0.25</v>
      </c>
      <c r="O1960" s="37"/>
      <c r="P1960" s="35"/>
      <c r="Q1960" s="33"/>
      <c r="R1960" s="34"/>
    </row>
    <row r="1961" spans="1:18" ht="15.75" customHeight="1" x14ac:dyDescent="0.3">
      <c r="A1961" s="22"/>
      <c r="B1961" s="27" t="s">
        <v>30</v>
      </c>
      <c r="C1961" s="27">
        <v>1197831</v>
      </c>
      <c r="D1961" s="28">
        <v>44231</v>
      </c>
      <c r="E1961" s="27" t="s">
        <v>31</v>
      </c>
      <c r="F1961" s="27" t="s">
        <v>85</v>
      </c>
      <c r="G1961" s="27" t="s">
        <v>86</v>
      </c>
      <c r="H1961" s="27" t="s">
        <v>29</v>
      </c>
      <c r="I1961" s="29">
        <v>0.35</v>
      </c>
      <c r="J1961" s="30">
        <v>4500</v>
      </c>
      <c r="K1961" s="31">
        <f t="shared" si="14"/>
        <v>1575</v>
      </c>
      <c r="L1961" s="31">
        <f t="shared" si="15"/>
        <v>708.75</v>
      </c>
      <c r="M1961" s="32">
        <v>0.45</v>
      </c>
      <c r="O1961" s="37"/>
      <c r="P1961" s="35"/>
      <c r="Q1961" s="33"/>
      <c r="R1961" s="34"/>
    </row>
    <row r="1962" spans="1:18" ht="15.75" customHeight="1" x14ac:dyDescent="0.3">
      <c r="A1962" s="22"/>
      <c r="B1962" s="27" t="s">
        <v>30</v>
      </c>
      <c r="C1962" s="27">
        <v>1197831</v>
      </c>
      <c r="D1962" s="28">
        <v>44261</v>
      </c>
      <c r="E1962" s="27" t="s">
        <v>31</v>
      </c>
      <c r="F1962" s="27" t="s">
        <v>85</v>
      </c>
      <c r="G1962" s="27" t="s">
        <v>86</v>
      </c>
      <c r="H1962" s="27" t="s">
        <v>24</v>
      </c>
      <c r="I1962" s="29">
        <v>0.3</v>
      </c>
      <c r="J1962" s="30">
        <v>6250</v>
      </c>
      <c r="K1962" s="31">
        <f t="shared" si="14"/>
        <v>1875</v>
      </c>
      <c r="L1962" s="31">
        <f t="shared" si="15"/>
        <v>656.25</v>
      </c>
      <c r="M1962" s="32">
        <v>0.35</v>
      </c>
      <c r="O1962" s="37"/>
      <c r="P1962" s="35"/>
      <c r="Q1962" s="33"/>
      <c r="R1962" s="34"/>
    </row>
    <row r="1963" spans="1:18" ht="15.75" customHeight="1" x14ac:dyDescent="0.3">
      <c r="A1963" s="22"/>
      <c r="B1963" s="27" t="s">
        <v>30</v>
      </c>
      <c r="C1963" s="27">
        <v>1197831</v>
      </c>
      <c r="D1963" s="28">
        <v>44261</v>
      </c>
      <c r="E1963" s="27" t="s">
        <v>31</v>
      </c>
      <c r="F1963" s="27" t="s">
        <v>85</v>
      </c>
      <c r="G1963" s="27" t="s">
        <v>86</v>
      </c>
      <c r="H1963" s="27" t="s">
        <v>25</v>
      </c>
      <c r="I1963" s="29">
        <v>0.4</v>
      </c>
      <c r="J1963" s="30">
        <v>6250</v>
      </c>
      <c r="K1963" s="31">
        <f t="shared" si="14"/>
        <v>2500</v>
      </c>
      <c r="L1963" s="31">
        <f t="shared" si="15"/>
        <v>875</v>
      </c>
      <c r="M1963" s="32">
        <v>0.35</v>
      </c>
      <c r="O1963" s="37"/>
      <c r="P1963" s="35"/>
      <c r="Q1963" s="33"/>
      <c r="R1963" s="34"/>
    </row>
    <row r="1964" spans="1:18" ht="15.75" customHeight="1" x14ac:dyDescent="0.3">
      <c r="A1964" s="22"/>
      <c r="B1964" s="27" t="s">
        <v>30</v>
      </c>
      <c r="C1964" s="27">
        <v>1197831</v>
      </c>
      <c r="D1964" s="28">
        <v>44261</v>
      </c>
      <c r="E1964" s="27" t="s">
        <v>31</v>
      </c>
      <c r="F1964" s="27" t="s">
        <v>85</v>
      </c>
      <c r="G1964" s="27" t="s">
        <v>86</v>
      </c>
      <c r="H1964" s="27" t="s">
        <v>26</v>
      </c>
      <c r="I1964" s="29">
        <v>0.3</v>
      </c>
      <c r="J1964" s="30">
        <v>4500</v>
      </c>
      <c r="K1964" s="31">
        <f t="shared" si="14"/>
        <v>1350</v>
      </c>
      <c r="L1964" s="31">
        <f t="shared" si="15"/>
        <v>472.49999999999994</v>
      </c>
      <c r="M1964" s="32">
        <v>0.35</v>
      </c>
      <c r="O1964" s="37"/>
      <c r="P1964" s="35"/>
      <c r="Q1964" s="33"/>
      <c r="R1964" s="34"/>
    </row>
    <row r="1965" spans="1:18" ht="15.75" customHeight="1" x14ac:dyDescent="0.3">
      <c r="A1965" s="22"/>
      <c r="B1965" s="27" t="s">
        <v>30</v>
      </c>
      <c r="C1965" s="27">
        <v>1197831</v>
      </c>
      <c r="D1965" s="28">
        <v>44261</v>
      </c>
      <c r="E1965" s="27" t="s">
        <v>31</v>
      </c>
      <c r="F1965" s="27" t="s">
        <v>85</v>
      </c>
      <c r="G1965" s="27" t="s">
        <v>86</v>
      </c>
      <c r="H1965" s="27" t="s">
        <v>27</v>
      </c>
      <c r="I1965" s="29">
        <v>0.35000000000000003</v>
      </c>
      <c r="J1965" s="30">
        <v>3500</v>
      </c>
      <c r="K1965" s="31">
        <f t="shared" si="14"/>
        <v>1225.0000000000002</v>
      </c>
      <c r="L1965" s="31">
        <f t="shared" si="15"/>
        <v>551.25000000000011</v>
      </c>
      <c r="M1965" s="32">
        <v>0.45</v>
      </c>
      <c r="O1965" s="37"/>
      <c r="P1965" s="35"/>
      <c r="Q1965" s="33"/>
      <c r="R1965" s="34"/>
    </row>
    <row r="1966" spans="1:18" ht="15.75" customHeight="1" x14ac:dyDescent="0.3">
      <c r="A1966" s="22"/>
      <c r="B1966" s="27" t="s">
        <v>30</v>
      </c>
      <c r="C1966" s="27">
        <v>1197831</v>
      </c>
      <c r="D1966" s="28">
        <v>44261</v>
      </c>
      <c r="E1966" s="27" t="s">
        <v>31</v>
      </c>
      <c r="F1966" s="27" t="s">
        <v>85</v>
      </c>
      <c r="G1966" s="27" t="s">
        <v>86</v>
      </c>
      <c r="H1966" s="27" t="s">
        <v>28</v>
      </c>
      <c r="I1966" s="29">
        <v>0.4</v>
      </c>
      <c r="J1966" s="30">
        <v>2500</v>
      </c>
      <c r="K1966" s="31">
        <f t="shared" si="14"/>
        <v>1000</v>
      </c>
      <c r="L1966" s="31">
        <f t="shared" si="15"/>
        <v>300</v>
      </c>
      <c r="M1966" s="32">
        <v>0.3</v>
      </c>
      <c r="O1966" s="37"/>
      <c r="P1966" s="35"/>
      <c r="Q1966" s="33"/>
      <c r="R1966" s="34"/>
    </row>
    <row r="1967" spans="1:18" ht="15.75" customHeight="1" x14ac:dyDescent="0.3">
      <c r="A1967" s="22"/>
      <c r="B1967" s="27" t="s">
        <v>30</v>
      </c>
      <c r="C1967" s="27">
        <v>1197831</v>
      </c>
      <c r="D1967" s="28">
        <v>44261</v>
      </c>
      <c r="E1967" s="27" t="s">
        <v>31</v>
      </c>
      <c r="F1967" s="27" t="s">
        <v>85</v>
      </c>
      <c r="G1967" s="27" t="s">
        <v>86</v>
      </c>
      <c r="H1967" s="27" t="s">
        <v>29</v>
      </c>
      <c r="I1967" s="29">
        <v>0.35000000000000003</v>
      </c>
      <c r="J1967" s="30">
        <v>4000</v>
      </c>
      <c r="K1967" s="31">
        <f t="shared" si="14"/>
        <v>1400.0000000000002</v>
      </c>
      <c r="L1967" s="31">
        <f t="shared" si="15"/>
        <v>700.00000000000011</v>
      </c>
      <c r="M1967" s="32">
        <v>0.5</v>
      </c>
      <c r="O1967" s="37"/>
      <c r="P1967" s="35"/>
      <c r="Q1967" s="33"/>
      <c r="R1967" s="34"/>
    </row>
    <row r="1968" spans="1:18" ht="15.75" customHeight="1" x14ac:dyDescent="0.3">
      <c r="A1968" s="22"/>
      <c r="B1968" s="27" t="s">
        <v>30</v>
      </c>
      <c r="C1968" s="27">
        <v>1197831</v>
      </c>
      <c r="D1968" s="28">
        <v>44291</v>
      </c>
      <c r="E1968" s="27" t="s">
        <v>31</v>
      </c>
      <c r="F1968" s="27" t="s">
        <v>85</v>
      </c>
      <c r="G1968" s="27" t="s">
        <v>86</v>
      </c>
      <c r="H1968" s="27" t="s">
        <v>24</v>
      </c>
      <c r="I1968" s="29">
        <v>0.19999999999999998</v>
      </c>
      <c r="J1968" s="30">
        <v>6500</v>
      </c>
      <c r="K1968" s="31">
        <f t="shared" si="14"/>
        <v>1300</v>
      </c>
      <c r="L1968" s="31">
        <f t="shared" si="15"/>
        <v>454.99999999999994</v>
      </c>
      <c r="M1968" s="32">
        <v>0.35</v>
      </c>
      <c r="O1968" s="37"/>
      <c r="P1968" s="35"/>
      <c r="Q1968" s="33"/>
      <c r="R1968" s="34"/>
    </row>
    <row r="1969" spans="1:18" ht="15.75" customHeight="1" x14ac:dyDescent="0.3">
      <c r="A1969" s="22"/>
      <c r="B1969" s="27" t="s">
        <v>30</v>
      </c>
      <c r="C1969" s="27">
        <v>1197831</v>
      </c>
      <c r="D1969" s="28">
        <v>44291</v>
      </c>
      <c r="E1969" s="27" t="s">
        <v>31</v>
      </c>
      <c r="F1969" s="27" t="s">
        <v>85</v>
      </c>
      <c r="G1969" s="27" t="s">
        <v>86</v>
      </c>
      <c r="H1969" s="27" t="s">
        <v>25</v>
      </c>
      <c r="I1969" s="29">
        <v>0.30000000000000004</v>
      </c>
      <c r="J1969" s="30">
        <v>6500</v>
      </c>
      <c r="K1969" s="31">
        <f t="shared" si="14"/>
        <v>1950.0000000000002</v>
      </c>
      <c r="L1969" s="31">
        <f t="shared" si="15"/>
        <v>682.5</v>
      </c>
      <c r="M1969" s="32">
        <v>0.35</v>
      </c>
      <c r="O1969" s="37"/>
      <c r="P1969" s="35"/>
      <c r="Q1969" s="33"/>
      <c r="R1969" s="34"/>
    </row>
    <row r="1970" spans="1:18" ht="15.75" customHeight="1" x14ac:dyDescent="0.3">
      <c r="A1970" s="22"/>
      <c r="B1970" s="27" t="s">
        <v>30</v>
      </c>
      <c r="C1970" s="27">
        <v>1197831</v>
      </c>
      <c r="D1970" s="28">
        <v>44291</v>
      </c>
      <c r="E1970" s="27" t="s">
        <v>31</v>
      </c>
      <c r="F1970" s="27" t="s">
        <v>85</v>
      </c>
      <c r="G1970" s="27" t="s">
        <v>86</v>
      </c>
      <c r="H1970" s="27" t="s">
        <v>26</v>
      </c>
      <c r="I1970" s="29">
        <v>0.24999999999999997</v>
      </c>
      <c r="J1970" s="30">
        <v>4750</v>
      </c>
      <c r="K1970" s="31">
        <f t="shared" si="14"/>
        <v>1187.4999999999998</v>
      </c>
      <c r="L1970" s="31">
        <f t="shared" si="15"/>
        <v>415.62499999999989</v>
      </c>
      <c r="M1970" s="32">
        <v>0.35</v>
      </c>
      <c r="O1970" s="37"/>
      <c r="P1970" s="35"/>
      <c r="Q1970" s="33"/>
      <c r="R1970" s="34"/>
    </row>
    <row r="1971" spans="1:18" ht="15.75" customHeight="1" x14ac:dyDescent="0.3">
      <c r="A1971" s="22"/>
      <c r="B1971" s="27" t="s">
        <v>30</v>
      </c>
      <c r="C1971" s="27">
        <v>1197831</v>
      </c>
      <c r="D1971" s="28">
        <v>44291</v>
      </c>
      <c r="E1971" s="27" t="s">
        <v>31</v>
      </c>
      <c r="F1971" s="27" t="s">
        <v>85</v>
      </c>
      <c r="G1971" s="27" t="s">
        <v>86</v>
      </c>
      <c r="H1971" s="27" t="s">
        <v>27</v>
      </c>
      <c r="I1971" s="29">
        <v>0.30000000000000004</v>
      </c>
      <c r="J1971" s="30">
        <v>3750</v>
      </c>
      <c r="K1971" s="31">
        <f t="shared" si="14"/>
        <v>1125.0000000000002</v>
      </c>
      <c r="L1971" s="31">
        <f t="shared" si="15"/>
        <v>506.25000000000011</v>
      </c>
      <c r="M1971" s="32">
        <v>0.45</v>
      </c>
      <c r="O1971" s="37"/>
      <c r="P1971" s="35"/>
      <c r="Q1971" s="33"/>
      <c r="R1971" s="34"/>
    </row>
    <row r="1972" spans="1:18" ht="15.75" customHeight="1" x14ac:dyDescent="0.3">
      <c r="A1972" s="22"/>
      <c r="B1972" s="27" t="s">
        <v>30</v>
      </c>
      <c r="C1972" s="27">
        <v>1197831</v>
      </c>
      <c r="D1972" s="28">
        <v>44291</v>
      </c>
      <c r="E1972" s="27" t="s">
        <v>31</v>
      </c>
      <c r="F1972" s="27" t="s">
        <v>85</v>
      </c>
      <c r="G1972" s="27" t="s">
        <v>86</v>
      </c>
      <c r="H1972" s="27" t="s">
        <v>28</v>
      </c>
      <c r="I1972" s="29">
        <v>0.35</v>
      </c>
      <c r="J1972" s="30">
        <v>2750</v>
      </c>
      <c r="K1972" s="31">
        <f t="shared" si="14"/>
        <v>962.49999999999989</v>
      </c>
      <c r="L1972" s="31">
        <f t="shared" si="15"/>
        <v>288.74999999999994</v>
      </c>
      <c r="M1972" s="32">
        <v>0.3</v>
      </c>
      <c r="O1972" s="37"/>
      <c r="P1972" s="35"/>
      <c r="Q1972" s="33"/>
      <c r="R1972" s="34"/>
    </row>
    <row r="1973" spans="1:18" ht="15.75" customHeight="1" x14ac:dyDescent="0.3">
      <c r="A1973" s="22"/>
      <c r="B1973" s="27" t="s">
        <v>30</v>
      </c>
      <c r="C1973" s="27">
        <v>1197831</v>
      </c>
      <c r="D1973" s="28">
        <v>44291</v>
      </c>
      <c r="E1973" s="27" t="s">
        <v>31</v>
      </c>
      <c r="F1973" s="27" t="s">
        <v>85</v>
      </c>
      <c r="G1973" s="27" t="s">
        <v>86</v>
      </c>
      <c r="H1973" s="27" t="s">
        <v>29</v>
      </c>
      <c r="I1973" s="29">
        <v>0.30000000000000004</v>
      </c>
      <c r="J1973" s="30">
        <v>5500</v>
      </c>
      <c r="K1973" s="31">
        <f t="shared" si="14"/>
        <v>1650.0000000000002</v>
      </c>
      <c r="L1973" s="31">
        <f t="shared" si="15"/>
        <v>825.00000000000011</v>
      </c>
      <c r="M1973" s="32">
        <v>0.5</v>
      </c>
      <c r="O1973" s="37"/>
      <c r="P1973" s="35"/>
      <c r="Q1973" s="33"/>
      <c r="R1973" s="34"/>
    </row>
    <row r="1974" spans="1:18" ht="15.75" customHeight="1" x14ac:dyDescent="0.3">
      <c r="A1974" s="22"/>
      <c r="B1974" s="27" t="s">
        <v>30</v>
      </c>
      <c r="C1974" s="27">
        <v>1197831</v>
      </c>
      <c r="D1974" s="28">
        <v>44321</v>
      </c>
      <c r="E1974" s="27" t="s">
        <v>31</v>
      </c>
      <c r="F1974" s="27" t="s">
        <v>85</v>
      </c>
      <c r="G1974" s="27" t="s">
        <v>86</v>
      </c>
      <c r="H1974" s="27" t="s">
        <v>24</v>
      </c>
      <c r="I1974" s="29">
        <v>0.19999999999999998</v>
      </c>
      <c r="J1974" s="30">
        <v>7000</v>
      </c>
      <c r="K1974" s="31">
        <f t="shared" si="14"/>
        <v>1399.9999999999998</v>
      </c>
      <c r="L1974" s="31">
        <f t="shared" si="15"/>
        <v>489.99999999999989</v>
      </c>
      <c r="M1974" s="32">
        <v>0.35</v>
      </c>
      <c r="O1974" s="37"/>
      <c r="P1974" s="35"/>
      <c r="Q1974" s="33"/>
      <c r="R1974" s="34"/>
    </row>
    <row r="1975" spans="1:18" ht="15.75" customHeight="1" x14ac:dyDescent="0.3">
      <c r="A1975" s="22"/>
      <c r="B1975" s="27" t="s">
        <v>30</v>
      </c>
      <c r="C1975" s="27">
        <v>1197831</v>
      </c>
      <c r="D1975" s="28">
        <v>44321</v>
      </c>
      <c r="E1975" s="27" t="s">
        <v>31</v>
      </c>
      <c r="F1975" s="27" t="s">
        <v>85</v>
      </c>
      <c r="G1975" s="27" t="s">
        <v>86</v>
      </c>
      <c r="H1975" s="27" t="s">
        <v>25</v>
      </c>
      <c r="I1975" s="29">
        <v>0.30000000000000004</v>
      </c>
      <c r="J1975" s="30">
        <v>7250</v>
      </c>
      <c r="K1975" s="31">
        <f t="shared" si="14"/>
        <v>2175.0000000000005</v>
      </c>
      <c r="L1975" s="31">
        <f t="shared" si="15"/>
        <v>761.25000000000011</v>
      </c>
      <c r="M1975" s="32">
        <v>0.35</v>
      </c>
      <c r="O1975" s="37"/>
      <c r="P1975" s="35"/>
      <c r="Q1975" s="33"/>
      <c r="R1975" s="34"/>
    </row>
    <row r="1976" spans="1:18" ht="15.75" customHeight="1" x14ac:dyDescent="0.3">
      <c r="A1976" s="22"/>
      <c r="B1976" s="27" t="s">
        <v>30</v>
      </c>
      <c r="C1976" s="27">
        <v>1197831</v>
      </c>
      <c r="D1976" s="28">
        <v>44321</v>
      </c>
      <c r="E1976" s="27" t="s">
        <v>31</v>
      </c>
      <c r="F1976" s="27" t="s">
        <v>85</v>
      </c>
      <c r="G1976" s="27" t="s">
        <v>86</v>
      </c>
      <c r="H1976" s="27" t="s">
        <v>26</v>
      </c>
      <c r="I1976" s="29">
        <v>0.24999999999999997</v>
      </c>
      <c r="J1976" s="30">
        <v>5750</v>
      </c>
      <c r="K1976" s="31">
        <f t="shared" si="14"/>
        <v>1437.4999999999998</v>
      </c>
      <c r="L1976" s="31">
        <f t="shared" si="15"/>
        <v>503.12499999999989</v>
      </c>
      <c r="M1976" s="32">
        <v>0.35</v>
      </c>
      <c r="O1976" s="37"/>
      <c r="P1976" s="35"/>
      <c r="Q1976" s="33"/>
      <c r="R1976" s="34"/>
    </row>
    <row r="1977" spans="1:18" ht="15.75" customHeight="1" x14ac:dyDescent="0.3">
      <c r="A1977" s="22"/>
      <c r="B1977" s="27" t="s">
        <v>30</v>
      </c>
      <c r="C1977" s="27">
        <v>1197831</v>
      </c>
      <c r="D1977" s="28">
        <v>44321</v>
      </c>
      <c r="E1977" s="27" t="s">
        <v>31</v>
      </c>
      <c r="F1977" s="27" t="s">
        <v>85</v>
      </c>
      <c r="G1977" s="27" t="s">
        <v>86</v>
      </c>
      <c r="H1977" s="27" t="s">
        <v>27</v>
      </c>
      <c r="I1977" s="29">
        <v>0.35000000000000003</v>
      </c>
      <c r="J1977" s="30">
        <v>5000</v>
      </c>
      <c r="K1977" s="31">
        <f t="shared" si="14"/>
        <v>1750.0000000000002</v>
      </c>
      <c r="L1977" s="31">
        <f t="shared" si="15"/>
        <v>787.50000000000011</v>
      </c>
      <c r="M1977" s="32">
        <v>0.45</v>
      </c>
      <c r="O1977" s="37"/>
      <c r="P1977" s="35"/>
      <c r="Q1977" s="33"/>
      <c r="R1977" s="34"/>
    </row>
    <row r="1978" spans="1:18" ht="15.75" customHeight="1" x14ac:dyDescent="0.3">
      <c r="A1978" s="22"/>
      <c r="B1978" s="27" t="s">
        <v>30</v>
      </c>
      <c r="C1978" s="27">
        <v>1197831</v>
      </c>
      <c r="D1978" s="28">
        <v>44321</v>
      </c>
      <c r="E1978" s="27" t="s">
        <v>31</v>
      </c>
      <c r="F1978" s="27" t="s">
        <v>85</v>
      </c>
      <c r="G1978" s="27" t="s">
        <v>86</v>
      </c>
      <c r="H1978" s="27" t="s">
        <v>28</v>
      </c>
      <c r="I1978" s="29">
        <v>0.5</v>
      </c>
      <c r="J1978" s="30">
        <v>4000</v>
      </c>
      <c r="K1978" s="31">
        <f t="shared" si="14"/>
        <v>2000</v>
      </c>
      <c r="L1978" s="31">
        <f t="shared" si="15"/>
        <v>600</v>
      </c>
      <c r="M1978" s="32">
        <v>0.3</v>
      </c>
      <c r="O1978" s="37"/>
      <c r="P1978" s="35"/>
      <c r="Q1978" s="33"/>
      <c r="R1978" s="34"/>
    </row>
    <row r="1979" spans="1:18" ht="15.75" customHeight="1" x14ac:dyDescent="0.3">
      <c r="A1979" s="22"/>
      <c r="B1979" s="27" t="s">
        <v>30</v>
      </c>
      <c r="C1979" s="27">
        <v>1197831</v>
      </c>
      <c r="D1979" s="28">
        <v>44321</v>
      </c>
      <c r="E1979" s="27" t="s">
        <v>31</v>
      </c>
      <c r="F1979" s="27" t="s">
        <v>85</v>
      </c>
      <c r="G1979" s="27" t="s">
        <v>86</v>
      </c>
      <c r="H1979" s="27" t="s">
        <v>29</v>
      </c>
      <c r="I1979" s="29">
        <v>0.45</v>
      </c>
      <c r="J1979" s="30">
        <v>7500</v>
      </c>
      <c r="K1979" s="31">
        <f t="shared" si="14"/>
        <v>3375</v>
      </c>
      <c r="L1979" s="31">
        <f t="shared" si="15"/>
        <v>1687.5</v>
      </c>
      <c r="M1979" s="32">
        <v>0.5</v>
      </c>
      <c r="O1979" s="37"/>
      <c r="P1979" s="35"/>
      <c r="Q1979" s="33"/>
      <c r="R1979" s="34"/>
    </row>
    <row r="1980" spans="1:18" ht="15.75" customHeight="1" x14ac:dyDescent="0.3">
      <c r="A1980" s="22"/>
      <c r="B1980" s="27" t="s">
        <v>30</v>
      </c>
      <c r="C1980" s="27">
        <v>1197831</v>
      </c>
      <c r="D1980" s="28">
        <v>44351</v>
      </c>
      <c r="E1980" s="27" t="s">
        <v>31</v>
      </c>
      <c r="F1980" s="27" t="s">
        <v>85</v>
      </c>
      <c r="G1980" s="27" t="s">
        <v>86</v>
      </c>
      <c r="H1980" s="27" t="s">
        <v>24</v>
      </c>
      <c r="I1980" s="29">
        <v>0.45</v>
      </c>
      <c r="J1980" s="30">
        <v>7500</v>
      </c>
      <c r="K1980" s="31">
        <f t="shared" si="14"/>
        <v>3375</v>
      </c>
      <c r="L1980" s="31">
        <f t="shared" si="15"/>
        <v>1181.25</v>
      </c>
      <c r="M1980" s="32">
        <v>0.35</v>
      </c>
      <c r="O1980" s="37"/>
      <c r="P1980" s="35"/>
      <c r="Q1980" s="33"/>
      <c r="R1980" s="34"/>
    </row>
    <row r="1981" spans="1:18" ht="15.75" customHeight="1" x14ac:dyDescent="0.3">
      <c r="A1981" s="22"/>
      <c r="B1981" s="27" t="s">
        <v>30</v>
      </c>
      <c r="C1981" s="27">
        <v>1197831</v>
      </c>
      <c r="D1981" s="28">
        <v>44351</v>
      </c>
      <c r="E1981" s="27" t="s">
        <v>31</v>
      </c>
      <c r="F1981" s="27" t="s">
        <v>85</v>
      </c>
      <c r="G1981" s="27" t="s">
        <v>86</v>
      </c>
      <c r="H1981" s="27" t="s">
        <v>25</v>
      </c>
      <c r="I1981" s="29">
        <v>0.5</v>
      </c>
      <c r="J1981" s="30">
        <v>7500</v>
      </c>
      <c r="K1981" s="31">
        <f t="shared" si="14"/>
        <v>3750</v>
      </c>
      <c r="L1981" s="31">
        <f t="shared" si="15"/>
        <v>1312.5</v>
      </c>
      <c r="M1981" s="32">
        <v>0.35</v>
      </c>
      <c r="O1981" s="37"/>
      <c r="P1981" s="35"/>
      <c r="Q1981" s="33"/>
      <c r="R1981" s="34"/>
    </row>
    <row r="1982" spans="1:18" ht="15.75" customHeight="1" x14ac:dyDescent="0.3">
      <c r="A1982" s="22"/>
      <c r="B1982" s="27" t="s">
        <v>30</v>
      </c>
      <c r="C1982" s="27">
        <v>1197831</v>
      </c>
      <c r="D1982" s="28">
        <v>44351</v>
      </c>
      <c r="E1982" s="27" t="s">
        <v>31</v>
      </c>
      <c r="F1982" s="27" t="s">
        <v>85</v>
      </c>
      <c r="G1982" s="27" t="s">
        <v>86</v>
      </c>
      <c r="H1982" s="27" t="s">
        <v>26</v>
      </c>
      <c r="I1982" s="29">
        <v>0.5</v>
      </c>
      <c r="J1982" s="30">
        <v>6000</v>
      </c>
      <c r="K1982" s="31">
        <f t="shared" si="14"/>
        <v>3000</v>
      </c>
      <c r="L1982" s="31">
        <f t="shared" si="15"/>
        <v>1050</v>
      </c>
      <c r="M1982" s="32">
        <v>0.35</v>
      </c>
      <c r="O1982" s="37"/>
      <c r="P1982" s="35"/>
      <c r="Q1982" s="33"/>
      <c r="R1982" s="34"/>
    </row>
    <row r="1983" spans="1:18" ht="15.75" customHeight="1" x14ac:dyDescent="0.3">
      <c r="A1983" s="22"/>
      <c r="B1983" s="27" t="s">
        <v>30</v>
      </c>
      <c r="C1983" s="27">
        <v>1197831</v>
      </c>
      <c r="D1983" s="28">
        <v>44351</v>
      </c>
      <c r="E1983" s="27" t="s">
        <v>31</v>
      </c>
      <c r="F1983" s="27" t="s">
        <v>85</v>
      </c>
      <c r="G1983" s="27" t="s">
        <v>86</v>
      </c>
      <c r="H1983" s="27" t="s">
        <v>27</v>
      </c>
      <c r="I1983" s="29">
        <v>0.5</v>
      </c>
      <c r="J1983" s="30">
        <v>5500</v>
      </c>
      <c r="K1983" s="31">
        <f t="shared" si="14"/>
        <v>2750</v>
      </c>
      <c r="L1983" s="31">
        <f t="shared" si="15"/>
        <v>1237.5</v>
      </c>
      <c r="M1983" s="32">
        <v>0.45</v>
      </c>
      <c r="O1983" s="37"/>
      <c r="P1983" s="35"/>
      <c r="Q1983" s="33"/>
      <c r="R1983" s="34"/>
    </row>
    <row r="1984" spans="1:18" ht="15.75" customHeight="1" x14ac:dyDescent="0.3">
      <c r="A1984" s="22"/>
      <c r="B1984" s="27" t="s">
        <v>30</v>
      </c>
      <c r="C1984" s="27">
        <v>1197831</v>
      </c>
      <c r="D1984" s="28">
        <v>44351</v>
      </c>
      <c r="E1984" s="27" t="s">
        <v>31</v>
      </c>
      <c r="F1984" s="27" t="s">
        <v>85</v>
      </c>
      <c r="G1984" s="27" t="s">
        <v>86</v>
      </c>
      <c r="H1984" s="27" t="s">
        <v>28</v>
      </c>
      <c r="I1984" s="29">
        <v>0.55000000000000004</v>
      </c>
      <c r="J1984" s="30">
        <v>4500</v>
      </c>
      <c r="K1984" s="31">
        <f t="shared" si="14"/>
        <v>2475</v>
      </c>
      <c r="L1984" s="31">
        <f t="shared" si="15"/>
        <v>742.5</v>
      </c>
      <c r="M1984" s="32">
        <v>0.3</v>
      </c>
      <c r="O1984" s="37"/>
      <c r="P1984" s="35"/>
      <c r="Q1984" s="33"/>
      <c r="R1984" s="34"/>
    </row>
    <row r="1985" spans="1:18" ht="15.75" customHeight="1" x14ac:dyDescent="0.3">
      <c r="A1985" s="22"/>
      <c r="B1985" s="27" t="s">
        <v>30</v>
      </c>
      <c r="C1985" s="27">
        <v>1197831</v>
      </c>
      <c r="D1985" s="28">
        <v>44351</v>
      </c>
      <c r="E1985" s="27" t="s">
        <v>31</v>
      </c>
      <c r="F1985" s="27" t="s">
        <v>85</v>
      </c>
      <c r="G1985" s="27" t="s">
        <v>86</v>
      </c>
      <c r="H1985" s="27" t="s">
        <v>29</v>
      </c>
      <c r="I1985" s="29">
        <v>0.60000000000000009</v>
      </c>
      <c r="J1985" s="30">
        <v>8250</v>
      </c>
      <c r="K1985" s="31">
        <f t="shared" si="14"/>
        <v>4950.0000000000009</v>
      </c>
      <c r="L1985" s="31">
        <f t="shared" si="15"/>
        <v>2475.0000000000005</v>
      </c>
      <c r="M1985" s="32">
        <v>0.5</v>
      </c>
      <c r="O1985" s="37"/>
      <c r="P1985" s="35"/>
      <c r="Q1985" s="33"/>
      <c r="R1985" s="34"/>
    </row>
    <row r="1986" spans="1:18" ht="15.75" customHeight="1" x14ac:dyDescent="0.3">
      <c r="A1986" s="22"/>
      <c r="B1986" s="27" t="s">
        <v>30</v>
      </c>
      <c r="C1986" s="27">
        <v>1197831</v>
      </c>
      <c r="D1986" s="28">
        <v>44383</v>
      </c>
      <c r="E1986" s="27" t="s">
        <v>31</v>
      </c>
      <c r="F1986" s="27" t="s">
        <v>85</v>
      </c>
      <c r="G1986" s="27" t="s">
        <v>86</v>
      </c>
      <c r="H1986" s="27" t="s">
        <v>24</v>
      </c>
      <c r="I1986" s="29">
        <v>0.5</v>
      </c>
      <c r="J1986" s="30">
        <v>7750</v>
      </c>
      <c r="K1986" s="31">
        <f t="shared" si="14"/>
        <v>3875</v>
      </c>
      <c r="L1986" s="31">
        <f t="shared" si="15"/>
        <v>1549.9999999999998</v>
      </c>
      <c r="M1986" s="32">
        <v>0.39999999999999997</v>
      </c>
      <c r="O1986" s="37"/>
      <c r="P1986" s="35"/>
      <c r="Q1986" s="33"/>
      <c r="R1986" s="34"/>
    </row>
    <row r="1987" spans="1:18" ht="15.75" customHeight="1" x14ac:dyDescent="0.3">
      <c r="A1987" s="22"/>
      <c r="B1987" s="27" t="s">
        <v>30</v>
      </c>
      <c r="C1987" s="27">
        <v>1197831</v>
      </c>
      <c r="D1987" s="28">
        <v>44383</v>
      </c>
      <c r="E1987" s="27" t="s">
        <v>31</v>
      </c>
      <c r="F1987" s="27" t="s">
        <v>85</v>
      </c>
      <c r="G1987" s="27" t="s">
        <v>86</v>
      </c>
      <c r="H1987" s="27" t="s">
        <v>25</v>
      </c>
      <c r="I1987" s="29">
        <v>0.55000000000000004</v>
      </c>
      <c r="J1987" s="30">
        <v>7750</v>
      </c>
      <c r="K1987" s="31">
        <f t="shared" si="14"/>
        <v>4262.5</v>
      </c>
      <c r="L1987" s="31">
        <f t="shared" si="15"/>
        <v>1704.9999999999998</v>
      </c>
      <c r="M1987" s="32">
        <v>0.39999999999999997</v>
      </c>
      <c r="O1987" s="37"/>
      <c r="P1987" s="35"/>
      <c r="Q1987" s="33"/>
      <c r="R1987" s="34"/>
    </row>
    <row r="1988" spans="1:18" ht="15.75" customHeight="1" x14ac:dyDescent="0.3">
      <c r="A1988" s="22"/>
      <c r="B1988" s="27" t="s">
        <v>30</v>
      </c>
      <c r="C1988" s="27">
        <v>1197831</v>
      </c>
      <c r="D1988" s="28">
        <v>44383</v>
      </c>
      <c r="E1988" s="27" t="s">
        <v>31</v>
      </c>
      <c r="F1988" s="27" t="s">
        <v>85</v>
      </c>
      <c r="G1988" s="27" t="s">
        <v>86</v>
      </c>
      <c r="H1988" s="27" t="s">
        <v>26</v>
      </c>
      <c r="I1988" s="29">
        <v>0.5</v>
      </c>
      <c r="J1988" s="30">
        <v>9250</v>
      </c>
      <c r="K1988" s="31">
        <f t="shared" si="14"/>
        <v>4625</v>
      </c>
      <c r="L1988" s="31">
        <f t="shared" si="15"/>
        <v>1849.9999999999998</v>
      </c>
      <c r="M1988" s="32">
        <v>0.39999999999999997</v>
      </c>
      <c r="O1988" s="37"/>
      <c r="P1988" s="35"/>
      <c r="Q1988" s="33"/>
      <c r="R1988" s="34"/>
    </row>
    <row r="1989" spans="1:18" ht="15.75" customHeight="1" x14ac:dyDescent="0.3">
      <c r="A1989" s="22"/>
      <c r="B1989" s="27" t="s">
        <v>30</v>
      </c>
      <c r="C1989" s="27">
        <v>1197831</v>
      </c>
      <c r="D1989" s="28">
        <v>44383</v>
      </c>
      <c r="E1989" s="27" t="s">
        <v>31</v>
      </c>
      <c r="F1989" s="27" t="s">
        <v>85</v>
      </c>
      <c r="G1989" s="27" t="s">
        <v>86</v>
      </c>
      <c r="H1989" s="27" t="s">
        <v>27</v>
      </c>
      <c r="I1989" s="29">
        <v>0.5</v>
      </c>
      <c r="J1989" s="30">
        <v>5250</v>
      </c>
      <c r="K1989" s="31">
        <f t="shared" si="14"/>
        <v>2625</v>
      </c>
      <c r="L1989" s="31">
        <f t="shared" si="15"/>
        <v>1312.5</v>
      </c>
      <c r="M1989" s="32">
        <v>0.5</v>
      </c>
      <c r="O1989" s="37"/>
      <c r="P1989" s="35"/>
      <c r="Q1989" s="33"/>
      <c r="R1989" s="34"/>
    </row>
    <row r="1990" spans="1:18" ht="15.75" customHeight="1" x14ac:dyDescent="0.3">
      <c r="A1990" s="22"/>
      <c r="B1990" s="27" t="s">
        <v>30</v>
      </c>
      <c r="C1990" s="27">
        <v>1197831</v>
      </c>
      <c r="D1990" s="28">
        <v>44383</v>
      </c>
      <c r="E1990" s="27" t="s">
        <v>31</v>
      </c>
      <c r="F1990" s="27" t="s">
        <v>85</v>
      </c>
      <c r="G1990" s="27" t="s">
        <v>86</v>
      </c>
      <c r="H1990" s="27" t="s">
        <v>28</v>
      </c>
      <c r="I1990" s="29">
        <v>0.55000000000000004</v>
      </c>
      <c r="J1990" s="30">
        <v>5250</v>
      </c>
      <c r="K1990" s="31">
        <f t="shared" si="14"/>
        <v>2887.5000000000005</v>
      </c>
      <c r="L1990" s="31">
        <f t="shared" si="15"/>
        <v>1010.6250000000001</v>
      </c>
      <c r="M1990" s="32">
        <v>0.35</v>
      </c>
      <c r="O1990" s="37"/>
      <c r="P1990" s="35"/>
      <c r="Q1990" s="33"/>
      <c r="R1990" s="34"/>
    </row>
    <row r="1991" spans="1:18" ht="15.75" customHeight="1" x14ac:dyDescent="0.3">
      <c r="A1991" s="22"/>
      <c r="B1991" s="27" t="s">
        <v>30</v>
      </c>
      <c r="C1991" s="27">
        <v>1197831</v>
      </c>
      <c r="D1991" s="28">
        <v>44383</v>
      </c>
      <c r="E1991" s="27" t="s">
        <v>31</v>
      </c>
      <c r="F1991" s="27" t="s">
        <v>85</v>
      </c>
      <c r="G1991" s="27" t="s">
        <v>86</v>
      </c>
      <c r="H1991" s="27" t="s">
        <v>29</v>
      </c>
      <c r="I1991" s="29">
        <v>0.65</v>
      </c>
      <c r="J1991" s="30">
        <v>8000</v>
      </c>
      <c r="K1991" s="31">
        <f t="shared" si="14"/>
        <v>5200</v>
      </c>
      <c r="L1991" s="31">
        <f t="shared" si="15"/>
        <v>2860.0000000000005</v>
      </c>
      <c r="M1991" s="32">
        <v>0.55000000000000004</v>
      </c>
      <c r="O1991" s="37"/>
      <c r="P1991" s="35"/>
      <c r="Q1991" s="33"/>
      <c r="R1991" s="34"/>
    </row>
    <row r="1992" spans="1:18" ht="15.75" customHeight="1" x14ac:dyDescent="0.3">
      <c r="A1992" s="22"/>
      <c r="B1992" s="27" t="s">
        <v>30</v>
      </c>
      <c r="C1992" s="27">
        <v>1197831</v>
      </c>
      <c r="D1992" s="28">
        <v>44416</v>
      </c>
      <c r="E1992" s="27" t="s">
        <v>31</v>
      </c>
      <c r="F1992" s="27" t="s">
        <v>85</v>
      </c>
      <c r="G1992" s="27" t="s">
        <v>86</v>
      </c>
      <c r="H1992" s="27" t="s">
        <v>24</v>
      </c>
      <c r="I1992" s="29">
        <v>0.5</v>
      </c>
      <c r="J1992" s="30">
        <v>7500</v>
      </c>
      <c r="K1992" s="31">
        <f t="shared" si="14"/>
        <v>3750</v>
      </c>
      <c r="L1992" s="31">
        <f t="shared" si="15"/>
        <v>1499.9999999999998</v>
      </c>
      <c r="M1992" s="32">
        <v>0.39999999999999997</v>
      </c>
      <c r="O1992" s="37"/>
      <c r="P1992" s="35"/>
      <c r="Q1992" s="33"/>
      <c r="R1992" s="34"/>
    </row>
    <row r="1993" spans="1:18" ht="15.75" customHeight="1" x14ac:dyDescent="0.3">
      <c r="A1993" s="22"/>
      <c r="B1993" s="27" t="s">
        <v>30</v>
      </c>
      <c r="C1993" s="27">
        <v>1197831</v>
      </c>
      <c r="D1993" s="28">
        <v>44416</v>
      </c>
      <c r="E1993" s="27" t="s">
        <v>31</v>
      </c>
      <c r="F1993" s="27" t="s">
        <v>85</v>
      </c>
      <c r="G1993" s="27" t="s">
        <v>86</v>
      </c>
      <c r="H1993" s="27" t="s">
        <v>25</v>
      </c>
      <c r="I1993" s="29">
        <v>0.55000000000000004</v>
      </c>
      <c r="J1993" s="30">
        <v>7500</v>
      </c>
      <c r="K1993" s="31">
        <f t="shared" si="14"/>
        <v>4125</v>
      </c>
      <c r="L1993" s="31">
        <f t="shared" si="15"/>
        <v>1649.9999999999998</v>
      </c>
      <c r="M1993" s="32">
        <v>0.39999999999999997</v>
      </c>
      <c r="O1993" s="37"/>
      <c r="P1993" s="35"/>
      <c r="Q1993" s="33"/>
      <c r="R1993" s="34"/>
    </row>
    <row r="1994" spans="1:18" ht="15.75" customHeight="1" x14ac:dyDescent="0.3">
      <c r="A1994" s="22"/>
      <c r="B1994" s="27" t="s">
        <v>30</v>
      </c>
      <c r="C1994" s="27">
        <v>1197831</v>
      </c>
      <c r="D1994" s="28">
        <v>44416</v>
      </c>
      <c r="E1994" s="27" t="s">
        <v>31</v>
      </c>
      <c r="F1994" s="27" t="s">
        <v>85</v>
      </c>
      <c r="G1994" s="27" t="s">
        <v>86</v>
      </c>
      <c r="H1994" s="27" t="s">
        <v>26</v>
      </c>
      <c r="I1994" s="29">
        <v>0.5</v>
      </c>
      <c r="J1994" s="30">
        <v>9250</v>
      </c>
      <c r="K1994" s="31">
        <f t="shared" si="14"/>
        <v>4625</v>
      </c>
      <c r="L1994" s="31">
        <f t="shared" si="15"/>
        <v>1849.9999999999998</v>
      </c>
      <c r="M1994" s="32">
        <v>0.39999999999999997</v>
      </c>
      <c r="O1994" s="37"/>
      <c r="P1994" s="35"/>
      <c r="Q1994" s="33"/>
      <c r="R1994" s="34"/>
    </row>
    <row r="1995" spans="1:18" ht="15.75" customHeight="1" x14ac:dyDescent="0.3">
      <c r="A1995" s="22"/>
      <c r="B1995" s="27" t="s">
        <v>30</v>
      </c>
      <c r="C1995" s="27">
        <v>1197831</v>
      </c>
      <c r="D1995" s="28">
        <v>44416</v>
      </c>
      <c r="E1995" s="27" t="s">
        <v>31</v>
      </c>
      <c r="F1995" s="27" t="s">
        <v>85</v>
      </c>
      <c r="G1995" s="27" t="s">
        <v>86</v>
      </c>
      <c r="H1995" s="27" t="s">
        <v>27</v>
      </c>
      <c r="I1995" s="29">
        <v>0.5</v>
      </c>
      <c r="J1995" s="30">
        <v>4750</v>
      </c>
      <c r="K1995" s="31">
        <f t="shared" si="14"/>
        <v>2375</v>
      </c>
      <c r="L1995" s="31">
        <f t="shared" si="15"/>
        <v>1187.5</v>
      </c>
      <c r="M1995" s="32">
        <v>0.5</v>
      </c>
      <c r="O1995" s="37"/>
      <c r="P1995" s="35"/>
      <c r="Q1995" s="33"/>
      <c r="R1995" s="34"/>
    </row>
    <row r="1996" spans="1:18" ht="15.75" customHeight="1" x14ac:dyDescent="0.3">
      <c r="A1996" s="22"/>
      <c r="B1996" s="27" t="s">
        <v>30</v>
      </c>
      <c r="C1996" s="27">
        <v>1197831</v>
      </c>
      <c r="D1996" s="28">
        <v>44416</v>
      </c>
      <c r="E1996" s="27" t="s">
        <v>31</v>
      </c>
      <c r="F1996" s="27" t="s">
        <v>85</v>
      </c>
      <c r="G1996" s="27" t="s">
        <v>86</v>
      </c>
      <c r="H1996" s="27" t="s">
        <v>28</v>
      </c>
      <c r="I1996" s="29">
        <v>0.55000000000000004</v>
      </c>
      <c r="J1996" s="30">
        <v>4750</v>
      </c>
      <c r="K1996" s="31">
        <f t="shared" si="14"/>
        <v>2612.5</v>
      </c>
      <c r="L1996" s="31">
        <f t="shared" si="15"/>
        <v>914.37499999999989</v>
      </c>
      <c r="M1996" s="32">
        <v>0.35</v>
      </c>
      <c r="O1996" s="37"/>
      <c r="P1996" s="35"/>
      <c r="Q1996" s="33"/>
      <c r="R1996" s="34"/>
    </row>
    <row r="1997" spans="1:18" ht="15.75" customHeight="1" x14ac:dyDescent="0.3">
      <c r="A1997" s="22"/>
      <c r="B1997" s="27" t="s">
        <v>30</v>
      </c>
      <c r="C1997" s="27">
        <v>1197831</v>
      </c>
      <c r="D1997" s="28">
        <v>44416</v>
      </c>
      <c r="E1997" s="27" t="s">
        <v>31</v>
      </c>
      <c r="F1997" s="27" t="s">
        <v>85</v>
      </c>
      <c r="G1997" s="27" t="s">
        <v>86</v>
      </c>
      <c r="H1997" s="27" t="s">
        <v>29</v>
      </c>
      <c r="I1997" s="29">
        <v>0.6</v>
      </c>
      <c r="J1997" s="30">
        <v>7250</v>
      </c>
      <c r="K1997" s="31">
        <f t="shared" si="14"/>
        <v>4350</v>
      </c>
      <c r="L1997" s="31">
        <f t="shared" si="15"/>
        <v>2392.5</v>
      </c>
      <c r="M1997" s="32">
        <v>0.55000000000000004</v>
      </c>
      <c r="O1997" s="37"/>
      <c r="P1997" s="35"/>
      <c r="Q1997" s="33"/>
      <c r="R1997" s="34"/>
    </row>
    <row r="1998" spans="1:18" ht="15.75" customHeight="1" x14ac:dyDescent="0.3">
      <c r="A1998" s="22"/>
      <c r="B1998" s="27" t="s">
        <v>30</v>
      </c>
      <c r="C1998" s="27">
        <v>1197831</v>
      </c>
      <c r="D1998" s="28">
        <v>44444</v>
      </c>
      <c r="E1998" s="27" t="s">
        <v>31</v>
      </c>
      <c r="F1998" s="27" t="s">
        <v>85</v>
      </c>
      <c r="G1998" s="27" t="s">
        <v>86</v>
      </c>
      <c r="H1998" s="27" t="s">
        <v>24</v>
      </c>
      <c r="I1998" s="29">
        <v>0.55000000000000004</v>
      </c>
      <c r="J1998" s="30">
        <v>6750</v>
      </c>
      <c r="K1998" s="31">
        <f t="shared" si="14"/>
        <v>3712.5000000000005</v>
      </c>
      <c r="L1998" s="31">
        <f t="shared" si="15"/>
        <v>1485</v>
      </c>
      <c r="M1998" s="32">
        <v>0.39999999999999997</v>
      </c>
      <c r="O1998" s="37"/>
      <c r="P1998" s="35"/>
      <c r="Q1998" s="33"/>
      <c r="R1998" s="34"/>
    </row>
    <row r="1999" spans="1:18" ht="15.75" customHeight="1" x14ac:dyDescent="0.3">
      <c r="A1999" s="22"/>
      <c r="B1999" s="27" t="s">
        <v>30</v>
      </c>
      <c r="C1999" s="27">
        <v>1197831</v>
      </c>
      <c r="D1999" s="28">
        <v>44444</v>
      </c>
      <c r="E1999" s="27" t="s">
        <v>31</v>
      </c>
      <c r="F1999" s="27" t="s">
        <v>85</v>
      </c>
      <c r="G1999" s="27" t="s">
        <v>86</v>
      </c>
      <c r="H1999" s="27" t="s">
        <v>25</v>
      </c>
      <c r="I1999" s="29">
        <v>0.55000000000000004</v>
      </c>
      <c r="J1999" s="30">
        <v>6250</v>
      </c>
      <c r="K1999" s="31">
        <f t="shared" si="14"/>
        <v>3437.5000000000005</v>
      </c>
      <c r="L1999" s="31">
        <f t="shared" si="15"/>
        <v>1375</v>
      </c>
      <c r="M1999" s="32">
        <v>0.39999999999999997</v>
      </c>
      <c r="O1999" s="37"/>
      <c r="P1999" s="35"/>
      <c r="Q1999" s="33"/>
      <c r="R1999" s="34"/>
    </row>
    <row r="2000" spans="1:18" ht="15.75" customHeight="1" x14ac:dyDescent="0.3">
      <c r="A2000" s="22"/>
      <c r="B2000" s="27" t="s">
        <v>30</v>
      </c>
      <c r="C2000" s="27">
        <v>1197831</v>
      </c>
      <c r="D2000" s="28">
        <v>44444</v>
      </c>
      <c r="E2000" s="27" t="s">
        <v>31</v>
      </c>
      <c r="F2000" s="27" t="s">
        <v>85</v>
      </c>
      <c r="G2000" s="27" t="s">
        <v>86</v>
      </c>
      <c r="H2000" s="27" t="s">
        <v>26</v>
      </c>
      <c r="I2000" s="29">
        <v>0.6</v>
      </c>
      <c r="J2000" s="30">
        <v>6750</v>
      </c>
      <c r="K2000" s="31">
        <f t="shared" si="14"/>
        <v>4050</v>
      </c>
      <c r="L2000" s="31">
        <f t="shared" si="15"/>
        <v>1619.9999999999998</v>
      </c>
      <c r="M2000" s="32">
        <v>0.39999999999999997</v>
      </c>
      <c r="O2000" s="37"/>
      <c r="P2000" s="35"/>
      <c r="Q2000" s="33"/>
      <c r="R2000" s="34"/>
    </row>
    <row r="2001" spans="1:18" ht="15.75" customHeight="1" x14ac:dyDescent="0.3">
      <c r="A2001" s="22"/>
      <c r="B2001" s="27" t="s">
        <v>30</v>
      </c>
      <c r="C2001" s="27">
        <v>1197831</v>
      </c>
      <c r="D2001" s="28">
        <v>44444</v>
      </c>
      <c r="E2001" s="27" t="s">
        <v>31</v>
      </c>
      <c r="F2001" s="27" t="s">
        <v>85</v>
      </c>
      <c r="G2001" s="27" t="s">
        <v>86</v>
      </c>
      <c r="H2001" s="27" t="s">
        <v>27</v>
      </c>
      <c r="I2001" s="29">
        <v>0.6</v>
      </c>
      <c r="J2001" s="30">
        <v>4000</v>
      </c>
      <c r="K2001" s="31">
        <f t="shared" si="14"/>
        <v>2400</v>
      </c>
      <c r="L2001" s="31">
        <f t="shared" si="15"/>
        <v>1200</v>
      </c>
      <c r="M2001" s="32">
        <v>0.5</v>
      </c>
      <c r="O2001" s="37"/>
      <c r="P2001" s="35"/>
      <c r="Q2001" s="33"/>
      <c r="R2001" s="34"/>
    </row>
    <row r="2002" spans="1:18" ht="15.75" customHeight="1" x14ac:dyDescent="0.3">
      <c r="A2002" s="22"/>
      <c r="B2002" s="27" t="s">
        <v>30</v>
      </c>
      <c r="C2002" s="27">
        <v>1197831</v>
      </c>
      <c r="D2002" s="28">
        <v>44444</v>
      </c>
      <c r="E2002" s="27" t="s">
        <v>31</v>
      </c>
      <c r="F2002" s="27" t="s">
        <v>85</v>
      </c>
      <c r="G2002" s="27" t="s">
        <v>86</v>
      </c>
      <c r="H2002" s="27" t="s">
        <v>28</v>
      </c>
      <c r="I2002" s="29">
        <v>0.55000000000000004</v>
      </c>
      <c r="J2002" s="30">
        <v>4000</v>
      </c>
      <c r="K2002" s="31">
        <f t="shared" si="14"/>
        <v>2200</v>
      </c>
      <c r="L2002" s="31">
        <f t="shared" si="15"/>
        <v>770</v>
      </c>
      <c r="M2002" s="32">
        <v>0.35</v>
      </c>
      <c r="O2002" s="37"/>
      <c r="P2002" s="35"/>
      <c r="Q2002" s="33"/>
      <c r="R2002" s="34"/>
    </row>
    <row r="2003" spans="1:18" ht="15.75" customHeight="1" x14ac:dyDescent="0.3">
      <c r="A2003" s="22"/>
      <c r="B2003" s="27" t="s">
        <v>30</v>
      </c>
      <c r="C2003" s="27">
        <v>1197831</v>
      </c>
      <c r="D2003" s="28">
        <v>44444</v>
      </c>
      <c r="E2003" s="27" t="s">
        <v>31</v>
      </c>
      <c r="F2003" s="27" t="s">
        <v>85</v>
      </c>
      <c r="G2003" s="27" t="s">
        <v>86</v>
      </c>
      <c r="H2003" s="27" t="s">
        <v>29</v>
      </c>
      <c r="I2003" s="29">
        <v>0.5</v>
      </c>
      <c r="J2003" s="30">
        <v>6250</v>
      </c>
      <c r="K2003" s="31">
        <f t="shared" si="14"/>
        <v>3125</v>
      </c>
      <c r="L2003" s="31">
        <f t="shared" si="15"/>
        <v>1718.7500000000002</v>
      </c>
      <c r="M2003" s="32">
        <v>0.55000000000000004</v>
      </c>
      <c r="O2003" s="37"/>
      <c r="P2003" s="35"/>
      <c r="Q2003" s="33"/>
      <c r="R2003" s="34"/>
    </row>
    <row r="2004" spans="1:18" ht="15.75" customHeight="1" x14ac:dyDescent="0.3">
      <c r="A2004" s="22"/>
      <c r="B2004" s="27" t="s">
        <v>30</v>
      </c>
      <c r="C2004" s="27">
        <v>1197831</v>
      </c>
      <c r="D2004" s="28">
        <v>44473</v>
      </c>
      <c r="E2004" s="27" t="s">
        <v>31</v>
      </c>
      <c r="F2004" s="27" t="s">
        <v>85</v>
      </c>
      <c r="G2004" s="27" t="s">
        <v>86</v>
      </c>
      <c r="H2004" s="27" t="s">
        <v>24</v>
      </c>
      <c r="I2004" s="29">
        <v>0.4</v>
      </c>
      <c r="J2004" s="30">
        <v>5750</v>
      </c>
      <c r="K2004" s="31">
        <f t="shared" si="14"/>
        <v>2300</v>
      </c>
      <c r="L2004" s="31">
        <f t="shared" si="15"/>
        <v>919.99999999999989</v>
      </c>
      <c r="M2004" s="32">
        <v>0.39999999999999997</v>
      </c>
      <c r="O2004" s="37"/>
      <c r="P2004" s="35"/>
      <c r="Q2004" s="33"/>
      <c r="R2004" s="34"/>
    </row>
    <row r="2005" spans="1:18" ht="15.75" customHeight="1" x14ac:dyDescent="0.3">
      <c r="A2005" s="22"/>
      <c r="B2005" s="27" t="s">
        <v>30</v>
      </c>
      <c r="C2005" s="27">
        <v>1197831</v>
      </c>
      <c r="D2005" s="28">
        <v>44473</v>
      </c>
      <c r="E2005" s="27" t="s">
        <v>31</v>
      </c>
      <c r="F2005" s="27" t="s">
        <v>85</v>
      </c>
      <c r="G2005" s="27" t="s">
        <v>86</v>
      </c>
      <c r="H2005" s="27" t="s">
        <v>25</v>
      </c>
      <c r="I2005" s="29">
        <v>0.4</v>
      </c>
      <c r="J2005" s="30">
        <v>5750</v>
      </c>
      <c r="K2005" s="31">
        <f t="shared" si="14"/>
        <v>2300</v>
      </c>
      <c r="L2005" s="31">
        <f t="shared" si="15"/>
        <v>919.99999999999989</v>
      </c>
      <c r="M2005" s="32">
        <v>0.39999999999999997</v>
      </c>
      <c r="O2005" s="37"/>
      <c r="P2005" s="35"/>
      <c r="Q2005" s="33"/>
      <c r="R2005" s="34"/>
    </row>
    <row r="2006" spans="1:18" ht="15.75" customHeight="1" x14ac:dyDescent="0.3">
      <c r="A2006" s="22"/>
      <c r="B2006" s="27" t="s">
        <v>30</v>
      </c>
      <c r="C2006" s="27">
        <v>1197831</v>
      </c>
      <c r="D2006" s="28">
        <v>44473</v>
      </c>
      <c r="E2006" s="27" t="s">
        <v>31</v>
      </c>
      <c r="F2006" s="27" t="s">
        <v>85</v>
      </c>
      <c r="G2006" s="27" t="s">
        <v>86</v>
      </c>
      <c r="H2006" s="27" t="s">
        <v>26</v>
      </c>
      <c r="I2006" s="29">
        <v>0.45</v>
      </c>
      <c r="J2006" s="30">
        <v>5250</v>
      </c>
      <c r="K2006" s="31">
        <f t="shared" si="14"/>
        <v>2362.5</v>
      </c>
      <c r="L2006" s="31">
        <f t="shared" si="15"/>
        <v>944.99999999999989</v>
      </c>
      <c r="M2006" s="32">
        <v>0.39999999999999997</v>
      </c>
      <c r="O2006" s="37"/>
      <c r="P2006" s="35"/>
      <c r="Q2006" s="33"/>
      <c r="R2006" s="34"/>
    </row>
    <row r="2007" spans="1:18" ht="15.75" customHeight="1" x14ac:dyDescent="0.3">
      <c r="A2007" s="22"/>
      <c r="B2007" s="27" t="s">
        <v>30</v>
      </c>
      <c r="C2007" s="27">
        <v>1197831</v>
      </c>
      <c r="D2007" s="28">
        <v>44473</v>
      </c>
      <c r="E2007" s="27" t="s">
        <v>31</v>
      </c>
      <c r="F2007" s="27" t="s">
        <v>85</v>
      </c>
      <c r="G2007" s="27" t="s">
        <v>86</v>
      </c>
      <c r="H2007" s="27" t="s">
        <v>27</v>
      </c>
      <c r="I2007" s="29">
        <v>0.45</v>
      </c>
      <c r="J2007" s="30">
        <v>3750</v>
      </c>
      <c r="K2007" s="31">
        <f t="shared" si="14"/>
        <v>1687.5</v>
      </c>
      <c r="L2007" s="31">
        <f t="shared" si="15"/>
        <v>843.75</v>
      </c>
      <c r="M2007" s="32">
        <v>0.5</v>
      </c>
      <c r="O2007" s="37"/>
      <c r="P2007" s="35"/>
      <c r="Q2007" s="33"/>
      <c r="R2007" s="34"/>
    </row>
    <row r="2008" spans="1:18" ht="15.75" customHeight="1" x14ac:dyDescent="0.3">
      <c r="A2008" s="22"/>
      <c r="B2008" s="27" t="s">
        <v>30</v>
      </c>
      <c r="C2008" s="27">
        <v>1197831</v>
      </c>
      <c r="D2008" s="28">
        <v>44473</v>
      </c>
      <c r="E2008" s="27" t="s">
        <v>31</v>
      </c>
      <c r="F2008" s="27" t="s">
        <v>85</v>
      </c>
      <c r="G2008" s="27" t="s">
        <v>86</v>
      </c>
      <c r="H2008" s="27" t="s">
        <v>28</v>
      </c>
      <c r="I2008" s="29">
        <v>0.35000000000000003</v>
      </c>
      <c r="J2008" s="30">
        <v>3500</v>
      </c>
      <c r="K2008" s="31">
        <f t="shared" si="14"/>
        <v>1225.0000000000002</v>
      </c>
      <c r="L2008" s="31">
        <f t="shared" si="15"/>
        <v>428.75000000000006</v>
      </c>
      <c r="M2008" s="32">
        <v>0.35</v>
      </c>
      <c r="O2008" s="37"/>
      <c r="P2008" s="35"/>
      <c r="Q2008" s="33"/>
      <c r="R2008" s="34"/>
    </row>
    <row r="2009" spans="1:18" ht="15.75" customHeight="1" x14ac:dyDescent="0.3">
      <c r="A2009" s="22"/>
      <c r="B2009" s="27" t="s">
        <v>30</v>
      </c>
      <c r="C2009" s="27">
        <v>1197831</v>
      </c>
      <c r="D2009" s="28">
        <v>44473</v>
      </c>
      <c r="E2009" s="27" t="s">
        <v>31</v>
      </c>
      <c r="F2009" s="27" t="s">
        <v>85</v>
      </c>
      <c r="G2009" s="27" t="s">
        <v>86</v>
      </c>
      <c r="H2009" s="27" t="s">
        <v>29</v>
      </c>
      <c r="I2009" s="29">
        <v>0.45</v>
      </c>
      <c r="J2009" s="30">
        <v>5250</v>
      </c>
      <c r="K2009" s="31">
        <f t="shared" si="14"/>
        <v>2362.5</v>
      </c>
      <c r="L2009" s="31">
        <f t="shared" si="15"/>
        <v>1299.375</v>
      </c>
      <c r="M2009" s="32">
        <v>0.55000000000000004</v>
      </c>
      <c r="O2009" s="37"/>
      <c r="P2009" s="35"/>
      <c r="Q2009" s="33"/>
      <c r="R2009" s="34"/>
    </row>
    <row r="2010" spans="1:18" ht="15.75" customHeight="1" x14ac:dyDescent="0.3">
      <c r="A2010" s="22"/>
      <c r="B2010" s="27" t="s">
        <v>30</v>
      </c>
      <c r="C2010" s="27">
        <v>1197831</v>
      </c>
      <c r="D2010" s="28">
        <v>44505</v>
      </c>
      <c r="E2010" s="27" t="s">
        <v>31</v>
      </c>
      <c r="F2010" s="27" t="s">
        <v>85</v>
      </c>
      <c r="G2010" s="27" t="s">
        <v>86</v>
      </c>
      <c r="H2010" s="27" t="s">
        <v>24</v>
      </c>
      <c r="I2010" s="29">
        <v>0.35000000000000003</v>
      </c>
      <c r="J2010" s="30">
        <v>6750</v>
      </c>
      <c r="K2010" s="31">
        <f t="shared" si="14"/>
        <v>2362.5</v>
      </c>
      <c r="L2010" s="31">
        <f t="shared" si="15"/>
        <v>944.99999999999989</v>
      </c>
      <c r="M2010" s="32">
        <v>0.39999999999999997</v>
      </c>
      <c r="O2010" s="37"/>
      <c r="P2010" s="35"/>
      <c r="Q2010" s="33"/>
      <c r="R2010" s="34"/>
    </row>
    <row r="2011" spans="1:18" ht="15.75" customHeight="1" x14ac:dyDescent="0.3">
      <c r="A2011" s="22"/>
      <c r="B2011" s="27" t="s">
        <v>30</v>
      </c>
      <c r="C2011" s="27">
        <v>1197831</v>
      </c>
      <c r="D2011" s="28">
        <v>44505</v>
      </c>
      <c r="E2011" s="27" t="s">
        <v>31</v>
      </c>
      <c r="F2011" s="27" t="s">
        <v>85</v>
      </c>
      <c r="G2011" s="27" t="s">
        <v>86</v>
      </c>
      <c r="H2011" s="27" t="s">
        <v>25</v>
      </c>
      <c r="I2011" s="29">
        <v>0.35000000000000003</v>
      </c>
      <c r="J2011" s="30">
        <v>6750</v>
      </c>
      <c r="K2011" s="31">
        <f t="shared" si="14"/>
        <v>2362.5</v>
      </c>
      <c r="L2011" s="31">
        <f t="shared" si="15"/>
        <v>944.99999999999989</v>
      </c>
      <c r="M2011" s="32">
        <v>0.39999999999999997</v>
      </c>
      <c r="O2011" s="37"/>
      <c r="P2011" s="35"/>
      <c r="Q2011" s="33"/>
      <c r="R2011" s="34"/>
    </row>
    <row r="2012" spans="1:18" ht="15.75" customHeight="1" x14ac:dyDescent="0.3">
      <c r="A2012" s="22"/>
      <c r="B2012" s="27" t="s">
        <v>30</v>
      </c>
      <c r="C2012" s="27">
        <v>1197831</v>
      </c>
      <c r="D2012" s="28">
        <v>44505</v>
      </c>
      <c r="E2012" s="27" t="s">
        <v>31</v>
      </c>
      <c r="F2012" s="27" t="s">
        <v>85</v>
      </c>
      <c r="G2012" s="27" t="s">
        <v>86</v>
      </c>
      <c r="H2012" s="27" t="s">
        <v>26</v>
      </c>
      <c r="I2012" s="29">
        <v>0.6</v>
      </c>
      <c r="J2012" s="30">
        <v>6000</v>
      </c>
      <c r="K2012" s="31">
        <f t="shared" si="14"/>
        <v>3600</v>
      </c>
      <c r="L2012" s="31">
        <f t="shared" si="15"/>
        <v>1439.9999999999998</v>
      </c>
      <c r="M2012" s="32">
        <v>0.39999999999999997</v>
      </c>
      <c r="O2012" s="37"/>
      <c r="P2012" s="35"/>
      <c r="Q2012" s="33"/>
      <c r="R2012" s="34"/>
    </row>
    <row r="2013" spans="1:18" ht="15.75" customHeight="1" x14ac:dyDescent="0.3">
      <c r="A2013" s="22"/>
      <c r="B2013" s="27" t="s">
        <v>30</v>
      </c>
      <c r="C2013" s="27">
        <v>1197831</v>
      </c>
      <c r="D2013" s="28">
        <v>44505</v>
      </c>
      <c r="E2013" s="27" t="s">
        <v>31</v>
      </c>
      <c r="F2013" s="27" t="s">
        <v>85</v>
      </c>
      <c r="G2013" s="27" t="s">
        <v>86</v>
      </c>
      <c r="H2013" s="27" t="s">
        <v>27</v>
      </c>
      <c r="I2013" s="29">
        <v>0.6</v>
      </c>
      <c r="J2013" s="30">
        <v>4500</v>
      </c>
      <c r="K2013" s="31">
        <f t="shared" si="14"/>
        <v>2700</v>
      </c>
      <c r="L2013" s="31">
        <f t="shared" si="15"/>
        <v>1350</v>
      </c>
      <c r="M2013" s="32">
        <v>0.5</v>
      </c>
      <c r="O2013" s="37"/>
      <c r="P2013" s="35"/>
      <c r="Q2013" s="33"/>
      <c r="R2013" s="34"/>
    </row>
    <row r="2014" spans="1:18" ht="15.75" customHeight="1" x14ac:dyDescent="0.3">
      <c r="A2014" s="22"/>
      <c r="B2014" s="27" t="s">
        <v>30</v>
      </c>
      <c r="C2014" s="27">
        <v>1197831</v>
      </c>
      <c r="D2014" s="28">
        <v>44505</v>
      </c>
      <c r="E2014" s="27" t="s">
        <v>31</v>
      </c>
      <c r="F2014" s="27" t="s">
        <v>85</v>
      </c>
      <c r="G2014" s="27" t="s">
        <v>86</v>
      </c>
      <c r="H2014" s="27" t="s">
        <v>28</v>
      </c>
      <c r="I2014" s="29">
        <v>0.54999999999999993</v>
      </c>
      <c r="J2014" s="30">
        <v>4250</v>
      </c>
      <c r="K2014" s="31">
        <f t="shared" si="14"/>
        <v>2337.4999999999995</v>
      </c>
      <c r="L2014" s="31">
        <f t="shared" si="15"/>
        <v>818.12499999999977</v>
      </c>
      <c r="M2014" s="32">
        <v>0.35</v>
      </c>
      <c r="O2014" s="37"/>
      <c r="P2014" s="35"/>
      <c r="Q2014" s="33"/>
      <c r="R2014" s="34"/>
    </row>
    <row r="2015" spans="1:18" ht="15.75" customHeight="1" x14ac:dyDescent="0.3">
      <c r="A2015" s="22"/>
      <c r="B2015" s="27" t="s">
        <v>30</v>
      </c>
      <c r="C2015" s="27">
        <v>1197831</v>
      </c>
      <c r="D2015" s="28">
        <v>44505</v>
      </c>
      <c r="E2015" s="27" t="s">
        <v>31</v>
      </c>
      <c r="F2015" s="27" t="s">
        <v>85</v>
      </c>
      <c r="G2015" s="27" t="s">
        <v>86</v>
      </c>
      <c r="H2015" s="27" t="s">
        <v>29</v>
      </c>
      <c r="I2015" s="29">
        <v>0.65</v>
      </c>
      <c r="J2015" s="30">
        <v>6250</v>
      </c>
      <c r="K2015" s="31">
        <f t="shared" si="14"/>
        <v>4062.5</v>
      </c>
      <c r="L2015" s="31">
        <f t="shared" si="15"/>
        <v>2234.375</v>
      </c>
      <c r="M2015" s="32">
        <v>0.55000000000000004</v>
      </c>
      <c r="O2015" s="37"/>
      <c r="P2015" s="35"/>
      <c r="Q2015" s="33"/>
      <c r="R2015" s="34"/>
    </row>
    <row r="2016" spans="1:18" ht="15.75" customHeight="1" x14ac:dyDescent="0.3">
      <c r="A2016" s="22"/>
      <c r="B2016" s="27" t="s">
        <v>30</v>
      </c>
      <c r="C2016" s="27">
        <v>1197831</v>
      </c>
      <c r="D2016" s="28">
        <v>44534</v>
      </c>
      <c r="E2016" s="27" t="s">
        <v>31</v>
      </c>
      <c r="F2016" s="27" t="s">
        <v>85</v>
      </c>
      <c r="G2016" s="27" t="s">
        <v>86</v>
      </c>
      <c r="H2016" s="27" t="s">
        <v>24</v>
      </c>
      <c r="I2016" s="29">
        <v>0.54999999999999993</v>
      </c>
      <c r="J2016" s="30">
        <v>7750</v>
      </c>
      <c r="K2016" s="31">
        <f t="shared" si="14"/>
        <v>4262.4999999999991</v>
      </c>
      <c r="L2016" s="31">
        <f t="shared" si="15"/>
        <v>1704.9999999999995</v>
      </c>
      <c r="M2016" s="32">
        <v>0.39999999999999997</v>
      </c>
      <c r="O2016" s="37"/>
      <c r="P2016" s="35"/>
      <c r="Q2016" s="33"/>
      <c r="R2016" s="34"/>
    </row>
    <row r="2017" spans="1:18" ht="15.75" customHeight="1" x14ac:dyDescent="0.3">
      <c r="A2017" s="22"/>
      <c r="B2017" s="27" t="s">
        <v>30</v>
      </c>
      <c r="C2017" s="27">
        <v>1197831</v>
      </c>
      <c r="D2017" s="28">
        <v>44534</v>
      </c>
      <c r="E2017" s="27" t="s">
        <v>31</v>
      </c>
      <c r="F2017" s="27" t="s">
        <v>85</v>
      </c>
      <c r="G2017" s="27" t="s">
        <v>86</v>
      </c>
      <c r="H2017" s="27" t="s">
        <v>25</v>
      </c>
      <c r="I2017" s="29">
        <v>0.54999999999999993</v>
      </c>
      <c r="J2017" s="30">
        <v>7750</v>
      </c>
      <c r="K2017" s="31">
        <f t="shared" si="14"/>
        <v>4262.4999999999991</v>
      </c>
      <c r="L2017" s="31">
        <f t="shared" si="15"/>
        <v>1704.9999999999995</v>
      </c>
      <c r="M2017" s="32">
        <v>0.39999999999999997</v>
      </c>
      <c r="O2017" s="37"/>
      <c r="P2017" s="35"/>
      <c r="Q2017" s="33"/>
      <c r="R2017" s="34"/>
    </row>
    <row r="2018" spans="1:18" ht="15.75" customHeight="1" x14ac:dyDescent="0.3">
      <c r="A2018" s="22"/>
      <c r="B2018" s="27" t="s">
        <v>30</v>
      </c>
      <c r="C2018" s="27">
        <v>1197831</v>
      </c>
      <c r="D2018" s="28">
        <v>44534</v>
      </c>
      <c r="E2018" s="27" t="s">
        <v>31</v>
      </c>
      <c r="F2018" s="27" t="s">
        <v>85</v>
      </c>
      <c r="G2018" s="27" t="s">
        <v>86</v>
      </c>
      <c r="H2018" s="27" t="s">
        <v>26</v>
      </c>
      <c r="I2018" s="29">
        <v>0.6</v>
      </c>
      <c r="J2018" s="30">
        <v>6750</v>
      </c>
      <c r="K2018" s="31">
        <f t="shared" si="14"/>
        <v>4050</v>
      </c>
      <c r="L2018" s="31">
        <f t="shared" si="15"/>
        <v>1619.9999999999998</v>
      </c>
      <c r="M2018" s="32">
        <v>0.39999999999999997</v>
      </c>
      <c r="O2018" s="37"/>
      <c r="P2018" s="35"/>
      <c r="Q2018" s="33"/>
      <c r="R2018" s="34"/>
    </row>
    <row r="2019" spans="1:18" ht="15.75" customHeight="1" x14ac:dyDescent="0.3">
      <c r="A2019" s="22"/>
      <c r="B2019" s="27" t="s">
        <v>30</v>
      </c>
      <c r="C2019" s="27">
        <v>1197831</v>
      </c>
      <c r="D2019" s="28">
        <v>44534</v>
      </c>
      <c r="E2019" s="27" t="s">
        <v>31</v>
      </c>
      <c r="F2019" s="27" t="s">
        <v>85</v>
      </c>
      <c r="G2019" s="27" t="s">
        <v>86</v>
      </c>
      <c r="H2019" s="27" t="s">
        <v>27</v>
      </c>
      <c r="I2019" s="29">
        <v>0.6</v>
      </c>
      <c r="J2019" s="30">
        <v>5250</v>
      </c>
      <c r="K2019" s="31">
        <f t="shared" si="14"/>
        <v>3150</v>
      </c>
      <c r="L2019" s="31">
        <f t="shared" si="15"/>
        <v>1575</v>
      </c>
      <c r="M2019" s="32">
        <v>0.5</v>
      </c>
      <c r="O2019" s="37"/>
      <c r="P2019" s="35"/>
      <c r="Q2019" s="33"/>
      <c r="R2019" s="34"/>
    </row>
    <row r="2020" spans="1:18" ht="15.75" customHeight="1" x14ac:dyDescent="0.3">
      <c r="A2020" s="22"/>
      <c r="B2020" s="27" t="s">
        <v>30</v>
      </c>
      <c r="C2020" s="27">
        <v>1197831</v>
      </c>
      <c r="D2020" s="28">
        <v>44534</v>
      </c>
      <c r="E2020" s="27" t="s">
        <v>31</v>
      </c>
      <c r="F2020" s="27" t="s">
        <v>85</v>
      </c>
      <c r="G2020" s="27" t="s">
        <v>86</v>
      </c>
      <c r="H2020" s="27" t="s">
        <v>28</v>
      </c>
      <c r="I2020" s="29">
        <v>0.54999999999999993</v>
      </c>
      <c r="J2020" s="30">
        <v>4750</v>
      </c>
      <c r="K2020" s="31">
        <f t="shared" si="14"/>
        <v>2612.4999999999995</v>
      </c>
      <c r="L2020" s="31">
        <f t="shared" si="15"/>
        <v>914.37499999999977</v>
      </c>
      <c r="M2020" s="32">
        <v>0.35</v>
      </c>
      <c r="O2020" s="37"/>
      <c r="P2020" s="35"/>
      <c r="Q2020" s="33"/>
      <c r="R2020" s="34"/>
    </row>
    <row r="2021" spans="1:18" ht="15.75" customHeight="1" x14ac:dyDescent="0.3">
      <c r="A2021" s="22"/>
      <c r="B2021" s="27" t="s">
        <v>30</v>
      </c>
      <c r="C2021" s="27">
        <v>1197831</v>
      </c>
      <c r="D2021" s="28">
        <v>44534</v>
      </c>
      <c r="E2021" s="27" t="s">
        <v>31</v>
      </c>
      <c r="F2021" s="27" t="s">
        <v>85</v>
      </c>
      <c r="G2021" s="27" t="s">
        <v>86</v>
      </c>
      <c r="H2021" s="27" t="s">
        <v>29</v>
      </c>
      <c r="I2021" s="29">
        <v>0.65</v>
      </c>
      <c r="J2021" s="30">
        <v>7250</v>
      </c>
      <c r="K2021" s="31">
        <f t="shared" si="14"/>
        <v>4712.5</v>
      </c>
      <c r="L2021" s="31">
        <f t="shared" si="15"/>
        <v>2591.875</v>
      </c>
      <c r="M2021" s="32">
        <v>0.55000000000000004</v>
      </c>
      <c r="O2021" s="37"/>
      <c r="P2021" s="35"/>
      <c r="Q2021" s="33"/>
      <c r="R2021" s="34"/>
    </row>
    <row r="2022" spans="1:18" ht="15.75" customHeight="1" x14ac:dyDescent="0.3">
      <c r="A2022" s="22" t="s">
        <v>46</v>
      </c>
      <c r="B2022" s="27" t="s">
        <v>34</v>
      </c>
      <c r="C2022" s="27">
        <v>1128299</v>
      </c>
      <c r="D2022" s="28">
        <v>44219</v>
      </c>
      <c r="E2022" s="27" t="s">
        <v>35</v>
      </c>
      <c r="F2022" s="27" t="s">
        <v>87</v>
      </c>
      <c r="G2022" s="27" t="s">
        <v>88</v>
      </c>
      <c r="H2022" s="27" t="s">
        <v>24</v>
      </c>
      <c r="I2022" s="29">
        <v>0.29999999999999993</v>
      </c>
      <c r="J2022" s="30">
        <v>4250</v>
      </c>
      <c r="K2022" s="31">
        <f t="shared" si="14"/>
        <v>1274.9999999999998</v>
      </c>
      <c r="L2022" s="31">
        <f t="shared" si="15"/>
        <v>446.24999999999989</v>
      </c>
      <c r="M2022" s="32">
        <v>0.35</v>
      </c>
      <c r="O2022" s="37"/>
      <c r="P2022" s="35"/>
      <c r="Q2022" s="33"/>
      <c r="R2022" s="34"/>
    </row>
    <row r="2023" spans="1:18" ht="15.75" customHeight="1" x14ac:dyDescent="0.3">
      <c r="A2023" s="22"/>
      <c r="B2023" s="27" t="s">
        <v>34</v>
      </c>
      <c r="C2023" s="27">
        <v>1128299</v>
      </c>
      <c r="D2023" s="28">
        <v>44219</v>
      </c>
      <c r="E2023" s="27" t="s">
        <v>35</v>
      </c>
      <c r="F2023" s="27" t="s">
        <v>87</v>
      </c>
      <c r="G2023" s="27" t="s">
        <v>88</v>
      </c>
      <c r="H2023" s="27" t="s">
        <v>25</v>
      </c>
      <c r="I2023" s="29">
        <v>0.4</v>
      </c>
      <c r="J2023" s="30">
        <v>4250</v>
      </c>
      <c r="K2023" s="31">
        <f t="shared" si="14"/>
        <v>1700</v>
      </c>
      <c r="L2023" s="31">
        <f t="shared" si="15"/>
        <v>680</v>
      </c>
      <c r="M2023" s="32">
        <v>0.4</v>
      </c>
      <c r="O2023" s="37"/>
      <c r="P2023" s="35"/>
      <c r="Q2023" s="33"/>
      <c r="R2023" s="34"/>
    </row>
    <row r="2024" spans="1:18" ht="15.75" customHeight="1" x14ac:dyDescent="0.3">
      <c r="A2024" s="22"/>
      <c r="B2024" s="27" t="s">
        <v>34</v>
      </c>
      <c r="C2024" s="27">
        <v>1128299</v>
      </c>
      <c r="D2024" s="28">
        <v>44219</v>
      </c>
      <c r="E2024" s="27" t="s">
        <v>35</v>
      </c>
      <c r="F2024" s="27" t="s">
        <v>87</v>
      </c>
      <c r="G2024" s="27" t="s">
        <v>88</v>
      </c>
      <c r="H2024" s="27" t="s">
        <v>26</v>
      </c>
      <c r="I2024" s="29">
        <v>0.4</v>
      </c>
      <c r="J2024" s="30">
        <v>4250</v>
      </c>
      <c r="K2024" s="31">
        <f t="shared" si="14"/>
        <v>1700</v>
      </c>
      <c r="L2024" s="31">
        <f t="shared" si="15"/>
        <v>595</v>
      </c>
      <c r="M2024" s="32">
        <v>0.35</v>
      </c>
      <c r="O2024" s="37"/>
      <c r="P2024" s="35"/>
      <c r="Q2024" s="33"/>
      <c r="R2024" s="34"/>
    </row>
    <row r="2025" spans="1:18" ht="15.75" customHeight="1" x14ac:dyDescent="0.3">
      <c r="A2025" s="22"/>
      <c r="B2025" s="27" t="s">
        <v>34</v>
      </c>
      <c r="C2025" s="27">
        <v>1128299</v>
      </c>
      <c r="D2025" s="28">
        <v>44219</v>
      </c>
      <c r="E2025" s="27" t="s">
        <v>35</v>
      </c>
      <c r="F2025" s="27" t="s">
        <v>87</v>
      </c>
      <c r="G2025" s="27" t="s">
        <v>88</v>
      </c>
      <c r="H2025" s="27" t="s">
        <v>27</v>
      </c>
      <c r="I2025" s="29">
        <v>0.4</v>
      </c>
      <c r="J2025" s="30">
        <v>2750</v>
      </c>
      <c r="K2025" s="31">
        <f t="shared" si="14"/>
        <v>1100</v>
      </c>
      <c r="L2025" s="31">
        <f t="shared" si="15"/>
        <v>385</v>
      </c>
      <c r="M2025" s="32">
        <v>0.35</v>
      </c>
      <c r="O2025" s="37"/>
      <c r="P2025" s="35"/>
      <c r="Q2025" s="33"/>
      <c r="R2025" s="34"/>
    </row>
    <row r="2026" spans="1:18" ht="15.75" customHeight="1" x14ac:dyDescent="0.3">
      <c r="A2026" s="22"/>
      <c r="B2026" s="27" t="s">
        <v>34</v>
      </c>
      <c r="C2026" s="27">
        <v>1128299</v>
      </c>
      <c r="D2026" s="28">
        <v>44219</v>
      </c>
      <c r="E2026" s="27" t="s">
        <v>35</v>
      </c>
      <c r="F2026" s="27" t="s">
        <v>87</v>
      </c>
      <c r="G2026" s="27" t="s">
        <v>88</v>
      </c>
      <c r="H2026" s="27" t="s">
        <v>28</v>
      </c>
      <c r="I2026" s="29">
        <v>0.45000000000000007</v>
      </c>
      <c r="J2026" s="30">
        <v>2250</v>
      </c>
      <c r="K2026" s="31">
        <f t="shared" si="14"/>
        <v>1012.5000000000001</v>
      </c>
      <c r="L2026" s="31">
        <f t="shared" si="15"/>
        <v>303.75</v>
      </c>
      <c r="M2026" s="32">
        <v>0.3</v>
      </c>
      <c r="O2026" s="37"/>
      <c r="P2026" s="35"/>
      <c r="Q2026" s="33"/>
      <c r="R2026" s="34"/>
    </row>
    <row r="2027" spans="1:18" ht="15.75" customHeight="1" x14ac:dyDescent="0.3">
      <c r="A2027" s="22"/>
      <c r="B2027" s="27" t="s">
        <v>34</v>
      </c>
      <c r="C2027" s="27">
        <v>1128299</v>
      </c>
      <c r="D2027" s="28">
        <v>44219</v>
      </c>
      <c r="E2027" s="27" t="s">
        <v>35</v>
      </c>
      <c r="F2027" s="27" t="s">
        <v>87</v>
      </c>
      <c r="G2027" s="27" t="s">
        <v>88</v>
      </c>
      <c r="H2027" s="27" t="s">
        <v>29</v>
      </c>
      <c r="I2027" s="29">
        <v>0.4</v>
      </c>
      <c r="J2027" s="30">
        <v>4250</v>
      </c>
      <c r="K2027" s="31">
        <f t="shared" si="14"/>
        <v>1700</v>
      </c>
      <c r="L2027" s="31">
        <f t="shared" si="15"/>
        <v>425</v>
      </c>
      <c r="M2027" s="32">
        <v>0.25</v>
      </c>
      <c r="O2027" s="37"/>
      <c r="P2027" s="35"/>
      <c r="Q2027" s="33"/>
      <c r="R2027" s="34"/>
    </row>
    <row r="2028" spans="1:18" ht="15.75" customHeight="1" x14ac:dyDescent="0.3">
      <c r="A2028" s="22"/>
      <c r="B2028" s="27" t="s">
        <v>34</v>
      </c>
      <c r="C2028" s="27">
        <v>1128299</v>
      </c>
      <c r="D2028" s="28">
        <v>44250</v>
      </c>
      <c r="E2028" s="27" t="s">
        <v>35</v>
      </c>
      <c r="F2028" s="27" t="s">
        <v>87</v>
      </c>
      <c r="G2028" s="27" t="s">
        <v>88</v>
      </c>
      <c r="H2028" s="27" t="s">
        <v>24</v>
      </c>
      <c r="I2028" s="29">
        <v>0.29999999999999993</v>
      </c>
      <c r="J2028" s="30">
        <v>4750</v>
      </c>
      <c r="K2028" s="31">
        <f t="shared" si="14"/>
        <v>1424.9999999999998</v>
      </c>
      <c r="L2028" s="31">
        <f t="shared" si="15"/>
        <v>498.74999999999989</v>
      </c>
      <c r="M2028" s="32">
        <v>0.35</v>
      </c>
      <c r="O2028" s="37"/>
      <c r="P2028" s="35"/>
      <c r="Q2028" s="33"/>
      <c r="R2028" s="34"/>
    </row>
    <row r="2029" spans="1:18" ht="15.75" customHeight="1" x14ac:dyDescent="0.3">
      <c r="A2029" s="22"/>
      <c r="B2029" s="27" t="s">
        <v>34</v>
      </c>
      <c r="C2029" s="27">
        <v>1128299</v>
      </c>
      <c r="D2029" s="28">
        <v>44250</v>
      </c>
      <c r="E2029" s="27" t="s">
        <v>35</v>
      </c>
      <c r="F2029" s="27" t="s">
        <v>87</v>
      </c>
      <c r="G2029" s="27" t="s">
        <v>88</v>
      </c>
      <c r="H2029" s="27" t="s">
        <v>25</v>
      </c>
      <c r="I2029" s="29">
        <v>0.4</v>
      </c>
      <c r="J2029" s="30">
        <v>3750</v>
      </c>
      <c r="K2029" s="31">
        <f t="shared" si="14"/>
        <v>1500</v>
      </c>
      <c r="L2029" s="31">
        <f t="shared" si="15"/>
        <v>600</v>
      </c>
      <c r="M2029" s="32">
        <v>0.4</v>
      </c>
      <c r="O2029" s="37"/>
      <c r="P2029" s="35"/>
      <c r="Q2029" s="33"/>
      <c r="R2029" s="34"/>
    </row>
    <row r="2030" spans="1:18" ht="15.75" customHeight="1" x14ac:dyDescent="0.3">
      <c r="A2030" s="22"/>
      <c r="B2030" s="27" t="s">
        <v>34</v>
      </c>
      <c r="C2030" s="27">
        <v>1128299</v>
      </c>
      <c r="D2030" s="28">
        <v>44250</v>
      </c>
      <c r="E2030" s="27" t="s">
        <v>35</v>
      </c>
      <c r="F2030" s="27" t="s">
        <v>87</v>
      </c>
      <c r="G2030" s="27" t="s">
        <v>88</v>
      </c>
      <c r="H2030" s="27" t="s">
        <v>26</v>
      </c>
      <c r="I2030" s="29">
        <v>0.4</v>
      </c>
      <c r="J2030" s="30">
        <v>3750</v>
      </c>
      <c r="K2030" s="31">
        <f t="shared" si="14"/>
        <v>1500</v>
      </c>
      <c r="L2030" s="31">
        <f t="shared" si="15"/>
        <v>525</v>
      </c>
      <c r="M2030" s="32">
        <v>0.35</v>
      </c>
      <c r="O2030" s="37"/>
      <c r="P2030" s="35"/>
      <c r="Q2030" s="33"/>
      <c r="R2030" s="34"/>
    </row>
    <row r="2031" spans="1:18" ht="15.75" customHeight="1" x14ac:dyDescent="0.3">
      <c r="A2031" s="22"/>
      <c r="B2031" s="27" t="s">
        <v>34</v>
      </c>
      <c r="C2031" s="27">
        <v>1128299</v>
      </c>
      <c r="D2031" s="28">
        <v>44250</v>
      </c>
      <c r="E2031" s="27" t="s">
        <v>35</v>
      </c>
      <c r="F2031" s="27" t="s">
        <v>87</v>
      </c>
      <c r="G2031" s="27" t="s">
        <v>88</v>
      </c>
      <c r="H2031" s="27" t="s">
        <v>27</v>
      </c>
      <c r="I2031" s="29">
        <v>0.4</v>
      </c>
      <c r="J2031" s="30">
        <v>2250</v>
      </c>
      <c r="K2031" s="31">
        <f t="shared" si="14"/>
        <v>900</v>
      </c>
      <c r="L2031" s="31">
        <f t="shared" si="15"/>
        <v>315</v>
      </c>
      <c r="M2031" s="32">
        <v>0.35</v>
      </c>
      <c r="O2031" s="37"/>
      <c r="P2031" s="35"/>
      <c r="Q2031" s="33"/>
      <c r="R2031" s="34"/>
    </row>
    <row r="2032" spans="1:18" ht="15.75" customHeight="1" x14ac:dyDescent="0.3">
      <c r="A2032" s="22"/>
      <c r="B2032" s="27" t="s">
        <v>34</v>
      </c>
      <c r="C2032" s="27">
        <v>1128299</v>
      </c>
      <c r="D2032" s="28">
        <v>44250</v>
      </c>
      <c r="E2032" s="27" t="s">
        <v>35</v>
      </c>
      <c r="F2032" s="27" t="s">
        <v>87</v>
      </c>
      <c r="G2032" s="27" t="s">
        <v>88</v>
      </c>
      <c r="H2032" s="27" t="s">
        <v>28</v>
      </c>
      <c r="I2032" s="29">
        <v>0.45000000000000007</v>
      </c>
      <c r="J2032" s="30">
        <v>1500</v>
      </c>
      <c r="K2032" s="31">
        <f t="shared" si="14"/>
        <v>675.00000000000011</v>
      </c>
      <c r="L2032" s="31">
        <f t="shared" si="15"/>
        <v>202.50000000000003</v>
      </c>
      <c r="M2032" s="32">
        <v>0.3</v>
      </c>
      <c r="O2032" s="37"/>
      <c r="P2032" s="35"/>
      <c r="Q2032" s="33"/>
      <c r="R2032" s="34"/>
    </row>
    <row r="2033" spans="1:18" ht="15.75" customHeight="1" x14ac:dyDescent="0.3">
      <c r="A2033" s="22"/>
      <c r="B2033" s="27" t="s">
        <v>34</v>
      </c>
      <c r="C2033" s="27">
        <v>1128299</v>
      </c>
      <c r="D2033" s="28">
        <v>44250</v>
      </c>
      <c r="E2033" s="27" t="s">
        <v>35</v>
      </c>
      <c r="F2033" s="27" t="s">
        <v>87</v>
      </c>
      <c r="G2033" s="27" t="s">
        <v>88</v>
      </c>
      <c r="H2033" s="27" t="s">
        <v>29</v>
      </c>
      <c r="I2033" s="29">
        <v>0.4</v>
      </c>
      <c r="J2033" s="30">
        <v>3500</v>
      </c>
      <c r="K2033" s="31">
        <f t="shared" si="14"/>
        <v>1400</v>
      </c>
      <c r="L2033" s="31">
        <f t="shared" si="15"/>
        <v>350</v>
      </c>
      <c r="M2033" s="32">
        <v>0.25</v>
      </c>
      <c r="O2033" s="37"/>
      <c r="P2033" s="35"/>
      <c r="Q2033" s="33"/>
      <c r="R2033" s="34"/>
    </row>
    <row r="2034" spans="1:18" ht="15.75" customHeight="1" x14ac:dyDescent="0.3">
      <c r="A2034" s="22"/>
      <c r="B2034" s="27" t="s">
        <v>34</v>
      </c>
      <c r="C2034" s="27">
        <v>1128299</v>
      </c>
      <c r="D2034" s="28">
        <v>44277</v>
      </c>
      <c r="E2034" s="27" t="s">
        <v>35</v>
      </c>
      <c r="F2034" s="27" t="s">
        <v>87</v>
      </c>
      <c r="G2034" s="27" t="s">
        <v>88</v>
      </c>
      <c r="H2034" s="27" t="s">
        <v>24</v>
      </c>
      <c r="I2034" s="29">
        <v>0.4</v>
      </c>
      <c r="J2034" s="30">
        <v>5000</v>
      </c>
      <c r="K2034" s="31">
        <f t="shared" si="14"/>
        <v>2000</v>
      </c>
      <c r="L2034" s="31">
        <f t="shared" si="15"/>
        <v>700</v>
      </c>
      <c r="M2034" s="32">
        <v>0.35</v>
      </c>
      <c r="O2034" s="37"/>
      <c r="P2034" s="35"/>
      <c r="Q2034" s="33"/>
      <c r="R2034" s="34"/>
    </row>
    <row r="2035" spans="1:18" ht="15.75" customHeight="1" x14ac:dyDescent="0.3">
      <c r="A2035" s="22"/>
      <c r="B2035" s="27" t="s">
        <v>34</v>
      </c>
      <c r="C2035" s="27">
        <v>1128299</v>
      </c>
      <c r="D2035" s="28">
        <v>44277</v>
      </c>
      <c r="E2035" s="27" t="s">
        <v>35</v>
      </c>
      <c r="F2035" s="27" t="s">
        <v>87</v>
      </c>
      <c r="G2035" s="27" t="s">
        <v>88</v>
      </c>
      <c r="H2035" s="27" t="s">
        <v>25</v>
      </c>
      <c r="I2035" s="29">
        <v>0.5</v>
      </c>
      <c r="J2035" s="30">
        <v>3500</v>
      </c>
      <c r="K2035" s="31">
        <f t="shared" si="14"/>
        <v>1750</v>
      </c>
      <c r="L2035" s="31">
        <f t="shared" si="15"/>
        <v>700</v>
      </c>
      <c r="M2035" s="32">
        <v>0.4</v>
      </c>
      <c r="O2035" s="37"/>
      <c r="P2035" s="35"/>
      <c r="Q2035" s="33"/>
      <c r="R2035" s="34"/>
    </row>
    <row r="2036" spans="1:18" ht="15.75" customHeight="1" x14ac:dyDescent="0.3">
      <c r="A2036" s="22"/>
      <c r="B2036" s="27" t="s">
        <v>34</v>
      </c>
      <c r="C2036" s="27">
        <v>1128299</v>
      </c>
      <c r="D2036" s="28">
        <v>44277</v>
      </c>
      <c r="E2036" s="27" t="s">
        <v>35</v>
      </c>
      <c r="F2036" s="27" t="s">
        <v>87</v>
      </c>
      <c r="G2036" s="27" t="s">
        <v>88</v>
      </c>
      <c r="H2036" s="27" t="s">
        <v>26</v>
      </c>
      <c r="I2036" s="29">
        <v>0.5</v>
      </c>
      <c r="J2036" s="30">
        <v>3500</v>
      </c>
      <c r="K2036" s="31">
        <f t="shared" si="14"/>
        <v>1750</v>
      </c>
      <c r="L2036" s="31">
        <f t="shared" si="15"/>
        <v>612.5</v>
      </c>
      <c r="M2036" s="32">
        <v>0.35</v>
      </c>
      <c r="O2036" s="37"/>
      <c r="P2036" s="35"/>
      <c r="Q2036" s="33"/>
      <c r="R2036" s="34"/>
    </row>
    <row r="2037" spans="1:18" ht="15.75" customHeight="1" x14ac:dyDescent="0.3">
      <c r="A2037" s="22"/>
      <c r="B2037" s="27" t="s">
        <v>34</v>
      </c>
      <c r="C2037" s="27">
        <v>1128299</v>
      </c>
      <c r="D2037" s="28">
        <v>44277</v>
      </c>
      <c r="E2037" s="27" t="s">
        <v>35</v>
      </c>
      <c r="F2037" s="27" t="s">
        <v>87</v>
      </c>
      <c r="G2037" s="27" t="s">
        <v>88</v>
      </c>
      <c r="H2037" s="27" t="s">
        <v>27</v>
      </c>
      <c r="I2037" s="29">
        <v>0.5</v>
      </c>
      <c r="J2037" s="30">
        <v>2250</v>
      </c>
      <c r="K2037" s="31">
        <f t="shared" si="14"/>
        <v>1125</v>
      </c>
      <c r="L2037" s="31">
        <f t="shared" si="15"/>
        <v>393.75</v>
      </c>
      <c r="M2037" s="32">
        <v>0.35</v>
      </c>
      <c r="O2037" s="37"/>
      <c r="P2037" s="35"/>
      <c r="Q2037" s="33"/>
      <c r="R2037" s="34"/>
    </row>
    <row r="2038" spans="1:18" ht="15.75" customHeight="1" x14ac:dyDescent="0.3">
      <c r="A2038" s="22"/>
      <c r="B2038" s="27" t="s">
        <v>34</v>
      </c>
      <c r="C2038" s="27">
        <v>1128299</v>
      </c>
      <c r="D2038" s="28">
        <v>44277</v>
      </c>
      <c r="E2038" s="27" t="s">
        <v>35</v>
      </c>
      <c r="F2038" s="27" t="s">
        <v>87</v>
      </c>
      <c r="G2038" s="27" t="s">
        <v>88</v>
      </c>
      <c r="H2038" s="27" t="s">
        <v>28</v>
      </c>
      <c r="I2038" s="29">
        <v>0.55000000000000004</v>
      </c>
      <c r="J2038" s="30">
        <v>1250</v>
      </c>
      <c r="K2038" s="31">
        <f t="shared" si="14"/>
        <v>687.5</v>
      </c>
      <c r="L2038" s="31">
        <f t="shared" si="15"/>
        <v>206.25</v>
      </c>
      <c r="M2038" s="32">
        <v>0.3</v>
      </c>
      <c r="O2038" s="37"/>
      <c r="P2038" s="35"/>
      <c r="Q2038" s="33"/>
      <c r="R2038" s="34"/>
    </row>
    <row r="2039" spans="1:18" ht="15.75" customHeight="1" x14ac:dyDescent="0.3">
      <c r="A2039" s="22"/>
      <c r="B2039" s="27" t="s">
        <v>34</v>
      </c>
      <c r="C2039" s="27">
        <v>1128299</v>
      </c>
      <c r="D2039" s="28">
        <v>44277</v>
      </c>
      <c r="E2039" s="27" t="s">
        <v>35</v>
      </c>
      <c r="F2039" s="27" t="s">
        <v>87</v>
      </c>
      <c r="G2039" s="27" t="s">
        <v>88</v>
      </c>
      <c r="H2039" s="27" t="s">
        <v>29</v>
      </c>
      <c r="I2039" s="29">
        <v>0.5</v>
      </c>
      <c r="J2039" s="30">
        <v>3250</v>
      </c>
      <c r="K2039" s="31">
        <f t="shared" si="14"/>
        <v>1625</v>
      </c>
      <c r="L2039" s="31">
        <f t="shared" si="15"/>
        <v>406.25</v>
      </c>
      <c r="M2039" s="32">
        <v>0.25</v>
      </c>
      <c r="O2039" s="37"/>
      <c r="P2039" s="35"/>
      <c r="Q2039" s="33"/>
      <c r="R2039" s="34"/>
    </row>
    <row r="2040" spans="1:18" ht="15.75" customHeight="1" x14ac:dyDescent="0.3">
      <c r="A2040" s="22"/>
      <c r="B2040" s="27" t="s">
        <v>34</v>
      </c>
      <c r="C2040" s="27">
        <v>1128299</v>
      </c>
      <c r="D2040" s="28">
        <v>44309</v>
      </c>
      <c r="E2040" s="27" t="s">
        <v>35</v>
      </c>
      <c r="F2040" s="27" t="s">
        <v>87</v>
      </c>
      <c r="G2040" s="27" t="s">
        <v>88</v>
      </c>
      <c r="H2040" s="27" t="s">
        <v>24</v>
      </c>
      <c r="I2040" s="29">
        <v>0.5</v>
      </c>
      <c r="J2040" s="30">
        <v>5000</v>
      </c>
      <c r="K2040" s="31">
        <f t="shared" si="14"/>
        <v>2500</v>
      </c>
      <c r="L2040" s="31">
        <f t="shared" si="15"/>
        <v>875</v>
      </c>
      <c r="M2040" s="32">
        <v>0.35</v>
      </c>
      <c r="O2040" s="37"/>
      <c r="P2040" s="35"/>
      <c r="Q2040" s="33"/>
      <c r="R2040" s="34"/>
    </row>
    <row r="2041" spans="1:18" ht="15.75" customHeight="1" x14ac:dyDescent="0.3">
      <c r="A2041" s="22"/>
      <c r="B2041" s="27" t="s">
        <v>34</v>
      </c>
      <c r="C2041" s="27">
        <v>1128299</v>
      </c>
      <c r="D2041" s="28">
        <v>44309</v>
      </c>
      <c r="E2041" s="27" t="s">
        <v>35</v>
      </c>
      <c r="F2041" s="27" t="s">
        <v>87</v>
      </c>
      <c r="G2041" s="27" t="s">
        <v>88</v>
      </c>
      <c r="H2041" s="27" t="s">
        <v>25</v>
      </c>
      <c r="I2041" s="29">
        <v>0.55000000000000004</v>
      </c>
      <c r="J2041" s="30">
        <v>3000</v>
      </c>
      <c r="K2041" s="31">
        <f t="shared" si="14"/>
        <v>1650.0000000000002</v>
      </c>
      <c r="L2041" s="31">
        <f t="shared" si="15"/>
        <v>660.00000000000011</v>
      </c>
      <c r="M2041" s="32">
        <v>0.4</v>
      </c>
      <c r="O2041" s="37"/>
      <c r="P2041" s="35"/>
      <c r="Q2041" s="33"/>
      <c r="R2041" s="34"/>
    </row>
    <row r="2042" spans="1:18" ht="15.75" customHeight="1" x14ac:dyDescent="0.3">
      <c r="A2042" s="22"/>
      <c r="B2042" s="27" t="s">
        <v>34</v>
      </c>
      <c r="C2042" s="27">
        <v>1128299</v>
      </c>
      <c r="D2042" s="28">
        <v>44309</v>
      </c>
      <c r="E2042" s="27" t="s">
        <v>35</v>
      </c>
      <c r="F2042" s="27" t="s">
        <v>87</v>
      </c>
      <c r="G2042" s="27" t="s">
        <v>88</v>
      </c>
      <c r="H2042" s="27" t="s">
        <v>26</v>
      </c>
      <c r="I2042" s="29">
        <v>0.55000000000000004</v>
      </c>
      <c r="J2042" s="30">
        <v>3500</v>
      </c>
      <c r="K2042" s="31">
        <f t="shared" si="14"/>
        <v>1925.0000000000002</v>
      </c>
      <c r="L2042" s="31">
        <f t="shared" si="15"/>
        <v>673.75</v>
      </c>
      <c r="M2042" s="32">
        <v>0.35</v>
      </c>
      <c r="O2042" s="37"/>
      <c r="P2042" s="35"/>
      <c r="Q2042" s="33"/>
      <c r="R2042" s="34"/>
    </row>
    <row r="2043" spans="1:18" ht="15.75" customHeight="1" x14ac:dyDescent="0.3">
      <c r="A2043" s="22"/>
      <c r="B2043" s="27" t="s">
        <v>34</v>
      </c>
      <c r="C2043" s="27">
        <v>1128299</v>
      </c>
      <c r="D2043" s="28">
        <v>44309</v>
      </c>
      <c r="E2043" s="27" t="s">
        <v>35</v>
      </c>
      <c r="F2043" s="27" t="s">
        <v>87</v>
      </c>
      <c r="G2043" s="27" t="s">
        <v>88</v>
      </c>
      <c r="H2043" s="27" t="s">
        <v>27</v>
      </c>
      <c r="I2043" s="29">
        <v>0.5</v>
      </c>
      <c r="J2043" s="30">
        <v>2500</v>
      </c>
      <c r="K2043" s="31">
        <f t="shared" si="14"/>
        <v>1250</v>
      </c>
      <c r="L2043" s="31">
        <f t="shared" si="15"/>
        <v>437.5</v>
      </c>
      <c r="M2043" s="32">
        <v>0.35</v>
      </c>
      <c r="O2043" s="37"/>
      <c r="P2043" s="35"/>
      <c r="Q2043" s="33"/>
      <c r="R2043" s="34"/>
    </row>
    <row r="2044" spans="1:18" ht="15.75" customHeight="1" x14ac:dyDescent="0.3">
      <c r="A2044" s="22"/>
      <c r="B2044" s="27" t="s">
        <v>34</v>
      </c>
      <c r="C2044" s="27">
        <v>1128299</v>
      </c>
      <c r="D2044" s="28">
        <v>44309</v>
      </c>
      <c r="E2044" s="27" t="s">
        <v>35</v>
      </c>
      <c r="F2044" s="27" t="s">
        <v>87</v>
      </c>
      <c r="G2044" s="27" t="s">
        <v>88</v>
      </c>
      <c r="H2044" s="27" t="s">
        <v>28</v>
      </c>
      <c r="I2044" s="29">
        <v>0.55000000000000004</v>
      </c>
      <c r="J2044" s="30">
        <v>1500</v>
      </c>
      <c r="K2044" s="31">
        <f t="shared" si="14"/>
        <v>825.00000000000011</v>
      </c>
      <c r="L2044" s="31">
        <f t="shared" si="15"/>
        <v>247.50000000000003</v>
      </c>
      <c r="M2044" s="32">
        <v>0.3</v>
      </c>
      <c r="O2044" s="37"/>
      <c r="P2044" s="35"/>
      <c r="Q2044" s="33"/>
      <c r="R2044" s="34"/>
    </row>
    <row r="2045" spans="1:18" ht="15.75" customHeight="1" x14ac:dyDescent="0.3">
      <c r="A2045" s="22"/>
      <c r="B2045" s="27" t="s">
        <v>34</v>
      </c>
      <c r="C2045" s="27">
        <v>1128299</v>
      </c>
      <c r="D2045" s="28">
        <v>44309</v>
      </c>
      <c r="E2045" s="27" t="s">
        <v>35</v>
      </c>
      <c r="F2045" s="27" t="s">
        <v>87</v>
      </c>
      <c r="G2045" s="27" t="s">
        <v>88</v>
      </c>
      <c r="H2045" s="27" t="s">
        <v>29</v>
      </c>
      <c r="I2045" s="29">
        <v>0.70000000000000007</v>
      </c>
      <c r="J2045" s="30">
        <v>3250</v>
      </c>
      <c r="K2045" s="31">
        <f t="shared" si="14"/>
        <v>2275</v>
      </c>
      <c r="L2045" s="31">
        <f t="shared" si="15"/>
        <v>568.75</v>
      </c>
      <c r="M2045" s="32">
        <v>0.25</v>
      </c>
      <c r="O2045" s="37"/>
      <c r="P2045" s="35"/>
      <c r="Q2045" s="33"/>
      <c r="R2045" s="34"/>
    </row>
    <row r="2046" spans="1:18" ht="15.75" customHeight="1" x14ac:dyDescent="0.3">
      <c r="A2046" s="22"/>
      <c r="B2046" s="27" t="s">
        <v>34</v>
      </c>
      <c r="C2046" s="27">
        <v>1128299</v>
      </c>
      <c r="D2046" s="28">
        <v>44340</v>
      </c>
      <c r="E2046" s="27" t="s">
        <v>35</v>
      </c>
      <c r="F2046" s="27" t="s">
        <v>87</v>
      </c>
      <c r="G2046" s="27" t="s">
        <v>88</v>
      </c>
      <c r="H2046" s="27" t="s">
        <v>24</v>
      </c>
      <c r="I2046" s="29">
        <v>0.5</v>
      </c>
      <c r="J2046" s="30">
        <v>5250</v>
      </c>
      <c r="K2046" s="31">
        <f t="shared" ref="K2046:K2300" si="16">I2046*J2046</f>
        <v>2625</v>
      </c>
      <c r="L2046" s="31">
        <f t="shared" ref="L2046:L2300" si="17">K2046*M2046</f>
        <v>918.74999999999989</v>
      </c>
      <c r="M2046" s="32">
        <v>0.35</v>
      </c>
      <c r="O2046" s="37"/>
      <c r="P2046" s="35"/>
      <c r="Q2046" s="33"/>
      <c r="R2046" s="34"/>
    </row>
    <row r="2047" spans="1:18" ht="15.75" customHeight="1" x14ac:dyDescent="0.3">
      <c r="A2047" s="22"/>
      <c r="B2047" s="27" t="s">
        <v>34</v>
      </c>
      <c r="C2047" s="27">
        <v>1128299</v>
      </c>
      <c r="D2047" s="28">
        <v>44340</v>
      </c>
      <c r="E2047" s="27" t="s">
        <v>35</v>
      </c>
      <c r="F2047" s="27" t="s">
        <v>87</v>
      </c>
      <c r="G2047" s="27" t="s">
        <v>88</v>
      </c>
      <c r="H2047" s="27" t="s">
        <v>25</v>
      </c>
      <c r="I2047" s="29">
        <v>0.55000000000000004</v>
      </c>
      <c r="J2047" s="30">
        <v>3750</v>
      </c>
      <c r="K2047" s="31">
        <f t="shared" si="16"/>
        <v>2062.5</v>
      </c>
      <c r="L2047" s="31">
        <f t="shared" si="17"/>
        <v>825</v>
      </c>
      <c r="M2047" s="32">
        <v>0.4</v>
      </c>
      <c r="O2047" s="37"/>
      <c r="P2047" s="35"/>
      <c r="Q2047" s="33"/>
      <c r="R2047" s="34"/>
    </row>
    <row r="2048" spans="1:18" ht="15.75" customHeight="1" x14ac:dyDescent="0.3">
      <c r="A2048" s="22"/>
      <c r="B2048" s="27" t="s">
        <v>34</v>
      </c>
      <c r="C2048" s="27">
        <v>1128299</v>
      </c>
      <c r="D2048" s="28">
        <v>44340</v>
      </c>
      <c r="E2048" s="27" t="s">
        <v>35</v>
      </c>
      <c r="F2048" s="27" t="s">
        <v>87</v>
      </c>
      <c r="G2048" s="27" t="s">
        <v>88</v>
      </c>
      <c r="H2048" s="27" t="s">
        <v>26</v>
      </c>
      <c r="I2048" s="29">
        <v>0.55000000000000004</v>
      </c>
      <c r="J2048" s="30">
        <v>4000</v>
      </c>
      <c r="K2048" s="31">
        <f t="shared" si="16"/>
        <v>2200</v>
      </c>
      <c r="L2048" s="31">
        <f t="shared" si="17"/>
        <v>770</v>
      </c>
      <c r="M2048" s="32">
        <v>0.35</v>
      </c>
      <c r="O2048" s="37"/>
      <c r="P2048" s="35"/>
      <c r="Q2048" s="33"/>
      <c r="R2048" s="34"/>
    </row>
    <row r="2049" spans="1:18" ht="15.75" customHeight="1" x14ac:dyDescent="0.3">
      <c r="A2049" s="22"/>
      <c r="B2049" s="27" t="s">
        <v>34</v>
      </c>
      <c r="C2049" s="27">
        <v>1128299</v>
      </c>
      <c r="D2049" s="28">
        <v>44340</v>
      </c>
      <c r="E2049" s="27" t="s">
        <v>35</v>
      </c>
      <c r="F2049" s="27" t="s">
        <v>87</v>
      </c>
      <c r="G2049" s="27" t="s">
        <v>88</v>
      </c>
      <c r="H2049" s="27" t="s">
        <v>27</v>
      </c>
      <c r="I2049" s="29">
        <v>0.5</v>
      </c>
      <c r="J2049" s="30">
        <v>3000</v>
      </c>
      <c r="K2049" s="31">
        <f t="shared" si="16"/>
        <v>1500</v>
      </c>
      <c r="L2049" s="31">
        <f t="shared" si="17"/>
        <v>525</v>
      </c>
      <c r="M2049" s="32">
        <v>0.35</v>
      </c>
      <c r="O2049" s="37"/>
      <c r="P2049" s="35"/>
      <c r="Q2049" s="33"/>
      <c r="R2049" s="34"/>
    </row>
    <row r="2050" spans="1:18" ht="15.75" customHeight="1" x14ac:dyDescent="0.3">
      <c r="A2050" s="22"/>
      <c r="B2050" s="27" t="s">
        <v>34</v>
      </c>
      <c r="C2050" s="27">
        <v>1128299</v>
      </c>
      <c r="D2050" s="28">
        <v>44340</v>
      </c>
      <c r="E2050" s="27" t="s">
        <v>35</v>
      </c>
      <c r="F2050" s="27" t="s">
        <v>87</v>
      </c>
      <c r="G2050" s="27" t="s">
        <v>88</v>
      </c>
      <c r="H2050" s="27" t="s">
        <v>28</v>
      </c>
      <c r="I2050" s="29">
        <v>0.55000000000000004</v>
      </c>
      <c r="J2050" s="30">
        <v>2000</v>
      </c>
      <c r="K2050" s="31">
        <f t="shared" si="16"/>
        <v>1100</v>
      </c>
      <c r="L2050" s="31">
        <f t="shared" si="17"/>
        <v>330</v>
      </c>
      <c r="M2050" s="32">
        <v>0.3</v>
      </c>
      <c r="O2050" s="37"/>
      <c r="P2050" s="35"/>
      <c r="Q2050" s="33"/>
      <c r="R2050" s="34"/>
    </row>
    <row r="2051" spans="1:18" ht="15.75" customHeight="1" x14ac:dyDescent="0.3">
      <c r="A2051" s="22"/>
      <c r="B2051" s="27" t="s">
        <v>34</v>
      </c>
      <c r="C2051" s="27">
        <v>1128299</v>
      </c>
      <c r="D2051" s="28">
        <v>44340</v>
      </c>
      <c r="E2051" s="27" t="s">
        <v>35</v>
      </c>
      <c r="F2051" s="27" t="s">
        <v>87</v>
      </c>
      <c r="G2051" s="27" t="s">
        <v>88</v>
      </c>
      <c r="H2051" s="27" t="s">
        <v>29</v>
      </c>
      <c r="I2051" s="29">
        <v>0.70000000000000007</v>
      </c>
      <c r="J2051" s="30">
        <v>3750</v>
      </c>
      <c r="K2051" s="31">
        <f t="shared" si="16"/>
        <v>2625.0000000000005</v>
      </c>
      <c r="L2051" s="31">
        <f t="shared" si="17"/>
        <v>656.25000000000011</v>
      </c>
      <c r="M2051" s="32">
        <v>0.25</v>
      </c>
      <c r="O2051" s="37"/>
      <c r="P2051" s="35"/>
      <c r="Q2051" s="33"/>
      <c r="R2051" s="34"/>
    </row>
    <row r="2052" spans="1:18" ht="15.75" customHeight="1" x14ac:dyDescent="0.3">
      <c r="A2052" s="22"/>
      <c r="B2052" s="27" t="s">
        <v>34</v>
      </c>
      <c r="C2052" s="27">
        <v>1128299</v>
      </c>
      <c r="D2052" s="28">
        <v>44370</v>
      </c>
      <c r="E2052" s="27" t="s">
        <v>35</v>
      </c>
      <c r="F2052" s="27" t="s">
        <v>87</v>
      </c>
      <c r="G2052" s="27" t="s">
        <v>88</v>
      </c>
      <c r="H2052" s="27" t="s">
        <v>24</v>
      </c>
      <c r="I2052" s="29">
        <v>0.5</v>
      </c>
      <c r="J2052" s="30">
        <v>6250</v>
      </c>
      <c r="K2052" s="31">
        <f t="shared" si="16"/>
        <v>3125</v>
      </c>
      <c r="L2052" s="31">
        <f t="shared" si="17"/>
        <v>1093.75</v>
      </c>
      <c r="M2052" s="32">
        <v>0.35</v>
      </c>
      <c r="O2052" s="37"/>
      <c r="P2052" s="35"/>
      <c r="Q2052" s="33"/>
      <c r="R2052" s="34"/>
    </row>
    <row r="2053" spans="1:18" ht="15.75" customHeight="1" x14ac:dyDescent="0.3">
      <c r="A2053" s="22"/>
      <c r="B2053" s="27" t="s">
        <v>34</v>
      </c>
      <c r="C2053" s="27">
        <v>1128299</v>
      </c>
      <c r="D2053" s="28">
        <v>44370</v>
      </c>
      <c r="E2053" s="27" t="s">
        <v>35</v>
      </c>
      <c r="F2053" s="27" t="s">
        <v>87</v>
      </c>
      <c r="G2053" s="27" t="s">
        <v>88</v>
      </c>
      <c r="H2053" s="27" t="s">
        <v>25</v>
      </c>
      <c r="I2053" s="29">
        <v>0.55000000000000004</v>
      </c>
      <c r="J2053" s="30">
        <v>4750</v>
      </c>
      <c r="K2053" s="31">
        <f t="shared" si="16"/>
        <v>2612.5</v>
      </c>
      <c r="L2053" s="31">
        <f t="shared" si="17"/>
        <v>1045</v>
      </c>
      <c r="M2053" s="32">
        <v>0.4</v>
      </c>
      <c r="O2053" s="37"/>
      <c r="P2053" s="35"/>
      <c r="Q2053" s="33"/>
      <c r="R2053" s="34"/>
    </row>
    <row r="2054" spans="1:18" ht="15.75" customHeight="1" x14ac:dyDescent="0.3">
      <c r="A2054" s="22"/>
      <c r="B2054" s="27" t="s">
        <v>34</v>
      </c>
      <c r="C2054" s="27">
        <v>1128299</v>
      </c>
      <c r="D2054" s="28">
        <v>44370</v>
      </c>
      <c r="E2054" s="27" t="s">
        <v>35</v>
      </c>
      <c r="F2054" s="27" t="s">
        <v>87</v>
      </c>
      <c r="G2054" s="27" t="s">
        <v>88</v>
      </c>
      <c r="H2054" s="27" t="s">
        <v>26</v>
      </c>
      <c r="I2054" s="29">
        <v>0.55000000000000004</v>
      </c>
      <c r="J2054" s="30">
        <v>4750</v>
      </c>
      <c r="K2054" s="31">
        <f t="shared" si="16"/>
        <v>2612.5</v>
      </c>
      <c r="L2054" s="31">
        <f t="shared" si="17"/>
        <v>914.37499999999989</v>
      </c>
      <c r="M2054" s="32">
        <v>0.35</v>
      </c>
      <c r="O2054" s="37"/>
      <c r="P2054" s="35"/>
      <c r="Q2054" s="33"/>
      <c r="R2054" s="34"/>
    </row>
    <row r="2055" spans="1:18" ht="15.75" customHeight="1" x14ac:dyDescent="0.3">
      <c r="A2055" s="22"/>
      <c r="B2055" s="27" t="s">
        <v>34</v>
      </c>
      <c r="C2055" s="27">
        <v>1128299</v>
      </c>
      <c r="D2055" s="28">
        <v>44370</v>
      </c>
      <c r="E2055" s="27" t="s">
        <v>35</v>
      </c>
      <c r="F2055" s="27" t="s">
        <v>87</v>
      </c>
      <c r="G2055" s="27" t="s">
        <v>88</v>
      </c>
      <c r="H2055" s="27" t="s">
        <v>27</v>
      </c>
      <c r="I2055" s="29">
        <v>0.5</v>
      </c>
      <c r="J2055" s="30">
        <v>3500</v>
      </c>
      <c r="K2055" s="31">
        <f t="shared" si="16"/>
        <v>1750</v>
      </c>
      <c r="L2055" s="31">
        <f t="shared" si="17"/>
        <v>612.5</v>
      </c>
      <c r="M2055" s="32">
        <v>0.35</v>
      </c>
      <c r="O2055" s="37"/>
      <c r="P2055" s="35"/>
      <c r="Q2055" s="33"/>
      <c r="R2055" s="34"/>
    </row>
    <row r="2056" spans="1:18" ht="15.75" customHeight="1" x14ac:dyDescent="0.3">
      <c r="A2056" s="22"/>
      <c r="B2056" s="27" t="s">
        <v>34</v>
      </c>
      <c r="C2056" s="27">
        <v>1128299</v>
      </c>
      <c r="D2056" s="28">
        <v>44370</v>
      </c>
      <c r="E2056" s="27" t="s">
        <v>35</v>
      </c>
      <c r="F2056" s="27" t="s">
        <v>87</v>
      </c>
      <c r="G2056" s="27" t="s">
        <v>88</v>
      </c>
      <c r="H2056" s="27" t="s">
        <v>28</v>
      </c>
      <c r="I2056" s="29">
        <v>0.55000000000000004</v>
      </c>
      <c r="J2056" s="30">
        <v>2250</v>
      </c>
      <c r="K2056" s="31">
        <f t="shared" si="16"/>
        <v>1237.5</v>
      </c>
      <c r="L2056" s="31">
        <f t="shared" si="17"/>
        <v>371.25</v>
      </c>
      <c r="M2056" s="32">
        <v>0.3</v>
      </c>
      <c r="O2056" s="37"/>
      <c r="P2056" s="35"/>
      <c r="Q2056" s="33"/>
      <c r="R2056" s="34"/>
    </row>
    <row r="2057" spans="1:18" ht="15.75" customHeight="1" x14ac:dyDescent="0.3">
      <c r="A2057" s="22"/>
      <c r="B2057" s="27" t="s">
        <v>34</v>
      </c>
      <c r="C2057" s="27">
        <v>1128299</v>
      </c>
      <c r="D2057" s="28">
        <v>44370</v>
      </c>
      <c r="E2057" s="27" t="s">
        <v>35</v>
      </c>
      <c r="F2057" s="27" t="s">
        <v>87</v>
      </c>
      <c r="G2057" s="27" t="s">
        <v>88</v>
      </c>
      <c r="H2057" s="27" t="s">
        <v>29</v>
      </c>
      <c r="I2057" s="29">
        <v>0.70000000000000007</v>
      </c>
      <c r="J2057" s="30">
        <v>5250</v>
      </c>
      <c r="K2057" s="31">
        <f t="shared" si="16"/>
        <v>3675.0000000000005</v>
      </c>
      <c r="L2057" s="31">
        <f t="shared" si="17"/>
        <v>918.75000000000011</v>
      </c>
      <c r="M2057" s="32">
        <v>0.25</v>
      </c>
      <c r="O2057" s="37"/>
      <c r="P2057" s="35"/>
      <c r="Q2057" s="33"/>
      <c r="R2057" s="34"/>
    </row>
    <row r="2058" spans="1:18" ht="15.75" customHeight="1" x14ac:dyDescent="0.3">
      <c r="A2058" s="22"/>
      <c r="B2058" s="27" t="s">
        <v>34</v>
      </c>
      <c r="C2058" s="27">
        <v>1128299</v>
      </c>
      <c r="D2058" s="28">
        <v>44399</v>
      </c>
      <c r="E2058" s="27" t="s">
        <v>35</v>
      </c>
      <c r="F2058" s="27" t="s">
        <v>87</v>
      </c>
      <c r="G2058" s="27" t="s">
        <v>88</v>
      </c>
      <c r="H2058" s="27" t="s">
        <v>24</v>
      </c>
      <c r="I2058" s="29">
        <v>0.5</v>
      </c>
      <c r="J2058" s="30">
        <v>6750</v>
      </c>
      <c r="K2058" s="31">
        <f t="shared" si="16"/>
        <v>3375</v>
      </c>
      <c r="L2058" s="31">
        <f t="shared" si="17"/>
        <v>1181.25</v>
      </c>
      <c r="M2058" s="32">
        <v>0.35</v>
      </c>
      <c r="O2058" s="37"/>
      <c r="P2058" s="35"/>
      <c r="Q2058" s="33"/>
      <c r="R2058" s="34"/>
    </row>
    <row r="2059" spans="1:18" ht="15.75" customHeight="1" x14ac:dyDescent="0.3">
      <c r="A2059" s="22"/>
      <c r="B2059" s="27" t="s">
        <v>34</v>
      </c>
      <c r="C2059" s="27">
        <v>1128299</v>
      </c>
      <c r="D2059" s="28">
        <v>44399</v>
      </c>
      <c r="E2059" s="27" t="s">
        <v>35</v>
      </c>
      <c r="F2059" s="27" t="s">
        <v>87</v>
      </c>
      <c r="G2059" s="27" t="s">
        <v>88</v>
      </c>
      <c r="H2059" s="27" t="s">
        <v>25</v>
      </c>
      <c r="I2059" s="29">
        <v>0.55000000000000004</v>
      </c>
      <c r="J2059" s="30">
        <v>5250</v>
      </c>
      <c r="K2059" s="31">
        <f t="shared" si="16"/>
        <v>2887.5000000000005</v>
      </c>
      <c r="L2059" s="31">
        <f t="shared" si="17"/>
        <v>1155.0000000000002</v>
      </c>
      <c r="M2059" s="32">
        <v>0.4</v>
      </c>
      <c r="O2059" s="37"/>
      <c r="P2059" s="35"/>
      <c r="Q2059" s="33"/>
      <c r="R2059" s="34"/>
    </row>
    <row r="2060" spans="1:18" ht="15.75" customHeight="1" x14ac:dyDescent="0.3">
      <c r="A2060" s="22"/>
      <c r="B2060" s="27" t="s">
        <v>34</v>
      </c>
      <c r="C2060" s="27">
        <v>1128299</v>
      </c>
      <c r="D2060" s="28">
        <v>44399</v>
      </c>
      <c r="E2060" s="27" t="s">
        <v>35</v>
      </c>
      <c r="F2060" s="27" t="s">
        <v>87</v>
      </c>
      <c r="G2060" s="27" t="s">
        <v>88</v>
      </c>
      <c r="H2060" s="27" t="s">
        <v>26</v>
      </c>
      <c r="I2060" s="29">
        <v>0.55000000000000004</v>
      </c>
      <c r="J2060" s="30">
        <v>4750</v>
      </c>
      <c r="K2060" s="31">
        <f t="shared" si="16"/>
        <v>2612.5</v>
      </c>
      <c r="L2060" s="31">
        <f t="shared" si="17"/>
        <v>914.37499999999989</v>
      </c>
      <c r="M2060" s="32">
        <v>0.35</v>
      </c>
      <c r="O2060" s="37"/>
      <c r="P2060" s="35"/>
      <c r="Q2060" s="33"/>
      <c r="R2060" s="34"/>
    </row>
    <row r="2061" spans="1:18" ht="15.75" customHeight="1" x14ac:dyDescent="0.3">
      <c r="A2061" s="22"/>
      <c r="B2061" s="27" t="s">
        <v>34</v>
      </c>
      <c r="C2061" s="27">
        <v>1128299</v>
      </c>
      <c r="D2061" s="28">
        <v>44399</v>
      </c>
      <c r="E2061" s="27" t="s">
        <v>35</v>
      </c>
      <c r="F2061" s="27" t="s">
        <v>87</v>
      </c>
      <c r="G2061" s="27" t="s">
        <v>88</v>
      </c>
      <c r="H2061" s="27" t="s">
        <v>27</v>
      </c>
      <c r="I2061" s="29">
        <v>0.5</v>
      </c>
      <c r="J2061" s="30">
        <v>3750</v>
      </c>
      <c r="K2061" s="31">
        <f t="shared" si="16"/>
        <v>1875</v>
      </c>
      <c r="L2061" s="31">
        <f t="shared" si="17"/>
        <v>656.25</v>
      </c>
      <c r="M2061" s="32">
        <v>0.35</v>
      </c>
      <c r="O2061" s="37"/>
      <c r="P2061" s="35"/>
      <c r="Q2061" s="33"/>
      <c r="R2061" s="34"/>
    </row>
    <row r="2062" spans="1:18" ht="15.75" customHeight="1" x14ac:dyDescent="0.3">
      <c r="A2062" s="22"/>
      <c r="B2062" s="27" t="s">
        <v>34</v>
      </c>
      <c r="C2062" s="27">
        <v>1128299</v>
      </c>
      <c r="D2062" s="28">
        <v>44399</v>
      </c>
      <c r="E2062" s="27" t="s">
        <v>35</v>
      </c>
      <c r="F2062" s="27" t="s">
        <v>87</v>
      </c>
      <c r="G2062" s="27" t="s">
        <v>88</v>
      </c>
      <c r="H2062" s="27" t="s">
        <v>28</v>
      </c>
      <c r="I2062" s="29">
        <v>0.55000000000000004</v>
      </c>
      <c r="J2062" s="30">
        <v>4250</v>
      </c>
      <c r="K2062" s="31">
        <f t="shared" si="16"/>
        <v>2337.5</v>
      </c>
      <c r="L2062" s="31">
        <f t="shared" si="17"/>
        <v>701.25</v>
      </c>
      <c r="M2062" s="32">
        <v>0.3</v>
      </c>
      <c r="O2062" s="37"/>
      <c r="P2062" s="35"/>
      <c r="Q2062" s="33"/>
      <c r="R2062" s="34"/>
    </row>
    <row r="2063" spans="1:18" ht="15.75" customHeight="1" x14ac:dyDescent="0.3">
      <c r="A2063" s="22"/>
      <c r="B2063" s="27" t="s">
        <v>34</v>
      </c>
      <c r="C2063" s="27">
        <v>1128299</v>
      </c>
      <c r="D2063" s="28">
        <v>44399</v>
      </c>
      <c r="E2063" s="27" t="s">
        <v>35</v>
      </c>
      <c r="F2063" s="27" t="s">
        <v>87</v>
      </c>
      <c r="G2063" s="27" t="s">
        <v>88</v>
      </c>
      <c r="H2063" s="27" t="s">
        <v>29</v>
      </c>
      <c r="I2063" s="29">
        <v>0.70000000000000007</v>
      </c>
      <c r="J2063" s="30">
        <v>4250</v>
      </c>
      <c r="K2063" s="31">
        <f t="shared" si="16"/>
        <v>2975.0000000000005</v>
      </c>
      <c r="L2063" s="31">
        <f t="shared" si="17"/>
        <v>743.75000000000011</v>
      </c>
      <c r="M2063" s="32">
        <v>0.25</v>
      </c>
      <c r="O2063" s="37"/>
      <c r="P2063" s="35"/>
      <c r="Q2063" s="33"/>
      <c r="R2063" s="34"/>
    </row>
    <row r="2064" spans="1:18" ht="15.75" customHeight="1" x14ac:dyDescent="0.3">
      <c r="A2064" s="22"/>
      <c r="B2064" s="27" t="s">
        <v>34</v>
      </c>
      <c r="C2064" s="27">
        <v>1128299</v>
      </c>
      <c r="D2064" s="28">
        <v>44431</v>
      </c>
      <c r="E2064" s="27" t="s">
        <v>35</v>
      </c>
      <c r="F2064" s="27" t="s">
        <v>87</v>
      </c>
      <c r="G2064" s="27" t="s">
        <v>88</v>
      </c>
      <c r="H2064" s="27" t="s">
        <v>24</v>
      </c>
      <c r="I2064" s="29">
        <v>0.55000000000000004</v>
      </c>
      <c r="J2064" s="30">
        <v>6250</v>
      </c>
      <c r="K2064" s="31">
        <f t="shared" si="16"/>
        <v>3437.5000000000005</v>
      </c>
      <c r="L2064" s="31">
        <f t="shared" si="17"/>
        <v>1203.125</v>
      </c>
      <c r="M2064" s="32">
        <v>0.35</v>
      </c>
      <c r="O2064" s="37"/>
      <c r="P2064" s="35"/>
      <c r="Q2064" s="33"/>
      <c r="R2064" s="34"/>
    </row>
    <row r="2065" spans="1:18" ht="15.75" customHeight="1" x14ac:dyDescent="0.3">
      <c r="A2065" s="22"/>
      <c r="B2065" s="27" t="s">
        <v>34</v>
      </c>
      <c r="C2065" s="27">
        <v>1128299</v>
      </c>
      <c r="D2065" s="28">
        <v>44431</v>
      </c>
      <c r="E2065" s="27" t="s">
        <v>35</v>
      </c>
      <c r="F2065" s="27" t="s">
        <v>87</v>
      </c>
      <c r="G2065" s="27" t="s">
        <v>88</v>
      </c>
      <c r="H2065" s="27" t="s">
        <v>25</v>
      </c>
      <c r="I2065" s="29">
        <v>0.60000000000000009</v>
      </c>
      <c r="J2065" s="30">
        <v>5750</v>
      </c>
      <c r="K2065" s="31">
        <f t="shared" si="16"/>
        <v>3450.0000000000005</v>
      </c>
      <c r="L2065" s="31">
        <f t="shared" si="17"/>
        <v>1380.0000000000002</v>
      </c>
      <c r="M2065" s="32">
        <v>0.4</v>
      </c>
      <c r="O2065" s="37"/>
      <c r="P2065" s="35"/>
      <c r="Q2065" s="33"/>
      <c r="R2065" s="34"/>
    </row>
    <row r="2066" spans="1:18" ht="15.75" customHeight="1" x14ac:dyDescent="0.3">
      <c r="A2066" s="22"/>
      <c r="B2066" s="27" t="s">
        <v>34</v>
      </c>
      <c r="C2066" s="27">
        <v>1128299</v>
      </c>
      <c r="D2066" s="28">
        <v>44431</v>
      </c>
      <c r="E2066" s="27" t="s">
        <v>35</v>
      </c>
      <c r="F2066" s="27" t="s">
        <v>87</v>
      </c>
      <c r="G2066" s="27" t="s">
        <v>88</v>
      </c>
      <c r="H2066" s="27" t="s">
        <v>26</v>
      </c>
      <c r="I2066" s="29">
        <v>0.55000000000000004</v>
      </c>
      <c r="J2066" s="30">
        <v>4500</v>
      </c>
      <c r="K2066" s="31">
        <f t="shared" si="16"/>
        <v>2475</v>
      </c>
      <c r="L2066" s="31">
        <f t="shared" si="17"/>
        <v>866.25</v>
      </c>
      <c r="M2066" s="32">
        <v>0.35</v>
      </c>
      <c r="O2066" s="37"/>
      <c r="P2066" s="35"/>
      <c r="Q2066" s="33"/>
      <c r="R2066" s="34"/>
    </row>
    <row r="2067" spans="1:18" ht="15.75" customHeight="1" x14ac:dyDescent="0.3">
      <c r="A2067" s="22"/>
      <c r="B2067" s="27" t="s">
        <v>34</v>
      </c>
      <c r="C2067" s="27">
        <v>1128299</v>
      </c>
      <c r="D2067" s="28">
        <v>44431</v>
      </c>
      <c r="E2067" s="27" t="s">
        <v>35</v>
      </c>
      <c r="F2067" s="27" t="s">
        <v>87</v>
      </c>
      <c r="G2067" s="27" t="s">
        <v>88</v>
      </c>
      <c r="H2067" s="27" t="s">
        <v>27</v>
      </c>
      <c r="I2067" s="29">
        <v>0.55000000000000004</v>
      </c>
      <c r="J2067" s="30">
        <v>4000</v>
      </c>
      <c r="K2067" s="31">
        <f t="shared" si="16"/>
        <v>2200</v>
      </c>
      <c r="L2067" s="31">
        <f t="shared" si="17"/>
        <v>770</v>
      </c>
      <c r="M2067" s="32">
        <v>0.35</v>
      </c>
      <c r="O2067" s="37"/>
      <c r="P2067" s="35"/>
      <c r="Q2067" s="33"/>
      <c r="R2067" s="34"/>
    </row>
    <row r="2068" spans="1:18" ht="15.75" customHeight="1" x14ac:dyDescent="0.3">
      <c r="A2068" s="22"/>
      <c r="B2068" s="27" t="s">
        <v>34</v>
      </c>
      <c r="C2068" s="27">
        <v>1128299</v>
      </c>
      <c r="D2068" s="28">
        <v>44431</v>
      </c>
      <c r="E2068" s="27" t="s">
        <v>35</v>
      </c>
      <c r="F2068" s="27" t="s">
        <v>87</v>
      </c>
      <c r="G2068" s="27" t="s">
        <v>88</v>
      </c>
      <c r="H2068" s="27" t="s">
        <v>28</v>
      </c>
      <c r="I2068" s="29">
        <v>0.65</v>
      </c>
      <c r="J2068" s="30">
        <v>4000</v>
      </c>
      <c r="K2068" s="31">
        <f t="shared" si="16"/>
        <v>2600</v>
      </c>
      <c r="L2068" s="31">
        <f t="shared" si="17"/>
        <v>780</v>
      </c>
      <c r="M2068" s="32">
        <v>0.3</v>
      </c>
      <c r="O2068" s="37"/>
      <c r="P2068" s="35"/>
      <c r="Q2068" s="33"/>
      <c r="R2068" s="34"/>
    </row>
    <row r="2069" spans="1:18" ht="15.75" customHeight="1" x14ac:dyDescent="0.3">
      <c r="A2069" s="22"/>
      <c r="B2069" s="27" t="s">
        <v>34</v>
      </c>
      <c r="C2069" s="27">
        <v>1128299</v>
      </c>
      <c r="D2069" s="28">
        <v>44431</v>
      </c>
      <c r="E2069" s="27" t="s">
        <v>35</v>
      </c>
      <c r="F2069" s="27" t="s">
        <v>87</v>
      </c>
      <c r="G2069" s="27" t="s">
        <v>88</v>
      </c>
      <c r="H2069" s="27" t="s">
        <v>29</v>
      </c>
      <c r="I2069" s="29">
        <v>0.70000000000000007</v>
      </c>
      <c r="J2069" s="30">
        <v>3750</v>
      </c>
      <c r="K2069" s="31">
        <f t="shared" si="16"/>
        <v>2625.0000000000005</v>
      </c>
      <c r="L2069" s="31">
        <f t="shared" si="17"/>
        <v>656.25000000000011</v>
      </c>
      <c r="M2069" s="32">
        <v>0.25</v>
      </c>
      <c r="O2069" s="37"/>
      <c r="P2069" s="35"/>
      <c r="Q2069" s="33"/>
      <c r="R2069" s="34"/>
    </row>
    <row r="2070" spans="1:18" ht="15.75" customHeight="1" x14ac:dyDescent="0.3">
      <c r="A2070" s="22"/>
      <c r="B2070" s="27" t="s">
        <v>34</v>
      </c>
      <c r="C2070" s="27">
        <v>1128299</v>
      </c>
      <c r="D2070" s="28">
        <v>44463</v>
      </c>
      <c r="E2070" s="27" t="s">
        <v>35</v>
      </c>
      <c r="F2070" s="27" t="s">
        <v>87</v>
      </c>
      <c r="G2070" s="27" t="s">
        <v>88</v>
      </c>
      <c r="H2070" s="27" t="s">
        <v>24</v>
      </c>
      <c r="I2070" s="29">
        <v>0.45000000000000007</v>
      </c>
      <c r="J2070" s="30">
        <v>5750</v>
      </c>
      <c r="K2070" s="31">
        <f t="shared" si="16"/>
        <v>2587.5000000000005</v>
      </c>
      <c r="L2070" s="31">
        <f t="shared" si="17"/>
        <v>905.62500000000011</v>
      </c>
      <c r="M2070" s="32">
        <v>0.35</v>
      </c>
      <c r="O2070" s="37"/>
      <c r="P2070" s="35"/>
      <c r="Q2070" s="33"/>
      <c r="R2070" s="34"/>
    </row>
    <row r="2071" spans="1:18" ht="15.75" customHeight="1" x14ac:dyDescent="0.3">
      <c r="A2071" s="22"/>
      <c r="B2071" s="27" t="s">
        <v>34</v>
      </c>
      <c r="C2071" s="27">
        <v>1128299</v>
      </c>
      <c r="D2071" s="28">
        <v>44463</v>
      </c>
      <c r="E2071" s="27" t="s">
        <v>35</v>
      </c>
      <c r="F2071" s="27" t="s">
        <v>87</v>
      </c>
      <c r="G2071" s="27" t="s">
        <v>88</v>
      </c>
      <c r="H2071" s="27" t="s">
        <v>25</v>
      </c>
      <c r="I2071" s="29">
        <v>0.50000000000000011</v>
      </c>
      <c r="J2071" s="30">
        <v>5750</v>
      </c>
      <c r="K2071" s="31">
        <f t="shared" si="16"/>
        <v>2875.0000000000005</v>
      </c>
      <c r="L2071" s="31">
        <f t="shared" si="17"/>
        <v>1150.0000000000002</v>
      </c>
      <c r="M2071" s="32">
        <v>0.4</v>
      </c>
      <c r="O2071" s="37"/>
      <c r="P2071" s="35"/>
      <c r="Q2071" s="33"/>
      <c r="R2071" s="34"/>
    </row>
    <row r="2072" spans="1:18" ht="15.75" customHeight="1" x14ac:dyDescent="0.3">
      <c r="A2072" s="22"/>
      <c r="B2072" s="27" t="s">
        <v>34</v>
      </c>
      <c r="C2072" s="27">
        <v>1128299</v>
      </c>
      <c r="D2072" s="28">
        <v>44463</v>
      </c>
      <c r="E2072" s="27" t="s">
        <v>35</v>
      </c>
      <c r="F2072" s="27" t="s">
        <v>87</v>
      </c>
      <c r="G2072" s="27" t="s">
        <v>88</v>
      </c>
      <c r="H2072" s="27" t="s">
        <v>26</v>
      </c>
      <c r="I2072" s="29">
        <v>0.45000000000000007</v>
      </c>
      <c r="J2072" s="30">
        <v>4250</v>
      </c>
      <c r="K2072" s="31">
        <f t="shared" si="16"/>
        <v>1912.5000000000002</v>
      </c>
      <c r="L2072" s="31">
        <f t="shared" si="17"/>
        <v>669.375</v>
      </c>
      <c r="M2072" s="32">
        <v>0.35</v>
      </c>
      <c r="O2072" s="37"/>
      <c r="P2072" s="35"/>
      <c r="Q2072" s="33"/>
      <c r="R2072" s="34"/>
    </row>
    <row r="2073" spans="1:18" ht="15.75" customHeight="1" x14ac:dyDescent="0.3">
      <c r="A2073" s="22"/>
      <c r="B2073" s="27" t="s">
        <v>34</v>
      </c>
      <c r="C2073" s="27">
        <v>1128299</v>
      </c>
      <c r="D2073" s="28">
        <v>44463</v>
      </c>
      <c r="E2073" s="27" t="s">
        <v>35</v>
      </c>
      <c r="F2073" s="27" t="s">
        <v>87</v>
      </c>
      <c r="G2073" s="27" t="s">
        <v>88</v>
      </c>
      <c r="H2073" s="27" t="s">
        <v>27</v>
      </c>
      <c r="I2073" s="29">
        <v>0.45000000000000007</v>
      </c>
      <c r="J2073" s="30">
        <v>3750</v>
      </c>
      <c r="K2073" s="31">
        <f t="shared" si="16"/>
        <v>1687.5000000000002</v>
      </c>
      <c r="L2073" s="31">
        <f t="shared" si="17"/>
        <v>590.625</v>
      </c>
      <c r="M2073" s="32">
        <v>0.35</v>
      </c>
      <c r="O2073" s="37"/>
      <c r="P2073" s="35"/>
      <c r="Q2073" s="33"/>
      <c r="R2073" s="34"/>
    </row>
    <row r="2074" spans="1:18" ht="15.75" customHeight="1" x14ac:dyDescent="0.3">
      <c r="A2074" s="22"/>
      <c r="B2074" s="27" t="s">
        <v>34</v>
      </c>
      <c r="C2074" s="27">
        <v>1128299</v>
      </c>
      <c r="D2074" s="28">
        <v>44463</v>
      </c>
      <c r="E2074" s="27" t="s">
        <v>35</v>
      </c>
      <c r="F2074" s="27" t="s">
        <v>87</v>
      </c>
      <c r="G2074" s="27" t="s">
        <v>88</v>
      </c>
      <c r="H2074" s="27" t="s">
        <v>28</v>
      </c>
      <c r="I2074" s="29">
        <v>0.55000000000000004</v>
      </c>
      <c r="J2074" s="30">
        <v>3750</v>
      </c>
      <c r="K2074" s="31">
        <f t="shared" si="16"/>
        <v>2062.5</v>
      </c>
      <c r="L2074" s="31">
        <f t="shared" si="17"/>
        <v>618.75</v>
      </c>
      <c r="M2074" s="32">
        <v>0.3</v>
      </c>
      <c r="O2074" s="37"/>
      <c r="P2074" s="35"/>
      <c r="Q2074" s="33"/>
      <c r="R2074" s="34"/>
    </row>
    <row r="2075" spans="1:18" ht="15.75" customHeight="1" x14ac:dyDescent="0.3">
      <c r="A2075" s="22"/>
      <c r="B2075" s="27" t="s">
        <v>34</v>
      </c>
      <c r="C2075" s="27">
        <v>1128299</v>
      </c>
      <c r="D2075" s="28">
        <v>44463</v>
      </c>
      <c r="E2075" s="27" t="s">
        <v>35</v>
      </c>
      <c r="F2075" s="27" t="s">
        <v>87</v>
      </c>
      <c r="G2075" s="27" t="s">
        <v>88</v>
      </c>
      <c r="H2075" s="27" t="s">
        <v>29</v>
      </c>
      <c r="I2075" s="29">
        <v>0.60000000000000009</v>
      </c>
      <c r="J2075" s="30">
        <v>4250</v>
      </c>
      <c r="K2075" s="31">
        <f t="shared" si="16"/>
        <v>2550.0000000000005</v>
      </c>
      <c r="L2075" s="31">
        <f t="shared" si="17"/>
        <v>637.50000000000011</v>
      </c>
      <c r="M2075" s="32">
        <v>0.25</v>
      </c>
      <c r="O2075" s="37"/>
      <c r="P2075" s="35"/>
      <c r="Q2075" s="33"/>
      <c r="R2075" s="34"/>
    </row>
    <row r="2076" spans="1:18" ht="15.75" customHeight="1" x14ac:dyDescent="0.3">
      <c r="A2076" s="22"/>
      <c r="B2076" s="27" t="s">
        <v>34</v>
      </c>
      <c r="C2076" s="27">
        <v>1128299</v>
      </c>
      <c r="D2076" s="28">
        <v>44492</v>
      </c>
      <c r="E2076" s="27" t="s">
        <v>35</v>
      </c>
      <c r="F2076" s="27" t="s">
        <v>87</v>
      </c>
      <c r="G2076" s="27" t="s">
        <v>88</v>
      </c>
      <c r="H2076" s="27" t="s">
        <v>24</v>
      </c>
      <c r="I2076" s="29">
        <v>0.45000000000000007</v>
      </c>
      <c r="J2076" s="30">
        <v>5000</v>
      </c>
      <c r="K2076" s="31">
        <f t="shared" si="16"/>
        <v>2250.0000000000005</v>
      </c>
      <c r="L2076" s="31">
        <f t="shared" si="17"/>
        <v>787.50000000000011</v>
      </c>
      <c r="M2076" s="32">
        <v>0.35</v>
      </c>
      <c r="O2076" s="37"/>
      <c r="P2076" s="35"/>
      <c r="Q2076" s="33"/>
      <c r="R2076" s="34"/>
    </row>
    <row r="2077" spans="1:18" ht="15.75" customHeight="1" x14ac:dyDescent="0.3">
      <c r="A2077" s="22"/>
      <c r="B2077" s="27" t="s">
        <v>34</v>
      </c>
      <c r="C2077" s="27">
        <v>1128299</v>
      </c>
      <c r="D2077" s="28">
        <v>44492</v>
      </c>
      <c r="E2077" s="27" t="s">
        <v>35</v>
      </c>
      <c r="F2077" s="27" t="s">
        <v>87</v>
      </c>
      <c r="G2077" s="27" t="s">
        <v>88</v>
      </c>
      <c r="H2077" s="27" t="s">
        <v>25</v>
      </c>
      <c r="I2077" s="29">
        <v>0.50000000000000011</v>
      </c>
      <c r="J2077" s="30">
        <v>5000</v>
      </c>
      <c r="K2077" s="31">
        <f t="shared" si="16"/>
        <v>2500.0000000000005</v>
      </c>
      <c r="L2077" s="31">
        <f t="shared" si="17"/>
        <v>1000.0000000000002</v>
      </c>
      <c r="M2077" s="32">
        <v>0.4</v>
      </c>
      <c r="O2077" s="37"/>
      <c r="P2077" s="35"/>
      <c r="Q2077" s="33"/>
      <c r="R2077" s="34"/>
    </row>
    <row r="2078" spans="1:18" ht="15.75" customHeight="1" x14ac:dyDescent="0.3">
      <c r="A2078" s="22"/>
      <c r="B2078" s="27" t="s">
        <v>34</v>
      </c>
      <c r="C2078" s="27">
        <v>1128299</v>
      </c>
      <c r="D2078" s="28">
        <v>44492</v>
      </c>
      <c r="E2078" s="27" t="s">
        <v>35</v>
      </c>
      <c r="F2078" s="27" t="s">
        <v>87</v>
      </c>
      <c r="G2078" s="27" t="s">
        <v>88</v>
      </c>
      <c r="H2078" s="27" t="s">
        <v>26</v>
      </c>
      <c r="I2078" s="29">
        <v>0.45000000000000007</v>
      </c>
      <c r="J2078" s="30">
        <v>3250</v>
      </c>
      <c r="K2078" s="31">
        <f t="shared" si="16"/>
        <v>1462.5000000000002</v>
      </c>
      <c r="L2078" s="31">
        <f t="shared" si="17"/>
        <v>511.87500000000006</v>
      </c>
      <c r="M2078" s="32">
        <v>0.35</v>
      </c>
      <c r="O2078" s="37"/>
      <c r="P2078" s="35"/>
      <c r="Q2078" s="33"/>
      <c r="R2078" s="34"/>
    </row>
    <row r="2079" spans="1:18" ht="15.75" customHeight="1" x14ac:dyDescent="0.3">
      <c r="A2079" s="22"/>
      <c r="B2079" s="27" t="s">
        <v>34</v>
      </c>
      <c r="C2079" s="27">
        <v>1128299</v>
      </c>
      <c r="D2079" s="28">
        <v>44492</v>
      </c>
      <c r="E2079" s="27" t="s">
        <v>35</v>
      </c>
      <c r="F2079" s="27" t="s">
        <v>87</v>
      </c>
      <c r="G2079" s="27" t="s">
        <v>88</v>
      </c>
      <c r="H2079" s="27" t="s">
        <v>27</v>
      </c>
      <c r="I2079" s="29">
        <v>0.45000000000000007</v>
      </c>
      <c r="J2079" s="30">
        <v>3000</v>
      </c>
      <c r="K2079" s="31">
        <f t="shared" si="16"/>
        <v>1350.0000000000002</v>
      </c>
      <c r="L2079" s="31">
        <f t="shared" si="17"/>
        <v>472.50000000000006</v>
      </c>
      <c r="M2079" s="32">
        <v>0.35</v>
      </c>
      <c r="O2079" s="37"/>
      <c r="P2079" s="35"/>
      <c r="Q2079" s="33"/>
      <c r="R2079" s="34"/>
    </row>
    <row r="2080" spans="1:18" ht="15.75" customHeight="1" x14ac:dyDescent="0.3">
      <c r="A2080" s="22"/>
      <c r="B2080" s="27" t="s">
        <v>34</v>
      </c>
      <c r="C2080" s="27">
        <v>1128299</v>
      </c>
      <c r="D2080" s="28">
        <v>44492</v>
      </c>
      <c r="E2080" s="27" t="s">
        <v>35</v>
      </c>
      <c r="F2080" s="27" t="s">
        <v>87</v>
      </c>
      <c r="G2080" s="27" t="s">
        <v>88</v>
      </c>
      <c r="H2080" s="27" t="s">
        <v>28</v>
      </c>
      <c r="I2080" s="29">
        <v>0.55000000000000004</v>
      </c>
      <c r="J2080" s="30">
        <v>2750</v>
      </c>
      <c r="K2080" s="31">
        <f t="shared" si="16"/>
        <v>1512.5000000000002</v>
      </c>
      <c r="L2080" s="31">
        <f t="shared" si="17"/>
        <v>453.75000000000006</v>
      </c>
      <c r="M2080" s="32">
        <v>0.3</v>
      </c>
      <c r="O2080" s="37"/>
      <c r="P2080" s="35"/>
      <c r="Q2080" s="33"/>
      <c r="R2080" s="34"/>
    </row>
    <row r="2081" spans="1:18" ht="15.75" customHeight="1" x14ac:dyDescent="0.3">
      <c r="A2081" s="22"/>
      <c r="B2081" s="27" t="s">
        <v>34</v>
      </c>
      <c r="C2081" s="27">
        <v>1128299</v>
      </c>
      <c r="D2081" s="28">
        <v>44492</v>
      </c>
      <c r="E2081" s="27" t="s">
        <v>35</v>
      </c>
      <c r="F2081" s="27" t="s">
        <v>87</v>
      </c>
      <c r="G2081" s="27" t="s">
        <v>88</v>
      </c>
      <c r="H2081" s="27" t="s">
        <v>29</v>
      </c>
      <c r="I2081" s="29">
        <v>0.60000000000000009</v>
      </c>
      <c r="J2081" s="30">
        <v>3250</v>
      </c>
      <c r="K2081" s="31">
        <f t="shared" si="16"/>
        <v>1950.0000000000002</v>
      </c>
      <c r="L2081" s="31">
        <f t="shared" si="17"/>
        <v>487.50000000000006</v>
      </c>
      <c r="M2081" s="32">
        <v>0.25</v>
      </c>
      <c r="O2081" s="37"/>
      <c r="P2081" s="35"/>
      <c r="Q2081" s="33"/>
      <c r="R2081" s="34"/>
    </row>
    <row r="2082" spans="1:18" ht="15.75" customHeight="1" x14ac:dyDescent="0.3">
      <c r="A2082" s="22"/>
      <c r="B2082" s="27" t="s">
        <v>34</v>
      </c>
      <c r="C2082" s="27">
        <v>1128299</v>
      </c>
      <c r="D2082" s="28">
        <v>44523</v>
      </c>
      <c r="E2082" s="27" t="s">
        <v>35</v>
      </c>
      <c r="F2082" s="27" t="s">
        <v>87</v>
      </c>
      <c r="G2082" s="27" t="s">
        <v>88</v>
      </c>
      <c r="H2082" s="27" t="s">
        <v>24</v>
      </c>
      <c r="I2082" s="29">
        <v>0.45000000000000007</v>
      </c>
      <c r="J2082" s="30">
        <v>5000</v>
      </c>
      <c r="K2082" s="31">
        <f t="shared" si="16"/>
        <v>2250.0000000000005</v>
      </c>
      <c r="L2082" s="31">
        <f t="shared" si="17"/>
        <v>787.50000000000011</v>
      </c>
      <c r="M2082" s="32">
        <v>0.35</v>
      </c>
      <c r="O2082" s="37"/>
      <c r="P2082" s="35"/>
      <c r="Q2082" s="33"/>
      <c r="R2082" s="34"/>
    </row>
    <row r="2083" spans="1:18" ht="15.75" customHeight="1" x14ac:dyDescent="0.3">
      <c r="A2083" s="22"/>
      <c r="B2083" s="27" t="s">
        <v>34</v>
      </c>
      <c r="C2083" s="27">
        <v>1128299</v>
      </c>
      <c r="D2083" s="28">
        <v>44523</v>
      </c>
      <c r="E2083" s="27" t="s">
        <v>35</v>
      </c>
      <c r="F2083" s="27" t="s">
        <v>87</v>
      </c>
      <c r="G2083" s="27" t="s">
        <v>88</v>
      </c>
      <c r="H2083" s="27" t="s">
        <v>25</v>
      </c>
      <c r="I2083" s="29">
        <v>0.50000000000000011</v>
      </c>
      <c r="J2083" s="30">
        <v>5250</v>
      </c>
      <c r="K2083" s="31">
        <f t="shared" si="16"/>
        <v>2625.0000000000005</v>
      </c>
      <c r="L2083" s="31">
        <f t="shared" si="17"/>
        <v>1050.0000000000002</v>
      </c>
      <c r="M2083" s="32">
        <v>0.4</v>
      </c>
      <c r="O2083" s="37"/>
      <c r="P2083" s="35"/>
      <c r="Q2083" s="33"/>
      <c r="R2083" s="34"/>
    </row>
    <row r="2084" spans="1:18" ht="15.75" customHeight="1" x14ac:dyDescent="0.3">
      <c r="A2084" s="22"/>
      <c r="B2084" s="27" t="s">
        <v>34</v>
      </c>
      <c r="C2084" s="27">
        <v>1128299</v>
      </c>
      <c r="D2084" s="28">
        <v>44523</v>
      </c>
      <c r="E2084" s="27" t="s">
        <v>35</v>
      </c>
      <c r="F2084" s="27" t="s">
        <v>87</v>
      </c>
      <c r="G2084" s="27" t="s">
        <v>88</v>
      </c>
      <c r="H2084" s="27" t="s">
        <v>26</v>
      </c>
      <c r="I2084" s="29">
        <v>0.45000000000000007</v>
      </c>
      <c r="J2084" s="30">
        <v>3750</v>
      </c>
      <c r="K2084" s="31">
        <f t="shared" si="16"/>
        <v>1687.5000000000002</v>
      </c>
      <c r="L2084" s="31">
        <f t="shared" si="17"/>
        <v>590.625</v>
      </c>
      <c r="M2084" s="32">
        <v>0.35</v>
      </c>
      <c r="O2084" s="37"/>
      <c r="P2084" s="35"/>
      <c r="Q2084" s="33"/>
      <c r="R2084" s="34"/>
    </row>
    <row r="2085" spans="1:18" ht="15.75" customHeight="1" x14ac:dyDescent="0.3">
      <c r="A2085" s="22"/>
      <c r="B2085" s="27" t="s">
        <v>34</v>
      </c>
      <c r="C2085" s="27">
        <v>1128299</v>
      </c>
      <c r="D2085" s="28">
        <v>44523</v>
      </c>
      <c r="E2085" s="27" t="s">
        <v>35</v>
      </c>
      <c r="F2085" s="27" t="s">
        <v>87</v>
      </c>
      <c r="G2085" s="27" t="s">
        <v>88</v>
      </c>
      <c r="H2085" s="27" t="s">
        <v>27</v>
      </c>
      <c r="I2085" s="29">
        <v>0.45000000000000007</v>
      </c>
      <c r="J2085" s="30">
        <v>3500</v>
      </c>
      <c r="K2085" s="31">
        <f t="shared" si="16"/>
        <v>1575.0000000000002</v>
      </c>
      <c r="L2085" s="31">
        <f t="shared" si="17"/>
        <v>551.25</v>
      </c>
      <c r="M2085" s="32">
        <v>0.35</v>
      </c>
      <c r="O2085" s="37"/>
      <c r="P2085" s="35"/>
      <c r="Q2085" s="33"/>
      <c r="R2085" s="34"/>
    </row>
    <row r="2086" spans="1:18" ht="15.75" customHeight="1" x14ac:dyDescent="0.3">
      <c r="A2086" s="22"/>
      <c r="B2086" s="27" t="s">
        <v>34</v>
      </c>
      <c r="C2086" s="27">
        <v>1128299</v>
      </c>
      <c r="D2086" s="28">
        <v>44523</v>
      </c>
      <c r="E2086" s="27" t="s">
        <v>35</v>
      </c>
      <c r="F2086" s="27" t="s">
        <v>87</v>
      </c>
      <c r="G2086" s="27" t="s">
        <v>88</v>
      </c>
      <c r="H2086" s="27" t="s">
        <v>28</v>
      </c>
      <c r="I2086" s="29">
        <v>0.55000000000000004</v>
      </c>
      <c r="J2086" s="30">
        <v>3000</v>
      </c>
      <c r="K2086" s="31">
        <f t="shared" si="16"/>
        <v>1650.0000000000002</v>
      </c>
      <c r="L2086" s="31">
        <f t="shared" si="17"/>
        <v>495.00000000000006</v>
      </c>
      <c r="M2086" s="32">
        <v>0.3</v>
      </c>
      <c r="O2086" s="37"/>
      <c r="P2086" s="35"/>
      <c r="Q2086" s="33"/>
      <c r="R2086" s="34"/>
    </row>
    <row r="2087" spans="1:18" ht="15.75" customHeight="1" x14ac:dyDescent="0.3">
      <c r="A2087" s="22"/>
      <c r="B2087" s="27" t="s">
        <v>34</v>
      </c>
      <c r="C2087" s="27">
        <v>1128299</v>
      </c>
      <c r="D2087" s="28">
        <v>44523</v>
      </c>
      <c r="E2087" s="27" t="s">
        <v>35</v>
      </c>
      <c r="F2087" s="27" t="s">
        <v>87</v>
      </c>
      <c r="G2087" s="27" t="s">
        <v>88</v>
      </c>
      <c r="H2087" s="27" t="s">
        <v>29</v>
      </c>
      <c r="I2087" s="29">
        <v>0.60000000000000009</v>
      </c>
      <c r="J2087" s="30">
        <v>4250</v>
      </c>
      <c r="K2087" s="31">
        <f t="shared" si="16"/>
        <v>2550.0000000000005</v>
      </c>
      <c r="L2087" s="31">
        <f t="shared" si="17"/>
        <v>637.50000000000011</v>
      </c>
      <c r="M2087" s="32">
        <v>0.25</v>
      </c>
      <c r="O2087" s="37"/>
      <c r="P2087" s="35"/>
      <c r="Q2087" s="33"/>
      <c r="R2087" s="34"/>
    </row>
    <row r="2088" spans="1:18" ht="15.75" customHeight="1" x14ac:dyDescent="0.3">
      <c r="A2088" s="22"/>
      <c r="B2088" s="27" t="s">
        <v>34</v>
      </c>
      <c r="C2088" s="27">
        <v>1128299</v>
      </c>
      <c r="D2088" s="28">
        <v>44552</v>
      </c>
      <c r="E2088" s="27" t="s">
        <v>35</v>
      </c>
      <c r="F2088" s="27" t="s">
        <v>87</v>
      </c>
      <c r="G2088" s="27" t="s">
        <v>88</v>
      </c>
      <c r="H2088" s="27" t="s">
        <v>24</v>
      </c>
      <c r="I2088" s="29">
        <v>0.45000000000000007</v>
      </c>
      <c r="J2088" s="30">
        <v>6250</v>
      </c>
      <c r="K2088" s="31">
        <f t="shared" si="16"/>
        <v>2812.5000000000005</v>
      </c>
      <c r="L2088" s="31">
        <f t="shared" si="17"/>
        <v>984.37500000000011</v>
      </c>
      <c r="M2088" s="32">
        <v>0.35</v>
      </c>
      <c r="O2088" s="37"/>
      <c r="P2088" s="35"/>
      <c r="Q2088" s="33"/>
      <c r="R2088" s="34"/>
    </row>
    <row r="2089" spans="1:18" ht="15.75" customHeight="1" x14ac:dyDescent="0.3">
      <c r="A2089" s="22"/>
      <c r="B2089" s="27" t="s">
        <v>34</v>
      </c>
      <c r="C2089" s="27">
        <v>1128299</v>
      </c>
      <c r="D2089" s="28">
        <v>44552</v>
      </c>
      <c r="E2089" s="27" t="s">
        <v>35</v>
      </c>
      <c r="F2089" s="27" t="s">
        <v>87</v>
      </c>
      <c r="G2089" s="27" t="s">
        <v>88</v>
      </c>
      <c r="H2089" s="27" t="s">
        <v>25</v>
      </c>
      <c r="I2089" s="29">
        <v>0.50000000000000011</v>
      </c>
      <c r="J2089" s="30">
        <v>6250</v>
      </c>
      <c r="K2089" s="31">
        <f t="shared" si="16"/>
        <v>3125.0000000000009</v>
      </c>
      <c r="L2089" s="31">
        <f t="shared" si="17"/>
        <v>1250.0000000000005</v>
      </c>
      <c r="M2089" s="32">
        <v>0.4</v>
      </c>
      <c r="O2089" s="37"/>
      <c r="P2089" s="35"/>
      <c r="Q2089" s="33"/>
      <c r="R2089" s="34"/>
    </row>
    <row r="2090" spans="1:18" ht="15.75" customHeight="1" x14ac:dyDescent="0.3">
      <c r="A2090" s="22"/>
      <c r="B2090" s="27" t="s">
        <v>34</v>
      </c>
      <c r="C2090" s="27">
        <v>1128299</v>
      </c>
      <c r="D2090" s="28">
        <v>44552</v>
      </c>
      <c r="E2090" s="27" t="s">
        <v>35</v>
      </c>
      <c r="F2090" s="27" t="s">
        <v>87</v>
      </c>
      <c r="G2090" s="27" t="s">
        <v>88</v>
      </c>
      <c r="H2090" s="27" t="s">
        <v>26</v>
      </c>
      <c r="I2090" s="29">
        <v>0.45000000000000007</v>
      </c>
      <c r="J2090" s="30">
        <v>4250</v>
      </c>
      <c r="K2090" s="31">
        <f t="shared" si="16"/>
        <v>1912.5000000000002</v>
      </c>
      <c r="L2090" s="31">
        <f t="shared" si="17"/>
        <v>669.375</v>
      </c>
      <c r="M2090" s="32">
        <v>0.35</v>
      </c>
      <c r="O2090" s="37"/>
      <c r="P2090" s="35"/>
      <c r="Q2090" s="33"/>
      <c r="R2090" s="34"/>
    </row>
    <row r="2091" spans="1:18" ht="15.75" customHeight="1" x14ac:dyDescent="0.3">
      <c r="A2091" s="22"/>
      <c r="B2091" s="27" t="s">
        <v>34</v>
      </c>
      <c r="C2091" s="27">
        <v>1128299</v>
      </c>
      <c r="D2091" s="28">
        <v>44552</v>
      </c>
      <c r="E2091" s="27" t="s">
        <v>35</v>
      </c>
      <c r="F2091" s="27" t="s">
        <v>87</v>
      </c>
      <c r="G2091" s="27" t="s">
        <v>88</v>
      </c>
      <c r="H2091" s="27" t="s">
        <v>27</v>
      </c>
      <c r="I2091" s="29">
        <v>0.45000000000000007</v>
      </c>
      <c r="J2091" s="30">
        <v>4250</v>
      </c>
      <c r="K2091" s="31">
        <f t="shared" si="16"/>
        <v>1912.5000000000002</v>
      </c>
      <c r="L2091" s="31">
        <f t="shared" si="17"/>
        <v>669.375</v>
      </c>
      <c r="M2091" s="32">
        <v>0.35</v>
      </c>
      <c r="O2091" s="37"/>
      <c r="P2091" s="35"/>
      <c r="Q2091" s="33"/>
      <c r="R2091" s="34"/>
    </row>
    <row r="2092" spans="1:18" ht="15.75" customHeight="1" x14ac:dyDescent="0.3">
      <c r="A2092" s="22"/>
      <c r="B2092" s="27" t="s">
        <v>34</v>
      </c>
      <c r="C2092" s="27">
        <v>1128299</v>
      </c>
      <c r="D2092" s="28">
        <v>44552</v>
      </c>
      <c r="E2092" s="27" t="s">
        <v>35</v>
      </c>
      <c r="F2092" s="27" t="s">
        <v>87</v>
      </c>
      <c r="G2092" s="27" t="s">
        <v>88</v>
      </c>
      <c r="H2092" s="27" t="s">
        <v>28</v>
      </c>
      <c r="I2092" s="29">
        <v>0.55000000000000004</v>
      </c>
      <c r="J2092" s="30">
        <v>3500</v>
      </c>
      <c r="K2092" s="31">
        <f t="shared" si="16"/>
        <v>1925.0000000000002</v>
      </c>
      <c r="L2092" s="31">
        <f t="shared" si="17"/>
        <v>577.5</v>
      </c>
      <c r="M2092" s="32">
        <v>0.3</v>
      </c>
      <c r="O2092" s="37"/>
      <c r="P2092" s="35"/>
      <c r="Q2092" s="33"/>
      <c r="R2092" s="34"/>
    </row>
    <row r="2093" spans="1:18" ht="15.75" customHeight="1" x14ac:dyDescent="0.3">
      <c r="A2093" s="22"/>
      <c r="B2093" s="27" t="s">
        <v>34</v>
      </c>
      <c r="C2093" s="27">
        <v>1128299</v>
      </c>
      <c r="D2093" s="28">
        <v>44552</v>
      </c>
      <c r="E2093" s="27" t="s">
        <v>35</v>
      </c>
      <c r="F2093" s="27" t="s">
        <v>87</v>
      </c>
      <c r="G2093" s="27" t="s">
        <v>88</v>
      </c>
      <c r="H2093" s="27" t="s">
        <v>29</v>
      </c>
      <c r="I2093" s="29">
        <v>0.60000000000000009</v>
      </c>
      <c r="J2093" s="30">
        <v>4500</v>
      </c>
      <c r="K2093" s="31">
        <f t="shared" si="16"/>
        <v>2700.0000000000005</v>
      </c>
      <c r="L2093" s="31">
        <f t="shared" si="17"/>
        <v>675.00000000000011</v>
      </c>
      <c r="M2093" s="32">
        <v>0.25</v>
      </c>
      <c r="O2093" s="37"/>
      <c r="P2093" s="35"/>
      <c r="Q2093" s="33"/>
      <c r="R2093" s="34"/>
    </row>
    <row r="2094" spans="1:18" ht="15.75" customHeight="1" x14ac:dyDescent="0.3">
      <c r="A2094" s="22" t="s">
        <v>46</v>
      </c>
      <c r="B2094" s="27" t="s">
        <v>34</v>
      </c>
      <c r="C2094" s="27">
        <v>1128299</v>
      </c>
      <c r="D2094" s="28">
        <v>44222</v>
      </c>
      <c r="E2094" s="27" t="s">
        <v>35</v>
      </c>
      <c r="F2094" s="27" t="s">
        <v>89</v>
      </c>
      <c r="G2094" s="27" t="s">
        <v>90</v>
      </c>
      <c r="H2094" s="27" t="s">
        <v>24</v>
      </c>
      <c r="I2094" s="29">
        <v>0.34999999999999992</v>
      </c>
      <c r="J2094" s="30">
        <v>4750</v>
      </c>
      <c r="K2094" s="31">
        <f t="shared" si="16"/>
        <v>1662.4999999999995</v>
      </c>
      <c r="L2094" s="31">
        <f t="shared" si="17"/>
        <v>581.87499999999977</v>
      </c>
      <c r="M2094" s="32">
        <v>0.35</v>
      </c>
      <c r="O2094" s="37"/>
      <c r="P2094" s="35"/>
      <c r="Q2094" s="33"/>
      <c r="R2094" s="34"/>
    </row>
    <row r="2095" spans="1:18" ht="15.75" customHeight="1" x14ac:dyDescent="0.3">
      <c r="A2095" s="22"/>
      <c r="B2095" s="27" t="s">
        <v>34</v>
      </c>
      <c r="C2095" s="27">
        <v>1128299</v>
      </c>
      <c r="D2095" s="28">
        <v>44222</v>
      </c>
      <c r="E2095" s="27" t="s">
        <v>35</v>
      </c>
      <c r="F2095" s="27" t="s">
        <v>89</v>
      </c>
      <c r="G2095" s="27" t="s">
        <v>90</v>
      </c>
      <c r="H2095" s="27" t="s">
        <v>25</v>
      </c>
      <c r="I2095" s="29">
        <v>0.45</v>
      </c>
      <c r="J2095" s="30">
        <v>4750</v>
      </c>
      <c r="K2095" s="31">
        <f t="shared" si="16"/>
        <v>2137.5</v>
      </c>
      <c r="L2095" s="31">
        <f t="shared" si="17"/>
        <v>855</v>
      </c>
      <c r="M2095" s="32">
        <v>0.4</v>
      </c>
      <c r="O2095" s="37"/>
      <c r="P2095" s="35"/>
      <c r="Q2095" s="33"/>
      <c r="R2095" s="34"/>
    </row>
    <row r="2096" spans="1:18" ht="15.75" customHeight="1" x14ac:dyDescent="0.3">
      <c r="A2096" s="22"/>
      <c r="B2096" s="27" t="s">
        <v>34</v>
      </c>
      <c r="C2096" s="27">
        <v>1128299</v>
      </c>
      <c r="D2096" s="28">
        <v>44222</v>
      </c>
      <c r="E2096" s="27" t="s">
        <v>35</v>
      </c>
      <c r="F2096" s="27" t="s">
        <v>89</v>
      </c>
      <c r="G2096" s="27" t="s">
        <v>90</v>
      </c>
      <c r="H2096" s="27" t="s">
        <v>26</v>
      </c>
      <c r="I2096" s="29">
        <v>0.45</v>
      </c>
      <c r="J2096" s="30">
        <v>4750</v>
      </c>
      <c r="K2096" s="31">
        <f t="shared" si="16"/>
        <v>2137.5</v>
      </c>
      <c r="L2096" s="31">
        <f t="shared" si="17"/>
        <v>748.125</v>
      </c>
      <c r="M2096" s="32">
        <v>0.35</v>
      </c>
      <c r="O2096" s="37"/>
      <c r="P2096" s="35"/>
      <c r="Q2096" s="33"/>
      <c r="R2096" s="34"/>
    </row>
    <row r="2097" spans="1:18" ht="15.75" customHeight="1" x14ac:dyDescent="0.3">
      <c r="A2097" s="22"/>
      <c r="B2097" s="27" t="s">
        <v>34</v>
      </c>
      <c r="C2097" s="27">
        <v>1128299</v>
      </c>
      <c r="D2097" s="28">
        <v>44222</v>
      </c>
      <c r="E2097" s="27" t="s">
        <v>35</v>
      </c>
      <c r="F2097" s="27" t="s">
        <v>89</v>
      </c>
      <c r="G2097" s="27" t="s">
        <v>90</v>
      </c>
      <c r="H2097" s="27" t="s">
        <v>27</v>
      </c>
      <c r="I2097" s="29">
        <v>0.45</v>
      </c>
      <c r="J2097" s="30">
        <v>3250</v>
      </c>
      <c r="K2097" s="31">
        <f t="shared" si="16"/>
        <v>1462.5</v>
      </c>
      <c r="L2097" s="31">
        <f t="shared" si="17"/>
        <v>511.87499999999994</v>
      </c>
      <c r="M2097" s="32">
        <v>0.35</v>
      </c>
      <c r="O2097" s="37"/>
      <c r="P2097" s="35"/>
      <c r="Q2097" s="33"/>
      <c r="R2097" s="34"/>
    </row>
    <row r="2098" spans="1:18" ht="15.75" customHeight="1" x14ac:dyDescent="0.3">
      <c r="A2098" s="22"/>
      <c r="B2098" s="27" t="s">
        <v>34</v>
      </c>
      <c r="C2098" s="27">
        <v>1128299</v>
      </c>
      <c r="D2098" s="28">
        <v>44222</v>
      </c>
      <c r="E2098" s="27" t="s">
        <v>35</v>
      </c>
      <c r="F2098" s="27" t="s">
        <v>89</v>
      </c>
      <c r="G2098" s="27" t="s">
        <v>90</v>
      </c>
      <c r="H2098" s="27" t="s">
        <v>28</v>
      </c>
      <c r="I2098" s="29">
        <v>0.50000000000000011</v>
      </c>
      <c r="J2098" s="30">
        <v>2750</v>
      </c>
      <c r="K2098" s="31">
        <f t="shared" si="16"/>
        <v>1375.0000000000002</v>
      </c>
      <c r="L2098" s="31">
        <f t="shared" si="17"/>
        <v>412.50000000000006</v>
      </c>
      <c r="M2098" s="32">
        <v>0.3</v>
      </c>
      <c r="O2098" s="37"/>
      <c r="P2098" s="35"/>
      <c r="Q2098" s="33"/>
      <c r="R2098" s="34"/>
    </row>
    <row r="2099" spans="1:18" ht="15.75" customHeight="1" x14ac:dyDescent="0.3">
      <c r="A2099" s="22"/>
      <c r="B2099" s="27" t="s">
        <v>34</v>
      </c>
      <c r="C2099" s="27">
        <v>1128299</v>
      </c>
      <c r="D2099" s="28">
        <v>44222</v>
      </c>
      <c r="E2099" s="27" t="s">
        <v>35</v>
      </c>
      <c r="F2099" s="27" t="s">
        <v>89</v>
      </c>
      <c r="G2099" s="27" t="s">
        <v>90</v>
      </c>
      <c r="H2099" s="27" t="s">
        <v>29</v>
      </c>
      <c r="I2099" s="29">
        <v>0.45</v>
      </c>
      <c r="J2099" s="30">
        <v>4750</v>
      </c>
      <c r="K2099" s="31">
        <f t="shared" si="16"/>
        <v>2137.5</v>
      </c>
      <c r="L2099" s="31">
        <f t="shared" si="17"/>
        <v>534.375</v>
      </c>
      <c r="M2099" s="32">
        <v>0.25</v>
      </c>
      <c r="O2099" s="37"/>
      <c r="P2099" s="35"/>
      <c r="Q2099" s="33"/>
      <c r="R2099" s="34"/>
    </row>
    <row r="2100" spans="1:18" ht="15.75" customHeight="1" x14ac:dyDescent="0.3">
      <c r="A2100" s="22"/>
      <c r="B2100" s="27" t="s">
        <v>34</v>
      </c>
      <c r="C2100" s="27">
        <v>1128299</v>
      </c>
      <c r="D2100" s="28">
        <v>44253</v>
      </c>
      <c r="E2100" s="27" t="s">
        <v>35</v>
      </c>
      <c r="F2100" s="27" t="s">
        <v>89</v>
      </c>
      <c r="G2100" s="27" t="s">
        <v>90</v>
      </c>
      <c r="H2100" s="27" t="s">
        <v>24</v>
      </c>
      <c r="I2100" s="29">
        <v>0.34999999999999992</v>
      </c>
      <c r="J2100" s="30">
        <v>5250</v>
      </c>
      <c r="K2100" s="31">
        <f t="shared" si="16"/>
        <v>1837.4999999999995</v>
      </c>
      <c r="L2100" s="31">
        <f t="shared" si="17"/>
        <v>643.12499999999977</v>
      </c>
      <c r="M2100" s="32">
        <v>0.35</v>
      </c>
      <c r="O2100" s="37"/>
      <c r="P2100" s="35"/>
      <c r="Q2100" s="33"/>
      <c r="R2100" s="34"/>
    </row>
    <row r="2101" spans="1:18" ht="15.75" customHeight="1" x14ac:dyDescent="0.3">
      <c r="A2101" s="22"/>
      <c r="B2101" s="27" t="s">
        <v>34</v>
      </c>
      <c r="C2101" s="27">
        <v>1128299</v>
      </c>
      <c r="D2101" s="28">
        <v>44253</v>
      </c>
      <c r="E2101" s="27" t="s">
        <v>35</v>
      </c>
      <c r="F2101" s="27" t="s">
        <v>89</v>
      </c>
      <c r="G2101" s="27" t="s">
        <v>90</v>
      </c>
      <c r="H2101" s="27" t="s">
        <v>25</v>
      </c>
      <c r="I2101" s="29">
        <v>0.45</v>
      </c>
      <c r="J2101" s="30">
        <v>4250</v>
      </c>
      <c r="K2101" s="31">
        <f t="shared" si="16"/>
        <v>1912.5</v>
      </c>
      <c r="L2101" s="31">
        <f t="shared" si="17"/>
        <v>765</v>
      </c>
      <c r="M2101" s="32">
        <v>0.4</v>
      </c>
      <c r="O2101" s="37"/>
      <c r="P2101" s="35"/>
      <c r="Q2101" s="33"/>
      <c r="R2101" s="34"/>
    </row>
    <row r="2102" spans="1:18" ht="15.75" customHeight="1" x14ac:dyDescent="0.3">
      <c r="A2102" s="22"/>
      <c r="B2102" s="27" t="s">
        <v>34</v>
      </c>
      <c r="C2102" s="27">
        <v>1128299</v>
      </c>
      <c r="D2102" s="28">
        <v>44253</v>
      </c>
      <c r="E2102" s="27" t="s">
        <v>35</v>
      </c>
      <c r="F2102" s="27" t="s">
        <v>89</v>
      </c>
      <c r="G2102" s="27" t="s">
        <v>90</v>
      </c>
      <c r="H2102" s="27" t="s">
        <v>26</v>
      </c>
      <c r="I2102" s="29">
        <v>0.45</v>
      </c>
      <c r="J2102" s="30">
        <v>4250</v>
      </c>
      <c r="K2102" s="31">
        <f t="shared" si="16"/>
        <v>1912.5</v>
      </c>
      <c r="L2102" s="31">
        <f t="shared" si="17"/>
        <v>669.375</v>
      </c>
      <c r="M2102" s="32">
        <v>0.35</v>
      </c>
      <c r="O2102" s="37"/>
      <c r="P2102" s="35"/>
      <c r="Q2102" s="33"/>
      <c r="R2102" s="34"/>
    </row>
    <row r="2103" spans="1:18" ht="15.75" customHeight="1" x14ac:dyDescent="0.3">
      <c r="A2103" s="22"/>
      <c r="B2103" s="27" t="s">
        <v>34</v>
      </c>
      <c r="C2103" s="27">
        <v>1128299</v>
      </c>
      <c r="D2103" s="28">
        <v>44253</v>
      </c>
      <c r="E2103" s="27" t="s">
        <v>35</v>
      </c>
      <c r="F2103" s="27" t="s">
        <v>89</v>
      </c>
      <c r="G2103" s="27" t="s">
        <v>90</v>
      </c>
      <c r="H2103" s="27" t="s">
        <v>27</v>
      </c>
      <c r="I2103" s="29">
        <v>0.45</v>
      </c>
      <c r="J2103" s="30">
        <v>2750</v>
      </c>
      <c r="K2103" s="31">
        <f t="shared" si="16"/>
        <v>1237.5</v>
      </c>
      <c r="L2103" s="31">
        <f t="shared" si="17"/>
        <v>433.125</v>
      </c>
      <c r="M2103" s="32">
        <v>0.35</v>
      </c>
      <c r="O2103" s="37"/>
      <c r="P2103" s="35"/>
      <c r="Q2103" s="33"/>
      <c r="R2103" s="34"/>
    </row>
    <row r="2104" spans="1:18" ht="15.75" customHeight="1" x14ac:dyDescent="0.3">
      <c r="A2104" s="22"/>
      <c r="B2104" s="27" t="s">
        <v>34</v>
      </c>
      <c r="C2104" s="27">
        <v>1128299</v>
      </c>
      <c r="D2104" s="28">
        <v>44253</v>
      </c>
      <c r="E2104" s="27" t="s">
        <v>35</v>
      </c>
      <c r="F2104" s="27" t="s">
        <v>89</v>
      </c>
      <c r="G2104" s="27" t="s">
        <v>90</v>
      </c>
      <c r="H2104" s="27" t="s">
        <v>28</v>
      </c>
      <c r="I2104" s="29">
        <v>0.50000000000000011</v>
      </c>
      <c r="J2104" s="30">
        <v>2000</v>
      </c>
      <c r="K2104" s="31">
        <f t="shared" si="16"/>
        <v>1000.0000000000002</v>
      </c>
      <c r="L2104" s="31">
        <f t="shared" si="17"/>
        <v>300.00000000000006</v>
      </c>
      <c r="M2104" s="32">
        <v>0.3</v>
      </c>
      <c r="O2104" s="37"/>
      <c r="P2104" s="35"/>
      <c r="Q2104" s="33"/>
      <c r="R2104" s="34"/>
    </row>
    <row r="2105" spans="1:18" ht="15.75" customHeight="1" x14ac:dyDescent="0.3">
      <c r="A2105" s="22"/>
      <c r="B2105" s="27" t="s">
        <v>34</v>
      </c>
      <c r="C2105" s="27">
        <v>1128299</v>
      </c>
      <c r="D2105" s="28">
        <v>44253</v>
      </c>
      <c r="E2105" s="27" t="s">
        <v>35</v>
      </c>
      <c r="F2105" s="27" t="s">
        <v>89</v>
      </c>
      <c r="G2105" s="27" t="s">
        <v>90</v>
      </c>
      <c r="H2105" s="27" t="s">
        <v>29</v>
      </c>
      <c r="I2105" s="29">
        <v>0.45</v>
      </c>
      <c r="J2105" s="30">
        <v>4000</v>
      </c>
      <c r="K2105" s="31">
        <f t="shared" si="16"/>
        <v>1800</v>
      </c>
      <c r="L2105" s="31">
        <f t="shared" si="17"/>
        <v>450</v>
      </c>
      <c r="M2105" s="32">
        <v>0.25</v>
      </c>
      <c r="O2105" s="37"/>
      <c r="P2105" s="35"/>
      <c r="Q2105" s="33"/>
      <c r="R2105" s="34"/>
    </row>
    <row r="2106" spans="1:18" ht="15.75" customHeight="1" x14ac:dyDescent="0.3">
      <c r="A2106" s="22"/>
      <c r="B2106" s="27" t="s">
        <v>34</v>
      </c>
      <c r="C2106" s="27">
        <v>1128299</v>
      </c>
      <c r="D2106" s="28">
        <v>44280</v>
      </c>
      <c r="E2106" s="27" t="s">
        <v>35</v>
      </c>
      <c r="F2106" s="27" t="s">
        <v>89</v>
      </c>
      <c r="G2106" s="27" t="s">
        <v>90</v>
      </c>
      <c r="H2106" s="27" t="s">
        <v>24</v>
      </c>
      <c r="I2106" s="29">
        <v>0.45</v>
      </c>
      <c r="J2106" s="30">
        <v>5500</v>
      </c>
      <c r="K2106" s="31">
        <f t="shared" si="16"/>
        <v>2475</v>
      </c>
      <c r="L2106" s="31">
        <f t="shared" si="17"/>
        <v>866.25</v>
      </c>
      <c r="M2106" s="32">
        <v>0.35</v>
      </c>
      <c r="O2106" s="37"/>
      <c r="P2106" s="35"/>
      <c r="Q2106" s="33"/>
      <c r="R2106" s="34"/>
    </row>
    <row r="2107" spans="1:18" ht="15.75" customHeight="1" x14ac:dyDescent="0.3">
      <c r="A2107" s="22"/>
      <c r="B2107" s="27" t="s">
        <v>34</v>
      </c>
      <c r="C2107" s="27">
        <v>1128299</v>
      </c>
      <c r="D2107" s="28">
        <v>44280</v>
      </c>
      <c r="E2107" s="27" t="s">
        <v>35</v>
      </c>
      <c r="F2107" s="27" t="s">
        <v>89</v>
      </c>
      <c r="G2107" s="27" t="s">
        <v>90</v>
      </c>
      <c r="H2107" s="27" t="s">
        <v>25</v>
      </c>
      <c r="I2107" s="29">
        <v>0.55000000000000004</v>
      </c>
      <c r="J2107" s="30">
        <v>4000</v>
      </c>
      <c r="K2107" s="31">
        <f t="shared" si="16"/>
        <v>2200</v>
      </c>
      <c r="L2107" s="31">
        <f t="shared" si="17"/>
        <v>880</v>
      </c>
      <c r="M2107" s="32">
        <v>0.4</v>
      </c>
      <c r="O2107" s="37"/>
      <c r="P2107" s="35"/>
      <c r="Q2107" s="33"/>
      <c r="R2107" s="34"/>
    </row>
    <row r="2108" spans="1:18" ht="15.75" customHeight="1" x14ac:dyDescent="0.3">
      <c r="A2108" s="22"/>
      <c r="B2108" s="27" t="s">
        <v>34</v>
      </c>
      <c r="C2108" s="27">
        <v>1128299</v>
      </c>
      <c r="D2108" s="28">
        <v>44280</v>
      </c>
      <c r="E2108" s="27" t="s">
        <v>35</v>
      </c>
      <c r="F2108" s="27" t="s">
        <v>89</v>
      </c>
      <c r="G2108" s="27" t="s">
        <v>90</v>
      </c>
      <c r="H2108" s="27" t="s">
        <v>26</v>
      </c>
      <c r="I2108" s="29">
        <v>0.55000000000000004</v>
      </c>
      <c r="J2108" s="30">
        <v>4000</v>
      </c>
      <c r="K2108" s="31">
        <f t="shared" si="16"/>
        <v>2200</v>
      </c>
      <c r="L2108" s="31">
        <f t="shared" si="17"/>
        <v>770</v>
      </c>
      <c r="M2108" s="32">
        <v>0.35</v>
      </c>
      <c r="O2108" s="37"/>
      <c r="P2108" s="35"/>
      <c r="Q2108" s="33"/>
      <c r="R2108" s="34"/>
    </row>
    <row r="2109" spans="1:18" ht="15.75" customHeight="1" x14ac:dyDescent="0.3">
      <c r="A2109" s="22"/>
      <c r="B2109" s="27" t="s">
        <v>34</v>
      </c>
      <c r="C2109" s="27">
        <v>1128299</v>
      </c>
      <c r="D2109" s="28">
        <v>44280</v>
      </c>
      <c r="E2109" s="27" t="s">
        <v>35</v>
      </c>
      <c r="F2109" s="27" t="s">
        <v>89</v>
      </c>
      <c r="G2109" s="27" t="s">
        <v>90</v>
      </c>
      <c r="H2109" s="27" t="s">
        <v>27</v>
      </c>
      <c r="I2109" s="29">
        <v>0.55000000000000004</v>
      </c>
      <c r="J2109" s="30">
        <v>2750</v>
      </c>
      <c r="K2109" s="31">
        <f t="shared" si="16"/>
        <v>1512.5000000000002</v>
      </c>
      <c r="L2109" s="31">
        <f t="shared" si="17"/>
        <v>529.375</v>
      </c>
      <c r="M2109" s="32">
        <v>0.35</v>
      </c>
      <c r="O2109" s="37"/>
      <c r="P2109" s="35"/>
      <c r="Q2109" s="33"/>
      <c r="R2109" s="34"/>
    </row>
    <row r="2110" spans="1:18" ht="15.75" customHeight="1" x14ac:dyDescent="0.3">
      <c r="A2110" s="22"/>
      <c r="B2110" s="27" t="s">
        <v>34</v>
      </c>
      <c r="C2110" s="27">
        <v>1128299</v>
      </c>
      <c r="D2110" s="28">
        <v>44280</v>
      </c>
      <c r="E2110" s="27" t="s">
        <v>35</v>
      </c>
      <c r="F2110" s="27" t="s">
        <v>89</v>
      </c>
      <c r="G2110" s="27" t="s">
        <v>90</v>
      </c>
      <c r="H2110" s="27" t="s">
        <v>28</v>
      </c>
      <c r="I2110" s="29">
        <v>0.60000000000000009</v>
      </c>
      <c r="J2110" s="30">
        <v>1750</v>
      </c>
      <c r="K2110" s="31">
        <f t="shared" si="16"/>
        <v>1050.0000000000002</v>
      </c>
      <c r="L2110" s="31">
        <f t="shared" si="17"/>
        <v>315.00000000000006</v>
      </c>
      <c r="M2110" s="32">
        <v>0.3</v>
      </c>
      <c r="O2110" s="37"/>
      <c r="P2110" s="35"/>
      <c r="Q2110" s="33"/>
      <c r="R2110" s="34"/>
    </row>
    <row r="2111" spans="1:18" ht="15.75" customHeight="1" x14ac:dyDescent="0.3">
      <c r="A2111" s="22"/>
      <c r="B2111" s="27" t="s">
        <v>34</v>
      </c>
      <c r="C2111" s="27">
        <v>1128299</v>
      </c>
      <c r="D2111" s="28">
        <v>44280</v>
      </c>
      <c r="E2111" s="27" t="s">
        <v>35</v>
      </c>
      <c r="F2111" s="27" t="s">
        <v>89</v>
      </c>
      <c r="G2111" s="27" t="s">
        <v>90</v>
      </c>
      <c r="H2111" s="27" t="s">
        <v>29</v>
      </c>
      <c r="I2111" s="29">
        <v>0.55000000000000004</v>
      </c>
      <c r="J2111" s="30">
        <v>3750</v>
      </c>
      <c r="K2111" s="31">
        <f t="shared" si="16"/>
        <v>2062.5</v>
      </c>
      <c r="L2111" s="31">
        <f t="shared" si="17"/>
        <v>515.625</v>
      </c>
      <c r="M2111" s="32">
        <v>0.25</v>
      </c>
      <c r="O2111" s="37"/>
      <c r="P2111" s="35"/>
      <c r="Q2111" s="33"/>
      <c r="R2111" s="34"/>
    </row>
    <row r="2112" spans="1:18" ht="15.75" customHeight="1" x14ac:dyDescent="0.3">
      <c r="A2112" s="22"/>
      <c r="B2112" s="27" t="s">
        <v>34</v>
      </c>
      <c r="C2112" s="27">
        <v>1128299</v>
      </c>
      <c r="D2112" s="28">
        <v>44312</v>
      </c>
      <c r="E2112" s="27" t="s">
        <v>35</v>
      </c>
      <c r="F2112" s="27" t="s">
        <v>89</v>
      </c>
      <c r="G2112" s="27" t="s">
        <v>90</v>
      </c>
      <c r="H2112" s="27" t="s">
        <v>24</v>
      </c>
      <c r="I2112" s="29">
        <v>0.55000000000000004</v>
      </c>
      <c r="J2112" s="30">
        <v>5500</v>
      </c>
      <c r="K2112" s="31">
        <f t="shared" si="16"/>
        <v>3025.0000000000005</v>
      </c>
      <c r="L2112" s="31">
        <f t="shared" si="17"/>
        <v>1058.75</v>
      </c>
      <c r="M2112" s="32">
        <v>0.35</v>
      </c>
      <c r="O2112" s="37"/>
      <c r="P2112" s="35"/>
      <c r="Q2112" s="33"/>
      <c r="R2112" s="34"/>
    </row>
    <row r="2113" spans="1:18" ht="15.75" customHeight="1" x14ac:dyDescent="0.3">
      <c r="A2113" s="22"/>
      <c r="B2113" s="27" t="s">
        <v>34</v>
      </c>
      <c r="C2113" s="27">
        <v>1128299</v>
      </c>
      <c r="D2113" s="28">
        <v>44312</v>
      </c>
      <c r="E2113" s="27" t="s">
        <v>35</v>
      </c>
      <c r="F2113" s="27" t="s">
        <v>89</v>
      </c>
      <c r="G2113" s="27" t="s">
        <v>90</v>
      </c>
      <c r="H2113" s="27" t="s">
        <v>25</v>
      </c>
      <c r="I2113" s="29">
        <v>0.60000000000000009</v>
      </c>
      <c r="J2113" s="30">
        <v>3500</v>
      </c>
      <c r="K2113" s="31">
        <f t="shared" si="16"/>
        <v>2100.0000000000005</v>
      </c>
      <c r="L2113" s="31">
        <f t="shared" si="17"/>
        <v>840.00000000000023</v>
      </c>
      <c r="M2113" s="32">
        <v>0.4</v>
      </c>
      <c r="O2113" s="37"/>
      <c r="P2113" s="35"/>
      <c r="Q2113" s="33"/>
      <c r="R2113" s="34"/>
    </row>
    <row r="2114" spans="1:18" ht="15.75" customHeight="1" x14ac:dyDescent="0.3">
      <c r="A2114" s="22"/>
      <c r="B2114" s="27" t="s">
        <v>34</v>
      </c>
      <c r="C2114" s="27">
        <v>1128299</v>
      </c>
      <c r="D2114" s="28">
        <v>44312</v>
      </c>
      <c r="E2114" s="27" t="s">
        <v>35</v>
      </c>
      <c r="F2114" s="27" t="s">
        <v>89</v>
      </c>
      <c r="G2114" s="27" t="s">
        <v>90</v>
      </c>
      <c r="H2114" s="27" t="s">
        <v>26</v>
      </c>
      <c r="I2114" s="29">
        <v>0.60000000000000009</v>
      </c>
      <c r="J2114" s="30">
        <v>4000</v>
      </c>
      <c r="K2114" s="31">
        <f t="shared" si="16"/>
        <v>2400.0000000000005</v>
      </c>
      <c r="L2114" s="31">
        <f t="shared" si="17"/>
        <v>840.00000000000011</v>
      </c>
      <c r="M2114" s="32">
        <v>0.35</v>
      </c>
      <c r="O2114" s="37"/>
      <c r="P2114" s="35"/>
      <c r="Q2114" s="33"/>
      <c r="R2114" s="34"/>
    </row>
    <row r="2115" spans="1:18" ht="15.75" customHeight="1" x14ac:dyDescent="0.3">
      <c r="A2115" s="22"/>
      <c r="B2115" s="27" t="s">
        <v>34</v>
      </c>
      <c r="C2115" s="27">
        <v>1128299</v>
      </c>
      <c r="D2115" s="28">
        <v>44312</v>
      </c>
      <c r="E2115" s="27" t="s">
        <v>35</v>
      </c>
      <c r="F2115" s="27" t="s">
        <v>89</v>
      </c>
      <c r="G2115" s="27" t="s">
        <v>90</v>
      </c>
      <c r="H2115" s="27" t="s">
        <v>27</v>
      </c>
      <c r="I2115" s="29">
        <v>0.55000000000000004</v>
      </c>
      <c r="J2115" s="30">
        <v>3000</v>
      </c>
      <c r="K2115" s="31">
        <f t="shared" si="16"/>
        <v>1650.0000000000002</v>
      </c>
      <c r="L2115" s="31">
        <f t="shared" si="17"/>
        <v>577.5</v>
      </c>
      <c r="M2115" s="32">
        <v>0.35</v>
      </c>
      <c r="O2115" s="37"/>
      <c r="P2115" s="35"/>
      <c r="Q2115" s="33"/>
      <c r="R2115" s="34"/>
    </row>
    <row r="2116" spans="1:18" ht="15.75" customHeight="1" x14ac:dyDescent="0.3">
      <c r="A2116" s="22"/>
      <c r="B2116" s="27" t="s">
        <v>34</v>
      </c>
      <c r="C2116" s="27">
        <v>1128299</v>
      </c>
      <c r="D2116" s="28">
        <v>44312</v>
      </c>
      <c r="E2116" s="27" t="s">
        <v>35</v>
      </c>
      <c r="F2116" s="27" t="s">
        <v>89</v>
      </c>
      <c r="G2116" s="27" t="s">
        <v>90</v>
      </c>
      <c r="H2116" s="27" t="s">
        <v>28</v>
      </c>
      <c r="I2116" s="29">
        <v>0.60000000000000009</v>
      </c>
      <c r="J2116" s="30">
        <v>2000</v>
      </c>
      <c r="K2116" s="31">
        <f t="shared" si="16"/>
        <v>1200.0000000000002</v>
      </c>
      <c r="L2116" s="31">
        <f t="shared" si="17"/>
        <v>360.00000000000006</v>
      </c>
      <c r="M2116" s="32">
        <v>0.3</v>
      </c>
      <c r="O2116" s="37"/>
      <c r="P2116" s="35"/>
      <c r="Q2116" s="33"/>
      <c r="R2116" s="34"/>
    </row>
    <row r="2117" spans="1:18" ht="15.75" customHeight="1" x14ac:dyDescent="0.3">
      <c r="A2117" s="22"/>
      <c r="B2117" s="27" t="s">
        <v>34</v>
      </c>
      <c r="C2117" s="27">
        <v>1128299</v>
      </c>
      <c r="D2117" s="28">
        <v>44312</v>
      </c>
      <c r="E2117" s="27" t="s">
        <v>35</v>
      </c>
      <c r="F2117" s="27" t="s">
        <v>89</v>
      </c>
      <c r="G2117" s="27" t="s">
        <v>90</v>
      </c>
      <c r="H2117" s="27" t="s">
        <v>29</v>
      </c>
      <c r="I2117" s="29">
        <v>0.75000000000000011</v>
      </c>
      <c r="J2117" s="30">
        <v>3750</v>
      </c>
      <c r="K2117" s="31">
        <f t="shared" si="16"/>
        <v>2812.5000000000005</v>
      </c>
      <c r="L2117" s="31">
        <f t="shared" si="17"/>
        <v>703.12500000000011</v>
      </c>
      <c r="M2117" s="32">
        <v>0.25</v>
      </c>
      <c r="O2117" s="37"/>
      <c r="P2117" s="35"/>
      <c r="Q2117" s="33"/>
      <c r="R2117" s="34"/>
    </row>
    <row r="2118" spans="1:18" ht="15.75" customHeight="1" x14ac:dyDescent="0.3">
      <c r="A2118" s="22"/>
      <c r="B2118" s="27" t="s">
        <v>34</v>
      </c>
      <c r="C2118" s="27">
        <v>1128299</v>
      </c>
      <c r="D2118" s="28">
        <v>44343</v>
      </c>
      <c r="E2118" s="27" t="s">
        <v>35</v>
      </c>
      <c r="F2118" s="27" t="s">
        <v>89</v>
      </c>
      <c r="G2118" s="27" t="s">
        <v>90</v>
      </c>
      <c r="H2118" s="27" t="s">
        <v>24</v>
      </c>
      <c r="I2118" s="29">
        <v>0.55000000000000004</v>
      </c>
      <c r="J2118" s="30">
        <v>5750</v>
      </c>
      <c r="K2118" s="31">
        <f t="shared" si="16"/>
        <v>3162.5000000000005</v>
      </c>
      <c r="L2118" s="31">
        <f t="shared" si="17"/>
        <v>1106.875</v>
      </c>
      <c r="M2118" s="32">
        <v>0.35</v>
      </c>
      <c r="O2118" s="37"/>
      <c r="P2118" s="35"/>
      <c r="Q2118" s="33"/>
      <c r="R2118" s="34"/>
    </row>
    <row r="2119" spans="1:18" ht="15.75" customHeight="1" x14ac:dyDescent="0.3">
      <c r="A2119" s="22"/>
      <c r="B2119" s="27" t="s">
        <v>34</v>
      </c>
      <c r="C2119" s="27">
        <v>1128299</v>
      </c>
      <c r="D2119" s="28">
        <v>44343</v>
      </c>
      <c r="E2119" s="27" t="s">
        <v>35</v>
      </c>
      <c r="F2119" s="27" t="s">
        <v>89</v>
      </c>
      <c r="G2119" s="27" t="s">
        <v>90</v>
      </c>
      <c r="H2119" s="27" t="s">
        <v>25</v>
      </c>
      <c r="I2119" s="29">
        <v>0.60000000000000009</v>
      </c>
      <c r="J2119" s="30">
        <v>4250</v>
      </c>
      <c r="K2119" s="31">
        <f t="shared" si="16"/>
        <v>2550.0000000000005</v>
      </c>
      <c r="L2119" s="31">
        <f t="shared" si="17"/>
        <v>1020.0000000000002</v>
      </c>
      <c r="M2119" s="32">
        <v>0.4</v>
      </c>
      <c r="O2119" s="37"/>
      <c r="P2119" s="35"/>
      <c r="Q2119" s="33"/>
      <c r="R2119" s="34"/>
    </row>
    <row r="2120" spans="1:18" ht="15.75" customHeight="1" x14ac:dyDescent="0.3">
      <c r="A2120" s="22"/>
      <c r="B2120" s="27" t="s">
        <v>34</v>
      </c>
      <c r="C2120" s="27">
        <v>1128299</v>
      </c>
      <c r="D2120" s="28">
        <v>44343</v>
      </c>
      <c r="E2120" s="27" t="s">
        <v>35</v>
      </c>
      <c r="F2120" s="27" t="s">
        <v>89</v>
      </c>
      <c r="G2120" s="27" t="s">
        <v>90</v>
      </c>
      <c r="H2120" s="27" t="s">
        <v>26</v>
      </c>
      <c r="I2120" s="29">
        <v>0.60000000000000009</v>
      </c>
      <c r="J2120" s="30">
        <v>4500</v>
      </c>
      <c r="K2120" s="31">
        <f t="shared" si="16"/>
        <v>2700.0000000000005</v>
      </c>
      <c r="L2120" s="31">
        <f t="shared" si="17"/>
        <v>945.00000000000011</v>
      </c>
      <c r="M2120" s="32">
        <v>0.35</v>
      </c>
      <c r="O2120" s="37"/>
      <c r="P2120" s="35"/>
      <c r="Q2120" s="33"/>
      <c r="R2120" s="34"/>
    </row>
    <row r="2121" spans="1:18" ht="15.75" customHeight="1" x14ac:dyDescent="0.3">
      <c r="A2121" s="22"/>
      <c r="B2121" s="27" t="s">
        <v>34</v>
      </c>
      <c r="C2121" s="27">
        <v>1128299</v>
      </c>
      <c r="D2121" s="28">
        <v>44343</v>
      </c>
      <c r="E2121" s="27" t="s">
        <v>35</v>
      </c>
      <c r="F2121" s="27" t="s">
        <v>89</v>
      </c>
      <c r="G2121" s="27" t="s">
        <v>90</v>
      </c>
      <c r="H2121" s="27" t="s">
        <v>27</v>
      </c>
      <c r="I2121" s="29">
        <v>0.55000000000000004</v>
      </c>
      <c r="J2121" s="30">
        <v>3500</v>
      </c>
      <c r="K2121" s="31">
        <f t="shared" si="16"/>
        <v>1925.0000000000002</v>
      </c>
      <c r="L2121" s="31">
        <f t="shared" si="17"/>
        <v>673.75</v>
      </c>
      <c r="M2121" s="32">
        <v>0.35</v>
      </c>
      <c r="O2121" s="37"/>
      <c r="P2121" s="35"/>
      <c r="Q2121" s="33"/>
      <c r="R2121" s="34"/>
    </row>
    <row r="2122" spans="1:18" ht="15.75" customHeight="1" x14ac:dyDescent="0.3">
      <c r="A2122" s="22"/>
      <c r="B2122" s="27" t="s">
        <v>34</v>
      </c>
      <c r="C2122" s="27">
        <v>1128299</v>
      </c>
      <c r="D2122" s="28">
        <v>44343</v>
      </c>
      <c r="E2122" s="27" t="s">
        <v>35</v>
      </c>
      <c r="F2122" s="27" t="s">
        <v>89</v>
      </c>
      <c r="G2122" s="27" t="s">
        <v>90</v>
      </c>
      <c r="H2122" s="27" t="s">
        <v>28</v>
      </c>
      <c r="I2122" s="29">
        <v>0.60000000000000009</v>
      </c>
      <c r="J2122" s="30">
        <v>2500</v>
      </c>
      <c r="K2122" s="31">
        <f t="shared" si="16"/>
        <v>1500.0000000000002</v>
      </c>
      <c r="L2122" s="31">
        <f t="shared" si="17"/>
        <v>450.00000000000006</v>
      </c>
      <c r="M2122" s="32">
        <v>0.3</v>
      </c>
      <c r="O2122" s="37"/>
      <c r="P2122" s="35"/>
      <c r="Q2122" s="33"/>
      <c r="R2122" s="34"/>
    </row>
    <row r="2123" spans="1:18" ht="15.75" customHeight="1" x14ac:dyDescent="0.3">
      <c r="A2123" s="22"/>
      <c r="B2123" s="27" t="s">
        <v>34</v>
      </c>
      <c r="C2123" s="27">
        <v>1128299</v>
      </c>
      <c r="D2123" s="28">
        <v>44343</v>
      </c>
      <c r="E2123" s="27" t="s">
        <v>35</v>
      </c>
      <c r="F2123" s="27" t="s">
        <v>89</v>
      </c>
      <c r="G2123" s="27" t="s">
        <v>90</v>
      </c>
      <c r="H2123" s="27" t="s">
        <v>29</v>
      </c>
      <c r="I2123" s="29">
        <v>0.75000000000000011</v>
      </c>
      <c r="J2123" s="30">
        <v>4250</v>
      </c>
      <c r="K2123" s="31">
        <f t="shared" si="16"/>
        <v>3187.5000000000005</v>
      </c>
      <c r="L2123" s="31">
        <f t="shared" si="17"/>
        <v>796.87500000000011</v>
      </c>
      <c r="M2123" s="32">
        <v>0.25</v>
      </c>
      <c r="O2123" s="37"/>
      <c r="P2123" s="35"/>
      <c r="Q2123" s="33"/>
      <c r="R2123" s="34"/>
    </row>
    <row r="2124" spans="1:18" ht="15.75" customHeight="1" x14ac:dyDescent="0.3">
      <c r="A2124" s="22"/>
      <c r="B2124" s="27" t="s">
        <v>34</v>
      </c>
      <c r="C2124" s="27">
        <v>1128299</v>
      </c>
      <c r="D2124" s="28">
        <v>44373</v>
      </c>
      <c r="E2124" s="27" t="s">
        <v>35</v>
      </c>
      <c r="F2124" s="27" t="s">
        <v>89</v>
      </c>
      <c r="G2124" s="27" t="s">
        <v>90</v>
      </c>
      <c r="H2124" s="27" t="s">
        <v>24</v>
      </c>
      <c r="I2124" s="29">
        <v>0.55000000000000004</v>
      </c>
      <c r="J2124" s="30">
        <v>7000</v>
      </c>
      <c r="K2124" s="31">
        <f t="shared" si="16"/>
        <v>3850.0000000000005</v>
      </c>
      <c r="L2124" s="31">
        <f t="shared" si="17"/>
        <v>1347.5</v>
      </c>
      <c r="M2124" s="32">
        <v>0.35</v>
      </c>
      <c r="O2124" s="37"/>
      <c r="P2124" s="35"/>
      <c r="Q2124" s="33"/>
      <c r="R2124" s="34"/>
    </row>
    <row r="2125" spans="1:18" ht="15.75" customHeight="1" x14ac:dyDescent="0.3">
      <c r="A2125" s="22"/>
      <c r="B2125" s="27" t="s">
        <v>34</v>
      </c>
      <c r="C2125" s="27">
        <v>1128299</v>
      </c>
      <c r="D2125" s="28">
        <v>44373</v>
      </c>
      <c r="E2125" s="27" t="s">
        <v>35</v>
      </c>
      <c r="F2125" s="27" t="s">
        <v>89</v>
      </c>
      <c r="G2125" s="27" t="s">
        <v>90</v>
      </c>
      <c r="H2125" s="27" t="s">
        <v>25</v>
      </c>
      <c r="I2125" s="29">
        <v>0.60000000000000009</v>
      </c>
      <c r="J2125" s="30">
        <v>5500</v>
      </c>
      <c r="K2125" s="31">
        <f t="shared" si="16"/>
        <v>3300.0000000000005</v>
      </c>
      <c r="L2125" s="31">
        <f t="shared" si="17"/>
        <v>1320.0000000000002</v>
      </c>
      <c r="M2125" s="32">
        <v>0.4</v>
      </c>
      <c r="O2125" s="37"/>
      <c r="P2125" s="35"/>
      <c r="Q2125" s="33"/>
      <c r="R2125" s="34"/>
    </row>
    <row r="2126" spans="1:18" ht="15.75" customHeight="1" x14ac:dyDescent="0.3">
      <c r="A2126" s="22"/>
      <c r="B2126" s="27" t="s">
        <v>34</v>
      </c>
      <c r="C2126" s="27">
        <v>1128299</v>
      </c>
      <c r="D2126" s="28">
        <v>44373</v>
      </c>
      <c r="E2126" s="27" t="s">
        <v>35</v>
      </c>
      <c r="F2126" s="27" t="s">
        <v>89</v>
      </c>
      <c r="G2126" s="27" t="s">
        <v>90</v>
      </c>
      <c r="H2126" s="27" t="s">
        <v>26</v>
      </c>
      <c r="I2126" s="29">
        <v>0.60000000000000009</v>
      </c>
      <c r="J2126" s="30">
        <v>5500</v>
      </c>
      <c r="K2126" s="31">
        <f t="shared" si="16"/>
        <v>3300.0000000000005</v>
      </c>
      <c r="L2126" s="31">
        <f t="shared" si="17"/>
        <v>1155</v>
      </c>
      <c r="M2126" s="32">
        <v>0.35</v>
      </c>
      <c r="O2126" s="37"/>
      <c r="P2126" s="35"/>
      <c r="Q2126" s="33"/>
      <c r="R2126" s="34"/>
    </row>
    <row r="2127" spans="1:18" ht="15.75" customHeight="1" x14ac:dyDescent="0.3">
      <c r="A2127" s="22"/>
      <c r="B2127" s="27" t="s">
        <v>34</v>
      </c>
      <c r="C2127" s="27">
        <v>1128299</v>
      </c>
      <c r="D2127" s="28">
        <v>44373</v>
      </c>
      <c r="E2127" s="27" t="s">
        <v>35</v>
      </c>
      <c r="F2127" s="27" t="s">
        <v>89</v>
      </c>
      <c r="G2127" s="27" t="s">
        <v>90</v>
      </c>
      <c r="H2127" s="27" t="s">
        <v>27</v>
      </c>
      <c r="I2127" s="29">
        <v>0.55000000000000004</v>
      </c>
      <c r="J2127" s="30">
        <v>4250</v>
      </c>
      <c r="K2127" s="31">
        <f t="shared" si="16"/>
        <v>2337.5</v>
      </c>
      <c r="L2127" s="31">
        <f t="shared" si="17"/>
        <v>818.125</v>
      </c>
      <c r="M2127" s="32">
        <v>0.35</v>
      </c>
      <c r="O2127" s="37"/>
      <c r="P2127" s="35"/>
      <c r="Q2127" s="33"/>
      <c r="R2127" s="34"/>
    </row>
    <row r="2128" spans="1:18" ht="15.75" customHeight="1" x14ac:dyDescent="0.3">
      <c r="A2128" s="22"/>
      <c r="B2128" s="27" t="s">
        <v>34</v>
      </c>
      <c r="C2128" s="27">
        <v>1128299</v>
      </c>
      <c r="D2128" s="28">
        <v>44373</v>
      </c>
      <c r="E2128" s="27" t="s">
        <v>35</v>
      </c>
      <c r="F2128" s="27" t="s">
        <v>89</v>
      </c>
      <c r="G2128" s="27" t="s">
        <v>90</v>
      </c>
      <c r="H2128" s="27" t="s">
        <v>28</v>
      </c>
      <c r="I2128" s="29">
        <v>0.60000000000000009</v>
      </c>
      <c r="J2128" s="30">
        <v>3000</v>
      </c>
      <c r="K2128" s="31">
        <f t="shared" si="16"/>
        <v>1800.0000000000002</v>
      </c>
      <c r="L2128" s="31">
        <f t="shared" si="17"/>
        <v>540</v>
      </c>
      <c r="M2128" s="32">
        <v>0.3</v>
      </c>
      <c r="O2128" s="37"/>
      <c r="P2128" s="35"/>
      <c r="Q2128" s="33"/>
      <c r="R2128" s="34"/>
    </row>
    <row r="2129" spans="1:18" ht="15.75" customHeight="1" x14ac:dyDescent="0.3">
      <c r="A2129" s="22"/>
      <c r="B2129" s="27" t="s">
        <v>34</v>
      </c>
      <c r="C2129" s="27">
        <v>1128299</v>
      </c>
      <c r="D2129" s="28">
        <v>44373</v>
      </c>
      <c r="E2129" s="27" t="s">
        <v>35</v>
      </c>
      <c r="F2129" s="27" t="s">
        <v>89</v>
      </c>
      <c r="G2129" s="27" t="s">
        <v>90</v>
      </c>
      <c r="H2129" s="27" t="s">
        <v>29</v>
      </c>
      <c r="I2129" s="29">
        <v>0.75000000000000011</v>
      </c>
      <c r="J2129" s="30">
        <v>6000</v>
      </c>
      <c r="K2129" s="31">
        <f t="shared" si="16"/>
        <v>4500.0000000000009</v>
      </c>
      <c r="L2129" s="31">
        <f t="shared" si="17"/>
        <v>1125.0000000000002</v>
      </c>
      <c r="M2129" s="32">
        <v>0.25</v>
      </c>
      <c r="O2129" s="37"/>
      <c r="P2129" s="35"/>
      <c r="Q2129" s="33"/>
      <c r="R2129" s="34"/>
    </row>
    <row r="2130" spans="1:18" ht="15.75" customHeight="1" x14ac:dyDescent="0.3">
      <c r="A2130" s="22"/>
      <c r="B2130" s="27" t="s">
        <v>34</v>
      </c>
      <c r="C2130" s="27">
        <v>1128299</v>
      </c>
      <c r="D2130" s="28">
        <v>44402</v>
      </c>
      <c r="E2130" s="27" t="s">
        <v>35</v>
      </c>
      <c r="F2130" s="27" t="s">
        <v>89</v>
      </c>
      <c r="G2130" s="27" t="s">
        <v>90</v>
      </c>
      <c r="H2130" s="27" t="s">
        <v>24</v>
      </c>
      <c r="I2130" s="29">
        <v>0.55000000000000004</v>
      </c>
      <c r="J2130" s="30">
        <v>7500</v>
      </c>
      <c r="K2130" s="31">
        <f t="shared" si="16"/>
        <v>4125</v>
      </c>
      <c r="L2130" s="31">
        <f t="shared" si="17"/>
        <v>1443.75</v>
      </c>
      <c r="M2130" s="32">
        <v>0.35</v>
      </c>
      <c r="O2130" s="37"/>
      <c r="P2130" s="35"/>
      <c r="Q2130" s="33"/>
      <c r="R2130" s="34"/>
    </row>
    <row r="2131" spans="1:18" ht="15.75" customHeight="1" x14ac:dyDescent="0.3">
      <c r="A2131" s="22"/>
      <c r="B2131" s="27" t="s">
        <v>34</v>
      </c>
      <c r="C2131" s="27">
        <v>1128299</v>
      </c>
      <c r="D2131" s="28">
        <v>44402</v>
      </c>
      <c r="E2131" s="27" t="s">
        <v>35</v>
      </c>
      <c r="F2131" s="27" t="s">
        <v>89</v>
      </c>
      <c r="G2131" s="27" t="s">
        <v>90</v>
      </c>
      <c r="H2131" s="27" t="s">
        <v>25</v>
      </c>
      <c r="I2131" s="29">
        <v>0.60000000000000009</v>
      </c>
      <c r="J2131" s="30">
        <v>6000</v>
      </c>
      <c r="K2131" s="31">
        <f t="shared" si="16"/>
        <v>3600.0000000000005</v>
      </c>
      <c r="L2131" s="31">
        <f t="shared" si="17"/>
        <v>1440.0000000000002</v>
      </c>
      <c r="M2131" s="32">
        <v>0.4</v>
      </c>
      <c r="O2131" s="37"/>
      <c r="P2131" s="35"/>
      <c r="Q2131" s="33"/>
      <c r="R2131" s="34"/>
    </row>
    <row r="2132" spans="1:18" ht="15.75" customHeight="1" x14ac:dyDescent="0.3">
      <c r="A2132" s="22"/>
      <c r="B2132" s="27" t="s">
        <v>34</v>
      </c>
      <c r="C2132" s="27">
        <v>1128299</v>
      </c>
      <c r="D2132" s="28">
        <v>44402</v>
      </c>
      <c r="E2132" s="27" t="s">
        <v>35</v>
      </c>
      <c r="F2132" s="27" t="s">
        <v>89</v>
      </c>
      <c r="G2132" s="27" t="s">
        <v>90</v>
      </c>
      <c r="H2132" s="27" t="s">
        <v>26</v>
      </c>
      <c r="I2132" s="29">
        <v>0.60000000000000009</v>
      </c>
      <c r="J2132" s="30">
        <v>5500</v>
      </c>
      <c r="K2132" s="31">
        <f t="shared" si="16"/>
        <v>3300.0000000000005</v>
      </c>
      <c r="L2132" s="31">
        <f t="shared" si="17"/>
        <v>1155</v>
      </c>
      <c r="M2132" s="32">
        <v>0.35</v>
      </c>
      <c r="O2132" s="37"/>
      <c r="P2132" s="35"/>
      <c r="Q2132" s="33"/>
      <c r="R2132" s="34"/>
    </row>
    <row r="2133" spans="1:18" ht="15.75" customHeight="1" x14ac:dyDescent="0.3">
      <c r="A2133" s="22"/>
      <c r="B2133" s="27" t="s">
        <v>34</v>
      </c>
      <c r="C2133" s="27">
        <v>1128299</v>
      </c>
      <c r="D2133" s="28">
        <v>44402</v>
      </c>
      <c r="E2133" s="27" t="s">
        <v>35</v>
      </c>
      <c r="F2133" s="27" t="s">
        <v>89</v>
      </c>
      <c r="G2133" s="27" t="s">
        <v>90</v>
      </c>
      <c r="H2133" s="27" t="s">
        <v>27</v>
      </c>
      <c r="I2133" s="29">
        <v>0.55000000000000004</v>
      </c>
      <c r="J2133" s="30">
        <v>4500</v>
      </c>
      <c r="K2133" s="31">
        <f t="shared" si="16"/>
        <v>2475</v>
      </c>
      <c r="L2133" s="31">
        <f t="shared" si="17"/>
        <v>866.25</v>
      </c>
      <c r="M2133" s="32">
        <v>0.35</v>
      </c>
      <c r="O2133" s="37"/>
      <c r="P2133" s="35"/>
      <c r="Q2133" s="33"/>
      <c r="R2133" s="34"/>
    </row>
    <row r="2134" spans="1:18" ht="15.75" customHeight="1" x14ac:dyDescent="0.3">
      <c r="A2134" s="22"/>
      <c r="B2134" s="27" t="s">
        <v>34</v>
      </c>
      <c r="C2134" s="27">
        <v>1128299</v>
      </c>
      <c r="D2134" s="28">
        <v>44402</v>
      </c>
      <c r="E2134" s="27" t="s">
        <v>35</v>
      </c>
      <c r="F2134" s="27" t="s">
        <v>89</v>
      </c>
      <c r="G2134" s="27" t="s">
        <v>90</v>
      </c>
      <c r="H2134" s="27" t="s">
        <v>28</v>
      </c>
      <c r="I2134" s="29">
        <v>0.60000000000000009</v>
      </c>
      <c r="J2134" s="30">
        <v>5000</v>
      </c>
      <c r="K2134" s="31">
        <f t="shared" si="16"/>
        <v>3000.0000000000005</v>
      </c>
      <c r="L2134" s="31">
        <f t="shared" si="17"/>
        <v>900.00000000000011</v>
      </c>
      <c r="M2134" s="32">
        <v>0.3</v>
      </c>
      <c r="O2134" s="37"/>
      <c r="P2134" s="35"/>
      <c r="Q2134" s="33"/>
      <c r="R2134" s="34"/>
    </row>
    <row r="2135" spans="1:18" ht="15.75" customHeight="1" x14ac:dyDescent="0.3">
      <c r="A2135" s="22"/>
      <c r="B2135" s="27" t="s">
        <v>34</v>
      </c>
      <c r="C2135" s="27">
        <v>1128299</v>
      </c>
      <c r="D2135" s="28">
        <v>44402</v>
      </c>
      <c r="E2135" s="27" t="s">
        <v>35</v>
      </c>
      <c r="F2135" s="27" t="s">
        <v>89</v>
      </c>
      <c r="G2135" s="27" t="s">
        <v>90</v>
      </c>
      <c r="H2135" s="27" t="s">
        <v>29</v>
      </c>
      <c r="I2135" s="29">
        <v>0.75000000000000011</v>
      </c>
      <c r="J2135" s="30">
        <v>5000</v>
      </c>
      <c r="K2135" s="31">
        <f t="shared" si="16"/>
        <v>3750.0000000000005</v>
      </c>
      <c r="L2135" s="31">
        <f t="shared" si="17"/>
        <v>937.50000000000011</v>
      </c>
      <c r="M2135" s="32">
        <v>0.25</v>
      </c>
      <c r="O2135" s="37"/>
      <c r="P2135" s="35"/>
      <c r="Q2135" s="33"/>
      <c r="R2135" s="34"/>
    </row>
    <row r="2136" spans="1:18" ht="15.75" customHeight="1" x14ac:dyDescent="0.3">
      <c r="A2136" s="22"/>
      <c r="B2136" s="27" t="s">
        <v>34</v>
      </c>
      <c r="C2136" s="27">
        <v>1128299</v>
      </c>
      <c r="D2136" s="28">
        <v>44434</v>
      </c>
      <c r="E2136" s="27" t="s">
        <v>35</v>
      </c>
      <c r="F2136" s="27" t="s">
        <v>89</v>
      </c>
      <c r="G2136" s="27" t="s">
        <v>90</v>
      </c>
      <c r="H2136" s="27" t="s">
        <v>24</v>
      </c>
      <c r="I2136" s="29">
        <v>0.60000000000000009</v>
      </c>
      <c r="J2136" s="30">
        <v>7000</v>
      </c>
      <c r="K2136" s="31">
        <f t="shared" si="16"/>
        <v>4200.0000000000009</v>
      </c>
      <c r="L2136" s="31">
        <f t="shared" si="17"/>
        <v>1470.0000000000002</v>
      </c>
      <c r="M2136" s="32">
        <v>0.35</v>
      </c>
      <c r="O2136" s="37"/>
      <c r="P2136" s="35"/>
      <c r="Q2136" s="33"/>
      <c r="R2136" s="34"/>
    </row>
    <row r="2137" spans="1:18" ht="15.75" customHeight="1" x14ac:dyDescent="0.3">
      <c r="A2137" s="22"/>
      <c r="B2137" s="27" t="s">
        <v>34</v>
      </c>
      <c r="C2137" s="27">
        <v>1128299</v>
      </c>
      <c r="D2137" s="28">
        <v>44434</v>
      </c>
      <c r="E2137" s="27" t="s">
        <v>35</v>
      </c>
      <c r="F2137" s="27" t="s">
        <v>89</v>
      </c>
      <c r="G2137" s="27" t="s">
        <v>90</v>
      </c>
      <c r="H2137" s="27" t="s">
        <v>25</v>
      </c>
      <c r="I2137" s="29">
        <v>0.65000000000000013</v>
      </c>
      <c r="J2137" s="30">
        <v>6500</v>
      </c>
      <c r="K2137" s="31">
        <f t="shared" si="16"/>
        <v>4225.0000000000009</v>
      </c>
      <c r="L2137" s="31">
        <f t="shared" si="17"/>
        <v>1690.0000000000005</v>
      </c>
      <c r="M2137" s="32">
        <v>0.4</v>
      </c>
      <c r="O2137" s="37"/>
      <c r="P2137" s="35"/>
      <c r="Q2137" s="33"/>
      <c r="R2137" s="34"/>
    </row>
    <row r="2138" spans="1:18" ht="15.75" customHeight="1" x14ac:dyDescent="0.3">
      <c r="A2138" s="22"/>
      <c r="B2138" s="27" t="s">
        <v>34</v>
      </c>
      <c r="C2138" s="27">
        <v>1128299</v>
      </c>
      <c r="D2138" s="28">
        <v>44434</v>
      </c>
      <c r="E2138" s="27" t="s">
        <v>35</v>
      </c>
      <c r="F2138" s="27" t="s">
        <v>89</v>
      </c>
      <c r="G2138" s="27" t="s">
        <v>90</v>
      </c>
      <c r="H2138" s="27" t="s">
        <v>26</v>
      </c>
      <c r="I2138" s="29">
        <v>0.60000000000000009</v>
      </c>
      <c r="J2138" s="30">
        <v>5250</v>
      </c>
      <c r="K2138" s="31">
        <f t="shared" si="16"/>
        <v>3150.0000000000005</v>
      </c>
      <c r="L2138" s="31">
        <f t="shared" si="17"/>
        <v>1102.5</v>
      </c>
      <c r="M2138" s="32">
        <v>0.35</v>
      </c>
      <c r="O2138" s="37"/>
      <c r="P2138" s="35"/>
      <c r="Q2138" s="33"/>
      <c r="R2138" s="34"/>
    </row>
    <row r="2139" spans="1:18" ht="15.75" customHeight="1" x14ac:dyDescent="0.3">
      <c r="A2139" s="22"/>
      <c r="B2139" s="27" t="s">
        <v>34</v>
      </c>
      <c r="C2139" s="27">
        <v>1128299</v>
      </c>
      <c r="D2139" s="28">
        <v>44434</v>
      </c>
      <c r="E2139" s="27" t="s">
        <v>35</v>
      </c>
      <c r="F2139" s="27" t="s">
        <v>89</v>
      </c>
      <c r="G2139" s="27" t="s">
        <v>90</v>
      </c>
      <c r="H2139" s="27" t="s">
        <v>27</v>
      </c>
      <c r="I2139" s="29">
        <v>0.60000000000000009</v>
      </c>
      <c r="J2139" s="30">
        <v>4750</v>
      </c>
      <c r="K2139" s="31">
        <f t="shared" si="16"/>
        <v>2850.0000000000005</v>
      </c>
      <c r="L2139" s="31">
        <f t="shared" si="17"/>
        <v>997.50000000000011</v>
      </c>
      <c r="M2139" s="32">
        <v>0.35</v>
      </c>
      <c r="O2139" s="37"/>
      <c r="P2139" s="35"/>
      <c r="Q2139" s="33"/>
      <c r="R2139" s="34"/>
    </row>
    <row r="2140" spans="1:18" ht="15.75" customHeight="1" x14ac:dyDescent="0.3">
      <c r="A2140" s="22"/>
      <c r="B2140" s="27" t="s">
        <v>34</v>
      </c>
      <c r="C2140" s="27">
        <v>1128299</v>
      </c>
      <c r="D2140" s="28">
        <v>44434</v>
      </c>
      <c r="E2140" s="27" t="s">
        <v>35</v>
      </c>
      <c r="F2140" s="27" t="s">
        <v>89</v>
      </c>
      <c r="G2140" s="27" t="s">
        <v>90</v>
      </c>
      <c r="H2140" s="27" t="s">
        <v>28</v>
      </c>
      <c r="I2140" s="29">
        <v>0.70000000000000007</v>
      </c>
      <c r="J2140" s="30">
        <v>4750</v>
      </c>
      <c r="K2140" s="31">
        <f t="shared" si="16"/>
        <v>3325.0000000000005</v>
      </c>
      <c r="L2140" s="31">
        <f t="shared" si="17"/>
        <v>997.50000000000011</v>
      </c>
      <c r="M2140" s="32">
        <v>0.3</v>
      </c>
      <c r="O2140" s="37"/>
      <c r="P2140" s="35"/>
      <c r="Q2140" s="33"/>
      <c r="R2140" s="34"/>
    </row>
    <row r="2141" spans="1:18" ht="15.75" customHeight="1" x14ac:dyDescent="0.3">
      <c r="A2141" s="22"/>
      <c r="B2141" s="27" t="s">
        <v>34</v>
      </c>
      <c r="C2141" s="27">
        <v>1128299</v>
      </c>
      <c r="D2141" s="28">
        <v>44434</v>
      </c>
      <c r="E2141" s="27" t="s">
        <v>35</v>
      </c>
      <c r="F2141" s="27" t="s">
        <v>89</v>
      </c>
      <c r="G2141" s="27" t="s">
        <v>90</v>
      </c>
      <c r="H2141" s="27" t="s">
        <v>29</v>
      </c>
      <c r="I2141" s="29">
        <v>0.75000000000000011</v>
      </c>
      <c r="J2141" s="30">
        <v>4500</v>
      </c>
      <c r="K2141" s="31">
        <f t="shared" si="16"/>
        <v>3375.0000000000005</v>
      </c>
      <c r="L2141" s="31">
        <f t="shared" si="17"/>
        <v>843.75000000000011</v>
      </c>
      <c r="M2141" s="32">
        <v>0.25</v>
      </c>
      <c r="O2141" s="37"/>
      <c r="P2141" s="35"/>
      <c r="Q2141" s="33"/>
      <c r="R2141" s="34"/>
    </row>
    <row r="2142" spans="1:18" ht="15.75" customHeight="1" x14ac:dyDescent="0.3">
      <c r="A2142" s="22"/>
      <c r="B2142" s="27" t="s">
        <v>34</v>
      </c>
      <c r="C2142" s="27">
        <v>1128299</v>
      </c>
      <c r="D2142" s="28">
        <v>44466</v>
      </c>
      <c r="E2142" s="27" t="s">
        <v>35</v>
      </c>
      <c r="F2142" s="27" t="s">
        <v>89</v>
      </c>
      <c r="G2142" s="27" t="s">
        <v>90</v>
      </c>
      <c r="H2142" s="27" t="s">
        <v>24</v>
      </c>
      <c r="I2142" s="29">
        <v>0.50000000000000011</v>
      </c>
      <c r="J2142" s="30">
        <v>6250</v>
      </c>
      <c r="K2142" s="31">
        <f t="shared" si="16"/>
        <v>3125.0000000000009</v>
      </c>
      <c r="L2142" s="31">
        <f t="shared" si="17"/>
        <v>1093.7500000000002</v>
      </c>
      <c r="M2142" s="32">
        <v>0.35</v>
      </c>
      <c r="O2142" s="37"/>
      <c r="P2142" s="35"/>
      <c r="Q2142" s="33"/>
      <c r="R2142" s="34"/>
    </row>
    <row r="2143" spans="1:18" ht="15.75" customHeight="1" x14ac:dyDescent="0.3">
      <c r="A2143" s="22"/>
      <c r="B2143" s="27" t="s">
        <v>34</v>
      </c>
      <c r="C2143" s="27">
        <v>1128299</v>
      </c>
      <c r="D2143" s="28">
        <v>44466</v>
      </c>
      <c r="E2143" s="27" t="s">
        <v>35</v>
      </c>
      <c r="F2143" s="27" t="s">
        <v>89</v>
      </c>
      <c r="G2143" s="27" t="s">
        <v>90</v>
      </c>
      <c r="H2143" s="27" t="s">
        <v>25</v>
      </c>
      <c r="I2143" s="29">
        <v>0.55000000000000016</v>
      </c>
      <c r="J2143" s="30">
        <v>6250</v>
      </c>
      <c r="K2143" s="31">
        <f t="shared" si="16"/>
        <v>3437.5000000000009</v>
      </c>
      <c r="L2143" s="31">
        <f t="shared" si="17"/>
        <v>1375.0000000000005</v>
      </c>
      <c r="M2143" s="32">
        <v>0.4</v>
      </c>
      <c r="O2143" s="37"/>
      <c r="P2143" s="35"/>
      <c r="Q2143" s="33"/>
      <c r="R2143" s="34"/>
    </row>
    <row r="2144" spans="1:18" ht="15.75" customHeight="1" x14ac:dyDescent="0.3">
      <c r="A2144" s="22"/>
      <c r="B2144" s="27" t="s">
        <v>34</v>
      </c>
      <c r="C2144" s="27">
        <v>1128299</v>
      </c>
      <c r="D2144" s="28">
        <v>44466</v>
      </c>
      <c r="E2144" s="27" t="s">
        <v>35</v>
      </c>
      <c r="F2144" s="27" t="s">
        <v>89</v>
      </c>
      <c r="G2144" s="27" t="s">
        <v>90</v>
      </c>
      <c r="H2144" s="27" t="s">
        <v>26</v>
      </c>
      <c r="I2144" s="29">
        <v>0.50000000000000011</v>
      </c>
      <c r="J2144" s="30">
        <v>4750</v>
      </c>
      <c r="K2144" s="31">
        <f t="shared" si="16"/>
        <v>2375.0000000000005</v>
      </c>
      <c r="L2144" s="31">
        <f t="shared" si="17"/>
        <v>831.25000000000011</v>
      </c>
      <c r="M2144" s="32">
        <v>0.35</v>
      </c>
      <c r="O2144" s="37"/>
      <c r="P2144" s="35"/>
      <c r="Q2144" s="33"/>
      <c r="R2144" s="34"/>
    </row>
    <row r="2145" spans="1:18" ht="15.75" customHeight="1" x14ac:dyDescent="0.3">
      <c r="A2145" s="22"/>
      <c r="B2145" s="27" t="s">
        <v>34</v>
      </c>
      <c r="C2145" s="27">
        <v>1128299</v>
      </c>
      <c r="D2145" s="28">
        <v>44466</v>
      </c>
      <c r="E2145" s="27" t="s">
        <v>35</v>
      </c>
      <c r="F2145" s="27" t="s">
        <v>89</v>
      </c>
      <c r="G2145" s="27" t="s">
        <v>90</v>
      </c>
      <c r="H2145" s="27" t="s">
        <v>27</v>
      </c>
      <c r="I2145" s="29">
        <v>0.50000000000000011</v>
      </c>
      <c r="J2145" s="30">
        <v>4250</v>
      </c>
      <c r="K2145" s="31">
        <f t="shared" si="16"/>
        <v>2125.0000000000005</v>
      </c>
      <c r="L2145" s="31">
        <f t="shared" si="17"/>
        <v>743.75000000000011</v>
      </c>
      <c r="M2145" s="32">
        <v>0.35</v>
      </c>
      <c r="O2145" s="37"/>
      <c r="P2145" s="35"/>
      <c r="Q2145" s="33"/>
      <c r="R2145" s="34"/>
    </row>
    <row r="2146" spans="1:18" ht="15.75" customHeight="1" x14ac:dyDescent="0.3">
      <c r="A2146" s="22"/>
      <c r="B2146" s="27" t="s">
        <v>34</v>
      </c>
      <c r="C2146" s="27">
        <v>1128299</v>
      </c>
      <c r="D2146" s="28">
        <v>44466</v>
      </c>
      <c r="E2146" s="27" t="s">
        <v>35</v>
      </c>
      <c r="F2146" s="27" t="s">
        <v>89</v>
      </c>
      <c r="G2146" s="27" t="s">
        <v>90</v>
      </c>
      <c r="H2146" s="27" t="s">
        <v>28</v>
      </c>
      <c r="I2146" s="29">
        <v>0.60000000000000009</v>
      </c>
      <c r="J2146" s="30">
        <v>4250</v>
      </c>
      <c r="K2146" s="31">
        <f t="shared" si="16"/>
        <v>2550.0000000000005</v>
      </c>
      <c r="L2146" s="31">
        <f t="shared" si="17"/>
        <v>765.00000000000011</v>
      </c>
      <c r="M2146" s="32">
        <v>0.3</v>
      </c>
      <c r="O2146" s="37"/>
      <c r="P2146" s="35"/>
      <c r="Q2146" s="33"/>
      <c r="R2146" s="34"/>
    </row>
    <row r="2147" spans="1:18" ht="15.75" customHeight="1" x14ac:dyDescent="0.3">
      <c r="A2147" s="22"/>
      <c r="B2147" s="27" t="s">
        <v>34</v>
      </c>
      <c r="C2147" s="27">
        <v>1128299</v>
      </c>
      <c r="D2147" s="28">
        <v>44466</v>
      </c>
      <c r="E2147" s="27" t="s">
        <v>35</v>
      </c>
      <c r="F2147" s="27" t="s">
        <v>89</v>
      </c>
      <c r="G2147" s="27" t="s">
        <v>90</v>
      </c>
      <c r="H2147" s="27" t="s">
        <v>29</v>
      </c>
      <c r="I2147" s="29">
        <v>0.65000000000000013</v>
      </c>
      <c r="J2147" s="30">
        <v>4750</v>
      </c>
      <c r="K2147" s="31">
        <f t="shared" si="16"/>
        <v>3087.5000000000005</v>
      </c>
      <c r="L2147" s="31">
        <f t="shared" si="17"/>
        <v>771.87500000000011</v>
      </c>
      <c r="M2147" s="32">
        <v>0.25</v>
      </c>
      <c r="O2147" s="37"/>
      <c r="P2147" s="35"/>
      <c r="Q2147" s="33"/>
      <c r="R2147" s="34"/>
    </row>
    <row r="2148" spans="1:18" ht="15.75" customHeight="1" x14ac:dyDescent="0.3">
      <c r="A2148" s="22"/>
      <c r="B2148" s="27" t="s">
        <v>34</v>
      </c>
      <c r="C2148" s="27">
        <v>1128299</v>
      </c>
      <c r="D2148" s="28">
        <v>44495</v>
      </c>
      <c r="E2148" s="27" t="s">
        <v>35</v>
      </c>
      <c r="F2148" s="27" t="s">
        <v>89</v>
      </c>
      <c r="G2148" s="27" t="s">
        <v>90</v>
      </c>
      <c r="H2148" s="27" t="s">
        <v>24</v>
      </c>
      <c r="I2148" s="29">
        <v>0.50000000000000011</v>
      </c>
      <c r="J2148" s="30">
        <v>5500</v>
      </c>
      <c r="K2148" s="31">
        <f t="shared" si="16"/>
        <v>2750.0000000000005</v>
      </c>
      <c r="L2148" s="31">
        <f t="shared" si="17"/>
        <v>962.50000000000011</v>
      </c>
      <c r="M2148" s="32">
        <v>0.35</v>
      </c>
      <c r="O2148" s="37"/>
      <c r="P2148" s="35"/>
      <c r="Q2148" s="33"/>
      <c r="R2148" s="34"/>
    </row>
    <row r="2149" spans="1:18" ht="15.75" customHeight="1" x14ac:dyDescent="0.3">
      <c r="A2149" s="22"/>
      <c r="B2149" s="27" t="s">
        <v>34</v>
      </c>
      <c r="C2149" s="27">
        <v>1128299</v>
      </c>
      <c r="D2149" s="28">
        <v>44495</v>
      </c>
      <c r="E2149" s="27" t="s">
        <v>35</v>
      </c>
      <c r="F2149" s="27" t="s">
        <v>89</v>
      </c>
      <c r="G2149" s="27" t="s">
        <v>90</v>
      </c>
      <c r="H2149" s="27" t="s">
        <v>25</v>
      </c>
      <c r="I2149" s="29">
        <v>0.55000000000000016</v>
      </c>
      <c r="J2149" s="30">
        <v>5500</v>
      </c>
      <c r="K2149" s="31">
        <f t="shared" si="16"/>
        <v>3025.0000000000009</v>
      </c>
      <c r="L2149" s="31">
        <f t="shared" si="17"/>
        <v>1210.0000000000005</v>
      </c>
      <c r="M2149" s="32">
        <v>0.4</v>
      </c>
      <c r="O2149" s="37"/>
      <c r="P2149" s="35"/>
      <c r="Q2149" s="33"/>
      <c r="R2149" s="34"/>
    </row>
    <row r="2150" spans="1:18" ht="15.75" customHeight="1" x14ac:dyDescent="0.3">
      <c r="A2150" s="22"/>
      <c r="B2150" s="27" t="s">
        <v>34</v>
      </c>
      <c r="C2150" s="27">
        <v>1128299</v>
      </c>
      <c r="D2150" s="28">
        <v>44495</v>
      </c>
      <c r="E2150" s="27" t="s">
        <v>35</v>
      </c>
      <c r="F2150" s="27" t="s">
        <v>89</v>
      </c>
      <c r="G2150" s="27" t="s">
        <v>90</v>
      </c>
      <c r="H2150" s="27" t="s">
        <v>26</v>
      </c>
      <c r="I2150" s="29">
        <v>0.50000000000000011</v>
      </c>
      <c r="J2150" s="30">
        <v>3750</v>
      </c>
      <c r="K2150" s="31">
        <f t="shared" si="16"/>
        <v>1875.0000000000005</v>
      </c>
      <c r="L2150" s="31">
        <f t="shared" si="17"/>
        <v>656.25000000000011</v>
      </c>
      <c r="M2150" s="32">
        <v>0.35</v>
      </c>
      <c r="O2150" s="37"/>
      <c r="P2150" s="35"/>
      <c r="Q2150" s="33"/>
      <c r="R2150" s="34"/>
    </row>
    <row r="2151" spans="1:18" ht="15.75" customHeight="1" x14ac:dyDescent="0.3">
      <c r="A2151" s="22"/>
      <c r="B2151" s="27" t="s">
        <v>34</v>
      </c>
      <c r="C2151" s="27">
        <v>1128299</v>
      </c>
      <c r="D2151" s="28">
        <v>44495</v>
      </c>
      <c r="E2151" s="27" t="s">
        <v>35</v>
      </c>
      <c r="F2151" s="27" t="s">
        <v>89</v>
      </c>
      <c r="G2151" s="27" t="s">
        <v>90</v>
      </c>
      <c r="H2151" s="27" t="s">
        <v>27</v>
      </c>
      <c r="I2151" s="29">
        <v>0.50000000000000011</v>
      </c>
      <c r="J2151" s="30">
        <v>3500</v>
      </c>
      <c r="K2151" s="31">
        <f t="shared" si="16"/>
        <v>1750.0000000000005</v>
      </c>
      <c r="L2151" s="31">
        <f t="shared" si="17"/>
        <v>612.50000000000011</v>
      </c>
      <c r="M2151" s="32">
        <v>0.35</v>
      </c>
      <c r="O2151" s="37"/>
      <c r="P2151" s="35"/>
      <c r="Q2151" s="33"/>
      <c r="R2151" s="34"/>
    </row>
    <row r="2152" spans="1:18" ht="15.75" customHeight="1" x14ac:dyDescent="0.3">
      <c r="A2152" s="22"/>
      <c r="B2152" s="27" t="s">
        <v>34</v>
      </c>
      <c r="C2152" s="27">
        <v>1128299</v>
      </c>
      <c r="D2152" s="28">
        <v>44495</v>
      </c>
      <c r="E2152" s="27" t="s">
        <v>35</v>
      </c>
      <c r="F2152" s="27" t="s">
        <v>89</v>
      </c>
      <c r="G2152" s="27" t="s">
        <v>90</v>
      </c>
      <c r="H2152" s="27" t="s">
        <v>28</v>
      </c>
      <c r="I2152" s="29">
        <v>0.60000000000000009</v>
      </c>
      <c r="J2152" s="30">
        <v>3250</v>
      </c>
      <c r="K2152" s="31">
        <f t="shared" si="16"/>
        <v>1950.0000000000002</v>
      </c>
      <c r="L2152" s="31">
        <f t="shared" si="17"/>
        <v>585</v>
      </c>
      <c r="M2152" s="32">
        <v>0.3</v>
      </c>
      <c r="O2152" s="37"/>
      <c r="P2152" s="35"/>
      <c r="Q2152" s="33"/>
      <c r="R2152" s="34"/>
    </row>
    <row r="2153" spans="1:18" ht="15.75" customHeight="1" x14ac:dyDescent="0.3">
      <c r="A2153" s="22"/>
      <c r="B2153" s="27" t="s">
        <v>34</v>
      </c>
      <c r="C2153" s="27">
        <v>1128299</v>
      </c>
      <c r="D2153" s="28">
        <v>44495</v>
      </c>
      <c r="E2153" s="27" t="s">
        <v>35</v>
      </c>
      <c r="F2153" s="27" t="s">
        <v>89</v>
      </c>
      <c r="G2153" s="27" t="s">
        <v>90</v>
      </c>
      <c r="H2153" s="27" t="s">
        <v>29</v>
      </c>
      <c r="I2153" s="29">
        <v>0.75000000000000011</v>
      </c>
      <c r="J2153" s="30">
        <v>3750</v>
      </c>
      <c r="K2153" s="31">
        <f t="shared" si="16"/>
        <v>2812.5000000000005</v>
      </c>
      <c r="L2153" s="31">
        <f t="shared" si="17"/>
        <v>703.12500000000011</v>
      </c>
      <c r="M2153" s="32">
        <v>0.25</v>
      </c>
      <c r="O2153" s="37"/>
      <c r="P2153" s="35"/>
      <c r="Q2153" s="33"/>
      <c r="R2153" s="34"/>
    </row>
    <row r="2154" spans="1:18" ht="15.75" customHeight="1" x14ac:dyDescent="0.3">
      <c r="A2154" s="22"/>
      <c r="B2154" s="27" t="s">
        <v>34</v>
      </c>
      <c r="C2154" s="27">
        <v>1128299</v>
      </c>
      <c r="D2154" s="28">
        <v>44526</v>
      </c>
      <c r="E2154" s="27" t="s">
        <v>35</v>
      </c>
      <c r="F2154" s="27" t="s">
        <v>89</v>
      </c>
      <c r="G2154" s="27" t="s">
        <v>90</v>
      </c>
      <c r="H2154" s="27" t="s">
        <v>24</v>
      </c>
      <c r="I2154" s="29">
        <v>0.60000000000000009</v>
      </c>
      <c r="J2154" s="30">
        <v>5500</v>
      </c>
      <c r="K2154" s="31">
        <f t="shared" si="16"/>
        <v>3300.0000000000005</v>
      </c>
      <c r="L2154" s="31">
        <f t="shared" si="17"/>
        <v>1155</v>
      </c>
      <c r="M2154" s="32">
        <v>0.35</v>
      </c>
      <c r="O2154" s="37"/>
      <c r="P2154" s="35"/>
      <c r="Q2154" s="33"/>
      <c r="R2154" s="34"/>
    </row>
    <row r="2155" spans="1:18" ht="15.75" customHeight="1" x14ac:dyDescent="0.3">
      <c r="A2155" s="22"/>
      <c r="B2155" s="27" t="s">
        <v>34</v>
      </c>
      <c r="C2155" s="27">
        <v>1128299</v>
      </c>
      <c r="D2155" s="28">
        <v>44526</v>
      </c>
      <c r="E2155" s="27" t="s">
        <v>35</v>
      </c>
      <c r="F2155" s="27" t="s">
        <v>89</v>
      </c>
      <c r="G2155" s="27" t="s">
        <v>90</v>
      </c>
      <c r="H2155" s="27" t="s">
        <v>25</v>
      </c>
      <c r="I2155" s="29">
        <v>0.65000000000000013</v>
      </c>
      <c r="J2155" s="30">
        <v>6000</v>
      </c>
      <c r="K2155" s="31">
        <f t="shared" si="16"/>
        <v>3900.0000000000009</v>
      </c>
      <c r="L2155" s="31">
        <f t="shared" si="17"/>
        <v>1560.0000000000005</v>
      </c>
      <c r="M2155" s="32">
        <v>0.4</v>
      </c>
      <c r="O2155" s="37"/>
      <c r="P2155" s="35"/>
      <c r="Q2155" s="33"/>
      <c r="R2155" s="34"/>
    </row>
    <row r="2156" spans="1:18" ht="15.75" customHeight="1" x14ac:dyDescent="0.3">
      <c r="A2156" s="22"/>
      <c r="B2156" s="27" t="s">
        <v>34</v>
      </c>
      <c r="C2156" s="27">
        <v>1128299</v>
      </c>
      <c r="D2156" s="28">
        <v>44526</v>
      </c>
      <c r="E2156" s="27" t="s">
        <v>35</v>
      </c>
      <c r="F2156" s="27" t="s">
        <v>89</v>
      </c>
      <c r="G2156" s="27" t="s">
        <v>90</v>
      </c>
      <c r="H2156" s="27" t="s">
        <v>26</v>
      </c>
      <c r="I2156" s="29">
        <v>0.60000000000000009</v>
      </c>
      <c r="J2156" s="30">
        <v>4500</v>
      </c>
      <c r="K2156" s="31">
        <f t="shared" si="16"/>
        <v>2700.0000000000005</v>
      </c>
      <c r="L2156" s="31">
        <f t="shared" si="17"/>
        <v>945.00000000000011</v>
      </c>
      <c r="M2156" s="32">
        <v>0.35</v>
      </c>
      <c r="O2156" s="37"/>
      <c r="P2156" s="35"/>
      <c r="Q2156" s="33"/>
      <c r="R2156" s="34"/>
    </row>
    <row r="2157" spans="1:18" ht="15.75" customHeight="1" x14ac:dyDescent="0.3">
      <c r="A2157" s="22"/>
      <c r="B2157" s="27" t="s">
        <v>34</v>
      </c>
      <c r="C2157" s="27">
        <v>1128299</v>
      </c>
      <c r="D2157" s="28">
        <v>44526</v>
      </c>
      <c r="E2157" s="27" t="s">
        <v>35</v>
      </c>
      <c r="F2157" s="27" t="s">
        <v>89</v>
      </c>
      <c r="G2157" s="27" t="s">
        <v>90</v>
      </c>
      <c r="H2157" s="27" t="s">
        <v>27</v>
      </c>
      <c r="I2157" s="29">
        <v>0.60000000000000009</v>
      </c>
      <c r="J2157" s="30">
        <v>4250</v>
      </c>
      <c r="K2157" s="31">
        <f t="shared" si="16"/>
        <v>2550.0000000000005</v>
      </c>
      <c r="L2157" s="31">
        <f t="shared" si="17"/>
        <v>892.50000000000011</v>
      </c>
      <c r="M2157" s="32">
        <v>0.35</v>
      </c>
      <c r="O2157" s="37"/>
      <c r="P2157" s="35"/>
      <c r="Q2157" s="33"/>
      <c r="R2157" s="34"/>
    </row>
    <row r="2158" spans="1:18" ht="15.75" customHeight="1" x14ac:dyDescent="0.3">
      <c r="A2158" s="22"/>
      <c r="B2158" s="27" t="s">
        <v>34</v>
      </c>
      <c r="C2158" s="27">
        <v>1128299</v>
      </c>
      <c r="D2158" s="28">
        <v>44526</v>
      </c>
      <c r="E2158" s="27" t="s">
        <v>35</v>
      </c>
      <c r="F2158" s="27" t="s">
        <v>89</v>
      </c>
      <c r="G2158" s="27" t="s">
        <v>90</v>
      </c>
      <c r="H2158" s="27" t="s">
        <v>28</v>
      </c>
      <c r="I2158" s="29">
        <v>0.70000000000000007</v>
      </c>
      <c r="J2158" s="30">
        <v>3750</v>
      </c>
      <c r="K2158" s="31">
        <f t="shared" si="16"/>
        <v>2625.0000000000005</v>
      </c>
      <c r="L2158" s="31">
        <f t="shared" si="17"/>
        <v>787.50000000000011</v>
      </c>
      <c r="M2158" s="32">
        <v>0.3</v>
      </c>
      <c r="O2158" s="37"/>
      <c r="P2158" s="35"/>
      <c r="Q2158" s="33"/>
      <c r="R2158" s="34"/>
    </row>
    <row r="2159" spans="1:18" ht="15.75" customHeight="1" x14ac:dyDescent="0.3">
      <c r="A2159" s="22"/>
      <c r="B2159" s="27" t="s">
        <v>34</v>
      </c>
      <c r="C2159" s="27">
        <v>1128299</v>
      </c>
      <c r="D2159" s="28">
        <v>44526</v>
      </c>
      <c r="E2159" s="27" t="s">
        <v>35</v>
      </c>
      <c r="F2159" s="27" t="s">
        <v>89</v>
      </c>
      <c r="G2159" s="27" t="s">
        <v>90</v>
      </c>
      <c r="H2159" s="27" t="s">
        <v>29</v>
      </c>
      <c r="I2159" s="29">
        <v>0.75000000000000011</v>
      </c>
      <c r="J2159" s="30">
        <v>5000</v>
      </c>
      <c r="K2159" s="31">
        <f t="shared" si="16"/>
        <v>3750.0000000000005</v>
      </c>
      <c r="L2159" s="31">
        <f t="shared" si="17"/>
        <v>937.50000000000011</v>
      </c>
      <c r="M2159" s="32">
        <v>0.25</v>
      </c>
      <c r="O2159" s="37"/>
      <c r="P2159" s="35"/>
      <c r="Q2159" s="33"/>
      <c r="R2159" s="34"/>
    </row>
    <row r="2160" spans="1:18" ht="15.75" customHeight="1" x14ac:dyDescent="0.3">
      <c r="A2160" s="22"/>
      <c r="B2160" s="27" t="s">
        <v>34</v>
      </c>
      <c r="C2160" s="27">
        <v>1128299</v>
      </c>
      <c r="D2160" s="28">
        <v>44555</v>
      </c>
      <c r="E2160" s="27" t="s">
        <v>35</v>
      </c>
      <c r="F2160" s="27" t="s">
        <v>89</v>
      </c>
      <c r="G2160" s="27" t="s">
        <v>90</v>
      </c>
      <c r="H2160" s="27" t="s">
        <v>24</v>
      </c>
      <c r="I2160" s="29">
        <v>0.60000000000000009</v>
      </c>
      <c r="J2160" s="30">
        <v>7000</v>
      </c>
      <c r="K2160" s="31">
        <f t="shared" si="16"/>
        <v>4200.0000000000009</v>
      </c>
      <c r="L2160" s="31">
        <f t="shared" si="17"/>
        <v>1470.0000000000002</v>
      </c>
      <c r="M2160" s="32">
        <v>0.35</v>
      </c>
      <c r="O2160" s="37"/>
      <c r="P2160" s="35"/>
      <c r="Q2160" s="33"/>
      <c r="R2160" s="34"/>
    </row>
    <row r="2161" spans="1:18" ht="15.75" customHeight="1" x14ac:dyDescent="0.3">
      <c r="A2161" s="22"/>
      <c r="B2161" s="27" t="s">
        <v>34</v>
      </c>
      <c r="C2161" s="27">
        <v>1128299</v>
      </c>
      <c r="D2161" s="28">
        <v>44555</v>
      </c>
      <c r="E2161" s="27" t="s">
        <v>35</v>
      </c>
      <c r="F2161" s="27" t="s">
        <v>89</v>
      </c>
      <c r="G2161" s="27" t="s">
        <v>90</v>
      </c>
      <c r="H2161" s="27" t="s">
        <v>25</v>
      </c>
      <c r="I2161" s="29">
        <v>0.65000000000000013</v>
      </c>
      <c r="J2161" s="30">
        <v>7000</v>
      </c>
      <c r="K2161" s="31">
        <f t="shared" si="16"/>
        <v>4550.0000000000009</v>
      </c>
      <c r="L2161" s="31">
        <f t="shared" si="17"/>
        <v>1820.0000000000005</v>
      </c>
      <c r="M2161" s="32">
        <v>0.4</v>
      </c>
      <c r="O2161" s="37"/>
      <c r="P2161" s="35"/>
      <c r="Q2161" s="33"/>
      <c r="R2161" s="34"/>
    </row>
    <row r="2162" spans="1:18" ht="15.75" customHeight="1" x14ac:dyDescent="0.3">
      <c r="A2162" s="22"/>
      <c r="B2162" s="27" t="s">
        <v>34</v>
      </c>
      <c r="C2162" s="27">
        <v>1128299</v>
      </c>
      <c r="D2162" s="28">
        <v>44555</v>
      </c>
      <c r="E2162" s="27" t="s">
        <v>35</v>
      </c>
      <c r="F2162" s="27" t="s">
        <v>89</v>
      </c>
      <c r="G2162" s="27" t="s">
        <v>90</v>
      </c>
      <c r="H2162" s="27" t="s">
        <v>26</v>
      </c>
      <c r="I2162" s="29">
        <v>0.60000000000000009</v>
      </c>
      <c r="J2162" s="30">
        <v>5000</v>
      </c>
      <c r="K2162" s="31">
        <f t="shared" si="16"/>
        <v>3000.0000000000005</v>
      </c>
      <c r="L2162" s="31">
        <f t="shared" si="17"/>
        <v>1050</v>
      </c>
      <c r="M2162" s="32">
        <v>0.35</v>
      </c>
      <c r="O2162" s="37"/>
      <c r="P2162" s="35"/>
      <c r="Q2162" s="33"/>
      <c r="R2162" s="34"/>
    </row>
    <row r="2163" spans="1:18" ht="15.75" customHeight="1" x14ac:dyDescent="0.3">
      <c r="A2163" s="22"/>
      <c r="B2163" s="27" t="s">
        <v>34</v>
      </c>
      <c r="C2163" s="27">
        <v>1128299</v>
      </c>
      <c r="D2163" s="28">
        <v>44555</v>
      </c>
      <c r="E2163" s="27" t="s">
        <v>35</v>
      </c>
      <c r="F2163" s="27" t="s">
        <v>89</v>
      </c>
      <c r="G2163" s="27" t="s">
        <v>90</v>
      </c>
      <c r="H2163" s="27" t="s">
        <v>27</v>
      </c>
      <c r="I2163" s="29">
        <v>0.60000000000000009</v>
      </c>
      <c r="J2163" s="30">
        <v>5000</v>
      </c>
      <c r="K2163" s="31">
        <f t="shared" si="16"/>
        <v>3000.0000000000005</v>
      </c>
      <c r="L2163" s="31">
        <f t="shared" si="17"/>
        <v>1050</v>
      </c>
      <c r="M2163" s="32">
        <v>0.35</v>
      </c>
      <c r="O2163" s="37"/>
      <c r="P2163" s="35"/>
      <c r="Q2163" s="33"/>
      <c r="R2163" s="34"/>
    </row>
    <row r="2164" spans="1:18" ht="15.75" customHeight="1" x14ac:dyDescent="0.3">
      <c r="A2164" s="22"/>
      <c r="B2164" s="27" t="s">
        <v>34</v>
      </c>
      <c r="C2164" s="27">
        <v>1128299</v>
      </c>
      <c r="D2164" s="28">
        <v>44555</v>
      </c>
      <c r="E2164" s="27" t="s">
        <v>35</v>
      </c>
      <c r="F2164" s="27" t="s">
        <v>89</v>
      </c>
      <c r="G2164" s="27" t="s">
        <v>90</v>
      </c>
      <c r="H2164" s="27" t="s">
        <v>28</v>
      </c>
      <c r="I2164" s="29">
        <v>0.70000000000000007</v>
      </c>
      <c r="J2164" s="30">
        <v>4250</v>
      </c>
      <c r="K2164" s="31">
        <f t="shared" si="16"/>
        <v>2975.0000000000005</v>
      </c>
      <c r="L2164" s="31">
        <f t="shared" si="17"/>
        <v>892.50000000000011</v>
      </c>
      <c r="M2164" s="32">
        <v>0.3</v>
      </c>
      <c r="O2164" s="37"/>
      <c r="P2164" s="35"/>
      <c r="Q2164" s="33"/>
      <c r="R2164" s="34"/>
    </row>
    <row r="2165" spans="1:18" ht="15.75" customHeight="1" x14ac:dyDescent="0.3">
      <c r="A2165" s="22"/>
      <c r="B2165" s="27" t="s">
        <v>34</v>
      </c>
      <c r="C2165" s="27">
        <v>1128299</v>
      </c>
      <c r="D2165" s="28">
        <v>44555</v>
      </c>
      <c r="E2165" s="27" t="s">
        <v>35</v>
      </c>
      <c r="F2165" s="27" t="s">
        <v>89</v>
      </c>
      <c r="G2165" s="27" t="s">
        <v>90</v>
      </c>
      <c r="H2165" s="27" t="s">
        <v>29</v>
      </c>
      <c r="I2165" s="29">
        <v>0.75000000000000011</v>
      </c>
      <c r="J2165" s="30">
        <v>5250</v>
      </c>
      <c r="K2165" s="31">
        <f t="shared" si="16"/>
        <v>3937.5000000000005</v>
      </c>
      <c r="L2165" s="31">
        <f t="shared" si="17"/>
        <v>984.37500000000011</v>
      </c>
      <c r="M2165" s="32">
        <v>0.25</v>
      </c>
      <c r="O2165" s="37"/>
      <c r="P2165" s="35"/>
      <c r="Q2165" s="33"/>
      <c r="R2165" s="34"/>
    </row>
    <row r="2166" spans="1:18" ht="15.75" customHeight="1" x14ac:dyDescent="0.3">
      <c r="A2166" s="22" t="s">
        <v>46</v>
      </c>
      <c r="B2166" s="27" t="s">
        <v>34</v>
      </c>
      <c r="C2166" s="27">
        <v>1128299</v>
      </c>
      <c r="D2166" s="28">
        <v>44209</v>
      </c>
      <c r="E2166" s="27" t="s">
        <v>35</v>
      </c>
      <c r="F2166" s="27" t="s">
        <v>91</v>
      </c>
      <c r="G2166" s="27" t="s">
        <v>92</v>
      </c>
      <c r="H2166" s="27" t="s">
        <v>24</v>
      </c>
      <c r="I2166" s="29">
        <v>0.29999999999999993</v>
      </c>
      <c r="J2166" s="30">
        <v>4500</v>
      </c>
      <c r="K2166" s="31">
        <f t="shared" si="16"/>
        <v>1349.9999999999998</v>
      </c>
      <c r="L2166" s="31">
        <f t="shared" si="17"/>
        <v>539.99999999999989</v>
      </c>
      <c r="M2166" s="32">
        <v>0.4</v>
      </c>
      <c r="O2166" s="37"/>
      <c r="P2166" s="35"/>
      <c r="Q2166" s="33"/>
      <c r="R2166" s="34"/>
    </row>
    <row r="2167" spans="1:18" ht="15.75" customHeight="1" x14ac:dyDescent="0.3">
      <c r="A2167" s="22"/>
      <c r="B2167" s="27" t="s">
        <v>34</v>
      </c>
      <c r="C2167" s="27">
        <v>1128299</v>
      </c>
      <c r="D2167" s="28">
        <v>44209</v>
      </c>
      <c r="E2167" s="27" t="s">
        <v>35</v>
      </c>
      <c r="F2167" s="27" t="s">
        <v>91</v>
      </c>
      <c r="G2167" s="27" t="s">
        <v>92</v>
      </c>
      <c r="H2167" s="27" t="s">
        <v>25</v>
      </c>
      <c r="I2167" s="29">
        <v>0.4</v>
      </c>
      <c r="J2167" s="30">
        <v>4500</v>
      </c>
      <c r="K2167" s="31">
        <f t="shared" si="16"/>
        <v>1800</v>
      </c>
      <c r="L2167" s="31">
        <f t="shared" si="17"/>
        <v>720</v>
      </c>
      <c r="M2167" s="32">
        <v>0.4</v>
      </c>
      <c r="O2167" s="37"/>
      <c r="P2167" s="35"/>
      <c r="Q2167" s="33"/>
      <c r="R2167" s="34"/>
    </row>
    <row r="2168" spans="1:18" ht="15.75" customHeight="1" x14ac:dyDescent="0.3">
      <c r="A2168" s="22"/>
      <c r="B2168" s="27" t="s">
        <v>34</v>
      </c>
      <c r="C2168" s="27">
        <v>1128299</v>
      </c>
      <c r="D2168" s="28">
        <v>44209</v>
      </c>
      <c r="E2168" s="27" t="s">
        <v>35</v>
      </c>
      <c r="F2168" s="27" t="s">
        <v>91</v>
      </c>
      <c r="G2168" s="27" t="s">
        <v>92</v>
      </c>
      <c r="H2168" s="27" t="s">
        <v>26</v>
      </c>
      <c r="I2168" s="29">
        <v>0.4</v>
      </c>
      <c r="J2168" s="30">
        <v>4500</v>
      </c>
      <c r="K2168" s="31">
        <f t="shared" si="16"/>
        <v>1800</v>
      </c>
      <c r="L2168" s="31">
        <f t="shared" si="17"/>
        <v>630</v>
      </c>
      <c r="M2168" s="32">
        <v>0.35</v>
      </c>
      <c r="O2168" s="37"/>
      <c r="P2168" s="35"/>
      <c r="Q2168" s="33"/>
      <c r="R2168" s="34"/>
    </row>
    <row r="2169" spans="1:18" ht="15.75" customHeight="1" x14ac:dyDescent="0.3">
      <c r="A2169" s="22"/>
      <c r="B2169" s="27" t="s">
        <v>34</v>
      </c>
      <c r="C2169" s="27">
        <v>1128299</v>
      </c>
      <c r="D2169" s="28">
        <v>44209</v>
      </c>
      <c r="E2169" s="27" t="s">
        <v>35</v>
      </c>
      <c r="F2169" s="27" t="s">
        <v>91</v>
      </c>
      <c r="G2169" s="27" t="s">
        <v>92</v>
      </c>
      <c r="H2169" s="27" t="s">
        <v>27</v>
      </c>
      <c r="I2169" s="29">
        <v>0.4</v>
      </c>
      <c r="J2169" s="30">
        <v>3000</v>
      </c>
      <c r="K2169" s="31">
        <f t="shared" si="16"/>
        <v>1200</v>
      </c>
      <c r="L2169" s="31">
        <f t="shared" si="17"/>
        <v>480</v>
      </c>
      <c r="M2169" s="32">
        <v>0.4</v>
      </c>
      <c r="O2169" s="37"/>
      <c r="P2169" s="35"/>
      <c r="Q2169" s="33"/>
      <c r="R2169" s="34"/>
    </row>
    <row r="2170" spans="1:18" ht="15.75" customHeight="1" x14ac:dyDescent="0.3">
      <c r="A2170" s="22"/>
      <c r="B2170" s="27" t="s">
        <v>34</v>
      </c>
      <c r="C2170" s="27">
        <v>1128299</v>
      </c>
      <c r="D2170" s="28">
        <v>44209</v>
      </c>
      <c r="E2170" s="27" t="s">
        <v>35</v>
      </c>
      <c r="F2170" s="27" t="s">
        <v>91</v>
      </c>
      <c r="G2170" s="27" t="s">
        <v>92</v>
      </c>
      <c r="H2170" s="27" t="s">
        <v>28</v>
      </c>
      <c r="I2170" s="29">
        <v>0.45000000000000012</v>
      </c>
      <c r="J2170" s="30">
        <v>2500</v>
      </c>
      <c r="K2170" s="31">
        <f t="shared" si="16"/>
        <v>1125.0000000000002</v>
      </c>
      <c r="L2170" s="31">
        <f t="shared" si="17"/>
        <v>393.75000000000006</v>
      </c>
      <c r="M2170" s="32">
        <v>0.35</v>
      </c>
      <c r="O2170" s="37"/>
      <c r="P2170" s="35"/>
      <c r="Q2170" s="33"/>
      <c r="R2170" s="34"/>
    </row>
    <row r="2171" spans="1:18" ht="15.75" customHeight="1" x14ac:dyDescent="0.3">
      <c r="A2171" s="22"/>
      <c r="B2171" s="27" t="s">
        <v>34</v>
      </c>
      <c r="C2171" s="27">
        <v>1128299</v>
      </c>
      <c r="D2171" s="28">
        <v>44209</v>
      </c>
      <c r="E2171" s="27" t="s">
        <v>35</v>
      </c>
      <c r="F2171" s="27" t="s">
        <v>91</v>
      </c>
      <c r="G2171" s="27" t="s">
        <v>92</v>
      </c>
      <c r="H2171" s="27" t="s">
        <v>29</v>
      </c>
      <c r="I2171" s="29">
        <v>0.4</v>
      </c>
      <c r="J2171" s="30">
        <v>4500</v>
      </c>
      <c r="K2171" s="31">
        <f t="shared" si="16"/>
        <v>1800</v>
      </c>
      <c r="L2171" s="31">
        <f t="shared" si="17"/>
        <v>450</v>
      </c>
      <c r="M2171" s="32">
        <v>0.25</v>
      </c>
      <c r="O2171" s="37"/>
      <c r="P2171" s="35"/>
      <c r="Q2171" s="33"/>
      <c r="R2171" s="34"/>
    </row>
    <row r="2172" spans="1:18" ht="15.75" customHeight="1" x14ac:dyDescent="0.3">
      <c r="A2172" s="22"/>
      <c r="B2172" s="27" t="s">
        <v>34</v>
      </c>
      <c r="C2172" s="27">
        <v>1128299</v>
      </c>
      <c r="D2172" s="28">
        <v>44240</v>
      </c>
      <c r="E2172" s="27" t="s">
        <v>35</v>
      </c>
      <c r="F2172" s="27" t="s">
        <v>91</v>
      </c>
      <c r="G2172" s="27" t="s">
        <v>92</v>
      </c>
      <c r="H2172" s="27" t="s">
        <v>24</v>
      </c>
      <c r="I2172" s="29">
        <v>0.29999999999999993</v>
      </c>
      <c r="J2172" s="30">
        <v>5000</v>
      </c>
      <c r="K2172" s="31">
        <f t="shared" si="16"/>
        <v>1499.9999999999998</v>
      </c>
      <c r="L2172" s="31">
        <f t="shared" si="17"/>
        <v>599.99999999999989</v>
      </c>
      <c r="M2172" s="32">
        <v>0.4</v>
      </c>
      <c r="O2172" s="37"/>
      <c r="P2172" s="35"/>
      <c r="Q2172" s="33"/>
      <c r="R2172" s="34"/>
    </row>
    <row r="2173" spans="1:18" ht="15.75" customHeight="1" x14ac:dyDescent="0.3">
      <c r="A2173" s="22"/>
      <c r="B2173" s="27" t="s">
        <v>34</v>
      </c>
      <c r="C2173" s="27">
        <v>1128299</v>
      </c>
      <c r="D2173" s="28">
        <v>44240</v>
      </c>
      <c r="E2173" s="27" t="s">
        <v>35</v>
      </c>
      <c r="F2173" s="27" t="s">
        <v>91</v>
      </c>
      <c r="G2173" s="27" t="s">
        <v>92</v>
      </c>
      <c r="H2173" s="27" t="s">
        <v>25</v>
      </c>
      <c r="I2173" s="29">
        <v>0.4</v>
      </c>
      <c r="J2173" s="30">
        <v>4000</v>
      </c>
      <c r="K2173" s="31">
        <f t="shared" si="16"/>
        <v>1600</v>
      </c>
      <c r="L2173" s="31">
        <f t="shared" si="17"/>
        <v>640</v>
      </c>
      <c r="M2173" s="32">
        <v>0.4</v>
      </c>
      <c r="O2173" s="37"/>
      <c r="P2173" s="35"/>
      <c r="Q2173" s="33"/>
      <c r="R2173" s="34"/>
    </row>
    <row r="2174" spans="1:18" ht="15.75" customHeight="1" x14ac:dyDescent="0.3">
      <c r="A2174" s="22"/>
      <c r="B2174" s="27" t="s">
        <v>34</v>
      </c>
      <c r="C2174" s="27">
        <v>1128299</v>
      </c>
      <c r="D2174" s="28">
        <v>44240</v>
      </c>
      <c r="E2174" s="27" t="s">
        <v>35</v>
      </c>
      <c r="F2174" s="27" t="s">
        <v>91</v>
      </c>
      <c r="G2174" s="27" t="s">
        <v>92</v>
      </c>
      <c r="H2174" s="27" t="s">
        <v>26</v>
      </c>
      <c r="I2174" s="29">
        <v>0.4</v>
      </c>
      <c r="J2174" s="30">
        <v>4000</v>
      </c>
      <c r="K2174" s="31">
        <f t="shared" si="16"/>
        <v>1600</v>
      </c>
      <c r="L2174" s="31">
        <f t="shared" si="17"/>
        <v>560</v>
      </c>
      <c r="M2174" s="32">
        <v>0.35</v>
      </c>
      <c r="O2174" s="37"/>
      <c r="P2174" s="35"/>
      <c r="Q2174" s="33"/>
      <c r="R2174" s="34"/>
    </row>
    <row r="2175" spans="1:18" ht="15.75" customHeight="1" x14ac:dyDescent="0.3">
      <c r="A2175" s="22"/>
      <c r="B2175" s="27" t="s">
        <v>34</v>
      </c>
      <c r="C2175" s="27">
        <v>1128299</v>
      </c>
      <c r="D2175" s="28">
        <v>44240</v>
      </c>
      <c r="E2175" s="27" t="s">
        <v>35</v>
      </c>
      <c r="F2175" s="27" t="s">
        <v>91</v>
      </c>
      <c r="G2175" s="27" t="s">
        <v>92</v>
      </c>
      <c r="H2175" s="27" t="s">
        <v>27</v>
      </c>
      <c r="I2175" s="29">
        <v>0.4</v>
      </c>
      <c r="J2175" s="30">
        <v>2500</v>
      </c>
      <c r="K2175" s="31">
        <f t="shared" si="16"/>
        <v>1000</v>
      </c>
      <c r="L2175" s="31">
        <f t="shared" si="17"/>
        <v>400</v>
      </c>
      <c r="M2175" s="32">
        <v>0.4</v>
      </c>
      <c r="O2175" s="37"/>
      <c r="P2175" s="35"/>
      <c r="Q2175" s="33"/>
      <c r="R2175" s="34"/>
    </row>
    <row r="2176" spans="1:18" ht="15.75" customHeight="1" x14ac:dyDescent="0.3">
      <c r="A2176" s="22"/>
      <c r="B2176" s="27" t="s">
        <v>34</v>
      </c>
      <c r="C2176" s="27">
        <v>1128299</v>
      </c>
      <c r="D2176" s="28">
        <v>44240</v>
      </c>
      <c r="E2176" s="27" t="s">
        <v>35</v>
      </c>
      <c r="F2176" s="27" t="s">
        <v>91</v>
      </c>
      <c r="G2176" s="27" t="s">
        <v>92</v>
      </c>
      <c r="H2176" s="27" t="s">
        <v>28</v>
      </c>
      <c r="I2176" s="29">
        <v>0.45000000000000012</v>
      </c>
      <c r="J2176" s="30">
        <v>1750</v>
      </c>
      <c r="K2176" s="31">
        <f t="shared" si="16"/>
        <v>787.50000000000023</v>
      </c>
      <c r="L2176" s="31">
        <f t="shared" si="17"/>
        <v>275.62500000000006</v>
      </c>
      <c r="M2176" s="32">
        <v>0.35</v>
      </c>
      <c r="O2176" s="37"/>
      <c r="P2176" s="35"/>
      <c r="Q2176" s="33"/>
      <c r="R2176" s="34"/>
    </row>
    <row r="2177" spans="1:18" ht="15.75" customHeight="1" x14ac:dyDescent="0.3">
      <c r="A2177" s="22"/>
      <c r="B2177" s="27" t="s">
        <v>34</v>
      </c>
      <c r="C2177" s="27">
        <v>1128299</v>
      </c>
      <c r="D2177" s="28">
        <v>44240</v>
      </c>
      <c r="E2177" s="27" t="s">
        <v>35</v>
      </c>
      <c r="F2177" s="27" t="s">
        <v>91</v>
      </c>
      <c r="G2177" s="27" t="s">
        <v>92</v>
      </c>
      <c r="H2177" s="27" t="s">
        <v>29</v>
      </c>
      <c r="I2177" s="29">
        <v>0.4</v>
      </c>
      <c r="J2177" s="30">
        <v>3750</v>
      </c>
      <c r="K2177" s="31">
        <f t="shared" si="16"/>
        <v>1500</v>
      </c>
      <c r="L2177" s="31">
        <f t="shared" si="17"/>
        <v>375</v>
      </c>
      <c r="M2177" s="32">
        <v>0.25</v>
      </c>
      <c r="O2177" s="37"/>
      <c r="P2177" s="35"/>
      <c r="Q2177" s="33"/>
      <c r="R2177" s="34"/>
    </row>
    <row r="2178" spans="1:18" ht="15.75" customHeight="1" x14ac:dyDescent="0.3">
      <c r="A2178" s="22"/>
      <c r="B2178" s="27" t="s">
        <v>34</v>
      </c>
      <c r="C2178" s="27">
        <v>1128299</v>
      </c>
      <c r="D2178" s="28">
        <v>44267</v>
      </c>
      <c r="E2178" s="27" t="s">
        <v>35</v>
      </c>
      <c r="F2178" s="27" t="s">
        <v>91</v>
      </c>
      <c r="G2178" s="27" t="s">
        <v>92</v>
      </c>
      <c r="H2178" s="27" t="s">
        <v>24</v>
      </c>
      <c r="I2178" s="29">
        <v>0.4</v>
      </c>
      <c r="J2178" s="30">
        <v>5250</v>
      </c>
      <c r="K2178" s="31">
        <f t="shared" si="16"/>
        <v>2100</v>
      </c>
      <c r="L2178" s="31">
        <f t="shared" si="17"/>
        <v>840</v>
      </c>
      <c r="M2178" s="32">
        <v>0.4</v>
      </c>
      <c r="O2178" s="37"/>
      <c r="P2178" s="35"/>
      <c r="Q2178" s="33"/>
      <c r="R2178" s="34"/>
    </row>
    <row r="2179" spans="1:18" ht="15.75" customHeight="1" x14ac:dyDescent="0.3">
      <c r="A2179" s="22"/>
      <c r="B2179" s="27" t="s">
        <v>34</v>
      </c>
      <c r="C2179" s="27">
        <v>1128299</v>
      </c>
      <c r="D2179" s="28">
        <v>44267</v>
      </c>
      <c r="E2179" s="27" t="s">
        <v>35</v>
      </c>
      <c r="F2179" s="27" t="s">
        <v>91</v>
      </c>
      <c r="G2179" s="27" t="s">
        <v>92</v>
      </c>
      <c r="H2179" s="27" t="s">
        <v>25</v>
      </c>
      <c r="I2179" s="29">
        <v>0.5</v>
      </c>
      <c r="J2179" s="30">
        <v>3750</v>
      </c>
      <c r="K2179" s="31">
        <f t="shared" si="16"/>
        <v>1875</v>
      </c>
      <c r="L2179" s="31">
        <f t="shared" si="17"/>
        <v>750</v>
      </c>
      <c r="M2179" s="32">
        <v>0.4</v>
      </c>
      <c r="O2179" s="37"/>
      <c r="P2179" s="35"/>
      <c r="Q2179" s="33"/>
      <c r="R2179" s="34"/>
    </row>
    <row r="2180" spans="1:18" ht="15.75" customHeight="1" x14ac:dyDescent="0.3">
      <c r="A2180" s="22"/>
      <c r="B2180" s="27" t="s">
        <v>34</v>
      </c>
      <c r="C2180" s="27">
        <v>1128299</v>
      </c>
      <c r="D2180" s="28">
        <v>44267</v>
      </c>
      <c r="E2180" s="27" t="s">
        <v>35</v>
      </c>
      <c r="F2180" s="27" t="s">
        <v>91</v>
      </c>
      <c r="G2180" s="27" t="s">
        <v>92</v>
      </c>
      <c r="H2180" s="27" t="s">
        <v>26</v>
      </c>
      <c r="I2180" s="29">
        <v>0.5</v>
      </c>
      <c r="J2180" s="30">
        <v>3750</v>
      </c>
      <c r="K2180" s="31">
        <f t="shared" si="16"/>
        <v>1875</v>
      </c>
      <c r="L2180" s="31">
        <f t="shared" si="17"/>
        <v>656.25</v>
      </c>
      <c r="M2180" s="32">
        <v>0.35</v>
      </c>
      <c r="O2180" s="37"/>
      <c r="P2180" s="35"/>
      <c r="Q2180" s="33"/>
      <c r="R2180" s="34"/>
    </row>
    <row r="2181" spans="1:18" ht="15.75" customHeight="1" x14ac:dyDescent="0.3">
      <c r="A2181" s="22"/>
      <c r="B2181" s="27" t="s">
        <v>34</v>
      </c>
      <c r="C2181" s="27">
        <v>1128299</v>
      </c>
      <c r="D2181" s="28">
        <v>44267</v>
      </c>
      <c r="E2181" s="27" t="s">
        <v>35</v>
      </c>
      <c r="F2181" s="27" t="s">
        <v>91</v>
      </c>
      <c r="G2181" s="27" t="s">
        <v>92</v>
      </c>
      <c r="H2181" s="27" t="s">
        <v>27</v>
      </c>
      <c r="I2181" s="29">
        <v>0.5</v>
      </c>
      <c r="J2181" s="30">
        <v>2500</v>
      </c>
      <c r="K2181" s="31">
        <f t="shared" si="16"/>
        <v>1250</v>
      </c>
      <c r="L2181" s="31">
        <f t="shared" si="17"/>
        <v>500</v>
      </c>
      <c r="M2181" s="32">
        <v>0.4</v>
      </c>
      <c r="O2181" s="37"/>
      <c r="P2181" s="35"/>
      <c r="Q2181" s="33"/>
      <c r="R2181" s="34"/>
    </row>
    <row r="2182" spans="1:18" ht="15.75" customHeight="1" x14ac:dyDescent="0.3">
      <c r="A2182" s="22"/>
      <c r="B2182" s="27" t="s">
        <v>34</v>
      </c>
      <c r="C2182" s="27">
        <v>1128299</v>
      </c>
      <c r="D2182" s="28">
        <v>44267</v>
      </c>
      <c r="E2182" s="27" t="s">
        <v>35</v>
      </c>
      <c r="F2182" s="27" t="s">
        <v>91</v>
      </c>
      <c r="G2182" s="27" t="s">
        <v>92</v>
      </c>
      <c r="H2182" s="27" t="s">
        <v>28</v>
      </c>
      <c r="I2182" s="29">
        <v>0.55000000000000004</v>
      </c>
      <c r="J2182" s="30">
        <v>1500</v>
      </c>
      <c r="K2182" s="31">
        <f t="shared" si="16"/>
        <v>825.00000000000011</v>
      </c>
      <c r="L2182" s="31">
        <f t="shared" si="17"/>
        <v>288.75</v>
      </c>
      <c r="M2182" s="32">
        <v>0.35</v>
      </c>
      <c r="O2182" s="37"/>
      <c r="P2182" s="35"/>
      <c r="Q2182" s="33"/>
      <c r="R2182" s="34"/>
    </row>
    <row r="2183" spans="1:18" ht="15.75" customHeight="1" x14ac:dyDescent="0.3">
      <c r="A2183" s="22"/>
      <c r="B2183" s="27" t="s">
        <v>34</v>
      </c>
      <c r="C2183" s="27">
        <v>1128299</v>
      </c>
      <c r="D2183" s="28">
        <v>44267</v>
      </c>
      <c r="E2183" s="27" t="s">
        <v>35</v>
      </c>
      <c r="F2183" s="27" t="s">
        <v>91</v>
      </c>
      <c r="G2183" s="27" t="s">
        <v>92</v>
      </c>
      <c r="H2183" s="27" t="s">
        <v>29</v>
      </c>
      <c r="I2183" s="29">
        <v>0.5</v>
      </c>
      <c r="J2183" s="30">
        <v>3500</v>
      </c>
      <c r="K2183" s="31">
        <f t="shared" si="16"/>
        <v>1750</v>
      </c>
      <c r="L2183" s="31">
        <f t="shared" si="17"/>
        <v>437.5</v>
      </c>
      <c r="M2183" s="32">
        <v>0.25</v>
      </c>
      <c r="O2183" s="37"/>
      <c r="P2183" s="35"/>
      <c r="Q2183" s="33"/>
      <c r="R2183" s="34"/>
    </row>
    <row r="2184" spans="1:18" ht="15.75" customHeight="1" x14ac:dyDescent="0.3">
      <c r="A2184" s="22"/>
      <c r="B2184" s="27" t="s">
        <v>34</v>
      </c>
      <c r="C2184" s="27">
        <v>1128299</v>
      </c>
      <c r="D2184" s="28">
        <v>44299</v>
      </c>
      <c r="E2184" s="27" t="s">
        <v>35</v>
      </c>
      <c r="F2184" s="27" t="s">
        <v>91</v>
      </c>
      <c r="G2184" s="27" t="s">
        <v>92</v>
      </c>
      <c r="H2184" s="27" t="s">
        <v>24</v>
      </c>
      <c r="I2184" s="29">
        <v>0.5</v>
      </c>
      <c r="J2184" s="30">
        <v>5250</v>
      </c>
      <c r="K2184" s="31">
        <f t="shared" si="16"/>
        <v>2625</v>
      </c>
      <c r="L2184" s="31">
        <f t="shared" si="17"/>
        <v>1050</v>
      </c>
      <c r="M2184" s="32">
        <v>0.4</v>
      </c>
      <c r="O2184" s="37"/>
      <c r="P2184" s="35"/>
      <c r="Q2184" s="33"/>
      <c r="R2184" s="34"/>
    </row>
    <row r="2185" spans="1:18" ht="15.75" customHeight="1" x14ac:dyDescent="0.3">
      <c r="A2185" s="22"/>
      <c r="B2185" s="27" t="s">
        <v>34</v>
      </c>
      <c r="C2185" s="27">
        <v>1128299</v>
      </c>
      <c r="D2185" s="28">
        <v>44299</v>
      </c>
      <c r="E2185" s="27" t="s">
        <v>35</v>
      </c>
      <c r="F2185" s="27" t="s">
        <v>91</v>
      </c>
      <c r="G2185" s="27" t="s">
        <v>92</v>
      </c>
      <c r="H2185" s="27" t="s">
        <v>25</v>
      </c>
      <c r="I2185" s="29">
        <v>0.55000000000000004</v>
      </c>
      <c r="J2185" s="30">
        <v>3250</v>
      </c>
      <c r="K2185" s="31">
        <f t="shared" si="16"/>
        <v>1787.5000000000002</v>
      </c>
      <c r="L2185" s="31">
        <f t="shared" si="17"/>
        <v>715.00000000000011</v>
      </c>
      <c r="M2185" s="32">
        <v>0.4</v>
      </c>
      <c r="O2185" s="37"/>
      <c r="P2185" s="35"/>
      <c r="Q2185" s="33"/>
      <c r="R2185" s="34"/>
    </row>
    <row r="2186" spans="1:18" ht="15.75" customHeight="1" x14ac:dyDescent="0.3">
      <c r="A2186" s="22"/>
      <c r="B2186" s="27" t="s">
        <v>34</v>
      </c>
      <c r="C2186" s="27">
        <v>1128299</v>
      </c>
      <c r="D2186" s="28">
        <v>44299</v>
      </c>
      <c r="E2186" s="27" t="s">
        <v>35</v>
      </c>
      <c r="F2186" s="27" t="s">
        <v>91</v>
      </c>
      <c r="G2186" s="27" t="s">
        <v>92</v>
      </c>
      <c r="H2186" s="27" t="s">
        <v>26</v>
      </c>
      <c r="I2186" s="29">
        <v>0.55000000000000004</v>
      </c>
      <c r="J2186" s="30">
        <v>3750</v>
      </c>
      <c r="K2186" s="31">
        <f t="shared" si="16"/>
        <v>2062.5</v>
      </c>
      <c r="L2186" s="31">
        <f t="shared" si="17"/>
        <v>721.875</v>
      </c>
      <c r="M2186" s="32">
        <v>0.35</v>
      </c>
      <c r="O2186" s="37"/>
      <c r="P2186" s="35"/>
      <c r="Q2186" s="33"/>
      <c r="R2186" s="34"/>
    </row>
    <row r="2187" spans="1:18" ht="15.75" customHeight="1" x14ac:dyDescent="0.3">
      <c r="A2187" s="22"/>
      <c r="B2187" s="27" t="s">
        <v>34</v>
      </c>
      <c r="C2187" s="27">
        <v>1128299</v>
      </c>
      <c r="D2187" s="28">
        <v>44299</v>
      </c>
      <c r="E2187" s="27" t="s">
        <v>35</v>
      </c>
      <c r="F2187" s="27" t="s">
        <v>91</v>
      </c>
      <c r="G2187" s="27" t="s">
        <v>92</v>
      </c>
      <c r="H2187" s="27" t="s">
        <v>27</v>
      </c>
      <c r="I2187" s="29">
        <v>0.5</v>
      </c>
      <c r="J2187" s="30">
        <v>2750</v>
      </c>
      <c r="K2187" s="31">
        <f t="shared" si="16"/>
        <v>1375</v>
      </c>
      <c r="L2187" s="31">
        <f t="shared" si="17"/>
        <v>550</v>
      </c>
      <c r="M2187" s="32">
        <v>0.4</v>
      </c>
      <c r="O2187" s="37"/>
      <c r="P2187" s="35"/>
      <c r="Q2187" s="33"/>
      <c r="R2187" s="34"/>
    </row>
    <row r="2188" spans="1:18" ht="15.75" customHeight="1" x14ac:dyDescent="0.3">
      <c r="A2188" s="22"/>
      <c r="B2188" s="27" t="s">
        <v>34</v>
      </c>
      <c r="C2188" s="27">
        <v>1128299</v>
      </c>
      <c r="D2188" s="28">
        <v>44299</v>
      </c>
      <c r="E2188" s="27" t="s">
        <v>35</v>
      </c>
      <c r="F2188" s="27" t="s">
        <v>91</v>
      </c>
      <c r="G2188" s="27" t="s">
        <v>92</v>
      </c>
      <c r="H2188" s="27" t="s">
        <v>28</v>
      </c>
      <c r="I2188" s="29">
        <v>0.55000000000000004</v>
      </c>
      <c r="J2188" s="30">
        <v>1750</v>
      </c>
      <c r="K2188" s="31">
        <f t="shared" si="16"/>
        <v>962.50000000000011</v>
      </c>
      <c r="L2188" s="31">
        <f t="shared" si="17"/>
        <v>336.875</v>
      </c>
      <c r="M2188" s="32">
        <v>0.35</v>
      </c>
      <c r="O2188" s="37"/>
      <c r="P2188" s="35"/>
      <c r="Q2188" s="33"/>
      <c r="R2188" s="34"/>
    </row>
    <row r="2189" spans="1:18" ht="15.75" customHeight="1" x14ac:dyDescent="0.3">
      <c r="A2189" s="22"/>
      <c r="B2189" s="27" t="s">
        <v>34</v>
      </c>
      <c r="C2189" s="27">
        <v>1128299</v>
      </c>
      <c r="D2189" s="28">
        <v>44299</v>
      </c>
      <c r="E2189" s="27" t="s">
        <v>35</v>
      </c>
      <c r="F2189" s="27" t="s">
        <v>91</v>
      </c>
      <c r="G2189" s="27" t="s">
        <v>92</v>
      </c>
      <c r="H2189" s="27" t="s">
        <v>29</v>
      </c>
      <c r="I2189" s="29">
        <v>0.70000000000000007</v>
      </c>
      <c r="J2189" s="30">
        <v>3500</v>
      </c>
      <c r="K2189" s="31">
        <f t="shared" si="16"/>
        <v>2450.0000000000005</v>
      </c>
      <c r="L2189" s="31">
        <f t="shared" si="17"/>
        <v>612.50000000000011</v>
      </c>
      <c r="M2189" s="32">
        <v>0.25</v>
      </c>
      <c r="O2189" s="37"/>
      <c r="P2189" s="35"/>
      <c r="Q2189" s="33"/>
      <c r="R2189" s="34"/>
    </row>
    <row r="2190" spans="1:18" ht="15.75" customHeight="1" x14ac:dyDescent="0.3">
      <c r="A2190" s="22"/>
      <c r="B2190" s="27" t="s">
        <v>34</v>
      </c>
      <c r="C2190" s="27">
        <v>1128299</v>
      </c>
      <c r="D2190" s="28">
        <v>44330</v>
      </c>
      <c r="E2190" s="27" t="s">
        <v>35</v>
      </c>
      <c r="F2190" s="27" t="s">
        <v>91</v>
      </c>
      <c r="G2190" s="27" t="s">
        <v>92</v>
      </c>
      <c r="H2190" s="27" t="s">
        <v>24</v>
      </c>
      <c r="I2190" s="29">
        <v>0.5</v>
      </c>
      <c r="J2190" s="30">
        <v>5500</v>
      </c>
      <c r="K2190" s="31">
        <f t="shared" si="16"/>
        <v>2750</v>
      </c>
      <c r="L2190" s="31">
        <f t="shared" si="17"/>
        <v>1100</v>
      </c>
      <c r="M2190" s="32">
        <v>0.4</v>
      </c>
      <c r="O2190" s="37"/>
      <c r="P2190" s="35"/>
      <c r="Q2190" s="33"/>
      <c r="R2190" s="34"/>
    </row>
    <row r="2191" spans="1:18" ht="15.75" customHeight="1" x14ac:dyDescent="0.3">
      <c r="A2191" s="22"/>
      <c r="B2191" s="27" t="s">
        <v>34</v>
      </c>
      <c r="C2191" s="27">
        <v>1128299</v>
      </c>
      <c r="D2191" s="28">
        <v>44330</v>
      </c>
      <c r="E2191" s="27" t="s">
        <v>35</v>
      </c>
      <c r="F2191" s="27" t="s">
        <v>91</v>
      </c>
      <c r="G2191" s="27" t="s">
        <v>92</v>
      </c>
      <c r="H2191" s="27" t="s">
        <v>25</v>
      </c>
      <c r="I2191" s="29">
        <v>0.55000000000000004</v>
      </c>
      <c r="J2191" s="30">
        <v>4000</v>
      </c>
      <c r="K2191" s="31">
        <f t="shared" si="16"/>
        <v>2200</v>
      </c>
      <c r="L2191" s="31">
        <f t="shared" si="17"/>
        <v>880</v>
      </c>
      <c r="M2191" s="32">
        <v>0.4</v>
      </c>
      <c r="O2191" s="37"/>
      <c r="P2191" s="35"/>
      <c r="Q2191" s="33"/>
      <c r="R2191" s="34"/>
    </row>
    <row r="2192" spans="1:18" ht="15.75" customHeight="1" x14ac:dyDescent="0.3">
      <c r="A2192" s="22"/>
      <c r="B2192" s="27" t="s">
        <v>34</v>
      </c>
      <c r="C2192" s="27">
        <v>1128299</v>
      </c>
      <c r="D2192" s="28">
        <v>44330</v>
      </c>
      <c r="E2192" s="27" t="s">
        <v>35</v>
      </c>
      <c r="F2192" s="27" t="s">
        <v>91</v>
      </c>
      <c r="G2192" s="27" t="s">
        <v>92</v>
      </c>
      <c r="H2192" s="27" t="s">
        <v>26</v>
      </c>
      <c r="I2192" s="29">
        <v>0.55000000000000004</v>
      </c>
      <c r="J2192" s="30">
        <v>4250</v>
      </c>
      <c r="K2192" s="31">
        <f t="shared" si="16"/>
        <v>2337.5</v>
      </c>
      <c r="L2192" s="31">
        <f t="shared" si="17"/>
        <v>818.125</v>
      </c>
      <c r="M2192" s="32">
        <v>0.35</v>
      </c>
      <c r="O2192" s="37"/>
      <c r="P2192" s="35"/>
      <c r="Q2192" s="33"/>
      <c r="R2192" s="34"/>
    </row>
    <row r="2193" spans="1:18" ht="15.75" customHeight="1" x14ac:dyDescent="0.3">
      <c r="A2193" s="22"/>
      <c r="B2193" s="27" t="s">
        <v>34</v>
      </c>
      <c r="C2193" s="27">
        <v>1128299</v>
      </c>
      <c r="D2193" s="28">
        <v>44330</v>
      </c>
      <c r="E2193" s="27" t="s">
        <v>35</v>
      </c>
      <c r="F2193" s="27" t="s">
        <v>91</v>
      </c>
      <c r="G2193" s="27" t="s">
        <v>92</v>
      </c>
      <c r="H2193" s="27" t="s">
        <v>27</v>
      </c>
      <c r="I2193" s="29">
        <v>0.5</v>
      </c>
      <c r="J2193" s="30">
        <v>3250</v>
      </c>
      <c r="K2193" s="31">
        <f t="shared" si="16"/>
        <v>1625</v>
      </c>
      <c r="L2193" s="31">
        <f t="shared" si="17"/>
        <v>650</v>
      </c>
      <c r="M2193" s="32">
        <v>0.4</v>
      </c>
      <c r="O2193" s="37"/>
      <c r="P2193" s="35"/>
      <c r="Q2193" s="33"/>
      <c r="R2193" s="34"/>
    </row>
    <row r="2194" spans="1:18" ht="15.75" customHeight="1" x14ac:dyDescent="0.3">
      <c r="A2194" s="22"/>
      <c r="B2194" s="27" t="s">
        <v>34</v>
      </c>
      <c r="C2194" s="27">
        <v>1128299</v>
      </c>
      <c r="D2194" s="28">
        <v>44330</v>
      </c>
      <c r="E2194" s="27" t="s">
        <v>35</v>
      </c>
      <c r="F2194" s="27" t="s">
        <v>91</v>
      </c>
      <c r="G2194" s="27" t="s">
        <v>92</v>
      </c>
      <c r="H2194" s="27" t="s">
        <v>28</v>
      </c>
      <c r="I2194" s="29">
        <v>0.55000000000000004</v>
      </c>
      <c r="J2194" s="30">
        <v>2250</v>
      </c>
      <c r="K2194" s="31">
        <f t="shared" si="16"/>
        <v>1237.5</v>
      </c>
      <c r="L2194" s="31">
        <f t="shared" si="17"/>
        <v>433.125</v>
      </c>
      <c r="M2194" s="32">
        <v>0.35</v>
      </c>
      <c r="O2194" s="37"/>
      <c r="P2194" s="35"/>
      <c r="Q2194" s="33"/>
      <c r="R2194" s="34"/>
    </row>
    <row r="2195" spans="1:18" ht="15.75" customHeight="1" x14ac:dyDescent="0.3">
      <c r="A2195" s="22"/>
      <c r="B2195" s="27" t="s">
        <v>34</v>
      </c>
      <c r="C2195" s="27">
        <v>1128299</v>
      </c>
      <c r="D2195" s="28">
        <v>44330</v>
      </c>
      <c r="E2195" s="27" t="s">
        <v>35</v>
      </c>
      <c r="F2195" s="27" t="s">
        <v>91</v>
      </c>
      <c r="G2195" s="27" t="s">
        <v>92</v>
      </c>
      <c r="H2195" s="27" t="s">
        <v>29</v>
      </c>
      <c r="I2195" s="29">
        <v>0.70000000000000007</v>
      </c>
      <c r="J2195" s="30">
        <v>4000</v>
      </c>
      <c r="K2195" s="31">
        <f t="shared" si="16"/>
        <v>2800.0000000000005</v>
      </c>
      <c r="L2195" s="31">
        <f t="shared" si="17"/>
        <v>700.00000000000011</v>
      </c>
      <c r="M2195" s="32">
        <v>0.25</v>
      </c>
      <c r="O2195" s="37"/>
      <c r="P2195" s="35"/>
      <c r="Q2195" s="33"/>
      <c r="R2195" s="34"/>
    </row>
    <row r="2196" spans="1:18" ht="15.75" customHeight="1" x14ac:dyDescent="0.3">
      <c r="A2196" s="22"/>
      <c r="B2196" s="27" t="s">
        <v>34</v>
      </c>
      <c r="C2196" s="27">
        <v>1128299</v>
      </c>
      <c r="D2196" s="28">
        <v>44360</v>
      </c>
      <c r="E2196" s="27" t="s">
        <v>35</v>
      </c>
      <c r="F2196" s="27" t="s">
        <v>91</v>
      </c>
      <c r="G2196" s="27" t="s">
        <v>92</v>
      </c>
      <c r="H2196" s="27" t="s">
        <v>24</v>
      </c>
      <c r="I2196" s="29">
        <v>0.5</v>
      </c>
      <c r="J2196" s="30">
        <v>6750</v>
      </c>
      <c r="K2196" s="31">
        <f t="shared" si="16"/>
        <v>3375</v>
      </c>
      <c r="L2196" s="31">
        <f t="shared" si="17"/>
        <v>1350</v>
      </c>
      <c r="M2196" s="32">
        <v>0.4</v>
      </c>
      <c r="O2196" s="37"/>
      <c r="P2196" s="35"/>
      <c r="Q2196" s="33"/>
      <c r="R2196" s="34"/>
    </row>
    <row r="2197" spans="1:18" ht="15.75" customHeight="1" x14ac:dyDescent="0.3">
      <c r="A2197" s="22"/>
      <c r="B2197" s="27" t="s">
        <v>34</v>
      </c>
      <c r="C2197" s="27">
        <v>1128299</v>
      </c>
      <c r="D2197" s="28">
        <v>44360</v>
      </c>
      <c r="E2197" s="27" t="s">
        <v>35</v>
      </c>
      <c r="F2197" s="27" t="s">
        <v>91</v>
      </c>
      <c r="G2197" s="27" t="s">
        <v>92</v>
      </c>
      <c r="H2197" s="27" t="s">
        <v>25</v>
      </c>
      <c r="I2197" s="29">
        <v>0.55000000000000004</v>
      </c>
      <c r="J2197" s="30">
        <v>5250</v>
      </c>
      <c r="K2197" s="31">
        <f t="shared" si="16"/>
        <v>2887.5000000000005</v>
      </c>
      <c r="L2197" s="31">
        <f t="shared" si="17"/>
        <v>1155.0000000000002</v>
      </c>
      <c r="M2197" s="32">
        <v>0.4</v>
      </c>
      <c r="O2197" s="37"/>
      <c r="P2197" s="35"/>
      <c r="Q2197" s="33"/>
      <c r="R2197" s="34"/>
    </row>
    <row r="2198" spans="1:18" ht="15.75" customHeight="1" x14ac:dyDescent="0.3">
      <c r="A2198" s="22"/>
      <c r="B2198" s="27" t="s">
        <v>34</v>
      </c>
      <c r="C2198" s="27">
        <v>1128299</v>
      </c>
      <c r="D2198" s="28">
        <v>44360</v>
      </c>
      <c r="E2198" s="27" t="s">
        <v>35</v>
      </c>
      <c r="F2198" s="27" t="s">
        <v>91</v>
      </c>
      <c r="G2198" s="27" t="s">
        <v>92</v>
      </c>
      <c r="H2198" s="27" t="s">
        <v>26</v>
      </c>
      <c r="I2198" s="29">
        <v>0.55000000000000004</v>
      </c>
      <c r="J2198" s="30">
        <v>5250</v>
      </c>
      <c r="K2198" s="31">
        <f t="shared" si="16"/>
        <v>2887.5000000000005</v>
      </c>
      <c r="L2198" s="31">
        <f t="shared" si="17"/>
        <v>1010.6250000000001</v>
      </c>
      <c r="M2198" s="32">
        <v>0.35</v>
      </c>
      <c r="O2198" s="37"/>
      <c r="P2198" s="35"/>
      <c r="Q2198" s="33"/>
      <c r="R2198" s="34"/>
    </row>
    <row r="2199" spans="1:18" ht="15.75" customHeight="1" x14ac:dyDescent="0.3">
      <c r="A2199" s="22"/>
      <c r="B2199" s="27" t="s">
        <v>34</v>
      </c>
      <c r="C2199" s="27">
        <v>1128299</v>
      </c>
      <c r="D2199" s="28">
        <v>44360</v>
      </c>
      <c r="E2199" s="27" t="s">
        <v>35</v>
      </c>
      <c r="F2199" s="27" t="s">
        <v>91</v>
      </c>
      <c r="G2199" s="27" t="s">
        <v>92</v>
      </c>
      <c r="H2199" s="27" t="s">
        <v>27</v>
      </c>
      <c r="I2199" s="29">
        <v>0.5</v>
      </c>
      <c r="J2199" s="30">
        <v>4000</v>
      </c>
      <c r="K2199" s="31">
        <f t="shared" si="16"/>
        <v>2000</v>
      </c>
      <c r="L2199" s="31">
        <f t="shared" si="17"/>
        <v>800</v>
      </c>
      <c r="M2199" s="32">
        <v>0.4</v>
      </c>
      <c r="O2199" s="37"/>
      <c r="P2199" s="35"/>
      <c r="Q2199" s="33"/>
      <c r="R2199" s="34"/>
    </row>
    <row r="2200" spans="1:18" ht="15.75" customHeight="1" x14ac:dyDescent="0.3">
      <c r="A2200" s="22"/>
      <c r="B2200" s="27" t="s">
        <v>34</v>
      </c>
      <c r="C2200" s="27">
        <v>1128299</v>
      </c>
      <c r="D2200" s="28">
        <v>44360</v>
      </c>
      <c r="E2200" s="27" t="s">
        <v>35</v>
      </c>
      <c r="F2200" s="27" t="s">
        <v>91</v>
      </c>
      <c r="G2200" s="27" t="s">
        <v>92</v>
      </c>
      <c r="H2200" s="27" t="s">
        <v>28</v>
      </c>
      <c r="I2200" s="29">
        <v>0.55000000000000004</v>
      </c>
      <c r="J2200" s="30">
        <v>2750</v>
      </c>
      <c r="K2200" s="31">
        <f t="shared" si="16"/>
        <v>1512.5000000000002</v>
      </c>
      <c r="L2200" s="31">
        <f t="shared" si="17"/>
        <v>529.375</v>
      </c>
      <c r="M2200" s="32">
        <v>0.35</v>
      </c>
      <c r="O2200" s="37"/>
      <c r="P2200" s="35"/>
      <c r="Q2200" s="33"/>
      <c r="R2200" s="34"/>
    </row>
    <row r="2201" spans="1:18" ht="15.75" customHeight="1" x14ac:dyDescent="0.3">
      <c r="A2201" s="22"/>
      <c r="B2201" s="27" t="s">
        <v>34</v>
      </c>
      <c r="C2201" s="27">
        <v>1128299</v>
      </c>
      <c r="D2201" s="28">
        <v>44360</v>
      </c>
      <c r="E2201" s="27" t="s">
        <v>35</v>
      </c>
      <c r="F2201" s="27" t="s">
        <v>91</v>
      </c>
      <c r="G2201" s="27" t="s">
        <v>92</v>
      </c>
      <c r="H2201" s="27" t="s">
        <v>29</v>
      </c>
      <c r="I2201" s="29">
        <v>0.70000000000000007</v>
      </c>
      <c r="J2201" s="30">
        <v>5750</v>
      </c>
      <c r="K2201" s="31">
        <f t="shared" si="16"/>
        <v>4025.0000000000005</v>
      </c>
      <c r="L2201" s="31">
        <f t="shared" si="17"/>
        <v>1006.2500000000001</v>
      </c>
      <c r="M2201" s="32">
        <v>0.25</v>
      </c>
      <c r="O2201" s="37"/>
      <c r="P2201" s="35"/>
      <c r="Q2201" s="33"/>
      <c r="R2201" s="34"/>
    </row>
    <row r="2202" spans="1:18" ht="15.75" customHeight="1" x14ac:dyDescent="0.3">
      <c r="A2202" s="22"/>
      <c r="B2202" s="27" t="s">
        <v>34</v>
      </c>
      <c r="C2202" s="27">
        <v>1128299</v>
      </c>
      <c r="D2202" s="28">
        <v>44389</v>
      </c>
      <c r="E2202" s="27" t="s">
        <v>35</v>
      </c>
      <c r="F2202" s="27" t="s">
        <v>91</v>
      </c>
      <c r="G2202" s="27" t="s">
        <v>92</v>
      </c>
      <c r="H2202" s="27" t="s">
        <v>24</v>
      </c>
      <c r="I2202" s="29">
        <v>0.5</v>
      </c>
      <c r="J2202" s="30">
        <v>7250</v>
      </c>
      <c r="K2202" s="31">
        <f t="shared" si="16"/>
        <v>3625</v>
      </c>
      <c r="L2202" s="31">
        <f t="shared" si="17"/>
        <v>1450</v>
      </c>
      <c r="M2202" s="32">
        <v>0.4</v>
      </c>
      <c r="O2202" s="37"/>
      <c r="P2202" s="35"/>
      <c r="Q2202" s="33"/>
      <c r="R2202" s="34"/>
    </row>
    <row r="2203" spans="1:18" ht="15.75" customHeight="1" x14ac:dyDescent="0.3">
      <c r="A2203" s="22"/>
      <c r="B2203" s="27" t="s">
        <v>34</v>
      </c>
      <c r="C2203" s="27">
        <v>1128299</v>
      </c>
      <c r="D2203" s="28">
        <v>44389</v>
      </c>
      <c r="E2203" s="27" t="s">
        <v>35</v>
      </c>
      <c r="F2203" s="27" t="s">
        <v>91</v>
      </c>
      <c r="G2203" s="27" t="s">
        <v>92</v>
      </c>
      <c r="H2203" s="27" t="s">
        <v>25</v>
      </c>
      <c r="I2203" s="29">
        <v>0.55000000000000004</v>
      </c>
      <c r="J2203" s="30">
        <v>5750</v>
      </c>
      <c r="K2203" s="31">
        <f t="shared" si="16"/>
        <v>3162.5000000000005</v>
      </c>
      <c r="L2203" s="31">
        <f t="shared" si="17"/>
        <v>1265.0000000000002</v>
      </c>
      <c r="M2203" s="32">
        <v>0.4</v>
      </c>
      <c r="O2203" s="37"/>
      <c r="P2203" s="35"/>
      <c r="Q2203" s="33"/>
      <c r="R2203" s="34"/>
    </row>
    <row r="2204" spans="1:18" ht="15.75" customHeight="1" x14ac:dyDescent="0.3">
      <c r="A2204" s="22"/>
      <c r="B2204" s="27" t="s">
        <v>34</v>
      </c>
      <c r="C2204" s="27">
        <v>1128299</v>
      </c>
      <c r="D2204" s="28">
        <v>44389</v>
      </c>
      <c r="E2204" s="27" t="s">
        <v>35</v>
      </c>
      <c r="F2204" s="27" t="s">
        <v>91</v>
      </c>
      <c r="G2204" s="27" t="s">
        <v>92</v>
      </c>
      <c r="H2204" s="27" t="s">
        <v>26</v>
      </c>
      <c r="I2204" s="29">
        <v>0.55000000000000004</v>
      </c>
      <c r="J2204" s="30">
        <v>5250</v>
      </c>
      <c r="K2204" s="31">
        <f t="shared" si="16"/>
        <v>2887.5000000000005</v>
      </c>
      <c r="L2204" s="31">
        <f t="shared" si="17"/>
        <v>1010.6250000000001</v>
      </c>
      <c r="M2204" s="32">
        <v>0.35</v>
      </c>
      <c r="O2204" s="37"/>
      <c r="P2204" s="35"/>
      <c r="Q2204" s="33"/>
      <c r="R2204" s="34"/>
    </row>
    <row r="2205" spans="1:18" ht="15.75" customHeight="1" x14ac:dyDescent="0.3">
      <c r="A2205" s="22"/>
      <c r="B2205" s="27" t="s">
        <v>34</v>
      </c>
      <c r="C2205" s="27">
        <v>1128299</v>
      </c>
      <c r="D2205" s="28">
        <v>44389</v>
      </c>
      <c r="E2205" s="27" t="s">
        <v>35</v>
      </c>
      <c r="F2205" s="27" t="s">
        <v>91</v>
      </c>
      <c r="G2205" s="27" t="s">
        <v>92</v>
      </c>
      <c r="H2205" s="27" t="s">
        <v>27</v>
      </c>
      <c r="I2205" s="29">
        <v>0.5</v>
      </c>
      <c r="J2205" s="30">
        <v>4250</v>
      </c>
      <c r="K2205" s="31">
        <f t="shared" si="16"/>
        <v>2125</v>
      </c>
      <c r="L2205" s="31">
        <f t="shared" si="17"/>
        <v>850</v>
      </c>
      <c r="M2205" s="32">
        <v>0.4</v>
      </c>
      <c r="O2205" s="37"/>
      <c r="P2205" s="35"/>
      <c r="Q2205" s="33"/>
      <c r="R2205" s="34"/>
    </row>
    <row r="2206" spans="1:18" ht="15.75" customHeight="1" x14ac:dyDescent="0.3">
      <c r="A2206" s="22"/>
      <c r="B2206" s="27" t="s">
        <v>34</v>
      </c>
      <c r="C2206" s="27">
        <v>1128299</v>
      </c>
      <c r="D2206" s="28">
        <v>44389</v>
      </c>
      <c r="E2206" s="27" t="s">
        <v>35</v>
      </c>
      <c r="F2206" s="27" t="s">
        <v>91</v>
      </c>
      <c r="G2206" s="27" t="s">
        <v>92</v>
      </c>
      <c r="H2206" s="27" t="s">
        <v>28</v>
      </c>
      <c r="I2206" s="29">
        <v>0.55000000000000004</v>
      </c>
      <c r="J2206" s="30">
        <v>4750</v>
      </c>
      <c r="K2206" s="31">
        <f t="shared" si="16"/>
        <v>2612.5</v>
      </c>
      <c r="L2206" s="31">
        <f t="shared" si="17"/>
        <v>914.37499999999989</v>
      </c>
      <c r="M2206" s="32">
        <v>0.35</v>
      </c>
      <c r="O2206" s="37"/>
      <c r="P2206" s="35"/>
      <c r="Q2206" s="33"/>
      <c r="R2206" s="34"/>
    </row>
    <row r="2207" spans="1:18" ht="15.75" customHeight="1" x14ac:dyDescent="0.3">
      <c r="A2207" s="22"/>
      <c r="B2207" s="27" t="s">
        <v>34</v>
      </c>
      <c r="C2207" s="27">
        <v>1128299</v>
      </c>
      <c r="D2207" s="28">
        <v>44389</v>
      </c>
      <c r="E2207" s="27" t="s">
        <v>35</v>
      </c>
      <c r="F2207" s="27" t="s">
        <v>91</v>
      </c>
      <c r="G2207" s="27" t="s">
        <v>92</v>
      </c>
      <c r="H2207" s="27" t="s">
        <v>29</v>
      </c>
      <c r="I2207" s="29">
        <v>0.70000000000000007</v>
      </c>
      <c r="J2207" s="30">
        <v>4750</v>
      </c>
      <c r="K2207" s="31">
        <f t="shared" si="16"/>
        <v>3325.0000000000005</v>
      </c>
      <c r="L2207" s="31">
        <f t="shared" si="17"/>
        <v>831.25000000000011</v>
      </c>
      <c r="M2207" s="32">
        <v>0.25</v>
      </c>
      <c r="O2207" s="37"/>
      <c r="P2207" s="35"/>
      <c r="Q2207" s="33"/>
      <c r="R2207" s="34"/>
    </row>
    <row r="2208" spans="1:18" ht="15.75" customHeight="1" x14ac:dyDescent="0.3">
      <c r="A2208" s="22"/>
      <c r="B2208" s="27" t="s">
        <v>34</v>
      </c>
      <c r="C2208" s="27">
        <v>1128299</v>
      </c>
      <c r="D2208" s="28">
        <v>44421</v>
      </c>
      <c r="E2208" s="27" t="s">
        <v>35</v>
      </c>
      <c r="F2208" s="27" t="s">
        <v>91</v>
      </c>
      <c r="G2208" s="27" t="s">
        <v>92</v>
      </c>
      <c r="H2208" s="27" t="s">
        <v>24</v>
      </c>
      <c r="I2208" s="29">
        <v>0.55000000000000004</v>
      </c>
      <c r="J2208" s="30">
        <v>6750</v>
      </c>
      <c r="K2208" s="31">
        <f t="shared" si="16"/>
        <v>3712.5000000000005</v>
      </c>
      <c r="L2208" s="31">
        <f t="shared" si="17"/>
        <v>1485.0000000000002</v>
      </c>
      <c r="M2208" s="32">
        <v>0.4</v>
      </c>
      <c r="O2208" s="37"/>
      <c r="P2208" s="35"/>
      <c r="Q2208" s="33"/>
      <c r="R2208" s="34"/>
    </row>
    <row r="2209" spans="1:18" ht="15.75" customHeight="1" x14ac:dyDescent="0.3">
      <c r="A2209" s="22"/>
      <c r="B2209" s="27" t="s">
        <v>34</v>
      </c>
      <c r="C2209" s="27">
        <v>1128299</v>
      </c>
      <c r="D2209" s="28">
        <v>44421</v>
      </c>
      <c r="E2209" s="27" t="s">
        <v>35</v>
      </c>
      <c r="F2209" s="27" t="s">
        <v>91</v>
      </c>
      <c r="G2209" s="27" t="s">
        <v>92</v>
      </c>
      <c r="H2209" s="27" t="s">
        <v>25</v>
      </c>
      <c r="I2209" s="29">
        <v>0.60000000000000009</v>
      </c>
      <c r="J2209" s="30">
        <v>6250</v>
      </c>
      <c r="K2209" s="31">
        <f t="shared" si="16"/>
        <v>3750.0000000000005</v>
      </c>
      <c r="L2209" s="31">
        <f t="shared" si="17"/>
        <v>1500.0000000000002</v>
      </c>
      <c r="M2209" s="32">
        <v>0.4</v>
      </c>
      <c r="O2209" s="37"/>
      <c r="P2209" s="35"/>
      <c r="Q2209" s="33"/>
      <c r="R2209" s="34"/>
    </row>
    <row r="2210" spans="1:18" ht="15.75" customHeight="1" x14ac:dyDescent="0.3">
      <c r="A2210" s="22"/>
      <c r="B2210" s="27" t="s">
        <v>34</v>
      </c>
      <c r="C2210" s="27">
        <v>1128299</v>
      </c>
      <c r="D2210" s="28">
        <v>44421</v>
      </c>
      <c r="E2210" s="27" t="s">
        <v>35</v>
      </c>
      <c r="F2210" s="27" t="s">
        <v>91</v>
      </c>
      <c r="G2210" s="27" t="s">
        <v>92</v>
      </c>
      <c r="H2210" s="27" t="s">
        <v>26</v>
      </c>
      <c r="I2210" s="29">
        <v>0.55000000000000004</v>
      </c>
      <c r="J2210" s="30">
        <v>5000</v>
      </c>
      <c r="K2210" s="31">
        <f t="shared" si="16"/>
        <v>2750</v>
      </c>
      <c r="L2210" s="31">
        <f t="shared" si="17"/>
        <v>962.49999999999989</v>
      </c>
      <c r="M2210" s="32">
        <v>0.35</v>
      </c>
      <c r="O2210" s="37"/>
      <c r="P2210" s="35"/>
      <c r="Q2210" s="33"/>
      <c r="R2210" s="34"/>
    </row>
    <row r="2211" spans="1:18" ht="15.75" customHeight="1" x14ac:dyDescent="0.3">
      <c r="A2211" s="22"/>
      <c r="B2211" s="27" t="s">
        <v>34</v>
      </c>
      <c r="C2211" s="27">
        <v>1128299</v>
      </c>
      <c r="D2211" s="28">
        <v>44421</v>
      </c>
      <c r="E2211" s="27" t="s">
        <v>35</v>
      </c>
      <c r="F2211" s="27" t="s">
        <v>91</v>
      </c>
      <c r="G2211" s="27" t="s">
        <v>92</v>
      </c>
      <c r="H2211" s="27" t="s">
        <v>27</v>
      </c>
      <c r="I2211" s="29">
        <v>0.55000000000000004</v>
      </c>
      <c r="J2211" s="30">
        <v>4500</v>
      </c>
      <c r="K2211" s="31">
        <f t="shared" si="16"/>
        <v>2475</v>
      </c>
      <c r="L2211" s="31">
        <f t="shared" si="17"/>
        <v>990</v>
      </c>
      <c r="M2211" s="32">
        <v>0.4</v>
      </c>
      <c r="O2211" s="37"/>
      <c r="P2211" s="35"/>
      <c r="Q2211" s="33"/>
      <c r="R2211" s="34"/>
    </row>
    <row r="2212" spans="1:18" ht="15.75" customHeight="1" x14ac:dyDescent="0.3">
      <c r="A2212" s="22"/>
      <c r="B2212" s="27" t="s">
        <v>34</v>
      </c>
      <c r="C2212" s="27">
        <v>1128299</v>
      </c>
      <c r="D2212" s="28">
        <v>44421</v>
      </c>
      <c r="E2212" s="27" t="s">
        <v>35</v>
      </c>
      <c r="F2212" s="27" t="s">
        <v>91</v>
      </c>
      <c r="G2212" s="27" t="s">
        <v>92</v>
      </c>
      <c r="H2212" s="27" t="s">
        <v>28</v>
      </c>
      <c r="I2212" s="29">
        <v>0.65</v>
      </c>
      <c r="J2212" s="30">
        <v>4500</v>
      </c>
      <c r="K2212" s="31">
        <f t="shared" si="16"/>
        <v>2925</v>
      </c>
      <c r="L2212" s="31">
        <f t="shared" si="17"/>
        <v>1023.7499999999999</v>
      </c>
      <c r="M2212" s="32">
        <v>0.35</v>
      </c>
      <c r="O2212" s="37"/>
      <c r="P2212" s="35"/>
      <c r="Q2212" s="33"/>
      <c r="R2212" s="34"/>
    </row>
    <row r="2213" spans="1:18" ht="15.75" customHeight="1" x14ac:dyDescent="0.3">
      <c r="A2213" s="22"/>
      <c r="B2213" s="27" t="s">
        <v>34</v>
      </c>
      <c r="C2213" s="27">
        <v>1128299</v>
      </c>
      <c r="D2213" s="28">
        <v>44421</v>
      </c>
      <c r="E2213" s="27" t="s">
        <v>35</v>
      </c>
      <c r="F2213" s="27" t="s">
        <v>91</v>
      </c>
      <c r="G2213" s="27" t="s">
        <v>92</v>
      </c>
      <c r="H2213" s="27" t="s">
        <v>29</v>
      </c>
      <c r="I2213" s="29">
        <v>0.70000000000000007</v>
      </c>
      <c r="J2213" s="30">
        <v>4250</v>
      </c>
      <c r="K2213" s="31">
        <f t="shared" si="16"/>
        <v>2975.0000000000005</v>
      </c>
      <c r="L2213" s="31">
        <f t="shared" si="17"/>
        <v>743.75000000000011</v>
      </c>
      <c r="M2213" s="32">
        <v>0.25</v>
      </c>
      <c r="O2213" s="37"/>
      <c r="P2213" s="35"/>
      <c r="Q2213" s="33"/>
      <c r="R2213" s="34"/>
    </row>
    <row r="2214" spans="1:18" ht="15.75" customHeight="1" x14ac:dyDescent="0.3">
      <c r="A2214" s="22"/>
      <c r="B2214" s="27" t="s">
        <v>34</v>
      </c>
      <c r="C2214" s="27">
        <v>1128299</v>
      </c>
      <c r="D2214" s="28">
        <v>44453</v>
      </c>
      <c r="E2214" s="27" t="s">
        <v>35</v>
      </c>
      <c r="F2214" s="27" t="s">
        <v>91</v>
      </c>
      <c r="G2214" s="27" t="s">
        <v>92</v>
      </c>
      <c r="H2214" s="27" t="s">
        <v>24</v>
      </c>
      <c r="I2214" s="29">
        <v>0.45000000000000012</v>
      </c>
      <c r="J2214" s="30">
        <v>6000</v>
      </c>
      <c r="K2214" s="31">
        <f t="shared" si="16"/>
        <v>2700.0000000000009</v>
      </c>
      <c r="L2214" s="31">
        <f t="shared" si="17"/>
        <v>1080.0000000000005</v>
      </c>
      <c r="M2214" s="32">
        <v>0.4</v>
      </c>
      <c r="O2214" s="37"/>
      <c r="P2214" s="35"/>
      <c r="Q2214" s="33"/>
      <c r="R2214" s="34"/>
    </row>
    <row r="2215" spans="1:18" ht="15.75" customHeight="1" x14ac:dyDescent="0.3">
      <c r="A2215" s="22"/>
      <c r="B2215" s="27" t="s">
        <v>34</v>
      </c>
      <c r="C2215" s="27">
        <v>1128299</v>
      </c>
      <c r="D2215" s="28">
        <v>44453</v>
      </c>
      <c r="E2215" s="27" t="s">
        <v>35</v>
      </c>
      <c r="F2215" s="27" t="s">
        <v>91</v>
      </c>
      <c r="G2215" s="27" t="s">
        <v>92</v>
      </c>
      <c r="H2215" s="27" t="s">
        <v>25</v>
      </c>
      <c r="I2215" s="29">
        <v>0.50000000000000011</v>
      </c>
      <c r="J2215" s="30">
        <v>6000</v>
      </c>
      <c r="K2215" s="31">
        <f t="shared" si="16"/>
        <v>3000.0000000000005</v>
      </c>
      <c r="L2215" s="31">
        <f t="shared" si="17"/>
        <v>1200.0000000000002</v>
      </c>
      <c r="M2215" s="32">
        <v>0.4</v>
      </c>
      <c r="O2215" s="37"/>
      <c r="P2215" s="35"/>
      <c r="Q2215" s="33"/>
      <c r="R2215" s="34"/>
    </row>
    <row r="2216" spans="1:18" ht="15.75" customHeight="1" x14ac:dyDescent="0.3">
      <c r="A2216" s="22"/>
      <c r="B2216" s="27" t="s">
        <v>34</v>
      </c>
      <c r="C2216" s="27">
        <v>1128299</v>
      </c>
      <c r="D2216" s="28">
        <v>44453</v>
      </c>
      <c r="E2216" s="27" t="s">
        <v>35</v>
      </c>
      <c r="F2216" s="27" t="s">
        <v>91</v>
      </c>
      <c r="G2216" s="27" t="s">
        <v>92</v>
      </c>
      <c r="H2216" s="27" t="s">
        <v>26</v>
      </c>
      <c r="I2216" s="29">
        <v>0.45000000000000012</v>
      </c>
      <c r="J2216" s="30">
        <v>4500</v>
      </c>
      <c r="K2216" s="31">
        <f t="shared" si="16"/>
        <v>2025.0000000000005</v>
      </c>
      <c r="L2216" s="31">
        <f t="shared" si="17"/>
        <v>708.75000000000011</v>
      </c>
      <c r="M2216" s="32">
        <v>0.35</v>
      </c>
      <c r="O2216" s="37"/>
      <c r="P2216" s="35"/>
      <c r="Q2216" s="33"/>
      <c r="R2216" s="34"/>
    </row>
    <row r="2217" spans="1:18" ht="15.75" customHeight="1" x14ac:dyDescent="0.3">
      <c r="A2217" s="22"/>
      <c r="B2217" s="27" t="s">
        <v>34</v>
      </c>
      <c r="C2217" s="27">
        <v>1128299</v>
      </c>
      <c r="D2217" s="28">
        <v>44453</v>
      </c>
      <c r="E2217" s="27" t="s">
        <v>35</v>
      </c>
      <c r="F2217" s="27" t="s">
        <v>91</v>
      </c>
      <c r="G2217" s="27" t="s">
        <v>92</v>
      </c>
      <c r="H2217" s="27" t="s">
        <v>27</v>
      </c>
      <c r="I2217" s="29">
        <v>0.45000000000000012</v>
      </c>
      <c r="J2217" s="30">
        <v>4000</v>
      </c>
      <c r="K2217" s="31">
        <f t="shared" si="16"/>
        <v>1800.0000000000005</v>
      </c>
      <c r="L2217" s="31">
        <f t="shared" si="17"/>
        <v>720.00000000000023</v>
      </c>
      <c r="M2217" s="32">
        <v>0.4</v>
      </c>
      <c r="O2217" s="37"/>
      <c r="P2217" s="35"/>
      <c r="Q2217" s="33"/>
      <c r="R2217" s="34"/>
    </row>
    <row r="2218" spans="1:18" ht="15.75" customHeight="1" x14ac:dyDescent="0.3">
      <c r="A2218" s="22"/>
      <c r="B2218" s="27" t="s">
        <v>34</v>
      </c>
      <c r="C2218" s="27">
        <v>1128299</v>
      </c>
      <c r="D2218" s="28">
        <v>44453</v>
      </c>
      <c r="E2218" s="27" t="s">
        <v>35</v>
      </c>
      <c r="F2218" s="27" t="s">
        <v>91</v>
      </c>
      <c r="G2218" s="27" t="s">
        <v>92</v>
      </c>
      <c r="H2218" s="27" t="s">
        <v>28</v>
      </c>
      <c r="I2218" s="29">
        <v>0.55000000000000004</v>
      </c>
      <c r="J2218" s="30">
        <v>4000</v>
      </c>
      <c r="K2218" s="31">
        <f t="shared" si="16"/>
        <v>2200</v>
      </c>
      <c r="L2218" s="31">
        <f t="shared" si="17"/>
        <v>770</v>
      </c>
      <c r="M2218" s="32">
        <v>0.35</v>
      </c>
      <c r="O2218" s="37"/>
      <c r="P2218" s="35"/>
      <c r="Q2218" s="33"/>
      <c r="R2218" s="34"/>
    </row>
    <row r="2219" spans="1:18" ht="15.75" customHeight="1" x14ac:dyDescent="0.3">
      <c r="A2219" s="22"/>
      <c r="B2219" s="27" t="s">
        <v>34</v>
      </c>
      <c r="C2219" s="27">
        <v>1128299</v>
      </c>
      <c r="D2219" s="28">
        <v>44453</v>
      </c>
      <c r="E2219" s="27" t="s">
        <v>35</v>
      </c>
      <c r="F2219" s="27" t="s">
        <v>91</v>
      </c>
      <c r="G2219" s="27" t="s">
        <v>92</v>
      </c>
      <c r="H2219" s="27" t="s">
        <v>29</v>
      </c>
      <c r="I2219" s="29">
        <v>0.60000000000000009</v>
      </c>
      <c r="J2219" s="30">
        <v>4500</v>
      </c>
      <c r="K2219" s="31">
        <f t="shared" si="16"/>
        <v>2700.0000000000005</v>
      </c>
      <c r="L2219" s="31">
        <f t="shared" si="17"/>
        <v>675.00000000000011</v>
      </c>
      <c r="M2219" s="32">
        <v>0.25</v>
      </c>
      <c r="O2219" s="37"/>
      <c r="P2219" s="35"/>
      <c r="Q2219" s="33"/>
      <c r="R2219" s="34"/>
    </row>
    <row r="2220" spans="1:18" ht="15.75" customHeight="1" x14ac:dyDescent="0.3">
      <c r="A2220" s="22"/>
      <c r="B2220" s="27" t="s">
        <v>34</v>
      </c>
      <c r="C2220" s="27">
        <v>1128299</v>
      </c>
      <c r="D2220" s="28">
        <v>44482</v>
      </c>
      <c r="E2220" s="27" t="s">
        <v>35</v>
      </c>
      <c r="F2220" s="27" t="s">
        <v>91</v>
      </c>
      <c r="G2220" s="27" t="s">
        <v>92</v>
      </c>
      <c r="H2220" s="27" t="s">
        <v>24</v>
      </c>
      <c r="I2220" s="29">
        <v>0.45000000000000012</v>
      </c>
      <c r="J2220" s="30">
        <v>5250</v>
      </c>
      <c r="K2220" s="31">
        <f t="shared" si="16"/>
        <v>2362.5000000000005</v>
      </c>
      <c r="L2220" s="31">
        <f t="shared" si="17"/>
        <v>945.00000000000023</v>
      </c>
      <c r="M2220" s="32">
        <v>0.4</v>
      </c>
      <c r="O2220" s="37"/>
      <c r="P2220" s="35"/>
      <c r="Q2220" s="33"/>
      <c r="R2220" s="34"/>
    </row>
    <row r="2221" spans="1:18" ht="15.75" customHeight="1" x14ac:dyDescent="0.3">
      <c r="A2221" s="22"/>
      <c r="B2221" s="27" t="s">
        <v>34</v>
      </c>
      <c r="C2221" s="27">
        <v>1128299</v>
      </c>
      <c r="D2221" s="28">
        <v>44482</v>
      </c>
      <c r="E2221" s="27" t="s">
        <v>35</v>
      </c>
      <c r="F2221" s="27" t="s">
        <v>91</v>
      </c>
      <c r="G2221" s="27" t="s">
        <v>92</v>
      </c>
      <c r="H2221" s="27" t="s">
        <v>25</v>
      </c>
      <c r="I2221" s="29">
        <v>0.50000000000000011</v>
      </c>
      <c r="J2221" s="30">
        <v>5250</v>
      </c>
      <c r="K2221" s="31">
        <f t="shared" si="16"/>
        <v>2625.0000000000005</v>
      </c>
      <c r="L2221" s="31">
        <f t="shared" si="17"/>
        <v>1050.0000000000002</v>
      </c>
      <c r="M2221" s="32">
        <v>0.4</v>
      </c>
      <c r="O2221" s="37"/>
      <c r="P2221" s="35"/>
      <c r="Q2221" s="33"/>
      <c r="R2221" s="34"/>
    </row>
    <row r="2222" spans="1:18" ht="15.75" customHeight="1" x14ac:dyDescent="0.3">
      <c r="A2222" s="22"/>
      <c r="B2222" s="27" t="s">
        <v>34</v>
      </c>
      <c r="C2222" s="27">
        <v>1128299</v>
      </c>
      <c r="D2222" s="28">
        <v>44482</v>
      </c>
      <c r="E2222" s="27" t="s">
        <v>35</v>
      </c>
      <c r="F2222" s="27" t="s">
        <v>91</v>
      </c>
      <c r="G2222" s="27" t="s">
        <v>92</v>
      </c>
      <c r="H2222" s="27" t="s">
        <v>26</v>
      </c>
      <c r="I2222" s="29">
        <v>0.45000000000000012</v>
      </c>
      <c r="J2222" s="30">
        <v>3500</v>
      </c>
      <c r="K2222" s="31">
        <f t="shared" si="16"/>
        <v>1575.0000000000005</v>
      </c>
      <c r="L2222" s="31">
        <f t="shared" si="17"/>
        <v>551.25000000000011</v>
      </c>
      <c r="M2222" s="32">
        <v>0.35</v>
      </c>
      <c r="O2222" s="37"/>
      <c r="P2222" s="35"/>
      <c r="Q2222" s="33"/>
      <c r="R2222" s="34"/>
    </row>
    <row r="2223" spans="1:18" ht="15.75" customHeight="1" x14ac:dyDescent="0.3">
      <c r="A2223" s="22"/>
      <c r="B2223" s="27" t="s">
        <v>34</v>
      </c>
      <c r="C2223" s="27">
        <v>1128299</v>
      </c>
      <c r="D2223" s="28">
        <v>44482</v>
      </c>
      <c r="E2223" s="27" t="s">
        <v>35</v>
      </c>
      <c r="F2223" s="27" t="s">
        <v>91</v>
      </c>
      <c r="G2223" s="27" t="s">
        <v>92</v>
      </c>
      <c r="H2223" s="27" t="s">
        <v>27</v>
      </c>
      <c r="I2223" s="29">
        <v>0.45000000000000012</v>
      </c>
      <c r="J2223" s="30">
        <v>3250</v>
      </c>
      <c r="K2223" s="31">
        <f t="shared" si="16"/>
        <v>1462.5000000000005</v>
      </c>
      <c r="L2223" s="31">
        <f t="shared" si="17"/>
        <v>585.00000000000023</v>
      </c>
      <c r="M2223" s="32">
        <v>0.4</v>
      </c>
      <c r="O2223" s="37"/>
      <c r="P2223" s="35"/>
      <c r="Q2223" s="33"/>
      <c r="R2223" s="34"/>
    </row>
    <row r="2224" spans="1:18" ht="15.75" customHeight="1" x14ac:dyDescent="0.3">
      <c r="A2224" s="22"/>
      <c r="B2224" s="27" t="s">
        <v>34</v>
      </c>
      <c r="C2224" s="27">
        <v>1128299</v>
      </c>
      <c r="D2224" s="28">
        <v>44482</v>
      </c>
      <c r="E2224" s="27" t="s">
        <v>35</v>
      </c>
      <c r="F2224" s="27" t="s">
        <v>91</v>
      </c>
      <c r="G2224" s="27" t="s">
        <v>92</v>
      </c>
      <c r="H2224" s="27" t="s">
        <v>28</v>
      </c>
      <c r="I2224" s="29">
        <v>0.55000000000000004</v>
      </c>
      <c r="J2224" s="30">
        <v>3000</v>
      </c>
      <c r="K2224" s="31">
        <f t="shared" si="16"/>
        <v>1650.0000000000002</v>
      </c>
      <c r="L2224" s="31">
        <f t="shared" si="17"/>
        <v>577.5</v>
      </c>
      <c r="M2224" s="32">
        <v>0.35</v>
      </c>
      <c r="O2224" s="37"/>
      <c r="P2224" s="35"/>
      <c r="Q2224" s="33"/>
      <c r="R2224" s="34"/>
    </row>
    <row r="2225" spans="1:18" ht="15.75" customHeight="1" x14ac:dyDescent="0.3">
      <c r="A2225" s="22"/>
      <c r="B2225" s="27" t="s">
        <v>34</v>
      </c>
      <c r="C2225" s="27">
        <v>1128299</v>
      </c>
      <c r="D2225" s="28">
        <v>44482</v>
      </c>
      <c r="E2225" s="27" t="s">
        <v>35</v>
      </c>
      <c r="F2225" s="27" t="s">
        <v>91</v>
      </c>
      <c r="G2225" s="27" t="s">
        <v>92</v>
      </c>
      <c r="H2225" s="27" t="s">
        <v>29</v>
      </c>
      <c r="I2225" s="29">
        <v>0.70000000000000007</v>
      </c>
      <c r="J2225" s="30">
        <v>3500</v>
      </c>
      <c r="K2225" s="31">
        <f t="shared" si="16"/>
        <v>2450.0000000000005</v>
      </c>
      <c r="L2225" s="31">
        <f t="shared" si="17"/>
        <v>612.50000000000011</v>
      </c>
      <c r="M2225" s="32">
        <v>0.25</v>
      </c>
      <c r="O2225" s="37"/>
      <c r="P2225" s="35"/>
      <c r="Q2225" s="33"/>
      <c r="R2225" s="34"/>
    </row>
    <row r="2226" spans="1:18" ht="15.75" customHeight="1" x14ac:dyDescent="0.3">
      <c r="A2226" s="22"/>
      <c r="B2226" s="27" t="s">
        <v>34</v>
      </c>
      <c r="C2226" s="27">
        <v>1128299</v>
      </c>
      <c r="D2226" s="28">
        <v>44513</v>
      </c>
      <c r="E2226" s="27" t="s">
        <v>35</v>
      </c>
      <c r="F2226" s="27" t="s">
        <v>91</v>
      </c>
      <c r="G2226" s="27" t="s">
        <v>92</v>
      </c>
      <c r="H2226" s="27" t="s">
        <v>24</v>
      </c>
      <c r="I2226" s="29">
        <v>0.55000000000000004</v>
      </c>
      <c r="J2226" s="30">
        <v>5250</v>
      </c>
      <c r="K2226" s="31">
        <f t="shared" si="16"/>
        <v>2887.5000000000005</v>
      </c>
      <c r="L2226" s="31">
        <f t="shared" si="17"/>
        <v>1155.0000000000002</v>
      </c>
      <c r="M2226" s="32">
        <v>0.4</v>
      </c>
      <c r="O2226" s="37"/>
      <c r="P2226" s="35"/>
      <c r="Q2226" s="33"/>
      <c r="R2226" s="34"/>
    </row>
    <row r="2227" spans="1:18" ht="15.75" customHeight="1" x14ac:dyDescent="0.3">
      <c r="A2227" s="22"/>
      <c r="B2227" s="27" t="s">
        <v>34</v>
      </c>
      <c r="C2227" s="27">
        <v>1128299</v>
      </c>
      <c r="D2227" s="28">
        <v>44513</v>
      </c>
      <c r="E2227" s="27" t="s">
        <v>35</v>
      </c>
      <c r="F2227" s="27" t="s">
        <v>91</v>
      </c>
      <c r="G2227" s="27" t="s">
        <v>92</v>
      </c>
      <c r="H2227" s="27" t="s">
        <v>25</v>
      </c>
      <c r="I2227" s="29">
        <v>0.60000000000000009</v>
      </c>
      <c r="J2227" s="30">
        <v>5750</v>
      </c>
      <c r="K2227" s="31">
        <f t="shared" si="16"/>
        <v>3450.0000000000005</v>
      </c>
      <c r="L2227" s="31">
        <f t="shared" si="17"/>
        <v>1380.0000000000002</v>
      </c>
      <c r="M2227" s="32">
        <v>0.4</v>
      </c>
      <c r="O2227" s="37"/>
      <c r="P2227" s="35"/>
      <c r="Q2227" s="33"/>
      <c r="R2227" s="34"/>
    </row>
    <row r="2228" spans="1:18" ht="15.75" customHeight="1" x14ac:dyDescent="0.3">
      <c r="A2228" s="22"/>
      <c r="B2228" s="27" t="s">
        <v>34</v>
      </c>
      <c r="C2228" s="27">
        <v>1128299</v>
      </c>
      <c r="D2228" s="28">
        <v>44513</v>
      </c>
      <c r="E2228" s="27" t="s">
        <v>35</v>
      </c>
      <c r="F2228" s="27" t="s">
        <v>91</v>
      </c>
      <c r="G2228" s="27" t="s">
        <v>92</v>
      </c>
      <c r="H2228" s="27" t="s">
        <v>26</v>
      </c>
      <c r="I2228" s="29">
        <v>0.55000000000000004</v>
      </c>
      <c r="J2228" s="30">
        <v>4250</v>
      </c>
      <c r="K2228" s="31">
        <f t="shared" si="16"/>
        <v>2337.5</v>
      </c>
      <c r="L2228" s="31">
        <f t="shared" si="17"/>
        <v>818.125</v>
      </c>
      <c r="M2228" s="32">
        <v>0.35</v>
      </c>
      <c r="O2228" s="37"/>
      <c r="P2228" s="35"/>
      <c r="Q2228" s="33"/>
      <c r="R2228" s="34"/>
    </row>
    <row r="2229" spans="1:18" ht="15.75" customHeight="1" x14ac:dyDescent="0.3">
      <c r="A2229" s="22"/>
      <c r="B2229" s="27" t="s">
        <v>34</v>
      </c>
      <c r="C2229" s="27">
        <v>1128299</v>
      </c>
      <c r="D2229" s="28">
        <v>44513</v>
      </c>
      <c r="E2229" s="27" t="s">
        <v>35</v>
      </c>
      <c r="F2229" s="27" t="s">
        <v>91</v>
      </c>
      <c r="G2229" s="27" t="s">
        <v>92</v>
      </c>
      <c r="H2229" s="27" t="s">
        <v>27</v>
      </c>
      <c r="I2229" s="29">
        <v>0.55000000000000004</v>
      </c>
      <c r="J2229" s="30">
        <v>4000</v>
      </c>
      <c r="K2229" s="31">
        <f t="shared" si="16"/>
        <v>2200</v>
      </c>
      <c r="L2229" s="31">
        <f t="shared" si="17"/>
        <v>880</v>
      </c>
      <c r="M2229" s="32">
        <v>0.4</v>
      </c>
      <c r="O2229" s="37"/>
      <c r="P2229" s="35"/>
      <c r="Q2229" s="33"/>
      <c r="R2229" s="34"/>
    </row>
    <row r="2230" spans="1:18" ht="15.75" customHeight="1" x14ac:dyDescent="0.3">
      <c r="A2230" s="22"/>
      <c r="B2230" s="27" t="s">
        <v>34</v>
      </c>
      <c r="C2230" s="27">
        <v>1128299</v>
      </c>
      <c r="D2230" s="28">
        <v>44513</v>
      </c>
      <c r="E2230" s="27" t="s">
        <v>35</v>
      </c>
      <c r="F2230" s="27" t="s">
        <v>91</v>
      </c>
      <c r="G2230" s="27" t="s">
        <v>92</v>
      </c>
      <c r="H2230" s="27" t="s">
        <v>28</v>
      </c>
      <c r="I2230" s="29">
        <v>0.65</v>
      </c>
      <c r="J2230" s="30">
        <v>3500</v>
      </c>
      <c r="K2230" s="31">
        <f t="shared" si="16"/>
        <v>2275</v>
      </c>
      <c r="L2230" s="31">
        <f t="shared" si="17"/>
        <v>796.25</v>
      </c>
      <c r="M2230" s="32">
        <v>0.35</v>
      </c>
      <c r="O2230" s="37"/>
      <c r="P2230" s="35"/>
      <c r="Q2230" s="33"/>
      <c r="R2230" s="34"/>
    </row>
    <row r="2231" spans="1:18" ht="15.75" customHeight="1" x14ac:dyDescent="0.3">
      <c r="A2231" s="22"/>
      <c r="B2231" s="27" t="s">
        <v>34</v>
      </c>
      <c r="C2231" s="27">
        <v>1128299</v>
      </c>
      <c r="D2231" s="28">
        <v>44513</v>
      </c>
      <c r="E2231" s="27" t="s">
        <v>35</v>
      </c>
      <c r="F2231" s="27" t="s">
        <v>91</v>
      </c>
      <c r="G2231" s="27" t="s">
        <v>92</v>
      </c>
      <c r="H2231" s="27" t="s">
        <v>29</v>
      </c>
      <c r="I2231" s="29">
        <v>0.70000000000000007</v>
      </c>
      <c r="J2231" s="30">
        <v>4750</v>
      </c>
      <c r="K2231" s="31">
        <f t="shared" si="16"/>
        <v>3325.0000000000005</v>
      </c>
      <c r="L2231" s="31">
        <f t="shared" si="17"/>
        <v>831.25000000000011</v>
      </c>
      <c r="M2231" s="32">
        <v>0.25</v>
      </c>
      <c r="O2231" s="37"/>
      <c r="P2231" s="35"/>
      <c r="Q2231" s="33"/>
      <c r="R2231" s="34"/>
    </row>
    <row r="2232" spans="1:18" ht="15.75" customHeight="1" x14ac:dyDescent="0.3">
      <c r="A2232" s="22"/>
      <c r="B2232" s="27" t="s">
        <v>34</v>
      </c>
      <c r="C2232" s="27">
        <v>1128299</v>
      </c>
      <c r="D2232" s="28">
        <v>44542</v>
      </c>
      <c r="E2232" s="27" t="s">
        <v>35</v>
      </c>
      <c r="F2232" s="27" t="s">
        <v>91</v>
      </c>
      <c r="G2232" s="27" t="s">
        <v>92</v>
      </c>
      <c r="H2232" s="27" t="s">
        <v>24</v>
      </c>
      <c r="I2232" s="29">
        <v>0.55000000000000004</v>
      </c>
      <c r="J2232" s="30">
        <v>6750</v>
      </c>
      <c r="K2232" s="31">
        <f t="shared" si="16"/>
        <v>3712.5000000000005</v>
      </c>
      <c r="L2232" s="31">
        <f t="shared" si="17"/>
        <v>1485.0000000000002</v>
      </c>
      <c r="M2232" s="32">
        <v>0.4</v>
      </c>
      <c r="O2232" s="37"/>
      <c r="P2232" s="35"/>
      <c r="Q2232" s="33"/>
      <c r="R2232" s="34"/>
    </row>
    <row r="2233" spans="1:18" ht="15.75" customHeight="1" x14ac:dyDescent="0.3">
      <c r="A2233" s="22"/>
      <c r="B2233" s="27" t="s">
        <v>34</v>
      </c>
      <c r="C2233" s="27">
        <v>1128299</v>
      </c>
      <c r="D2233" s="28">
        <v>44542</v>
      </c>
      <c r="E2233" s="27" t="s">
        <v>35</v>
      </c>
      <c r="F2233" s="27" t="s">
        <v>91</v>
      </c>
      <c r="G2233" s="27" t="s">
        <v>92</v>
      </c>
      <c r="H2233" s="27" t="s">
        <v>25</v>
      </c>
      <c r="I2233" s="29">
        <v>0.60000000000000009</v>
      </c>
      <c r="J2233" s="30">
        <v>6750</v>
      </c>
      <c r="K2233" s="31">
        <f t="shared" si="16"/>
        <v>4050.0000000000005</v>
      </c>
      <c r="L2233" s="31">
        <f t="shared" si="17"/>
        <v>1620.0000000000002</v>
      </c>
      <c r="M2233" s="32">
        <v>0.4</v>
      </c>
      <c r="O2233" s="37"/>
      <c r="P2233" s="35"/>
      <c r="Q2233" s="33"/>
      <c r="R2233" s="34"/>
    </row>
    <row r="2234" spans="1:18" ht="15.75" customHeight="1" x14ac:dyDescent="0.3">
      <c r="A2234" s="22"/>
      <c r="B2234" s="27" t="s">
        <v>34</v>
      </c>
      <c r="C2234" s="27">
        <v>1128299</v>
      </c>
      <c r="D2234" s="28">
        <v>44542</v>
      </c>
      <c r="E2234" s="27" t="s">
        <v>35</v>
      </c>
      <c r="F2234" s="27" t="s">
        <v>91</v>
      </c>
      <c r="G2234" s="27" t="s">
        <v>92</v>
      </c>
      <c r="H2234" s="27" t="s">
        <v>26</v>
      </c>
      <c r="I2234" s="29">
        <v>0.55000000000000004</v>
      </c>
      <c r="J2234" s="30">
        <v>4750</v>
      </c>
      <c r="K2234" s="31">
        <f t="shared" si="16"/>
        <v>2612.5</v>
      </c>
      <c r="L2234" s="31">
        <f t="shared" si="17"/>
        <v>914.37499999999989</v>
      </c>
      <c r="M2234" s="32">
        <v>0.35</v>
      </c>
      <c r="O2234" s="37"/>
      <c r="P2234" s="35"/>
      <c r="Q2234" s="33"/>
      <c r="R2234" s="34"/>
    </row>
    <row r="2235" spans="1:18" ht="15.75" customHeight="1" x14ac:dyDescent="0.3">
      <c r="A2235" s="22"/>
      <c r="B2235" s="27" t="s">
        <v>34</v>
      </c>
      <c r="C2235" s="27">
        <v>1128299</v>
      </c>
      <c r="D2235" s="28">
        <v>44542</v>
      </c>
      <c r="E2235" s="27" t="s">
        <v>35</v>
      </c>
      <c r="F2235" s="27" t="s">
        <v>91</v>
      </c>
      <c r="G2235" s="27" t="s">
        <v>92</v>
      </c>
      <c r="H2235" s="27" t="s">
        <v>27</v>
      </c>
      <c r="I2235" s="29">
        <v>0.55000000000000004</v>
      </c>
      <c r="J2235" s="30">
        <v>4750</v>
      </c>
      <c r="K2235" s="31">
        <f t="shared" si="16"/>
        <v>2612.5</v>
      </c>
      <c r="L2235" s="31">
        <f t="shared" si="17"/>
        <v>1045</v>
      </c>
      <c r="M2235" s="32">
        <v>0.4</v>
      </c>
      <c r="O2235" s="37"/>
      <c r="P2235" s="35"/>
      <c r="Q2235" s="33"/>
      <c r="R2235" s="34"/>
    </row>
    <row r="2236" spans="1:18" ht="15.75" customHeight="1" x14ac:dyDescent="0.3">
      <c r="A2236" s="22"/>
      <c r="B2236" s="27" t="s">
        <v>34</v>
      </c>
      <c r="C2236" s="27">
        <v>1128299</v>
      </c>
      <c r="D2236" s="28">
        <v>44542</v>
      </c>
      <c r="E2236" s="27" t="s">
        <v>35</v>
      </c>
      <c r="F2236" s="27" t="s">
        <v>91</v>
      </c>
      <c r="G2236" s="27" t="s">
        <v>92</v>
      </c>
      <c r="H2236" s="27" t="s">
        <v>28</v>
      </c>
      <c r="I2236" s="29">
        <v>0.65</v>
      </c>
      <c r="J2236" s="30">
        <v>4000</v>
      </c>
      <c r="K2236" s="31">
        <f t="shared" si="16"/>
        <v>2600</v>
      </c>
      <c r="L2236" s="31">
        <f t="shared" si="17"/>
        <v>909.99999999999989</v>
      </c>
      <c r="M2236" s="32">
        <v>0.35</v>
      </c>
      <c r="O2236" s="37"/>
      <c r="P2236" s="35"/>
      <c r="Q2236" s="33"/>
      <c r="R2236" s="34"/>
    </row>
    <row r="2237" spans="1:18" ht="15.75" customHeight="1" x14ac:dyDescent="0.3">
      <c r="A2237" s="22"/>
      <c r="B2237" s="27" t="s">
        <v>34</v>
      </c>
      <c r="C2237" s="27">
        <v>1128299</v>
      </c>
      <c r="D2237" s="28">
        <v>44542</v>
      </c>
      <c r="E2237" s="27" t="s">
        <v>35</v>
      </c>
      <c r="F2237" s="27" t="s">
        <v>91</v>
      </c>
      <c r="G2237" s="27" t="s">
        <v>92</v>
      </c>
      <c r="H2237" s="27" t="s">
        <v>29</v>
      </c>
      <c r="I2237" s="29">
        <v>0.70000000000000007</v>
      </c>
      <c r="J2237" s="30">
        <v>5000</v>
      </c>
      <c r="K2237" s="31">
        <f t="shared" si="16"/>
        <v>3500.0000000000005</v>
      </c>
      <c r="L2237" s="31">
        <f t="shared" si="17"/>
        <v>875.00000000000011</v>
      </c>
      <c r="M2237" s="32">
        <v>0.25</v>
      </c>
      <c r="O2237" s="37"/>
      <c r="P2237" s="35"/>
      <c r="Q2237" s="33"/>
      <c r="R2237" s="34"/>
    </row>
    <row r="2238" spans="1:18" ht="15.75" customHeight="1" x14ac:dyDescent="0.3">
      <c r="A2238" s="22" t="s">
        <v>46</v>
      </c>
      <c r="B2238" s="27" t="s">
        <v>21</v>
      </c>
      <c r="C2238" s="27">
        <v>1185732</v>
      </c>
      <c r="D2238" s="28">
        <v>44205</v>
      </c>
      <c r="E2238" s="27" t="s">
        <v>53</v>
      </c>
      <c r="F2238" s="27" t="s">
        <v>93</v>
      </c>
      <c r="G2238" s="27" t="s">
        <v>94</v>
      </c>
      <c r="H2238" s="27" t="s">
        <v>24</v>
      </c>
      <c r="I2238" s="29">
        <v>0.4</v>
      </c>
      <c r="J2238" s="30">
        <v>10250</v>
      </c>
      <c r="K2238" s="31">
        <f t="shared" si="16"/>
        <v>4100</v>
      </c>
      <c r="L2238" s="31">
        <f t="shared" si="17"/>
        <v>1845</v>
      </c>
      <c r="M2238" s="32">
        <v>0.45</v>
      </c>
      <c r="O2238" s="37"/>
      <c r="P2238" s="35"/>
      <c r="Q2238" s="33"/>
      <c r="R2238" s="34"/>
    </row>
    <row r="2239" spans="1:18" ht="15.75" customHeight="1" x14ac:dyDescent="0.3">
      <c r="A2239" s="22"/>
      <c r="B2239" s="27" t="s">
        <v>21</v>
      </c>
      <c r="C2239" s="27">
        <v>1185732</v>
      </c>
      <c r="D2239" s="28">
        <v>44205</v>
      </c>
      <c r="E2239" s="27" t="s">
        <v>53</v>
      </c>
      <c r="F2239" s="27" t="s">
        <v>93</v>
      </c>
      <c r="G2239" s="27" t="s">
        <v>94</v>
      </c>
      <c r="H2239" s="27" t="s">
        <v>25</v>
      </c>
      <c r="I2239" s="29">
        <v>0.4</v>
      </c>
      <c r="J2239" s="30">
        <v>8250</v>
      </c>
      <c r="K2239" s="31">
        <f t="shared" si="16"/>
        <v>3300</v>
      </c>
      <c r="L2239" s="31">
        <f t="shared" si="17"/>
        <v>1155</v>
      </c>
      <c r="M2239" s="32">
        <v>0.35</v>
      </c>
      <c r="O2239" s="37"/>
      <c r="P2239" s="35"/>
      <c r="Q2239" s="33"/>
      <c r="R2239" s="34"/>
    </row>
    <row r="2240" spans="1:18" ht="15.75" customHeight="1" x14ac:dyDescent="0.3">
      <c r="A2240" s="22"/>
      <c r="B2240" s="27" t="s">
        <v>21</v>
      </c>
      <c r="C2240" s="27">
        <v>1185732</v>
      </c>
      <c r="D2240" s="28">
        <v>44205</v>
      </c>
      <c r="E2240" s="27" t="s">
        <v>53</v>
      </c>
      <c r="F2240" s="27" t="s">
        <v>93</v>
      </c>
      <c r="G2240" s="27" t="s">
        <v>94</v>
      </c>
      <c r="H2240" s="27" t="s">
        <v>26</v>
      </c>
      <c r="I2240" s="29">
        <v>0.30000000000000004</v>
      </c>
      <c r="J2240" s="30">
        <v>8250</v>
      </c>
      <c r="K2240" s="31">
        <f t="shared" si="16"/>
        <v>2475.0000000000005</v>
      </c>
      <c r="L2240" s="31">
        <f t="shared" si="17"/>
        <v>618.75000000000011</v>
      </c>
      <c r="M2240" s="32">
        <v>0.25</v>
      </c>
      <c r="O2240" s="37"/>
      <c r="P2240" s="35"/>
      <c r="Q2240" s="33"/>
      <c r="R2240" s="34"/>
    </row>
    <row r="2241" spans="1:18" ht="15.75" customHeight="1" x14ac:dyDescent="0.3">
      <c r="A2241" s="22"/>
      <c r="B2241" s="27" t="s">
        <v>21</v>
      </c>
      <c r="C2241" s="27">
        <v>1185732</v>
      </c>
      <c r="D2241" s="28">
        <v>44205</v>
      </c>
      <c r="E2241" s="27" t="s">
        <v>53</v>
      </c>
      <c r="F2241" s="27" t="s">
        <v>93</v>
      </c>
      <c r="G2241" s="27" t="s">
        <v>94</v>
      </c>
      <c r="H2241" s="27" t="s">
        <v>27</v>
      </c>
      <c r="I2241" s="29">
        <v>0.35</v>
      </c>
      <c r="J2241" s="30">
        <v>6750</v>
      </c>
      <c r="K2241" s="31">
        <f t="shared" si="16"/>
        <v>2362.5</v>
      </c>
      <c r="L2241" s="31">
        <f t="shared" si="17"/>
        <v>708.75</v>
      </c>
      <c r="M2241" s="32">
        <v>0.3</v>
      </c>
      <c r="O2241" s="37"/>
      <c r="P2241" s="35"/>
      <c r="Q2241" s="33"/>
      <c r="R2241" s="34"/>
    </row>
    <row r="2242" spans="1:18" ht="15.75" customHeight="1" x14ac:dyDescent="0.3">
      <c r="A2242" s="22"/>
      <c r="B2242" s="27" t="s">
        <v>21</v>
      </c>
      <c r="C2242" s="27">
        <v>1185732</v>
      </c>
      <c r="D2242" s="28">
        <v>44205</v>
      </c>
      <c r="E2242" s="27" t="s">
        <v>53</v>
      </c>
      <c r="F2242" s="27" t="s">
        <v>93</v>
      </c>
      <c r="G2242" s="27" t="s">
        <v>94</v>
      </c>
      <c r="H2242" s="27" t="s">
        <v>28</v>
      </c>
      <c r="I2242" s="29">
        <v>0.5</v>
      </c>
      <c r="J2242" s="30">
        <v>7250</v>
      </c>
      <c r="K2242" s="31">
        <f t="shared" si="16"/>
        <v>3625</v>
      </c>
      <c r="L2242" s="31">
        <f t="shared" si="17"/>
        <v>1268.75</v>
      </c>
      <c r="M2242" s="32">
        <v>0.35</v>
      </c>
      <c r="O2242" s="37"/>
      <c r="P2242" s="35"/>
      <c r="Q2242" s="33"/>
      <c r="R2242" s="34"/>
    </row>
    <row r="2243" spans="1:18" ht="15.75" customHeight="1" x14ac:dyDescent="0.3">
      <c r="A2243" s="22"/>
      <c r="B2243" s="27" t="s">
        <v>21</v>
      </c>
      <c r="C2243" s="27">
        <v>1185732</v>
      </c>
      <c r="D2243" s="28">
        <v>44205</v>
      </c>
      <c r="E2243" s="27" t="s">
        <v>53</v>
      </c>
      <c r="F2243" s="27" t="s">
        <v>93</v>
      </c>
      <c r="G2243" s="27" t="s">
        <v>94</v>
      </c>
      <c r="H2243" s="27" t="s">
        <v>29</v>
      </c>
      <c r="I2243" s="29">
        <v>0.4</v>
      </c>
      <c r="J2243" s="30">
        <v>8250</v>
      </c>
      <c r="K2243" s="31">
        <f t="shared" si="16"/>
        <v>3300</v>
      </c>
      <c r="L2243" s="31">
        <f t="shared" si="17"/>
        <v>1650</v>
      </c>
      <c r="M2243" s="32">
        <v>0.5</v>
      </c>
      <c r="O2243" s="37"/>
      <c r="P2243" s="35"/>
      <c r="Q2243" s="33"/>
      <c r="R2243" s="34"/>
    </row>
    <row r="2244" spans="1:18" ht="15.75" customHeight="1" x14ac:dyDescent="0.3">
      <c r="A2244" s="22"/>
      <c r="B2244" s="27" t="s">
        <v>21</v>
      </c>
      <c r="C2244" s="27">
        <v>1185732</v>
      </c>
      <c r="D2244" s="28">
        <v>44234</v>
      </c>
      <c r="E2244" s="27" t="s">
        <v>53</v>
      </c>
      <c r="F2244" s="27" t="s">
        <v>93</v>
      </c>
      <c r="G2244" s="27" t="s">
        <v>94</v>
      </c>
      <c r="H2244" s="27" t="s">
        <v>24</v>
      </c>
      <c r="I2244" s="29">
        <v>0.4</v>
      </c>
      <c r="J2244" s="30">
        <v>10750</v>
      </c>
      <c r="K2244" s="31">
        <f t="shared" si="16"/>
        <v>4300</v>
      </c>
      <c r="L2244" s="31">
        <f t="shared" si="17"/>
        <v>1935</v>
      </c>
      <c r="M2244" s="32">
        <v>0.45</v>
      </c>
      <c r="O2244" s="37"/>
      <c r="P2244" s="35"/>
      <c r="Q2244" s="33"/>
      <c r="R2244" s="34"/>
    </row>
    <row r="2245" spans="1:18" ht="15.75" customHeight="1" x14ac:dyDescent="0.3">
      <c r="A2245" s="22"/>
      <c r="B2245" s="27" t="s">
        <v>21</v>
      </c>
      <c r="C2245" s="27">
        <v>1185732</v>
      </c>
      <c r="D2245" s="28">
        <v>44234</v>
      </c>
      <c r="E2245" s="27" t="s">
        <v>53</v>
      </c>
      <c r="F2245" s="27" t="s">
        <v>93</v>
      </c>
      <c r="G2245" s="27" t="s">
        <v>94</v>
      </c>
      <c r="H2245" s="27" t="s">
        <v>25</v>
      </c>
      <c r="I2245" s="29">
        <v>0.4</v>
      </c>
      <c r="J2245" s="30">
        <v>7250</v>
      </c>
      <c r="K2245" s="31">
        <f t="shared" si="16"/>
        <v>2900</v>
      </c>
      <c r="L2245" s="31">
        <f t="shared" si="17"/>
        <v>1014.9999999999999</v>
      </c>
      <c r="M2245" s="32">
        <v>0.35</v>
      </c>
      <c r="O2245" s="37"/>
      <c r="P2245" s="35"/>
      <c r="Q2245" s="33"/>
      <c r="R2245" s="34"/>
    </row>
    <row r="2246" spans="1:18" ht="15.75" customHeight="1" x14ac:dyDescent="0.3">
      <c r="A2246" s="22"/>
      <c r="B2246" s="27" t="s">
        <v>21</v>
      </c>
      <c r="C2246" s="27">
        <v>1185732</v>
      </c>
      <c r="D2246" s="28">
        <v>44234</v>
      </c>
      <c r="E2246" s="27" t="s">
        <v>53</v>
      </c>
      <c r="F2246" s="27" t="s">
        <v>93</v>
      </c>
      <c r="G2246" s="27" t="s">
        <v>94</v>
      </c>
      <c r="H2246" s="27" t="s">
        <v>26</v>
      </c>
      <c r="I2246" s="29">
        <v>0.30000000000000004</v>
      </c>
      <c r="J2246" s="30">
        <v>7750</v>
      </c>
      <c r="K2246" s="31">
        <f t="shared" si="16"/>
        <v>2325.0000000000005</v>
      </c>
      <c r="L2246" s="31">
        <f t="shared" si="17"/>
        <v>581.25000000000011</v>
      </c>
      <c r="M2246" s="32">
        <v>0.25</v>
      </c>
      <c r="O2246" s="37"/>
      <c r="P2246" s="35"/>
      <c r="Q2246" s="33"/>
      <c r="R2246" s="34"/>
    </row>
    <row r="2247" spans="1:18" ht="15.75" customHeight="1" x14ac:dyDescent="0.3">
      <c r="A2247" s="22"/>
      <c r="B2247" s="27" t="s">
        <v>21</v>
      </c>
      <c r="C2247" s="27">
        <v>1185732</v>
      </c>
      <c r="D2247" s="28">
        <v>44234</v>
      </c>
      <c r="E2247" s="27" t="s">
        <v>53</v>
      </c>
      <c r="F2247" s="27" t="s">
        <v>93</v>
      </c>
      <c r="G2247" s="27" t="s">
        <v>94</v>
      </c>
      <c r="H2247" s="27" t="s">
        <v>27</v>
      </c>
      <c r="I2247" s="29">
        <v>0.35</v>
      </c>
      <c r="J2247" s="30">
        <v>6250</v>
      </c>
      <c r="K2247" s="31">
        <f t="shared" si="16"/>
        <v>2187.5</v>
      </c>
      <c r="L2247" s="31">
        <f t="shared" si="17"/>
        <v>656.25</v>
      </c>
      <c r="M2247" s="32">
        <v>0.3</v>
      </c>
      <c r="O2247" s="37"/>
      <c r="P2247" s="35"/>
      <c r="Q2247" s="33"/>
      <c r="R2247" s="34"/>
    </row>
    <row r="2248" spans="1:18" ht="15.75" customHeight="1" x14ac:dyDescent="0.3">
      <c r="A2248" s="22"/>
      <c r="B2248" s="27" t="s">
        <v>21</v>
      </c>
      <c r="C2248" s="27">
        <v>1185732</v>
      </c>
      <c r="D2248" s="28">
        <v>44234</v>
      </c>
      <c r="E2248" s="27" t="s">
        <v>53</v>
      </c>
      <c r="F2248" s="27" t="s">
        <v>93</v>
      </c>
      <c r="G2248" s="27" t="s">
        <v>94</v>
      </c>
      <c r="H2248" s="27" t="s">
        <v>28</v>
      </c>
      <c r="I2248" s="29">
        <v>0.5</v>
      </c>
      <c r="J2248" s="30">
        <v>7000</v>
      </c>
      <c r="K2248" s="31">
        <f t="shared" si="16"/>
        <v>3500</v>
      </c>
      <c r="L2248" s="31">
        <f t="shared" si="17"/>
        <v>1225</v>
      </c>
      <c r="M2248" s="32">
        <v>0.35</v>
      </c>
      <c r="O2248" s="37"/>
      <c r="P2248" s="35"/>
      <c r="Q2248" s="33"/>
      <c r="R2248" s="34"/>
    </row>
    <row r="2249" spans="1:18" ht="15.75" customHeight="1" x14ac:dyDescent="0.3">
      <c r="A2249" s="22"/>
      <c r="B2249" s="27" t="s">
        <v>21</v>
      </c>
      <c r="C2249" s="27">
        <v>1185732</v>
      </c>
      <c r="D2249" s="28">
        <v>44234</v>
      </c>
      <c r="E2249" s="27" t="s">
        <v>53</v>
      </c>
      <c r="F2249" s="27" t="s">
        <v>93</v>
      </c>
      <c r="G2249" s="27" t="s">
        <v>94</v>
      </c>
      <c r="H2249" s="27" t="s">
        <v>29</v>
      </c>
      <c r="I2249" s="29">
        <v>0.35</v>
      </c>
      <c r="J2249" s="30">
        <v>8000</v>
      </c>
      <c r="K2249" s="31">
        <f t="shared" si="16"/>
        <v>2800</v>
      </c>
      <c r="L2249" s="31">
        <f t="shared" si="17"/>
        <v>1400</v>
      </c>
      <c r="M2249" s="32">
        <v>0.5</v>
      </c>
      <c r="O2249" s="37"/>
      <c r="P2249" s="35"/>
      <c r="Q2249" s="33"/>
      <c r="R2249" s="34"/>
    </row>
    <row r="2250" spans="1:18" ht="15.75" customHeight="1" x14ac:dyDescent="0.3">
      <c r="A2250" s="22"/>
      <c r="B2250" s="27" t="s">
        <v>21</v>
      </c>
      <c r="C2250" s="27">
        <v>1185732</v>
      </c>
      <c r="D2250" s="28">
        <v>44260</v>
      </c>
      <c r="E2250" s="27" t="s">
        <v>53</v>
      </c>
      <c r="F2250" s="27" t="s">
        <v>93</v>
      </c>
      <c r="G2250" s="27" t="s">
        <v>94</v>
      </c>
      <c r="H2250" s="27" t="s">
        <v>24</v>
      </c>
      <c r="I2250" s="29">
        <v>0.35</v>
      </c>
      <c r="J2250" s="30">
        <v>10200</v>
      </c>
      <c r="K2250" s="31">
        <f t="shared" si="16"/>
        <v>3570</v>
      </c>
      <c r="L2250" s="31">
        <f t="shared" si="17"/>
        <v>1606.5</v>
      </c>
      <c r="M2250" s="32">
        <v>0.45</v>
      </c>
      <c r="O2250" s="37"/>
      <c r="P2250" s="35"/>
      <c r="Q2250" s="33"/>
      <c r="R2250" s="34"/>
    </row>
    <row r="2251" spans="1:18" ht="15.75" customHeight="1" x14ac:dyDescent="0.3">
      <c r="A2251" s="22"/>
      <c r="B2251" s="27" t="s">
        <v>21</v>
      </c>
      <c r="C2251" s="27">
        <v>1185732</v>
      </c>
      <c r="D2251" s="28">
        <v>44260</v>
      </c>
      <c r="E2251" s="27" t="s">
        <v>53</v>
      </c>
      <c r="F2251" s="27" t="s">
        <v>93</v>
      </c>
      <c r="G2251" s="27" t="s">
        <v>94</v>
      </c>
      <c r="H2251" s="27" t="s">
        <v>25</v>
      </c>
      <c r="I2251" s="29">
        <v>0.35</v>
      </c>
      <c r="J2251" s="30">
        <v>7000</v>
      </c>
      <c r="K2251" s="31">
        <f t="shared" si="16"/>
        <v>2450</v>
      </c>
      <c r="L2251" s="31">
        <f t="shared" si="17"/>
        <v>857.5</v>
      </c>
      <c r="M2251" s="32">
        <v>0.35</v>
      </c>
      <c r="O2251" s="37"/>
      <c r="P2251" s="35"/>
      <c r="Q2251" s="33"/>
      <c r="R2251" s="34"/>
    </row>
    <row r="2252" spans="1:18" ht="15.75" customHeight="1" x14ac:dyDescent="0.3">
      <c r="A2252" s="22"/>
      <c r="B2252" s="27" t="s">
        <v>21</v>
      </c>
      <c r="C2252" s="27">
        <v>1185732</v>
      </c>
      <c r="D2252" s="28">
        <v>44260</v>
      </c>
      <c r="E2252" s="27" t="s">
        <v>53</v>
      </c>
      <c r="F2252" s="27" t="s">
        <v>93</v>
      </c>
      <c r="G2252" s="27" t="s">
        <v>94</v>
      </c>
      <c r="H2252" s="27" t="s">
        <v>26</v>
      </c>
      <c r="I2252" s="29">
        <v>0.25</v>
      </c>
      <c r="J2252" s="30">
        <v>7250</v>
      </c>
      <c r="K2252" s="31">
        <f t="shared" si="16"/>
        <v>1812.5</v>
      </c>
      <c r="L2252" s="31">
        <f t="shared" si="17"/>
        <v>453.125</v>
      </c>
      <c r="M2252" s="32">
        <v>0.25</v>
      </c>
      <c r="O2252" s="37"/>
      <c r="P2252" s="35"/>
      <c r="Q2252" s="33"/>
      <c r="R2252" s="34"/>
    </row>
    <row r="2253" spans="1:18" ht="15.75" customHeight="1" x14ac:dyDescent="0.3">
      <c r="A2253" s="22"/>
      <c r="B2253" s="27" t="s">
        <v>21</v>
      </c>
      <c r="C2253" s="27">
        <v>1185732</v>
      </c>
      <c r="D2253" s="28">
        <v>44260</v>
      </c>
      <c r="E2253" s="27" t="s">
        <v>53</v>
      </c>
      <c r="F2253" s="27" t="s">
        <v>93</v>
      </c>
      <c r="G2253" s="27" t="s">
        <v>94</v>
      </c>
      <c r="H2253" s="27" t="s">
        <v>27</v>
      </c>
      <c r="I2253" s="29">
        <v>0.29999999999999993</v>
      </c>
      <c r="J2253" s="30">
        <v>5750</v>
      </c>
      <c r="K2253" s="31">
        <f t="shared" si="16"/>
        <v>1724.9999999999995</v>
      </c>
      <c r="L2253" s="31">
        <f t="shared" si="17"/>
        <v>517.49999999999989</v>
      </c>
      <c r="M2253" s="32">
        <v>0.3</v>
      </c>
      <c r="O2253" s="37"/>
      <c r="P2253" s="35"/>
      <c r="Q2253" s="33"/>
      <c r="R2253" s="34"/>
    </row>
    <row r="2254" spans="1:18" ht="15.75" customHeight="1" x14ac:dyDescent="0.3">
      <c r="A2254" s="22"/>
      <c r="B2254" s="27" t="s">
        <v>21</v>
      </c>
      <c r="C2254" s="27">
        <v>1185732</v>
      </c>
      <c r="D2254" s="28">
        <v>44260</v>
      </c>
      <c r="E2254" s="27" t="s">
        <v>53</v>
      </c>
      <c r="F2254" s="27" t="s">
        <v>93</v>
      </c>
      <c r="G2254" s="27" t="s">
        <v>94</v>
      </c>
      <c r="H2254" s="27" t="s">
        <v>28</v>
      </c>
      <c r="I2254" s="29">
        <v>0.45000000000000007</v>
      </c>
      <c r="J2254" s="30">
        <v>6250</v>
      </c>
      <c r="K2254" s="31">
        <f t="shared" si="16"/>
        <v>2812.5000000000005</v>
      </c>
      <c r="L2254" s="31">
        <f t="shared" si="17"/>
        <v>984.37500000000011</v>
      </c>
      <c r="M2254" s="32">
        <v>0.35</v>
      </c>
      <c r="O2254" s="37"/>
      <c r="P2254" s="35"/>
      <c r="Q2254" s="33"/>
      <c r="R2254" s="34"/>
    </row>
    <row r="2255" spans="1:18" ht="15.75" customHeight="1" x14ac:dyDescent="0.3">
      <c r="A2255" s="22"/>
      <c r="B2255" s="27" t="s">
        <v>21</v>
      </c>
      <c r="C2255" s="27">
        <v>1185732</v>
      </c>
      <c r="D2255" s="28">
        <v>44260</v>
      </c>
      <c r="E2255" s="27" t="s">
        <v>53</v>
      </c>
      <c r="F2255" s="27" t="s">
        <v>93</v>
      </c>
      <c r="G2255" s="27" t="s">
        <v>94</v>
      </c>
      <c r="H2255" s="27" t="s">
        <v>29</v>
      </c>
      <c r="I2255" s="29">
        <v>0.35</v>
      </c>
      <c r="J2255" s="30">
        <v>7250</v>
      </c>
      <c r="K2255" s="31">
        <f t="shared" si="16"/>
        <v>2537.5</v>
      </c>
      <c r="L2255" s="31">
        <f t="shared" si="17"/>
        <v>1268.75</v>
      </c>
      <c r="M2255" s="32">
        <v>0.5</v>
      </c>
      <c r="O2255" s="37"/>
      <c r="P2255" s="35"/>
      <c r="Q2255" s="33"/>
      <c r="R2255" s="34"/>
    </row>
    <row r="2256" spans="1:18" ht="15.75" customHeight="1" x14ac:dyDescent="0.3">
      <c r="A2256" s="22"/>
      <c r="B2256" s="27" t="s">
        <v>21</v>
      </c>
      <c r="C2256" s="27">
        <v>1185732</v>
      </c>
      <c r="D2256" s="28">
        <v>44292</v>
      </c>
      <c r="E2256" s="27" t="s">
        <v>53</v>
      </c>
      <c r="F2256" s="27" t="s">
        <v>93</v>
      </c>
      <c r="G2256" s="27" t="s">
        <v>94</v>
      </c>
      <c r="H2256" s="27" t="s">
        <v>24</v>
      </c>
      <c r="I2256" s="29">
        <v>0.35</v>
      </c>
      <c r="J2256" s="30">
        <v>9750</v>
      </c>
      <c r="K2256" s="31">
        <f t="shared" si="16"/>
        <v>3412.5</v>
      </c>
      <c r="L2256" s="31">
        <f t="shared" si="17"/>
        <v>1535.625</v>
      </c>
      <c r="M2256" s="32">
        <v>0.45</v>
      </c>
      <c r="O2256" s="37"/>
      <c r="P2256" s="35"/>
      <c r="Q2256" s="33"/>
      <c r="R2256" s="34"/>
    </row>
    <row r="2257" spans="1:18" ht="15.75" customHeight="1" x14ac:dyDescent="0.3">
      <c r="A2257" s="22"/>
      <c r="B2257" s="27" t="s">
        <v>21</v>
      </c>
      <c r="C2257" s="27">
        <v>1185732</v>
      </c>
      <c r="D2257" s="28">
        <v>44292</v>
      </c>
      <c r="E2257" s="27" t="s">
        <v>53</v>
      </c>
      <c r="F2257" s="27" t="s">
        <v>93</v>
      </c>
      <c r="G2257" s="27" t="s">
        <v>94</v>
      </c>
      <c r="H2257" s="27" t="s">
        <v>25</v>
      </c>
      <c r="I2257" s="29">
        <v>0.35</v>
      </c>
      <c r="J2257" s="30">
        <v>6750</v>
      </c>
      <c r="K2257" s="31">
        <f t="shared" si="16"/>
        <v>2362.5</v>
      </c>
      <c r="L2257" s="31">
        <f t="shared" si="17"/>
        <v>826.875</v>
      </c>
      <c r="M2257" s="32">
        <v>0.35</v>
      </c>
      <c r="O2257" s="37"/>
      <c r="P2257" s="35"/>
      <c r="Q2257" s="33"/>
      <c r="R2257" s="34"/>
    </row>
    <row r="2258" spans="1:18" ht="15.75" customHeight="1" x14ac:dyDescent="0.3">
      <c r="A2258" s="22"/>
      <c r="B2258" s="27" t="s">
        <v>21</v>
      </c>
      <c r="C2258" s="27">
        <v>1185732</v>
      </c>
      <c r="D2258" s="28">
        <v>44292</v>
      </c>
      <c r="E2258" s="27" t="s">
        <v>53</v>
      </c>
      <c r="F2258" s="27" t="s">
        <v>93</v>
      </c>
      <c r="G2258" s="27" t="s">
        <v>94</v>
      </c>
      <c r="H2258" s="27" t="s">
        <v>26</v>
      </c>
      <c r="I2258" s="29">
        <v>0.25</v>
      </c>
      <c r="J2258" s="30">
        <v>6750</v>
      </c>
      <c r="K2258" s="31">
        <f t="shared" si="16"/>
        <v>1687.5</v>
      </c>
      <c r="L2258" s="31">
        <f t="shared" si="17"/>
        <v>421.875</v>
      </c>
      <c r="M2258" s="32">
        <v>0.25</v>
      </c>
      <c r="O2258" s="37"/>
      <c r="P2258" s="35"/>
      <c r="Q2258" s="33"/>
      <c r="R2258" s="34"/>
    </row>
    <row r="2259" spans="1:18" ht="15.75" customHeight="1" x14ac:dyDescent="0.3">
      <c r="A2259" s="22"/>
      <c r="B2259" s="27" t="s">
        <v>21</v>
      </c>
      <c r="C2259" s="27">
        <v>1185732</v>
      </c>
      <c r="D2259" s="28">
        <v>44292</v>
      </c>
      <c r="E2259" s="27" t="s">
        <v>53</v>
      </c>
      <c r="F2259" s="27" t="s">
        <v>93</v>
      </c>
      <c r="G2259" s="27" t="s">
        <v>94</v>
      </c>
      <c r="H2259" s="27" t="s">
        <v>27</v>
      </c>
      <c r="I2259" s="29">
        <v>0.29999999999999993</v>
      </c>
      <c r="J2259" s="30">
        <v>6000</v>
      </c>
      <c r="K2259" s="31">
        <f t="shared" si="16"/>
        <v>1799.9999999999995</v>
      </c>
      <c r="L2259" s="31">
        <f t="shared" si="17"/>
        <v>539.99999999999989</v>
      </c>
      <c r="M2259" s="32">
        <v>0.3</v>
      </c>
      <c r="O2259" s="37"/>
      <c r="P2259" s="35"/>
      <c r="Q2259" s="33"/>
      <c r="R2259" s="34"/>
    </row>
    <row r="2260" spans="1:18" ht="15.75" customHeight="1" x14ac:dyDescent="0.3">
      <c r="A2260" s="22"/>
      <c r="B2260" s="27" t="s">
        <v>21</v>
      </c>
      <c r="C2260" s="27">
        <v>1185732</v>
      </c>
      <c r="D2260" s="28">
        <v>44292</v>
      </c>
      <c r="E2260" s="27" t="s">
        <v>53</v>
      </c>
      <c r="F2260" s="27" t="s">
        <v>93</v>
      </c>
      <c r="G2260" s="27" t="s">
        <v>94</v>
      </c>
      <c r="H2260" s="27" t="s">
        <v>28</v>
      </c>
      <c r="I2260" s="29">
        <v>0.5</v>
      </c>
      <c r="J2260" s="30">
        <v>6250</v>
      </c>
      <c r="K2260" s="31">
        <f t="shared" si="16"/>
        <v>3125</v>
      </c>
      <c r="L2260" s="31">
        <f t="shared" si="17"/>
        <v>1093.75</v>
      </c>
      <c r="M2260" s="32">
        <v>0.35</v>
      </c>
      <c r="O2260" s="37"/>
      <c r="P2260" s="35"/>
      <c r="Q2260" s="33"/>
      <c r="R2260" s="34"/>
    </row>
    <row r="2261" spans="1:18" ht="15.75" customHeight="1" x14ac:dyDescent="0.3">
      <c r="A2261" s="22"/>
      <c r="B2261" s="27" t="s">
        <v>21</v>
      </c>
      <c r="C2261" s="27">
        <v>1185732</v>
      </c>
      <c r="D2261" s="28">
        <v>44292</v>
      </c>
      <c r="E2261" s="27" t="s">
        <v>53</v>
      </c>
      <c r="F2261" s="27" t="s">
        <v>93</v>
      </c>
      <c r="G2261" s="27" t="s">
        <v>94</v>
      </c>
      <c r="H2261" s="27" t="s">
        <v>29</v>
      </c>
      <c r="I2261" s="29">
        <v>0.4</v>
      </c>
      <c r="J2261" s="30">
        <v>7750</v>
      </c>
      <c r="K2261" s="31">
        <f t="shared" si="16"/>
        <v>3100</v>
      </c>
      <c r="L2261" s="31">
        <f t="shared" si="17"/>
        <v>1550</v>
      </c>
      <c r="M2261" s="32">
        <v>0.5</v>
      </c>
      <c r="O2261" s="37"/>
      <c r="P2261" s="35"/>
      <c r="Q2261" s="33"/>
      <c r="R2261" s="34"/>
    </row>
    <row r="2262" spans="1:18" ht="15.75" customHeight="1" x14ac:dyDescent="0.3">
      <c r="A2262" s="22"/>
      <c r="B2262" s="27" t="s">
        <v>21</v>
      </c>
      <c r="C2262" s="27">
        <v>1185732</v>
      </c>
      <c r="D2262" s="28">
        <v>44321</v>
      </c>
      <c r="E2262" s="27" t="s">
        <v>53</v>
      </c>
      <c r="F2262" s="27" t="s">
        <v>93</v>
      </c>
      <c r="G2262" s="27" t="s">
        <v>94</v>
      </c>
      <c r="H2262" s="27" t="s">
        <v>24</v>
      </c>
      <c r="I2262" s="29">
        <v>0.5</v>
      </c>
      <c r="J2262" s="30">
        <v>10450</v>
      </c>
      <c r="K2262" s="31">
        <f t="shared" si="16"/>
        <v>5225</v>
      </c>
      <c r="L2262" s="31">
        <f t="shared" si="17"/>
        <v>2351.25</v>
      </c>
      <c r="M2262" s="32">
        <v>0.45</v>
      </c>
      <c r="O2262" s="37"/>
      <c r="P2262" s="35"/>
      <c r="Q2262" s="33"/>
      <c r="R2262" s="34"/>
    </row>
    <row r="2263" spans="1:18" ht="15.75" customHeight="1" x14ac:dyDescent="0.3">
      <c r="A2263" s="22"/>
      <c r="B2263" s="27" t="s">
        <v>21</v>
      </c>
      <c r="C2263" s="27">
        <v>1185732</v>
      </c>
      <c r="D2263" s="28">
        <v>44321</v>
      </c>
      <c r="E2263" s="27" t="s">
        <v>53</v>
      </c>
      <c r="F2263" s="27" t="s">
        <v>93</v>
      </c>
      <c r="G2263" s="27" t="s">
        <v>94</v>
      </c>
      <c r="H2263" s="27" t="s">
        <v>25</v>
      </c>
      <c r="I2263" s="29">
        <v>0.5</v>
      </c>
      <c r="J2263" s="30">
        <v>7500</v>
      </c>
      <c r="K2263" s="31">
        <f t="shared" si="16"/>
        <v>3750</v>
      </c>
      <c r="L2263" s="31">
        <f t="shared" si="17"/>
        <v>1312.5</v>
      </c>
      <c r="M2263" s="32">
        <v>0.35</v>
      </c>
      <c r="O2263" s="37"/>
      <c r="P2263" s="35"/>
      <c r="Q2263" s="33"/>
      <c r="R2263" s="34"/>
    </row>
    <row r="2264" spans="1:18" ht="15.75" customHeight="1" x14ac:dyDescent="0.3">
      <c r="A2264" s="22"/>
      <c r="B2264" s="27" t="s">
        <v>21</v>
      </c>
      <c r="C2264" s="27">
        <v>1185732</v>
      </c>
      <c r="D2264" s="28">
        <v>44321</v>
      </c>
      <c r="E2264" s="27" t="s">
        <v>53</v>
      </c>
      <c r="F2264" s="27" t="s">
        <v>93</v>
      </c>
      <c r="G2264" s="27" t="s">
        <v>94</v>
      </c>
      <c r="H2264" s="27" t="s">
        <v>26</v>
      </c>
      <c r="I2264" s="29">
        <v>0.45</v>
      </c>
      <c r="J2264" s="30">
        <v>7250</v>
      </c>
      <c r="K2264" s="31">
        <f t="shared" si="16"/>
        <v>3262.5</v>
      </c>
      <c r="L2264" s="31">
        <f t="shared" si="17"/>
        <v>815.625</v>
      </c>
      <c r="M2264" s="32">
        <v>0.25</v>
      </c>
      <c r="O2264" s="37"/>
      <c r="P2264" s="35"/>
      <c r="Q2264" s="33"/>
      <c r="R2264" s="34"/>
    </row>
    <row r="2265" spans="1:18" ht="15.75" customHeight="1" x14ac:dyDescent="0.3">
      <c r="A2265" s="22"/>
      <c r="B2265" s="27" t="s">
        <v>21</v>
      </c>
      <c r="C2265" s="27">
        <v>1185732</v>
      </c>
      <c r="D2265" s="28">
        <v>44321</v>
      </c>
      <c r="E2265" s="27" t="s">
        <v>53</v>
      </c>
      <c r="F2265" s="27" t="s">
        <v>93</v>
      </c>
      <c r="G2265" s="27" t="s">
        <v>94</v>
      </c>
      <c r="H2265" s="27" t="s">
        <v>27</v>
      </c>
      <c r="I2265" s="29">
        <v>0.45</v>
      </c>
      <c r="J2265" s="30">
        <v>6750</v>
      </c>
      <c r="K2265" s="31">
        <f t="shared" si="16"/>
        <v>3037.5</v>
      </c>
      <c r="L2265" s="31">
        <f t="shared" si="17"/>
        <v>911.25</v>
      </c>
      <c r="M2265" s="32">
        <v>0.3</v>
      </c>
      <c r="O2265" s="37"/>
      <c r="P2265" s="35"/>
      <c r="Q2265" s="33"/>
      <c r="R2265" s="34"/>
    </row>
    <row r="2266" spans="1:18" ht="15.75" customHeight="1" x14ac:dyDescent="0.3">
      <c r="A2266" s="22"/>
      <c r="B2266" s="27" t="s">
        <v>21</v>
      </c>
      <c r="C2266" s="27">
        <v>1185732</v>
      </c>
      <c r="D2266" s="28">
        <v>44321</v>
      </c>
      <c r="E2266" s="27" t="s">
        <v>53</v>
      </c>
      <c r="F2266" s="27" t="s">
        <v>93</v>
      </c>
      <c r="G2266" s="27" t="s">
        <v>94</v>
      </c>
      <c r="H2266" s="27" t="s">
        <v>28</v>
      </c>
      <c r="I2266" s="29">
        <v>0.54999999999999993</v>
      </c>
      <c r="J2266" s="30">
        <v>7000</v>
      </c>
      <c r="K2266" s="31">
        <f t="shared" si="16"/>
        <v>3849.9999999999995</v>
      </c>
      <c r="L2266" s="31">
        <f t="shared" si="17"/>
        <v>1347.4999999999998</v>
      </c>
      <c r="M2266" s="32">
        <v>0.35</v>
      </c>
      <c r="O2266" s="37"/>
      <c r="P2266" s="35"/>
      <c r="Q2266" s="33"/>
      <c r="R2266" s="34"/>
    </row>
    <row r="2267" spans="1:18" ht="15.75" customHeight="1" x14ac:dyDescent="0.3">
      <c r="A2267" s="22"/>
      <c r="B2267" s="27" t="s">
        <v>21</v>
      </c>
      <c r="C2267" s="27">
        <v>1185732</v>
      </c>
      <c r="D2267" s="28">
        <v>44321</v>
      </c>
      <c r="E2267" s="27" t="s">
        <v>53</v>
      </c>
      <c r="F2267" s="27" t="s">
        <v>93</v>
      </c>
      <c r="G2267" s="27" t="s">
        <v>94</v>
      </c>
      <c r="H2267" s="27" t="s">
        <v>29</v>
      </c>
      <c r="I2267" s="29">
        <v>0.6</v>
      </c>
      <c r="J2267" s="30">
        <v>8000</v>
      </c>
      <c r="K2267" s="31">
        <f t="shared" si="16"/>
        <v>4800</v>
      </c>
      <c r="L2267" s="31">
        <f t="shared" si="17"/>
        <v>2400</v>
      </c>
      <c r="M2267" s="32">
        <v>0.5</v>
      </c>
      <c r="O2267" s="37"/>
      <c r="P2267" s="35"/>
      <c r="Q2267" s="33"/>
      <c r="R2267" s="34"/>
    </row>
    <row r="2268" spans="1:18" ht="15.75" customHeight="1" x14ac:dyDescent="0.3">
      <c r="A2268" s="22"/>
      <c r="B2268" s="27" t="s">
        <v>21</v>
      </c>
      <c r="C2268" s="27">
        <v>1185732</v>
      </c>
      <c r="D2268" s="28">
        <v>44354</v>
      </c>
      <c r="E2268" s="27" t="s">
        <v>53</v>
      </c>
      <c r="F2268" s="27" t="s">
        <v>93</v>
      </c>
      <c r="G2268" s="27" t="s">
        <v>94</v>
      </c>
      <c r="H2268" s="27" t="s">
        <v>24</v>
      </c>
      <c r="I2268" s="29">
        <v>0.54999999999999993</v>
      </c>
      <c r="J2268" s="30">
        <v>10500</v>
      </c>
      <c r="K2268" s="31">
        <f t="shared" si="16"/>
        <v>5774.9999999999991</v>
      </c>
      <c r="L2268" s="31">
        <f t="shared" si="17"/>
        <v>2598.7499999999995</v>
      </c>
      <c r="M2268" s="32">
        <v>0.45</v>
      </c>
      <c r="O2268" s="37"/>
      <c r="P2268" s="35"/>
      <c r="Q2268" s="33"/>
      <c r="R2268" s="34"/>
    </row>
    <row r="2269" spans="1:18" ht="15.75" customHeight="1" x14ac:dyDescent="0.3">
      <c r="A2269" s="22"/>
      <c r="B2269" s="27" t="s">
        <v>21</v>
      </c>
      <c r="C2269" s="27">
        <v>1185732</v>
      </c>
      <c r="D2269" s="28">
        <v>44354</v>
      </c>
      <c r="E2269" s="27" t="s">
        <v>53</v>
      </c>
      <c r="F2269" s="27" t="s">
        <v>93</v>
      </c>
      <c r="G2269" s="27" t="s">
        <v>94</v>
      </c>
      <c r="H2269" s="27" t="s">
        <v>25</v>
      </c>
      <c r="I2269" s="29">
        <v>0.5</v>
      </c>
      <c r="J2269" s="30">
        <v>8000</v>
      </c>
      <c r="K2269" s="31">
        <f t="shared" si="16"/>
        <v>4000</v>
      </c>
      <c r="L2269" s="31">
        <f t="shared" si="17"/>
        <v>1400</v>
      </c>
      <c r="M2269" s="32">
        <v>0.35</v>
      </c>
      <c r="O2269" s="37"/>
      <c r="P2269" s="35"/>
      <c r="Q2269" s="33"/>
      <c r="R2269" s="34"/>
    </row>
    <row r="2270" spans="1:18" ht="15.75" customHeight="1" x14ac:dyDescent="0.3">
      <c r="A2270" s="22"/>
      <c r="B2270" s="27" t="s">
        <v>21</v>
      </c>
      <c r="C2270" s="27">
        <v>1185732</v>
      </c>
      <c r="D2270" s="28">
        <v>44354</v>
      </c>
      <c r="E2270" s="27" t="s">
        <v>53</v>
      </c>
      <c r="F2270" s="27" t="s">
        <v>93</v>
      </c>
      <c r="G2270" s="27" t="s">
        <v>94</v>
      </c>
      <c r="H2270" s="27" t="s">
        <v>26</v>
      </c>
      <c r="I2270" s="29">
        <v>0.5</v>
      </c>
      <c r="J2270" s="30">
        <v>7750</v>
      </c>
      <c r="K2270" s="31">
        <f t="shared" si="16"/>
        <v>3875</v>
      </c>
      <c r="L2270" s="31">
        <f t="shared" si="17"/>
        <v>968.75</v>
      </c>
      <c r="M2270" s="32">
        <v>0.25</v>
      </c>
      <c r="O2270" s="37"/>
      <c r="P2270" s="35"/>
      <c r="Q2270" s="33"/>
      <c r="R2270" s="34"/>
    </row>
    <row r="2271" spans="1:18" ht="15.75" customHeight="1" x14ac:dyDescent="0.3">
      <c r="A2271" s="22"/>
      <c r="B2271" s="27" t="s">
        <v>21</v>
      </c>
      <c r="C2271" s="27">
        <v>1185732</v>
      </c>
      <c r="D2271" s="28">
        <v>44354</v>
      </c>
      <c r="E2271" s="27" t="s">
        <v>53</v>
      </c>
      <c r="F2271" s="27" t="s">
        <v>93</v>
      </c>
      <c r="G2271" s="27" t="s">
        <v>94</v>
      </c>
      <c r="H2271" s="27" t="s">
        <v>27</v>
      </c>
      <c r="I2271" s="29">
        <v>0.5</v>
      </c>
      <c r="J2271" s="30">
        <v>7500</v>
      </c>
      <c r="K2271" s="31">
        <f t="shared" si="16"/>
        <v>3750</v>
      </c>
      <c r="L2271" s="31">
        <f t="shared" si="17"/>
        <v>1125</v>
      </c>
      <c r="M2271" s="32">
        <v>0.3</v>
      </c>
      <c r="O2271" s="37"/>
      <c r="P2271" s="35"/>
      <c r="Q2271" s="33"/>
      <c r="R2271" s="34"/>
    </row>
    <row r="2272" spans="1:18" ht="15.75" customHeight="1" x14ac:dyDescent="0.3">
      <c r="A2272" s="22"/>
      <c r="B2272" s="27" t="s">
        <v>21</v>
      </c>
      <c r="C2272" s="27">
        <v>1185732</v>
      </c>
      <c r="D2272" s="28">
        <v>44354</v>
      </c>
      <c r="E2272" s="27" t="s">
        <v>53</v>
      </c>
      <c r="F2272" s="27" t="s">
        <v>93</v>
      </c>
      <c r="G2272" s="27" t="s">
        <v>94</v>
      </c>
      <c r="H2272" s="27" t="s">
        <v>28</v>
      </c>
      <c r="I2272" s="29">
        <v>0.65</v>
      </c>
      <c r="J2272" s="30">
        <v>7500</v>
      </c>
      <c r="K2272" s="31">
        <f t="shared" si="16"/>
        <v>4875</v>
      </c>
      <c r="L2272" s="31">
        <f t="shared" si="17"/>
        <v>1706.25</v>
      </c>
      <c r="M2272" s="32">
        <v>0.35</v>
      </c>
      <c r="O2272" s="37"/>
      <c r="P2272" s="35"/>
      <c r="Q2272" s="33"/>
      <c r="R2272" s="34"/>
    </row>
    <row r="2273" spans="1:18" ht="15.75" customHeight="1" x14ac:dyDescent="0.3">
      <c r="A2273" s="22"/>
      <c r="B2273" s="27" t="s">
        <v>21</v>
      </c>
      <c r="C2273" s="27">
        <v>1185732</v>
      </c>
      <c r="D2273" s="28">
        <v>44354</v>
      </c>
      <c r="E2273" s="27" t="s">
        <v>53</v>
      </c>
      <c r="F2273" s="27" t="s">
        <v>93</v>
      </c>
      <c r="G2273" s="27" t="s">
        <v>94</v>
      </c>
      <c r="H2273" s="27" t="s">
        <v>29</v>
      </c>
      <c r="I2273" s="29">
        <v>0.70000000000000007</v>
      </c>
      <c r="J2273" s="30">
        <v>9250</v>
      </c>
      <c r="K2273" s="31">
        <f t="shared" si="16"/>
        <v>6475.0000000000009</v>
      </c>
      <c r="L2273" s="31">
        <f t="shared" si="17"/>
        <v>3237.5000000000005</v>
      </c>
      <c r="M2273" s="32">
        <v>0.5</v>
      </c>
      <c r="O2273" s="37"/>
      <c r="P2273" s="35"/>
      <c r="Q2273" s="33"/>
      <c r="R2273" s="34"/>
    </row>
    <row r="2274" spans="1:18" ht="15.75" customHeight="1" x14ac:dyDescent="0.3">
      <c r="A2274" s="22"/>
      <c r="B2274" s="27" t="s">
        <v>21</v>
      </c>
      <c r="C2274" s="27">
        <v>1185732</v>
      </c>
      <c r="D2274" s="28">
        <v>44382</v>
      </c>
      <c r="E2274" s="27" t="s">
        <v>53</v>
      </c>
      <c r="F2274" s="27" t="s">
        <v>93</v>
      </c>
      <c r="G2274" s="27" t="s">
        <v>94</v>
      </c>
      <c r="H2274" s="27" t="s">
        <v>24</v>
      </c>
      <c r="I2274" s="29">
        <v>0.65</v>
      </c>
      <c r="J2274" s="30">
        <v>11500</v>
      </c>
      <c r="K2274" s="31">
        <f t="shared" si="16"/>
        <v>7475</v>
      </c>
      <c r="L2274" s="31">
        <f t="shared" si="17"/>
        <v>3363.75</v>
      </c>
      <c r="M2274" s="32">
        <v>0.45</v>
      </c>
      <c r="O2274" s="37"/>
      <c r="P2274" s="35"/>
      <c r="Q2274" s="33"/>
      <c r="R2274" s="34"/>
    </row>
    <row r="2275" spans="1:18" ht="15.75" customHeight="1" x14ac:dyDescent="0.3">
      <c r="A2275" s="22"/>
      <c r="B2275" s="27" t="s">
        <v>21</v>
      </c>
      <c r="C2275" s="27">
        <v>1185732</v>
      </c>
      <c r="D2275" s="28">
        <v>44382</v>
      </c>
      <c r="E2275" s="27" t="s">
        <v>53</v>
      </c>
      <c r="F2275" s="27" t="s">
        <v>93</v>
      </c>
      <c r="G2275" s="27" t="s">
        <v>94</v>
      </c>
      <c r="H2275" s="27" t="s">
        <v>25</v>
      </c>
      <c r="I2275" s="29">
        <v>0.60000000000000009</v>
      </c>
      <c r="J2275" s="30">
        <v>9000</v>
      </c>
      <c r="K2275" s="31">
        <f t="shared" si="16"/>
        <v>5400.0000000000009</v>
      </c>
      <c r="L2275" s="31">
        <f t="shared" si="17"/>
        <v>1890.0000000000002</v>
      </c>
      <c r="M2275" s="32">
        <v>0.35</v>
      </c>
      <c r="O2275" s="37"/>
      <c r="P2275" s="35"/>
      <c r="Q2275" s="33"/>
      <c r="R2275" s="34"/>
    </row>
    <row r="2276" spans="1:18" ht="15.75" customHeight="1" x14ac:dyDescent="0.3">
      <c r="A2276" s="22"/>
      <c r="B2276" s="27" t="s">
        <v>21</v>
      </c>
      <c r="C2276" s="27">
        <v>1185732</v>
      </c>
      <c r="D2276" s="28">
        <v>44382</v>
      </c>
      <c r="E2276" s="27" t="s">
        <v>53</v>
      </c>
      <c r="F2276" s="27" t="s">
        <v>93</v>
      </c>
      <c r="G2276" s="27" t="s">
        <v>94</v>
      </c>
      <c r="H2276" s="27" t="s">
        <v>26</v>
      </c>
      <c r="I2276" s="29">
        <v>0.55000000000000004</v>
      </c>
      <c r="J2276" s="30">
        <v>8250</v>
      </c>
      <c r="K2276" s="31">
        <f t="shared" si="16"/>
        <v>4537.5</v>
      </c>
      <c r="L2276" s="31">
        <f t="shared" si="17"/>
        <v>1134.375</v>
      </c>
      <c r="M2276" s="32">
        <v>0.25</v>
      </c>
      <c r="O2276" s="37"/>
      <c r="P2276" s="35"/>
      <c r="Q2276" s="33"/>
      <c r="R2276" s="34"/>
    </row>
    <row r="2277" spans="1:18" ht="15.75" customHeight="1" x14ac:dyDescent="0.3">
      <c r="A2277" s="22"/>
      <c r="B2277" s="27" t="s">
        <v>21</v>
      </c>
      <c r="C2277" s="27">
        <v>1185732</v>
      </c>
      <c r="D2277" s="28">
        <v>44382</v>
      </c>
      <c r="E2277" s="27" t="s">
        <v>53</v>
      </c>
      <c r="F2277" s="27" t="s">
        <v>93</v>
      </c>
      <c r="G2277" s="27" t="s">
        <v>94</v>
      </c>
      <c r="H2277" s="27" t="s">
        <v>27</v>
      </c>
      <c r="I2277" s="29">
        <v>0.55000000000000004</v>
      </c>
      <c r="J2277" s="30">
        <v>7750</v>
      </c>
      <c r="K2277" s="31">
        <f t="shared" si="16"/>
        <v>4262.5</v>
      </c>
      <c r="L2277" s="31">
        <f t="shared" si="17"/>
        <v>1278.75</v>
      </c>
      <c r="M2277" s="32">
        <v>0.3</v>
      </c>
      <c r="O2277" s="37"/>
      <c r="P2277" s="35"/>
      <c r="Q2277" s="33"/>
      <c r="R2277" s="34"/>
    </row>
    <row r="2278" spans="1:18" ht="15.75" customHeight="1" x14ac:dyDescent="0.3">
      <c r="A2278" s="22"/>
      <c r="B2278" s="27" t="s">
        <v>21</v>
      </c>
      <c r="C2278" s="27">
        <v>1185732</v>
      </c>
      <c r="D2278" s="28">
        <v>44382</v>
      </c>
      <c r="E2278" s="27" t="s">
        <v>53</v>
      </c>
      <c r="F2278" s="27" t="s">
        <v>93</v>
      </c>
      <c r="G2278" s="27" t="s">
        <v>94</v>
      </c>
      <c r="H2278" s="27" t="s">
        <v>28</v>
      </c>
      <c r="I2278" s="29">
        <v>0.65</v>
      </c>
      <c r="J2278" s="30">
        <v>8000</v>
      </c>
      <c r="K2278" s="31">
        <f t="shared" si="16"/>
        <v>5200</v>
      </c>
      <c r="L2278" s="31">
        <f t="shared" si="17"/>
        <v>1819.9999999999998</v>
      </c>
      <c r="M2278" s="32">
        <v>0.35</v>
      </c>
      <c r="O2278" s="37"/>
      <c r="P2278" s="35"/>
      <c r="Q2278" s="33"/>
      <c r="R2278" s="34"/>
    </row>
    <row r="2279" spans="1:18" ht="15.75" customHeight="1" x14ac:dyDescent="0.3">
      <c r="A2279" s="22"/>
      <c r="B2279" s="27" t="s">
        <v>21</v>
      </c>
      <c r="C2279" s="27">
        <v>1185732</v>
      </c>
      <c r="D2279" s="28">
        <v>44382</v>
      </c>
      <c r="E2279" s="27" t="s">
        <v>53</v>
      </c>
      <c r="F2279" s="27" t="s">
        <v>93</v>
      </c>
      <c r="G2279" s="27" t="s">
        <v>94</v>
      </c>
      <c r="H2279" s="27" t="s">
        <v>29</v>
      </c>
      <c r="I2279" s="29">
        <v>0.70000000000000007</v>
      </c>
      <c r="J2279" s="30">
        <v>9750</v>
      </c>
      <c r="K2279" s="31">
        <f t="shared" si="16"/>
        <v>6825.0000000000009</v>
      </c>
      <c r="L2279" s="31">
        <f t="shared" si="17"/>
        <v>3412.5000000000005</v>
      </c>
      <c r="M2279" s="32">
        <v>0.5</v>
      </c>
      <c r="O2279" s="37"/>
      <c r="P2279" s="35"/>
      <c r="Q2279" s="33"/>
      <c r="R2279" s="34"/>
    </row>
    <row r="2280" spans="1:18" ht="15.75" customHeight="1" x14ac:dyDescent="0.3">
      <c r="A2280" s="22"/>
      <c r="B2280" s="27" t="s">
        <v>21</v>
      </c>
      <c r="C2280" s="27">
        <v>1185732</v>
      </c>
      <c r="D2280" s="28">
        <v>44414</v>
      </c>
      <c r="E2280" s="27" t="s">
        <v>53</v>
      </c>
      <c r="F2280" s="27" t="s">
        <v>93</v>
      </c>
      <c r="G2280" s="27" t="s">
        <v>94</v>
      </c>
      <c r="H2280" s="27" t="s">
        <v>24</v>
      </c>
      <c r="I2280" s="29">
        <v>0.65</v>
      </c>
      <c r="J2280" s="30">
        <v>11250</v>
      </c>
      <c r="K2280" s="31">
        <f t="shared" si="16"/>
        <v>7312.5</v>
      </c>
      <c r="L2280" s="31">
        <f t="shared" si="17"/>
        <v>3290.625</v>
      </c>
      <c r="M2280" s="32">
        <v>0.45</v>
      </c>
      <c r="O2280" s="37"/>
      <c r="P2280" s="35"/>
      <c r="Q2280" s="33"/>
      <c r="R2280" s="34"/>
    </row>
    <row r="2281" spans="1:18" ht="15.75" customHeight="1" x14ac:dyDescent="0.3">
      <c r="A2281" s="22"/>
      <c r="B2281" s="27" t="s">
        <v>21</v>
      </c>
      <c r="C2281" s="27">
        <v>1185732</v>
      </c>
      <c r="D2281" s="28">
        <v>44414</v>
      </c>
      <c r="E2281" s="27" t="s">
        <v>53</v>
      </c>
      <c r="F2281" s="27" t="s">
        <v>93</v>
      </c>
      <c r="G2281" s="27" t="s">
        <v>94</v>
      </c>
      <c r="H2281" s="27" t="s">
        <v>25</v>
      </c>
      <c r="I2281" s="29">
        <v>0.60000000000000009</v>
      </c>
      <c r="J2281" s="30">
        <v>9000</v>
      </c>
      <c r="K2281" s="31">
        <f t="shared" si="16"/>
        <v>5400.0000000000009</v>
      </c>
      <c r="L2281" s="31">
        <f t="shared" si="17"/>
        <v>1890.0000000000002</v>
      </c>
      <c r="M2281" s="32">
        <v>0.35</v>
      </c>
      <c r="O2281" s="37"/>
      <c r="P2281" s="35"/>
      <c r="Q2281" s="33"/>
      <c r="R2281" s="34"/>
    </row>
    <row r="2282" spans="1:18" ht="15.75" customHeight="1" x14ac:dyDescent="0.3">
      <c r="A2282" s="22"/>
      <c r="B2282" s="27" t="s">
        <v>21</v>
      </c>
      <c r="C2282" s="27">
        <v>1185732</v>
      </c>
      <c r="D2282" s="28">
        <v>44414</v>
      </c>
      <c r="E2282" s="27" t="s">
        <v>53</v>
      </c>
      <c r="F2282" s="27" t="s">
        <v>93</v>
      </c>
      <c r="G2282" s="27" t="s">
        <v>94</v>
      </c>
      <c r="H2282" s="27" t="s">
        <v>26</v>
      </c>
      <c r="I2282" s="29">
        <v>0.55000000000000004</v>
      </c>
      <c r="J2282" s="30">
        <v>8250</v>
      </c>
      <c r="K2282" s="31">
        <f t="shared" si="16"/>
        <v>4537.5</v>
      </c>
      <c r="L2282" s="31">
        <f t="shared" si="17"/>
        <v>1134.375</v>
      </c>
      <c r="M2282" s="32">
        <v>0.25</v>
      </c>
      <c r="O2282" s="37"/>
      <c r="P2282" s="35"/>
      <c r="Q2282" s="33"/>
      <c r="R2282" s="34"/>
    </row>
    <row r="2283" spans="1:18" ht="15.75" customHeight="1" x14ac:dyDescent="0.3">
      <c r="A2283" s="22"/>
      <c r="B2283" s="27" t="s">
        <v>21</v>
      </c>
      <c r="C2283" s="27">
        <v>1185732</v>
      </c>
      <c r="D2283" s="28">
        <v>44414</v>
      </c>
      <c r="E2283" s="27" t="s">
        <v>53</v>
      </c>
      <c r="F2283" s="27" t="s">
        <v>93</v>
      </c>
      <c r="G2283" s="27" t="s">
        <v>94</v>
      </c>
      <c r="H2283" s="27" t="s">
        <v>27</v>
      </c>
      <c r="I2283" s="29">
        <v>0.45</v>
      </c>
      <c r="J2283" s="30">
        <v>7750</v>
      </c>
      <c r="K2283" s="31">
        <f t="shared" si="16"/>
        <v>3487.5</v>
      </c>
      <c r="L2283" s="31">
        <f t="shared" si="17"/>
        <v>1046.25</v>
      </c>
      <c r="M2283" s="32">
        <v>0.3</v>
      </c>
      <c r="O2283" s="37"/>
      <c r="P2283" s="35"/>
      <c r="Q2283" s="33"/>
      <c r="R2283" s="34"/>
    </row>
    <row r="2284" spans="1:18" ht="15.75" customHeight="1" x14ac:dyDescent="0.3">
      <c r="A2284" s="22"/>
      <c r="B2284" s="27" t="s">
        <v>21</v>
      </c>
      <c r="C2284" s="27">
        <v>1185732</v>
      </c>
      <c r="D2284" s="28">
        <v>44414</v>
      </c>
      <c r="E2284" s="27" t="s">
        <v>53</v>
      </c>
      <c r="F2284" s="27" t="s">
        <v>93</v>
      </c>
      <c r="G2284" s="27" t="s">
        <v>94</v>
      </c>
      <c r="H2284" s="27" t="s">
        <v>28</v>
      </c>
      <c r="I2284" s="29">
        <v>0.55000000000000004</v>
      </c>
      <c r="J2284" s="30">
        <v>7500</v>
      </c>
      <c r="K2284" s="31">
        <f t="shared" si="16"/>
        <v>4125</v>
      </c>
      <c r="L2284" s="31">
        <f t="shared" si="17"/>
        <v>1443.75</v>
      </c>
      <c r="M2284" s="32">
        <v>0.35</v>
      </c>
      <c r="O2284" s="37"/>
      <c r="P2284" s="35"/>
      <c r="Q2284" s="33"/>
      <c r="R2284" s="34"/>
    </row>
    <row r="2285" spans="1:18" ht="15.75" customHeight="1" x14ac:dyDescent="0.3">
      <c r="A2285" s="22"/>
      <c r="B2285" s="27" t="s">
        <v>21</v>
      </c>
      <c r="C2285" s="27">
        <v>1185732</v>
      </c>
      <c r="D2285" s="28">
        <v>44414</v>
      </c>
      <c r="E2285" s="27" t="s">
        <v>53</v>
      </c>
      <c r="F2285" s="27" t="s">
        <v>93</v>
      </c>
      <c r="G2285" s="27" t="s">
        <v>94</v>
      </c>
      <c r="H2285" s="27" t="s">
        <v>29</v>
      </c>
      <c r="I2285" s="29">
        <v>0.60000000000000009</v>
      </c>
      <c r="J2285" s="30">
        <v>9250</v>
      </c>
      <c r="K2285" s="31">
        <f t="shared" si="16"/>
        <v>5550.0000000000009</v>
      </c>
      <c r="L2285" s="31">
        <f t="shared" si="17"/>
        <v>2775.0000000000005</v>
      </c>
      <c r="M2285" s="32">
        <v>0.5</v>
      </c>
      <c r="O2285" s="37"/>
      <c r="P2285" s="35"/>
      <c r="Q2285" s="33"/>
      <c r="R2285" s="34"/>
    </row>
    <row r="2286" spans="1:18" ht="15.75" customHeight="1" x14ac:dyDescent="0.3">
      <c r="A2286" s="22"/>
      <c r="B2286" s="27" t="s">
        <v>21</v>
      </c>
      <c r="C2286" s="27">
        <v>1185732</v>
      </c>
      <c r="D2286" s="28">
        <v>44444</v>
      </c>
      <c r="E2286" s="27" t="s">
        <v>53</v>
      </c>
      <c r="F2286" s="27" t="s">
        <v>93</v>
      </c>
      <c r="G2286" s="27" t="s">
        <v>94</v>
      </c>
      <c r="H2286" s="27" t="s">
        <v>24</v>
      </c>
      <c r="I2286" s="29">
        <v>0.55000000000000004</v>
      </c>
      <c r="J2286" s="30">
        <v>10250</v>
      </c>
      <c r="K2286" s="31">
        <f t="shared" si="16"/>
        <v>5637.5000000000009</v>
      </c>
      <c r="L2286" s="31">
        <f t="shared" si="17"/>
        <v>2536.8750000000005</v>
      </c>
      <c r="M2286" s="32">
        <v>0.45</v>
      </c>
      <c r="O2286" s="37"/>
      <c r="P2286" s="35"/>
      <c r="Q2286" s="33"/>
      <c r="R2286" s="34"/>
    </row>
    <row r="2287" spans="1:18" ht="15.75" customHeight="1" x14ac:dyDescent="0.3">
      <c r="A2287" s="22"/>
      <c r="B2287" s="27" t="s">
        <v>21</v>
      </c>
      <c r="C2287" s="27">
        <v>1185732</v>
      </c>
      <c r="D2287" s="28">
        <v>44444</v>
      </c>
      <c r="E2287" s="27" t="s">
        <v>53</v>
      </c>
      <c r="F2287" s="27" t="s">
        <v>93</v>
      </c>
      <c r="G2287" s="27" t="s">
        <v>94</v>
      </c>
      <c r="H2287" s="27" t="s">
        <v>25</v>
      </c>
      <c r="I2287" s="29">
        <v>0.50000000000000011</v>
      </c>
      <c r="J2287" s="30">
        <v>8250</v>
      </c>
      <c r="K2287" s="31">
        <f t="shared" si="16"/>
        <v>4125.0000000000009</v>
      </c>
      <c r="L2287" s="31">
        <f t="shared" si="17"/>
        <v>1443.7500000000002</v>
      </c>
      <c r="M2287" s="32">
        <v>0.35</v>
      </c>
      <c r="O2287" s="37"/>
      <c r="P2287" s="35"/>
      <c r="Q2287" s="33"/>
      <c r="R2287" s="34"/>
    </row>
    <row r="2288" spans="1:18" ht="15.75" customHeight="1" x14ac:dyDescent="0.3">
      <c r="A2288" s="22"/>
      <c r="B2288" s="27" t="s">
        <v>21</v>
      </c>
      <c r="C2288" s="27">
        <v>1185732</v>
      </c>
      <c r="D2288" s="28">
        <v>44444</v>
      </c>
      <c r="E2288" s="27" t="s">
        <v>53</v>
      </c>
      <c r="F2288" s="27" t="s">
        <v>93</v>
      </c>
      <c r="G2288" s="27" t="s">
        <v>94</v>
      </c>
      <c r="H2288" s="27" t="s">
        <v>26</v>
      </c>
      <c r="I2288" s="29">
        <v>0.4</v>
      </c>
      <c r="J2288" s="30">
        <v>7250</v>
      </c>
      <c r="K2288" s="31">
        <f t="shared" si="16"/>
        <v>2900</v>
      </c>
      <c r="L2288" s="31">
        <f t="shared" si="17"/>
        <v>725</v>
      </c>
      <c r="M2288" s="32">
        <v>0.25</v>
      </c>
      <c r="O2288" s="37"/>
      <c r="P2288" s="35"/>
      <c r="Q2288" s="33"/>
      <c r="R2288" s="34"/>
    </row>
    <row r="2289" spans="1:18" ht="15.75" customHeight="1" x14ac:dyDescent="0.3">
      <c r="A2289" s="22"/>
      <c r="B2289" s="27" t="s">
        <v>21</v>
      </c>
      <c r="C2289" s="27">
        <v>1185732</v>
      </c>
      <c r="D2289" s="28">
        <v>44444</v>
      </c>
      <c r="E2289" s="27" t="s">
        <v>53</v>
      </c>
      <c r="F2289" s="27" t="s">
        <v>93</v>
      </c>
      <c r="G2289" s="27" t="s">
        <v>94</v>
      </c>
      <c r="H2289" s="27" t="s">
        <v>27</v>
      </c>
      <c r="I2289" s="29">
        <v>0.4</v>
      </c>
      <c r="J2289" s="30">
        <v>7000</v>
      </c>
      <c r="K2289" s="31">
        <f t="shared" si="16"/>
        <v>2800</v>
      </c>
      <c r="L2289" s="31">
        <f t="shared" si="17"/>
        <v>840</v>
      </c>
      <c r="M2289" s="32">
        <v>0.3</v>
      </c>
      <c r="O2289" s="37"/>
      <c r="P2289" s="35"/>
      <c r="Q2289" s="33"/>
      <c r="R2289" s="34"/>
    </row>
    <row r="2290" spans="1:18" ht="15.75" customHeight="1" x14ac:dyDescent="0.3">
      <c r="A2290" s="22"/>
      <c r="B2290" s="27" t="s">
        <v>21</v>
      </c>
      <c r="C2290" s="27">
        <v>1185732</v>
      </c>
      <c r="D2290" s="28">
        <v>44444</v>
      </c>
      <c r="E2290" s="27" t="s">
        <v>53</v>
      </c>
      <c r="F2290" s="27" t="s">
        <v>93</v>
      </c>
      <c r="G2290" s="27" t="s">
        <v>94</v>
      </c>
      <c r="H2290" s="27" t="s">
        <v>28</v>
      </c>
      <c r="I2290" s="29">
        <v>0.5</v>
      </c>
      <c r="J2290" s="30">
        <v>7000</v>
      </c>
      <c r="K2290" s="31">
        <f t="shared" si="16"/>
        <v>3500</v>
      </c>
      <c r="L2290" s="31">
        <f t="shared" si="17"/>
        <v>1225</v>
      </c>
      <c r="M2290" s="32">
        <v>0.35</v>
      </c>
      <c r="O2290" s="37"/>
      <c r="P2290" s="35"/>
      <c r="Q2290" s="33"/>
      <c r="R2290" s="34"/>
    </row>
    <row r="2291" spans="1:18" ht="15.75" customHeight="1" x14ac:dyDescent="0.3">
      <c r="A2291" s="22"/>
      <c r="B2291" s="27" t="s">
        <v>21</v>
      </c>
      <c r="C2291" s="27">
        <v>1185732</v>
      </c>
      <c r="D2291" s="28">
        <v>44444</v>
      </c>
      <c r="E2291" s="27" t="s">
        <v>53</v>
      </c>
      <c r="F2291" s="27" t="s">
        <v>93</v>
      </c>
      <c r="G2291" s="27" t="s">
        <v>94</v>
      </c>
      <c r="H2291" s="27" t="s">
        <v>29</v>
      </c>
      <c r="I2291" s="29">
        <v>0.55000000000000004</v>
      </c>
      <c r="J2291" s="30">
        <v>8000</v>
      </c>
      <c r="K2291" s="31">
        <f t="shared" si="16"/>
        <v>4400</v>
      </c>
      <c r="L2291" s="31">
        <f t="shared" si="17"/>
        <v>2200</v>
      </c>
      <c r="M2291" s="32">
        <v>0.5</v>
      </c>
      <c r="O2291" s="37"/>
      <c r="P2291" s="35"/>
      <c r="Q2291" s="33"/>
      <c r="R2291" s="34"/>
    </row>
    <row r="2292" spans="1:18" ht="15.75" customHeight="1" x14ac:dyDescent="0.3">
      <c r="A2292" s="22"/>
      <c r="B2292" s="27" t="s">
        <v>21</v>
      </c>
      <c r="C2292" s="27">
        <v>1185732</v>
      </c>
      <c r="D2292" s="28">
        <v>44476</v>
      </c>
      <c r="E2292" s="27" t="s">
        <v>53</v>
      </c>
      <c r="F2292" s="27" t="s">
        <v>93</v>
      </c>
      <c r="G2292" s="27" t="s">
        <v>94</v>
      </c>
      <c r="H2292" s="27" t="s">
        <v>24</v>
      </c>
      <c r="I2292" s="29">
        <v>0.55000000000000004</v>
      </c>
      <c r="J2292" s="30">
        <v>9750</v>
      </c>
      <c r="K2292" s="31">
        <f t="shared" si="16"/>
        <v>5362.5</v>
      </c>
      <c r="L2292" s="31">
        <f t="shared" si="17"/>
        <v>2413.125</v>
      </c>
      <c r="M2292" s="32">
        <v>0.45</v>
      </c>
      <c r="O2292" s="37"/>
      <c r="P2292" s="35"/>
      <c r="Q2292" s="33"/>
      <c r="R2292" s="34"/>
    </row>
    <row r="2293" spans="1:18" ht="15.75" customHeight="1" x14ac:dyDescent="0.3">
      <c r="A2293" s="22"/>
      <c r="B2293" s="27" t="s">
        <v>21</v>
      </c>
      <c r="C2293" s="27">
        <v>1185732</v>
      </c>
      <c r="D2293" s="28">
        <v>44476</v>
      </c>
      <c r="E2293" s="27" t="s">
        <v>53</v>
      </c>
      <c r="F2293" s="27" t="s">
        <v>93</v>
      </c>
      <c r="G2293" s="27" t="s">
        <v>94</v>
      </c>
      <c r="H2293" s="27" t="s">
        <v>25</v>
      </c>
      <c r="I2293" s="29">
        <v>0.45000000000000012</v>
      </c>
      <c r="J2293" s="30">
        <v>8000</v>
      </c>
      <c r="K2293" s="31">
        <f t="shared" si="16"/>
        <v>3600.0000000000009</v>
      </c>
      <c r="L2293" s="31">
        <f t="shared" si="17"/>
        <v>1260.0000000000002</v>
      </c>
      <c r="M2293" s="32">
        <v>0.35</v>
      </c>
      <c r="O2293" s="37"/>
      <c r="P2293" s="35"/>
      <c r="Q2293" s="33"/>
      <c r="R2293" s="34"/>
    </row>
    <row r="2294" spans="1:18" ht="15.75" customHeight="1" x14ac:dyDescent="0.3">
      <c r="A2294" s="22"/>
      <c r="B2294" s="27" t="s">
        <v>21</v>
      </c>
      <c r="C2294" s="27">
        <v>1185732</v>
      </c>
      <c r="D2294" s="28">
        <v>44476</v>
      </c>
      <c r="E2294" s="27" t="s">
        <v>53</v>
      </c>
      <c r="F2294" s="27" t="s">
        <v>93</v>
      </c>
      <c r="G2294" s="27" t="s">
        <v>94</v>
      </c>
      <c r="H2294" s="27" t="s">
        <v>26</v>
      </c>
      <c r="I2294" s="29">
        <v>0.45000000000000012</v>
      </c>
      <c r="J2294" s="30">
        <v>6750</v>
      </c>
      <c r="K2294" s="31">
        <f t="shared" si="16"/>
        <v>3037.5000000000009</v>
      </c>
      <c r="L2294" s="31">
        <f t="shared" si="17"/>
        <v>759.37500000000023</v>
      </c>
      <c r="M2294" s="32">
        <v>0.25</v>
      </c>
      <c r="O2294" s="37"/>
      <c r="P2294" s="35"/>
      <c r="Q2294" s="33"/>
      <c r="R2294" s="34"/>
    </row>
    <row r="2295" spans="1:18" ht="15.75" customHeight="1" x14ac:dyDescent="0.3">
      <c r="A2295" s="22"/>
      <c r="B2295" s="27" t="s">
        <v>21</v>
      </c>
      <c r="C2295" s="27">
        <v>1185732</v>
      </c>
      <c r="D2295" s="28">
        <v>44476</v>
      </c>
      <c r="E2295" s="27" t="s">
        <v>53</v>
      </c>
      <c r="F2295" s="27" t="s">
        <v>93</v>
      </c>
      <c r="G2295" s="27" t="s">
        <v>94</v>
      </c>
      <c r="H2295" s="27" t="s">
        <v>27</v>
      </c>
      <c r="I2295" s="29">
        <v>0.45000000000000012</v>
      </c>
      <c r="J2295" s="30">
        <v>6500</v>
      </c>
      <c r="K2295" s="31">
        <f t="shared" si="16"/>
        <v>2925.0000000000009</v>
      </c>
      <c r="L2295" s="31">
        <f t="shared" si="17"/>
        <v>877.50000000000023</v>
      </c>
      <c r="M2295" s="32">
        <v>0.3</v>
      </c>
      <c r="O2295" s="37"/>
      <c r="P2295" s="35"/>
      <c r="Q2295" s="33"/>
      <c r="R2295" s="34"/>
    </row>
    <row r="2296" spans="1:18" ht="15.75" customHeight="1" x14ac:dyDescent="0.3">
      <c r="A2296" s="22"/>
      <c r="B2296" s="27" t="s">
        <v>21</v>
      </c>
      <c r="C2296" s="27">
        <v>1185732</v>
      </c>
      <c r="D2296" s="28">
        <v>44476</v>
      </c>
      <c r="E2296" s="27" t="s">
        <v>53</v>
      </c>
      <c r="F2296" s="27" t="s">
        <v>93</v>
      </c>
      <c r="G2296" s="27" t="s">
        <v>94</v>
      </c>
      <c r="H2296" s="27" t="s">
        <v>28</v>
      </c>
      <c r="I2296" s="29">
        <v>0.55000000000000004</v>
      </c>
      <c r="J2296" s="30">
        <v>6500</v>
      </c>
      <c r="K2296" s="31">
        <f t="shared" si="16"/>
        <v>3575.0000000000005</v>
      </c>
      <c r="L2296" s="31">
        <f t="shared" si="17"/>
        <v>1251.25</v>
      </c>
      <c r="M2296" s="32">
        <v>0.35</v>
      </c>
      <c r="O2296" s="37"/>
      <c r="P2296" s="35"/>
      <c r="Q2296" s="33"/>
      <c r="R2296" s="34"/>
    </row>
    <row r="2297" spans="1:18" ht="15.75" customHeight="1" x14ac:dyDescent="0.3">
      <c r="A2297" s="22"/>
      <c r="B2297" s="27" t="s">
        <v>21</v>
      </c>
      <c r="C2297" s="27">
        <v>1185732</v>
      </c>
      <c r="D2297" s="28">
        <v>44476</v>
      </c>
      <c r="E2297" s="27" t="s">
        <v>53</v>
      </c>
      <c r="F2297" s="27" t="s">
        <v>93</v>
      </c>
      <c r="G2297" s="27" t="s">
        <v>94</v>
      </c>
      <c r="H2297" s="27" t="s">
        <v>29</v>
      </c>
      <c r="I2297" s="29">
        <v>0.6</v>
      </c>
      <c r="J2297" s="30">
        <v>7750</v>
      </c>
      <c r="K2297" s="31">
        <f t="shared" si="16"/>
        <v>4650</v>
      </c>
      <c r="L2297" s="31">
        <f t="shared" si="17"/>
        <v>2325</v>
      </c>
      <c r="M2297" s="32">
        <v>0.5</v>
      </c>
      <c r="O2297" s="37"/>
      <c r="P2297" s="35"/>
      <c r="Q2297" s="33"/>
      <c r="R2297" s="34"/>
    </row>
    <row r="2298" spans="1:18" ht="15.75" customHeight="1" x14ac:dyDescent="0.3">
      <c r="A2298" s="22"/>
      <c r="B2298" s="27" t="s">
        <v>21</v>
      </c>
      <c r="C2298" s="27">
        <v>1185732</v>
      </c>
      <c r="D2298" s="28">
        <v>44506</v>
      </c>
      <c r="E2298" s="27" t="s">
        <v>53</v>
      </c>
      <c r="F2298" s="27" t="s">
        <v>93</v>
      </c>
      <c r="G2298" s="27" t="s">
        <v>94</v>
      </c>
      <c r="H2298" s="27" t="s">
        <v>24</v>
      </c>
      <c r="I2298" s="29">
        <v>0.55000000000000004</v>
      </c>
      <c r="J2298" s="30">
        <v>9250</v>
      </c>
      <c r="K2298" s="31">
        <f t="shared" si="16"/>
        <v>5087.5</v>
      </c>
      <c r="L2298" s="31">
        <f t="shared" si="17"/>
        <v>2289.375</v>
      </c>
      <c r="M2298" s="32">
        <v>0.45</v>
      </c>
      <c r="O2298" s="37"/>
      <c r="P2298" s="35"/>
      <c r="Q2298" s="33"/>
      <c r="R2298" s="34"/>
    </row>
    <row r="2299" spans="1:18" ht="15.75" customHeight="1" x14ac:dyDescent="0.3">
      <c r="A2299" s="22"/>
      <c r="B2299" s="27" t="s">
        <v>21</v>
      </c>
      <c r="C2299" s="27">
        <v>1185732</v>
      </c>
      <c r="D2299" s="28">
        <v>44506</v>
      </c>
      <c r="E2299" s="27" t="s">
        <v>53</v>
      </c>
      <c r="F2299" s="27" t="s">
        <v>93</v>
      </c>
      <c r="G2299" s="27" t="s">
        <v>94</v>
      </c>
      <c r="H2299" s="27" t="s">
        <v>25</v>
      </c>
      <c r="I2299" s="29">
        <v>0.45000000000000012</v>
      </c>
      <c r="J2299" s="30">
        <v>7500</v>
      </c>
      <c r="K2299" s="31">
        <f t="shared" si="16"/>
        <v>3375.0000000000009</v>
      </c>
      <c r="L2299" s="31">
        <f t="shared" si="17"/>
        <v>1181.2500000000002</v>
      </c>
      <c r="M2299" s="32">
        <v>0.35</v>
      </c>
      <c r="O2299" s="37"/>
      <c r="P2299" s="35"/>
      <c r="Q2299" s="33"/>
      <c r="R2299" s="34"/>
    </row>
    <row r="2300" spans="1:18" ht="15.75" customHeight="1" x14ac:dyDescent="0.3">
      <c r="A2300" s="22"/>
      <c r="B2300" s="27" t="s">
        <v>21</v>
      </c>
      <c r="C2300" s="27">
        <v>1185732</v>
      </c>
      <c r="D2300" s="28">
        <v>44506</v>
      </c>
      <c r="E2300" s="27" t="s">
        <v>53</v>
      </c>
      <c r="F2300" s="27" t="s">
        <v>93</v>
      </c>
      <c r="G2300" s="27" t="s">
        <v>94</v>
      </c>
      <c r="H2300" s="27" t="s">
        <v>26</v>
      </c>
      <c r="I2300" s="29">
        <v>0.45000000000000012</v>
      </c>
      <c r="J2300" s="30">
        <v>6950</v>
      </c>
      <c r="K2300" s="31">
        <f t="shared" si="16"/>
        <v>3127.5000000000009</v>
      </c>
      <c r="L2300" s="31">
        <f t="shared" si="17"/>
        <v>781.87500000000023</v>
      </c>
      <c r="M2300" s="32">
        <v>0.25</v>
      </c>
      <c r="O2300" s="37"/>
      <c r="P2300" s="35"/>
      <c r="Q2300" s="33"/>
      <c r="R2300" s="34"/>
    </row>
    <row r="2301" spans="1:18" ht="15.75" customHeight="1" x14ac:dyDescent="0.3">
      <c r="A2301" s="22"/>
      <c r="B2301" s="27" t="s">
        <v>21</v>
      </c>
      <c r="C2301" s="27">
        <v>1185732</v>
      </c>
      <c r="D2301" s="28">
        <v>44506</v>
      </c>
      <c r="E2301" s="27" t="s">
        <v>53</v>
      </c>
      <c r="F2301" s="27" t="s">
        <v>93</v>
      </c>
      <c r="G2301" s="27" t="s">
        <v>94</v>
      </c>
      <c r="H2301" s="27" t="s">
        <v>27</v>
      </c>
      <c r="I2301" s="29">
        <v>0.55000000000000016</v>
      </c>
      <c r="J2301" s="30">
        <v>7500</v>
      </c>
      <c r="K2301" s="31">
        <f t="shared" ref="K2301:K2555" si="18">I2301*J2301</f>
        <v>4125.0000000000009</v>
      </c>
      <c r="L2301" s="31">
        <f t="shared" ref="L2301:L2555" si="19">K2301*M2301</f>
        <v>1237.5000000000002</v>
      </c>
      <c r="M2301" s="32">
        <v>0.3</v>
      </c>
      <c r="O2301" s="37"/>
      <c r="P2301" s="35"/>
      <c r="Q2301" s="33"/>
      <c r="R2301" s="34"/>
    </row>
    <row r="2302" spans="1:18" ht="15.75" customHeight="1" x14ac:dyDescent="0.3">
      <c r="A2302" s="22"/>
      <c r="B2302" s="27" t="s">
        <v>21</v>
      </c>
      <c r="C2302" s="27">
        <v>1185732</v>
      </c>
      <c r="D2302" s="28">
        <v>44506</v>
      </c>
      <c r="E2302" s="27" t="s">
        <v>53</v>
      </c>
      <c r="F2302" s="27" t="s">
        <v>93</v>
      </c>
      <c r="G2302" s="27" t="s">
        <v>94</v>
      </c>
      <c r="H2302" s="27" t="s">
        <v>28</v>
      </c>
      <c r="I2302" s="29">
        <v>0.70000000000000007</v>
      </c>
      <c r="J2302" s="30">
        <v>7250</v>
      </c>
      <c r="K2302" s="31">
        <f t="shared" si="18"/>
        <v>5075.0000000000009</v>
      </c>
      <c r="L2302" s="31">
        <f t="shared" si="19"/>
        <v>1776.2500000000002</v>
      </c>
      <c r="M2302" s="32">
        <v>0.35</v>
      </c>
      <c r="O2302" s="37"/>
      <c r="P2302" s="35"/>
      <c r="Q2302" s="33"/>
      <c r="R2302" s="34"/>
    </row>
    <row r="2303" spans="1:18" ht="15.75" customHeight="1" x14ac:dyDescent="0.3">
      <c r="A2303" s="22"/>
      <c r="B2303" s="27" t="s">
        <v>21</v>
      </c>
      <c r="C2303" s="27">
        <v>1185732</v>
      </c>
      <c r="D2303" s="28">
        <v>44506</v>
      </c>
      <c r="E2303" s="27" t="s">
        <v>53</v>
      </c>
      <c r="F2303" s="27" t="s">
        <v>93</v>
      </c>
      <c r="G2303" s="27" t="s">
        <v>94</v>
      </c>
      <c r="H2303" s="27" t="s">
        <v>29</v>
      </c>
      <c r="I2303" s="29">
        <v>0.75</v>
      </c>
      <c r="J2303" s="30">
        <v>8250</v>
      </c>
      <c r="K2303" s="31">
        <f t="shared" si="18"/>
        <v>6187.5</v>
      </c>
      <c r="L2303" s="31">
        <f t="shared" si="19"/>
        <v>3093.75</v>
      </c>
      <c r="M2303" s="32">
        <v>0.5</v>
      </c>
      <c r="O2303" s="37"/>
      <c r="P2303" s="35"/>
      <c r="Q2303" s="33"/>
      <c r="R2303" s="34"/>
    </row>
    <row r="2304" spans="1:18" ht="15.75" customHeight="1" x14ac:dyDescent="0.3">
      <c r="A2304" s="22"/>
      <c r="B2304" s="27" t="s">
        <v>21</v>
      </c>
      <c r="C2304" s="27">
        <v>1185732</v>
      </c>
      <c r="D2304" s="28">
        <v>44535</v>
      </c>
      <c r="E2304" s="27" t="s">
        <v>53</v>
      </c>
      <c r="F2304" s="27" t="s">
        <v>93</v>
      </c>
      <c r="G2304" s="27" t="s">
        <v>94</v>
      </c>
      <c r="H2304" s="27" t="s">
        <v>24</v>
      </c>
      <c r="I2304" s="29">
        <v>0.70000000000000007</v>
      </c>
      <c r="J2304" s="30">
        <v>10750</v>
      </c>
      <c r="K2304" s="31">
        <f t="shared" si="18"/>
        <v>7525.0000000000009</v>
      </c>
      <c r="L2304" s="31">
        <f t="shared" si="19"/>
        <v>3386.2500000000005</v>
      </c>
      <c r="M2304" s="32">
        <v>0.45</v>
      </c>
      <c r="O2304" s="37"/>
      <c r="P2304" s="35"/>
      <c r="Q2304" s="33"/>
      <c r="R2304" s="34"/>
    </row>
    <row r="2305" spans="1:18" ht="15.75" customHeight="1" x14ac:dyDescent="0.3">
      <c r="A2305" s="22"/>
      <c r="B2305" s="27" t="s">
        <v>21</v>
      </c>
      <c r="C2305" s="27">
        <v>1185732</v>
      </c>
      <c r="D2305" s="28">
        <v>44535</v>
      </c>
      <c r="E2305" s="27" t="s">
        <v>53</v>
      </c>
      <c r="F2305" s="27" t="s">
        <v>93</v>
      </c>
      <c r="G2305" s="27" t="s">
        <v>94</v>
      </c>
      <c r="H2305" s="27" t="s">
        <v>25</v>
      </c>
      <c r="I2305" s="29">
        <v>0.60000000000000009</v>
      </c>
      <c r="J2305" s="30">
        <v>8750</v>
      </c>
      <c r="K2305" s="31">
        <f t="shared" si="18"/>
        <v>5250.0000000000009</v>
      </c>
      <c r="L2305" s="31">
        <f t="shared" si="19"/>
        <v>1837.5000000000002</v>
      </c>
      <c r="M2305" s="32">
        <v>0.35</v>
      </c>
      <c r="O2305" s="37"/>
      <c r="P2305" s="35"/>
      <c r="Q2305" s="33"/>
      <c r="R2305" s="34"/>
    </row>
    <row r="2306" spans="1:18" ht="15.75" customHeight="1" x14ac:dyDescent="0.3">
      <c r="A2306" s="22"/>
      <c r="B2306" s="27" t="s">
        <v>21</v>
      </c>
      <c r="C2306" s="27">
        <v>1185732</v>
      </c>
      <c r="D2306" s="28">
        <v>44535</v>
      </c>
      <c r="E2306" s="27" t="s">
        <v>53</v>
      </c>
      <c r="F2306" s="27" t="s">
        <v>93</v>
      </c>
      <c r="G2306" s="27" t="s">
        <v>94</v>
      </c>
      <c r="H2306" s="27" t="s">
        <v>26</v>
      </c>
      <c r="I2306" s="29">
        <v>0.60000000000000009</v>
      </c>
      <c r="J2306" s="30">
        <v>8250</v>
      </c>
      <c r="K2306" s="31">
        <f t="shared" si="18"/>
        <v>4950.0000000000009</v>
      </c>
      <c r="L2306" s="31">
        <f t="shared" si="19"/>
        <v>1237.5000000000002</v>
      </c>
      <c r="M2306" s="32">
        <v>0.25</v>
      </c>
      <c r="O2306" s="37"/>
      <c r="P2306" s="35"/>
      <c r="Q2306" s="33"/>
      <c r="R2306" s="34"/>
    </row>
    <row r="2307" spans="1:18" ht="15.75" customHeight="1" x14ac:dyDescent="0.3">
      <c r="A2307" s="22"/>
      <c r="B2307" s="27" t="s">
        <v>21</v>
      </c>
      <c r="C2307" s="27">
        <v>1185732</v>
      </c>
      <c r="D2307" s="28">
        <v>44535</v>
      </c>
      <c r="E2307" s="27" t="s">
        <v>53</v>
      </c>
      <c r="F2307" s="27" t="s">
        <v>93</v>
      </c>
      <c r="G2307" s="27" t="s">
        <v>94</v>
      </c>
      <c r="H2307" s="27" t="s">
        <v>27</v>
      </c>
      <c r="I2307" s="29">
        <v>0.60000000000000009</v>
      </c>
      <c r="J2307" s="30">
        <v>7750</v>
      </c>
      <c r="K2307" s="31">
        <f t="shared" si="18"/>
        <v>4650.0000000000009</v>
      </c>
      <c r="L2307" s="31">
        <f t="shared" si="19"/>
        <v>1395.0000000000002</v>
      </c>
      <c r="M2307" s="32">
        <v>0.3</v>
      </c>
      <c r="O2307" s="37"/>
      <c r="P2307" s="35"/>
      <c r="Q2307" s="33"/>
      <c r="R2307" s="34"/>
    </row>
    <row r="2308" spans="1:18" ht="15.75" customHeight="1" x14ac:dyDescent="0.3">
      <c r="A2308" s="22"/>
      <c r="B2308" s="27" t="s">
        <v>21</v>
      </c>
      <c r="C2308" s="27">
        <v>1185732</v>
      </c>
      <c r="D2308" s="28">
        <v>44535</v>
      </c>
      <c r="E2308" s="27" t="s">
        <v>53</v>
      </c>
      <c r="F2308" s="27" t="s">
        <v>93</v>
      </c>
      <c r="G2308" s="27" t="s">
        <v>94</v>
      </c>
      <c r="H2308" s="27" t="s">
        <v>28</v>
      </c>
      <c r="I2308" s="29">
        <v>0.70000000000000007</v>
      </c>
      <c r="J2308" s="30">
        <v>7750</v>
      </c>
      <c r="K2308" s="31">
        <f t="shared" si="18"/>
        <v>5425.0000000000009</v>
      </c>
      <c r="L2308" s="31">
        <f t="shared" si="19"/>
        <v>1898.7500000000002</v>
      </c>
      <c r="M2308" s="32">
        <v>0.35</v>
      </c>
      <c r="O2308" s="37"/>
      <c r="P2308" s="35"/>
      <c r="Q2308" s="33"/>
      <c r="R2308" s="34"/>
    </row>
    <row r="2309" spans="1:18" ht="15.75" customHeight="1" x14ac:dyDescent="0.3">
      <c r="A2309" s="22"/>
      <c r="B2309" s="27" t="s">
        <v>21</v>
      </c>
      <c r="C2309" s="27">
        <v>1185732</v>
      </c>
      <c r="D2309" s="28">
        <v>44535</v>
      </c>
      <c r="E2309" s="27" t="s">
        <v>53</v>
      </c>
      <c r="F2309" s="27" t="s">
        <v>93</v>
      </c>
      <c r="G2309" s="27" t="s">
        <v>94</v>
      </c>
      <c r="H2309" s="27" t="s">
        <v>29</v>
      </c>
      <c r="I2309" s="29">
        <v>0.75</v>
      </c>
      <c r="J2309" s="30">
        <v>8750</v>
      </c>
      <c r="K2309" s="31">
        <f t="shared" si="18"/>
        <v>6562.5</v>
      </c>
      <c r="L2309" s="31">
        <f t="shared" si="19"/>
        <v>3281.25</v>
      </c>
      <c r="M2309" s="32">
        <v>0.5</v>
      </c>
      <c r="O2309" s="37"/>
      <c r="P2309" s="35"/>
      <c r="Q2309" s="33"/>
      <c r="R2309" s="34"/>
    </row>
    <row r="2310" spans="1:18" ht="15.75" customHeight="1" x14ac:dyDescent="0.3">
      <c r="A2310" s="22" t="s">
        <v>46</v>
      </c>
      <c r="B2310" s="27" t="s">
        <v>21</v>
      </c>
      <c r="C2310" s="27">
        <v>1185732</v>
      </c>
      <c r="D2310" s="28">
        <v>44202</v>
      </c>
      <c r="E2310" s="27" t="s">
        <v>53</v>
      </c>
      <c r="F2310" s="27" t="s">
        <v>95</v>
      </c>
      <c r="G2310" s="27" t="s">
        <v>96</v>
      </c>
      <c r="H2310" s="27" t="s">
        <v>24</v>
      </c>
      <c r="I2310" s="29">
        <v>0.35000000000000003</v>
      </c>
      <c r="J2310" s="30">
        <v>9250</v>
      </c>
      <c r="K2310" s="31">
        <f t="shared" si="18"/>
        <v>3237.5000000000005</v>
      </c>
      <c r="L2310" s="31">
        <f t="shared" si="19"/>
        <v>1295.0000000000002</v>
      </c>
      <c r="M2310" s="32">
        <v>0.4</v>
      </c>
      <c r="O2310" s="37"/>
      <c r="P2310" s="35"/>
      <c r="Q2310" s="33"/>
      <c r="R2310" s="34"/>
    </row>
    <row r="2311" spans="1:18" ht="15.75" customHeight="1" x14ac:dyDescent="0.3">
      <c r="A2311" s="22"/>
      <c r="B2311" s="27" t="s">
        <v>21</v>
      </c>
      <c r="C2311" s="27">
        <v>1185732</v>
      </c>
      <c r="D2311" s="28">
        <v>44202</v>
      </c>
      <c r="E2311" s="27" t="s">
        <v>53</v>
      </c>
      <c r="F2311" s="27" t="s">
        <v>95</v>
      </c>
      <c r="G2311" s="27" t="s">
        <v>96</v>
      </c>
      <c r="H2311" s="27" t="s">
        <v>25</v>
      </c>
      <c r="I2311" s="29">
        <v>0.35000000000000003</v>
      </c>
      <c r="J2311" s="30">
        <v>7250</v>
      </c>
      <c r="K2311" s="31">
        <f t="shared" si="18"/>
        <v>2537.5000000000005</v>
      </c>
      <c r="L2311" s="31">
        <f t="shared" si="19"/>
        <v>888.12500000000011</v>
      </c>
      <c r="M2311" s="32">
        <v>0.35</v>
      </c>
      <c r="O2311" s="37"/>
      <c r="P2311" s="35"/>
      <c r="Q2311" s="33"/>
      <c r="R2311" s="34"/>
    </row>
    <row r="2312" spans="1:18" ht="15.75" customHeight="1" x14ac:dyDescent="0.3">
      <c r="A2312" s="22"/>
      <c r="B2312" s="27" t="s">
        <v>21</v>
      </c>
      <c r="C2312" s="27">
        <v>1185732</v>
      </c>
      <c r="D2312" s="28">
        <v>44202</v>
      </c>
      <c r="E2312" s="27" t="s">
        <v>53</v>
      </c>
      <c r="F2312" s="27" t="s">
        <v>95</v>
      </c>
      <c r="G2312" s="27" t="s">
        <v>96</v>
      </c>
      <c r="H2312" s="27" t="s">
        <v>26</v>
      </c>
      <c r="I2312" s="29">
        <v>0.25000000000000006</v>
      </c>
      <c r="J2312" s="30">
        <v>7250</v>
      </c>
      <c r="K2312" s="31">
        <f t="shared" si="18"/>
        <v>1812.5000000000005</v>
      </c>
      <c r="L2312" s="31">
        <f t="shared" si="19"/>
        <v>725.00000000000023</v>
      </c>
      <c r="M2312" s="32">
        <v>0.4</v>
      </c>
      <c r="O2312" s="37"/>
      <c r="P2312" s="35"/>
      <c r="Q2312" s="33"/>
      <c r="R2312" s="34"/>
    </row>
    <row r="2313" spans="1:18" ht="15.75" customHeight="1" x14ac:dyDescent="0.3">
      <c r="A2313" s="22"/>
      <c r="B2313" s="27" t="s">
        <v>21</v>
      </c>
      <c r="C2313" s="27">
        <v>1185732</v>
      </c>
      <c r="D2313" s="28">
        <v>44202</v>
      </c>
      <c r="E2313" s="27" t="s">
        <v>53</v>
      </c>
      <c r="F2313" s="27" t="s">
        <v>95</v>
      </c>
      <c r="G2313" s="27" t="s">
        <v>96</v>
      </c>
      <c r="H2313" s="27" t="s">
        <v>27</v>
      </c>
      <c r="I2313" s="29">
        <v>0.3</v>
      </c>
      <c r="J2313" s="30">
        <v>5750</v>
      </c>
      <c r="K2313" s="31">
        <f t="shared" si="18"/>
        <v>1725</v>
      </c>
      <c r="L2313" s="31">
        <f t="shared" si="19"/>
        <v>690</v>
      </c>
      <c r="M2313" s="32">
        <v>0.4</v>
      </c>
      <c r="O2313" s="37"/>
      <c r="P2313" s="35"/>
      <c r="Q2313" s="33"/>
      <c r="R2313" s="34"/>
    </row>
    <row r="2314" spans="1:18" ht="15.75" customHeight="1" x14ac:dyDescent="0.3">
      <c r="A2314" s="22"/>
      <c r="B2314" s="27" t="s">
        <v>21</v>
      </c>
      <c r="C2314" s="27">
        <v>1185732</v>
      </c>
      <c r="D2314" s="28">
        <v>44202</v>
      </c>
      <c r="E2314" s="27" t="s">
        <v>53</v>
      </c>
      <c r="F2314" s="27" t="s">
        <v>95</v>
      </c>
      <c r="G2314" s="27" t="s">
        <v>96</v>
      </c>
      <c r="H2314" s="27" t="s">
        <v>28</v>
      </c>
      <c r="I2314" s="29">
        <v>0.45</v>
      </c>
      <c r="J2314" s="30">
        <v>6250</v>
      </c>
      <c r="K2314" s="31">
        <f t="shared" si="18"/>
        <v>2812.5</v>
      </c>
      <c r="L2314" s="31">
        <f t="shared" si="19"/>
        <v>984.37499999999989</v>
      </c>
      <c r="M2314" s="32">
        <v>0.35</v>
      </c>
      <c r="O2314" s="37"/>
      <c r="P2314" s="35"/>
      <c r="Q2314" s="33"/>
      <c r="R2314" s="34"/>
    </row>
    <row r="2315" spans="1:18" ht="15.75" customHeight="1" x14ac:dyDescent="0.3">
      <c r="A2315" s="22"/>
      <c r="B2315" s="27" t="s">
        <v>21</v>
      </c>
      <c r="C2315" s="27">
        <v>1185732</v>
      </c>
      <c r="D2315" s="28">
        <v>44202</v>
      </c>
      <c r="E2315" s="27" t="s">
        <v>53</v>
      </c>
      <c r="F2315" s="27" t="s">
        <v>95</v>
      </c>
      <c r="G2315" s="27" t="s">
        <v>96</v>
      </c>
      <c r="H2315" s="27" t="s">
        <v>29</v>
      </c>
      <c r="I2315" s="29">
        <v>0.35000000000000003</v>
      </c>
      <c r="J2315" s="30">
        <v>7250</v>
      </c>
      <c r="K2315" s="31">
        <f t="shared" si="18"/>
        <v>2537.5000000000005</v>
      </c>
      <c r="L2315" s="31">
        <f t="shared" si="19"/>
        <v>1268.7500000000002</v>
      </c>
      <c r="M2315" s="32">
        <v>0.5</v>
      </c>
      <c r="O2315" s="37"/>
      <c r="P2315" s="35"/>
      <c r="Q2315" s="33"/>
      <c r="R2315" s="34"/>
    </row>
    <row r="2316" spans="1:18" ht="15.75" customHeight="1" x14ac:dyDescent="0.3">
      <c r="A2316" s="22"/>
      <c r="B2316" s="27" t="s">
        <v>21</v>
      </c>
      <c r="C2316" s="27">
        <v>1185732</v>
      </c>
      <c r="D2316" s="28">
        <v>44231</v>
      </c>
      <c r="E2316" s="27" t="s">
        <v>53</v>
      </c>
      <c r="F2316" s="27" t="s">
        <v>95</v>
      </c>
      <c r="G2316" s="27" t="s">
        <v>96</v>
      </c>
      <c r="H2316" s="27" t="s">
        <v>24</v>
      </c>
      <c r="I2316" s="29">
        <v>0.35000000000000003</v>
      </c>
      <c r="J2316" s="30">
        <v>9750</v>
      </c>
      <c r="K2316" s="31">
        <f t="shared" si="18"/>
        <v>3412.5000000000005</v>
      </c>
      <c r="L2316" s="31">
        <f t="shared" si="19"/>
        <v>1365.0000000000002</v>
      </c>
      <c r="M2316" s="32">
        <v>0.4</v>
      </c>
      <c r="O2316" s="37"/>
      <c r="P2316" s="35"/>
      <c r="Q2316" s="33"/>
      <c r="R2316" s="34"/>
    </row>
    <row r="2317" spans="1:18" ht="15.75" customHeight="1" x14ac:dyDescent="0.3">
      <c r="A2317" s="22"/>
      <c r="B2317" s="27" t="s">
        <v>21</v>
      </c>
      <c r="C2317" s="27">
        <v>1185732</v>
      </c>
      <c r="D2317" s="28">
        <v>44231</v>
      </c>
      <c r="E2317" s="27" t="s">
        <v>53</v>
      </c>
      <c r="F2317" s="27" t="s">
        <v>95</v>
      </c>
      <c r="G2317" s="27" t="s">
        <v>96</v>
      </c>
      <c r="H2317" s="27" t="s">
        <v>25</v>
      </c>
      <c r="I2317" s="29">
        <v>0.35000000000000003</v>
      </c>
      <c r="J2317" s="30">
        <v>6250</v>
      </c>
      <c r="K2317" s="31">
        <f t="shared" si="18"/>
        <v>2187.5</v>
      </c>
      <c r="L2317" s="31">
        <f t="shared" si="19"/>
        <v>765.625</v>
      </c>
      <c r="M2317" s="32">
        <v>0.35</v>
      </c>
      <c r="O2317" s="37"/>
      <c r="P2317" s="35"/>
      <c r="Q2317" s="33"/>
      <c r="R2317" s="34"/>
    </row>
    <row r="2318" spans="1:18" ht="15.75" customHeight="1" x14ac:dyDescent="0.3">
      <c r="A2318" s="22"/>
      <c r="B2318" s="27" t="s">
        <v>21</v>
      </c>
      <c r="C2318" s="27">
        <v>1185732</v>
      </c>
      <c r="D2318" s="28">
        <v>44231</v>
      </c>
      <c r="E2318" s="27" t="s">
        <v>53</v>
      </c>
      <c r="F2318" s="27" t="s">
        <v>95</v>
      </c>
      <c r="G2318" s="27" t="s">
        <v>96</v>
      </c>
      <c r="H2318" s="27" t="s">
        <v>26</v>
      </c>
      <c r="I2318" s="29">
        <v>0.25000000000000006</v>
      </c>
      <c r="J2318" s="30">
        <v>6750</v>
      </c>
      <c r="K2318" s="31">
        <f t="shared" si="18"/>
        <v>1687.5000000000005</v>
      </c>
      <c r="L2318" s="31">
        <f t="shared" si="19"/>
        <v>675.00000000000023</v>
      </c>
      <c r="M2318" s="32">
        <v>0.4</v>
      </c>
      <c r="O2318" s="37"/>
      <c r="P2318" s="35"/>
      <c r="Q2318" s="33"/>
      <c r="R2318" s="34"/>
    </row>
    <row r="2319" spans="1:18" ht="15.75" customHeight="1" x14ac:dyDescent="0.3">
      <c r="A2319" s="22"/>
      <c r="B2319" s="27" t="s">
        <v>21</v>
      </c>
      <c r="C2319" s="27">
        <v>1185732</v>
      </c>
      <c r="D2319" s="28">
        <v>44231</v>
      </c>
      <c r="E2319" s="27" t="s">
        <v>53</v>
      </c>
      <c r="F2319" s="27" t="s">
        <v>95</v>
      </c>
      <c r="G2319" s="27" t="s">
        <v>96</v>
      </c>
      <c r="H2319" s="27" t="s">
        <v>27</v>
      </c>
      <c r="I2319" s="29">
        <v>0.3</v>
      </c>
      <c r="J2319" s="30">
        <v>5250</v>
      </c>
      <c r="K2319" s="31">
        <f t="shared" si="18"/>
        <v>1575</v>
      </c>
      <c r="L2319" s="31">
        <f t="shared" si="19"/>
        <v>630</v>
      </c>
      <c r="M2319" s="32">
        <v>0.4</v>
      </c>
      <c r="O2319" s="37"/>
      <c r="P2319" s="35"/>
      <c r="Q2319" s="33"/>
      <c r="R2319" s="34"/>
    </row>
    <row r="2320" spans="1:18" ht="15.75" customHeight="1" x14ac:dyDescent="0.3">
      <c r="A2320" s="22"/>
      <c r="B2320" s="27" t="s">
        <v>21</v>
      </c>
      <c r="C2320" s="27">
        <v>1185732</v>
      </c>
      <c r="D2320" s="28">
        <v>44231</v>
      </c>
      <c r="E2320" s="27" t="s">
        <v>53</v>
      </c>
      <c r="F2320" s="27" t="s">
        <v>95</v>
      </c>
      <c r="G2320" s="27" t="s">
        <v>96</v>
      </c>
      <c r="H2320" s="27" t="s">
        <v>28</v>
      </c>
      <c r="I2320" s="29">
        <v>0.45</v>
      </c>
      <c r="J2320" s="30">
        <v>6000</v>
      </c>
      <c r="K2320" s="31">
        <f t="shared" si="18"/>
        <v>2700</v>
      </c>
      <c r="L2320" s="31">
        <f t="shared" si="19"/>
        <v>944.99999999999989</v>
      </c>
      <c r="M2320" s="32">
        <v>0.35</v>
      </c>
      <c r="O2320" s="37"/>
      <c r="P2320" s="35"/>
      <c r="Q2320" s="33"/>
      <c r="R2320" s="34"/>
    </row>
    <row r="2321" spans="1:18" ht="15.75" customHeight="1" x14ac:dyDescent="0.3">
      <c r="A2321" s="22"/>
      <c r="B2321" s="27" t="s">
        <v>21</v>
      </c>
      <c r="C2321" s="27">
        <v>1185732</v>
      </c>
      <c r="D2321" s="28">
        <v>44231</v>
      </c>
      <c r="E2321" s="27" t="s">
        <v>53</v>
      </c>
      <c r="F2321" s="27" t="s">
        <v>95</v>
      </c>
      <c r="G2321" s="27" t="s">
        <v>96</v>
      </c>
      <c r="H2321" s="27" t="s">
        <v>29</v>
      </c>
      <c r="I2321" s="29">
        <v>0.3</v>
      </c>
      <c r="J2321" s="30">
        <v>7000</v>
      </c>
      <c r="K2321" s="31">
        <f t="shared" si="18"/>
        <v>2100</v>
      </c>
      <c r="L2321" s="31">
        <f t="shared" si="19"/>
        <v>1050</v>
      </c>
      <c r="M2321" s="32">
        <v>0.5</v>
      </c>
      <c r="O2321" s="37"/>
      <c r="P2321" s="35"/>
      <c r="Q2321" s="33"/>
      <c r="R2321" s="34"/>
    </row>
    <row r="2322" spans="1:18" ht="15.75" customHeight="1" x14ac:dyDescent="0.3">
      <c r="A2322" s="22"/>
      <c r="B2322" s="27" t="s">
        <v>21</v>
      </c>
      <c r="C2322" s="27">
        <v>1185732</v>
      </c>
      <c r="D2322" s="28">
        <v>44257</v>
      </c>
      <c r="E2322" s="27" t="s">
        <v>53</v>
      </c>
      <c r="F2322" s="27" t="s">
        <v>95</v>
      </c>
      <c r="G2322" s="27" t="s">
        <v>96</v>
      </c>
      <c r="H2322" s="27" t="s">
        <v>24</v>
      </c>
      <c r="I2322" s="29">
        <v>0.3</v>
      </c>
      <c r="J2322" s="30">
        <v>9200</v>
      </c>
      <c r="K2322" s="31">
        <f t="shared" si="18"/>
        <v>2760</v>
      </c>
      <c r="L2322" s="31">
        <f t="shared" si="19"/>
        <v>1104</v>
      </c>
      <c r="M2322" s="32">
        <v>0.4</v>
      </c>
      <c r="O2322" s="37"/>
      <c r="P2322" s="35"/>
      <c r="Q2322" s="33"/>
      <c r="R2322" s="34"/>
    </row>
    <row r="2323" spans="1:18" ht="15.75" customHeight="1" x14ac:dyDescent="0.3">
      <c r="A2323" s="22"/>
      <c r="B2323" s="27" t="s">
        <v>21</v>
      </c>
      <c r="C2323" s="27">
        <v>1185732</v>
      </c>
      <c r="D2323" s="28">
        <v>44257</v>
      </c>
      <c r="E2323" s="27" t="s">
        <v>53</v>
      </c>
      <c r="F2323" s="27" t="s">
        <v>95</v>
      </c>
      <c r="G2323" s="27" t="s">
        <v>96</v>
      </c>
      <c r="H2323" s="27" t="s">
        <v>25</v>
      </c>
      <c r="I2323" s="29">
        <v>0.3</v>
      </c>
      <c r="J2323" s="30">
        <v>6000</v>
      </c>
      <c r="K2323" s="31">
        <f t="shared" si="18"/>
        <v>1800</v>
      </c>
      <c r="L2323" s="31">
        <f t="shared" si="19"/>
        <v>630</v>
      </c>
      <c r="M2323" s="32">
        <v>0.35</v>
      </c>
      <c r="O2323" s="37"/>
      <c r="P2323" s="35"/>
      <c r="Q2323" s="33"/>
      <c r="R2323" s="34"/>
    </row>
    <row r="2324" spans="1:18" ht="15.75" customHeight="1" x14ac:dyDescent="0.3">
      <c r="A2324" s="22"/>
      <c r="B2324" s="27" t="s">
        <v>21</v>
      </c>
      <c r="C2324" s="27">
        <v>1185732</v>
      </c>
      <c r="D2324" s="28">
        <v>44257</v>
      </c>
      <c r="E2324" s="27" t="s">
        <v>53</v>
      </c>
      <c r="F2324" s="27" t="s">
        <v>95</v>
      </c>
      <c r="G2324" s="27" t="s">
        <v>96</v>
      </c>
      <c r="H2324" s="27" t="s">
        <v>26</v>
      </c>
      <c r="I2324" s="29">
        <v>0.2</v>
      </c>
      <c r="J2324" s="30">
        <v>6250</v>
      </c>
      <c r="K2324" s="31">
        <f t="shared" si="18"/>
        <v>1250</v>
      </c>
      <c r="L2324" s="31">
        <f t="shared" si="19"/>
        <v>500</v>
      </c>
      <c r="M2324" s="32">
        <v>0.4</v>
      </c>
      <c r="O2324" s="37"/>
      <c r="P2324" s="35"/>
      <c r="Q2324" s="33"/>
      <c r="R2324" s="34"/>
    </row>
    <row r="2325" spans="1:18" ht="15.75" customHeight="1" x14ac:dyDescent="0.3">
      <c r="A2325" s="22"/>
      <c r="B2325" s="27" t="s">
        <v>21</v>
      </c>
      <c r="C2325" s="27">
        <v>1185732</v>
      </c>
      <c r="D2325" s="28">
        <v>44257</v>
      </c>
      <c r="E2325" s="27" t="s">
        <v>53</v>
      </c>
      <c r="F2325" s="27" t="s">
        <v>95</v>
      </c>
      <c r="G2325" s="27" t="s">
        <v>96</v>
      </c>
      <c r="H2325" s="27" t="s">
        <v>27</v>
      </c>
      <c r="I2325" s="29">
        <v>0.24999999999999994</v>
      </c>
      <c r="J2325" s="30">
        <v>4750</v>
      </c>
      <c r="K2325" s="31">
        <f t="shared" si="18"/>
        <v>1187.4999999999998</v>
      </c>
      <c r="L2325" s="31">
        <f t="shared" si="19"/>
        <v>474.99999999999994</v>
      </c>
      <c r="M2325" s="32">
        <v>0.4</v>
      </c>
      <c r="O2325" s="37"/>
      <c r="P2325" s="35"/>
      <c r="Q2325" s="33"/>
      <c r="R2325" s="34"/>
    </row>
    <row r="2326" spans="1:18" ht="15.75" customHeight="1" x14ac:dyDescent="0.3">
      <c r="A2326" s="22"/>
      <c r="B2326" s="27" t="s">
        <v>21</v>
      </c>
      <c r="C2326" s="27">
        <v>1185732</v>
      </c>
      <c r="D2326" s="28">
        <v>44257</v>
      </c>
      <c r="E2326" s="27" t="s">
        <v>53</v>
      </c>
      <c r="F2326" s="27" t="s">
        <v>95</v>
      </c>
      <c r="G2326" s="27" t="s">
        <v>96</v>
      </c>
      <c r="H2326" s="27" t="s">
        <v>28</v>
      </c>
      <c r="I2326" s="29">
        <v>0.40000000000000008</v>
      </c>
      <c r="J2326" s="30">
        <v>5250</v>
      </c>
      <c r="K2326" s="31">
        <f t="shared" si="18"/>
        <v>2100.0000000000005</v>
      </c>
      <c r="L2326" s="31">
        <f t="shared" si="19"/>
        <v>735.00000000000011</v>
      </c>
      <c r="M2326" s="32">
        <v>0.35</v>
      </c>
      <c r="O2326" s="37"/>
      <c r="P2326" s="35"/>
      <c r="Q2326" s="33"/>
      <c r="R2326" s="34"/>
    </row>
    <row r="2327" spans="1:18" ht="15.75" customHeight="1" x14ac:dyDescent="0.3">
      <c r="A2327" s="22"/>
      <c r="B2327" s="27" t="s">
        <v>21</v>
      </c>
      <c r="C2327" s="27">
        <v>1185732</v>
      </c>
      <c r="D2327" s="28">
        <v>44257</v>
      </c>
      <c r="E2327" s="27" t="s">
        <v>53</v>
      </c>
      <c r="F2327" s="27" t="s">
        <v>95</v>
      </c>
      <c r="G2327" s="27" t="s">
        <v>96</v>
      </c>
      <c r="H2327" s="27" t="s">
        <v>29</v>
      </c>
      <c r="I2327" s="29">
        <v>0.3</v>
      </c>
      <c r="J2327" s="30">
        <v>6250</v>
      </c>
      <c r="K2327" s="31">
        <f t="shared" si="18"/>
        <v>1875</v>
      </c>
      <c r="L2327" s="31">
        <f t="shared" si="19"/>
        <v>937.5</v>
      </c>
      <c r="M2327" s="32">
        <v>0.5</v>
      </c>
      <c r="O2327" s="37"/>
      <c r="P2327" s="35"/>
      <c r="Q2327" s="33"/>
      <c r="R2327" s="34"/>
    </row>
    <row r="2328" spans="1:18" ht="15.75" customHeight="1" x14ac:dyDescent="0.3">
      <c r="A2328" s="22"/>
      <c r="B2328" s="27" t="s">
        <v>21</v>
      </c>
      <c r="C2328" s="27">
        <v>1185732</v>
      </c>
      <c r="D2328" s="28">
        <v>44289</v>
      </c>
      <c r="E2328" s="27" t="s">
        <v>53</v>
      </c>
      <c r="F2328" s="27" t="s">
        <v>95</v>
      </c>
      <c r="G2328" s="27" t="s">
        <v>96</v>
      </c>
      <c r="H2328" s="27" t="s">
        <v>24</v>
      </c>
      <c r="I2328" s="29">
        <v>0.3</v>
      </c>
      <c r="J2328" s="30">
        <v>8750</v>
      </c>
      <c r="K2328" s="31">
        <f t="shared" si="18"/>
        <v>2625</v>
      </c>
      <c r="L2328" s="31">
        <f t="shared" si="19"/>
        <v>1050</v>
      </c>
      <c r="M2328" s="32">
        <v>0.4</v>
      </c>
      <c r="O2328" s="37"/>
      <c r="P2328" s="35"/>
      <c r="Q2328" s="33"/>
      <c r="R2328" s="34"/>
    </row>
    <row r="2329" spans="1:18" ht="15.75" customHeight="1" x14ac:dyDescent="0.3">
      <c r="A2329" s="22"/>
      <c r="B2329" s="27" t="s">
        <v>21</v>
      </c>
      <c r="C2329" s="27">
        <v>1185732</v>
      </c>
      <c r="D2329" s="28">
        <v>44289</v>
      </c>
      <c r="E2329" s="27" t="s">
        <v>53</v>
      </c>
      <c r="F2329" s="27" t="s">
        <v>95</v>
      </c>
      <c r="G2329" s="27" t="s">
        <v>96</v>
      </c>
      <c r="H2329" s="27" t="s">
        <v>25</v>
      </c>
      <c r="I2329" s="29">
        <v>0.3</v>
      </c>
      <c r="J2329" s="30">
        <v>5750</v>
      </c>
      <c r="K2329" s="31">
        <f t="shared" si="18"/>
        <v>1725</v>
      </c>
      <c r="L2329" s="31">
        <f t="shared" si="19"/>
        <v>603.75</v>
      </c>
      <c r="M2329" s="32">
        <v>0.35</v>
      </c>
      <c r="O2329" s="37"/>
      <c r="P2329" s="35"/>
      <c r="Q2329" s="33"/>
      <c r="R2329" s="34"/>
    </row>
    <row r="2330" spans="1:18" ht="15.75" customHeight="1" x14ac:dyDescent="0.3">
      <c r="A2330" s="22"/>
      <c r="B2330" s="27" t="s">
        <v>21</v>
      </c>
      <c r="C2330" s="27">
        <v>1185732</v>
      </c>
      <c r="D2330" s="28">
        <v>44289</v>
      </c>
      <c r="E2330" s="27" t="s">
        <v>53</v>
      </c>
      <c r="F2330" s="27" t="s">
        <v>95</v>
      </c>
      <c r="G2330" s="27" t="s">
        <v>96</v>
      </c>
      <c r="H2330" s="27" t="s">
        <v>26</v>
      </c>
      <c r="I2330" s="29">
        <v>0.2</v>
      </c>
      <c r="J2330" s="30">
        <v>5750</v>
      </c>
      <c r="K2330" s="31">
        <f t="shared" si="18"/>
        <v>1150</v>
      </c>
      <c r="L2330" s="31">
        <f t="shared" si="19"/>
        <v>460</v>
      </c>
      <c r="M2330" s="32">
        <v>0.4</v>
      </c>
      <c r="O2330" s="37"/>
      <c r="P2330" s="35"/>
      <c r="Q2330" s="33"/>
      <c r="R2330" s="34"/>
    </row>
    <row r="2331" spans="1:18" ht="15.75" customHeight="1" x14ac:dyDescent="0.3">
      <c r="A2331" s="22"/>
      <c r="B2331" s="27" t="s">
        <v>21</v>
      </c>
      <c r="C2331" s="27">
        <v>1185732</v>
      </c>
      <c r="D2331" s="28">
        <v>44289</v>
      </c>
      <c r="E2331" s="27" t="s">
        <v>53</v>
      </c>
      <c r="F2331" s="27" t="s">
        <v>95</v>
      </c>
      <c r="G2331" s="27" t="s">
        <v>96</v>
      </c>
      <c r="H2331" s="27" t="s">
        <v>27</v>
      </c>
      <c r="I2331" s="29">
        <v>0.24999999999999994</v>
      </c>
      <c r="J2331" s="30">
        <v>5000</v>
      </c>
      <c r="K2331" s="31">
        <f t="shared" si="18"/>
        <v>1249.9999999999998</v>
      </c>
      <c r="L2331" s="31">
        <f t="shared" si="19"/>
        <v>499.99999999999994</v>
      </c>
      <c r="M2331" s="32">
        <v>0.4</v>
      </c>
      <c r="O2331" s="37"/>
      <c r="P2331" s="35"/>
      <c r="Q2331" s="33"/>
      <c r="R2331" s="34"/>
    </row>
    <row r="2332" spans="1:18" ht="15.75" customHeight="1" x14ac:dyDescent="0.3">
      <c r="A2332" s="22"/>
      <c r="B2332" s="27" t="s">
        <v>21</v>
      </c>
      <c r="C2332" s="27">
        <v>1185732</v>
      </c>
      <c r="D2332" s="28">
        <v>44289</v>
      </c>
      <c r="E2332" s="27" t="s">
        <v>53</v>
      </c>
      <c r="F2332" s="27" t="s">
        <v>95</v>
      </c>
      <c r="G2332" s="27" t="s">
        <v>96</v>
      </c>
      <c r="H2332" s="27" t="s">
        <v>28</v>
      </c>
      <c r="I2332" s="29">
        <v>0.45</v>
      </c>
      <c r="J2332" s="30">
        <v>5250</v>
      </c>
      <c r="K2332" s="31">
        <f t="shared" si="18"/>
        <v>2362.5</v>
      </c>
      <c r="L2332" s="31">
        <f t="shared" si="19"/>
        <v>826.875</v>
      </c>
      <c r="M2332" s="32">
        <v>0.35</v>
      </c>
      <c r="O2332" s="37"/>
      <c r="P2332" s="35"/>
      <c r="Q2332" s="33"/>
      <c r="R2332" s="34"/>
    </row>
    <row r="2333" spans="1:18" ht="15.75" customHeight="1" x14ac:dyDescent="0.3">
      <c r="A2333" s="22"/>
      <c r="B2333" s="27" t="s">
        <v>21</v>
      </c>
      <c r="C2333" s="27">
        <v>1185732</v>
      </c>
      <c r="D2333" s="28">
        <v>44289</v>
      </c>
      <c r="E2333" s="27" t="s">
        <v>53</v>
      </c>
      <c r="F2333" s="27" t="s">
        <v>95</v>
      </c>
      <c r="G2333" s="27" t="s">
        <v>96</v>
      </c>
      <c r="H2333" s="27" t="s">
        <v>29</v>
      </c>
      <c r="I2333" s="29">
        <v>0.35000000000000003</v>
      </c>
      <c r="J2333" s="30">
        <v>6750</v>
      </c>
      <c r="K2333" s="31">
        <f t="shared" si="18"/>
        <v>2362.5</v>
      </c>
      <c r="L2333" s="31">
        <f t="shared" si="19"/>
        <v>1181.25</v>
      </c>
      <c r="M2333" s="32">
        <v>0.5</v>
      </c>
      <c r="O2333" s="37"/>
      <c r="P2333" s="35"/>
      <c r="Q2333" s="33"/>
      <c r="R2333" s="34"/>
    </row>
    <row r="2334" spans="1:18" ht="15.75" customHeight="1" x14ac:dyDescent="0.3">
      <c r="A2334" s="22"/>
      <c r="B2334" s="27" t="s">
        <v>21</v>
      </c>
      <c r="C2334" s="27">
        <v>1185732</v>
      </c>
      <c r="D2334" s="28">
        <v>44318</v>
      </c>
      <c r="E2334" s="27" t="s">
        <v>53</v>
      </c>
      <c r="F2334" s="27" t="s">
        <v>95</v>
      </c>
      <c r="G2334" s="27" t="s">
        <v>96</v>
      </c>
      <c r="H2334" s="27" t="s">
        <v>24</v>
      </c>
      <c r="I2334" s="29">
        <v>0.45</v>
      </c>
      <c r="J2334" s="30">
        <v>9450</v>
      </c>
      <c r="K2334" s="31">
        <f t="shared" si="18"/>
        <v>4252.5</v>
      </c>
      <c r="L2334" s="31">
        <f t="shared" si="19"/>
        <v>1701</v>
      </c>
      <c r="M2334" s="32">
        <v>0.4</v>
      </c>
      <c r="O2334" s="37"/>
      <c r="P2334" s="35"/>
      <c r="Q2334" s="33"/>
      <c r="R2334" s="34"/>
    </row>
    <row r="2335" spans="1:18" ht="15.75" customHeight="1" x14ac:dyDescent="0.3">
      <c r="A2335" s="22"/>
      <c r="B2335" s="27" t="s">
        <v>21</v>
      </c>
      <c r="C2335" s="27">
        <v>1185732</v>
      </c>
      <c r="D2335" s="28">
        <v>44318</v>
      </c>
      <c r="E2335" s="27" t="s">
        <v>53</v>
      </c>
      <c r="F2335" s="27" t="s">
        <v>95</v>
      </c>
      <c r="G2335" s="27" t="s">
        <v>96</v>
      </c>
      <c r="H2335" s="27" t="s">
        <v>25</v>
      </c>
      <c r="I2335" s="29">
        <v>0.45</v>
      </c>
      <c r="J2335" s="30">
        <v>6500</v>
      </c>
      <c r="K2335" s="31">
        <f t="shared" si="18"/>
        <v>2925</v>
      </c>
      <c r="L2335" s="31">
        <f t="shared" si="19"/>
        <v>1023.7499999999999</v>
      </c>
      <c r="M2335" s="32">
        <v>0.35</v>
      </c>
      <c r="O2335" s="37"/>
      <c r="P2335" s="35"/>
      <c r="Q2335" s="33"/>
      <c r="R2335" s="34"/>
    </row>
    <row r="2336" spans="1:18" ht="15.75" customHeight="1" x14ac:dyDescent="0.3">
      <c r="A2336" s="22"/>
      <c r="B2336" s="27" t="s">
        <v>21</v>
      </c>
      <c r="C2336" s="27">
        <v>1185732</v>
      </c>
      <c r="D2336" s="28">
        <v>44318</v>
      </c>
      <c r="E2336" s="27" t="s">
        <v>53</v>
      </c>
      <c r="F2336" s="27" t="s">
        <v>95</v>
      </c>
      <c r="G2336" s="27" t="s">
        <v>96</v>
      </c>
      <c r="H2336" s="27" t="s">
        <v>26</v>
      </c>
      <c r="I2336" s="29">
        <v>0.4</v>
      </c>
      <c r="J2336" s="30">
        <v>6250</v>
      </c>
      <c r="K2336" s="31">
        <f t="shared" si="18"/>
        <v>2500</v>
      </c>
      <c r="L2336" s="31">
        <f t="shared" si="19"/>
        <v>1000</v>
      </c>
      <c r="M2336" s="32">
        <v>0.4</v>
      </c>
      <c r="O2336" s="37"/>
      <c r="P2336" s="35"/>
      <c r="Q2336" s="33"/>
      <c r="R2336" s="34"/>
    </row>
    <row r="2337" spans="1:18" ht="15.75" customHeight="1" x14ac:dyDescent="0.3">
      <c r="A2337" s="22"/>
      <c r="B2337" s="27" t="s">
        <v>21</v>
      </c>
      <c r="C2337" s="27">
        <v>1185732</v>
      </c>
      <c r="D2337" s="28">
        <v>44318</v>
      </c>
      <c r="E2337" s="27" t="s">
        <v>53</v>
      </c>
      <c r="F2337" s="27" t="s">
        <v>95</v>
      </c>
      <c r="G2337" s="27" t="s">
        <v>96</v>
      </c>
      <c r="H2337" s="27" t="s">
        <v>27</v>
      </c>
      <c r="I2337" s="29">
        <v>0.4</v>
      </c>
      <c r="J2337" s="30">
        <v>5750</v>
      </c>
      <c r="K2337" s="31">
        <f t="shared" si="18"/>
        <v>2300</v>
      </c>
      <c r="L2337" s="31">
        <f t="shared" si="19"/>
        <v>920</v>
      </c>
      <c r="M2337" s="32">
        <v>0.4</v>
      </c>
      <c r="O2337" s="37"/>
      <c r="P2337" s="35"/>
      <c r="Q2337" s="33"/>
      <c r="R2337" s="34"/>
    </row>
    <row r="2338" spans="1:18" ht="15.75" customHeight="1" x14ac:dyDescent="0.3">
      <c r="A2338" s="22"/>
      <c r="B2338" s="27" t="s">
        <v>21</v>
      </c>
      <c r="C2338" s="27">
        <v>1185732</v>
      </c>
      <c r="D2338" s="28">
        <v>44318</v>
      </c>
      <c r="E2338" s="27" t="s">
        <v>53</v>
      </c>
      <c r="F2338" s="27" t="s">
        <v>95</v>
      </c>
      <c r="G2338" s="27" t="s">
        <v>96</v>
      </c>
      <c r="H2338" s="27" t="s">
        <v>28</v>
      </c>
      <c r="I2338" s="29">
        <v>0.49999999999999994</v>
      </c>
      <c r="J2338" s="30">
        <v>6000</v>
      </c>
      <c r="K2338" s="31">
        <f t="shared" si="18"/>
        <v>2999.9999999999995</v>
      </c>
      <c r="L2338" s="31">
        <f t="shared" si="19"/>
        <v>1049.9999999999998</v>
      </c>
      <c r="M2338" s="32">
        <v>0.35</v>
      </c>
      <c r="O2338" s="37"/>
      <c r="P2338" s="35"/>
      <c r="Q2338" s="33"/>
      <c r="R2338" s="34"/>
    </row>
    <row r="2339" spans="1:18" ht="15.75" customHeight="1" x14ac:dyDescent="0.3">
      <c r="A2339" s="22"/>
      <c r="B2339" s="27" t="s">
        <v>21</v>
      </c>
      <c r="C2339" s="27">
        <v>1185732</v>
      </c>
      <c r="D2339" s="28">
        <v>44318</v>
      </c>
      <c r="E2339" s="27" t="s">
        <v>53</v>
      </c>
      <c r="F2339" s="27" t="s">
        <v>95</v>
      </c>
      <c r="G2339" s="27" t="s">
        <v>96</v>
      </c>
      <c r="H2339" s="27" t="s">
        <v>29</v>
      </c>
      <c r="I2339" s="29">
        <v>0.54999999999999993</v>
      </c>
      <c r="J2339" s="30">
        <v>7000</v>
      </c>
      <c r="K2339" s="31">
        <f t="shared" si="18"/>
        <v>3849.9999999999995</v>
      </c>
      <c r="L2339" s="31">
        <f t="shared" si="19"/>
        <v>1924.9999999999998</v>
      </c>
      <c r="M2339" s="32">
        <v>0.5</v>
      </c>
      <c r="O2339" s="37"/>
      <c r="P2339" s="35"/>
      <c r="Q2339" s="33"/>
      <c r="R2339" s="34"/>
    </row>
    <row r="2340" spans="1:18" ht="15.75" customHeight="1" x14ac:dyDescent="0.3">
      <c r="A2340" s="22"/>
      <c r="B2340" s="27" t="s">
        <v>21</v>
      </c>
      <c r="C2340" s="27">
        <v>1185732</v>
      </c>
      <c r="D2340" s="28">
        <v>44351</v>
      </c>
      <c r="E2340" s="27" t="s">
        <v>53</v>
      </c>
      <c r="F2340" s="27" t="s">
        <v>95</v>
      </c>
      <c r="G2340" s="27" t="s">
        <v>96</v>
      </c>
      <c r="H2340" s="27" t="s">
        <v>24</v>
      </c>
      <c r="I2340" s="29">
        <v>0.49999999999999994</v>
      </c>
      <c r="J2340" s="30">
        <v>9500</v>
      </c>
      <c r="K2340" s="31">
        <f t="shared" si="18"/>
        <v>4749.9999999999991</v>
      </c>
      <c r="L2340" s="31">
        <f t="shared" si="19"/>
        <v>1899.9999999999998</v>
      </c>
      <c r="M2340" s="32">
        <v>0.4</v>
      </c>
      <c r="O2340" s="37"/>
      <c r="P2340" s="35"/>
      <c r="Q2340" s="33"/>
      <c r="R2340" s="34"/>
    </row>
    <row r="2341" spans="1:18" ht="15.75" customHeight="1" x14ac:dyDescent="0.3">
      <c r="A2341" s="22"/>
      <c r="B2341" s="27" t="s">
        <v>21</v>
      </c>
      <c r="C2341" s="27">
        <v>1185732</v>
      </c>
      <c r="D2341" s="28">
        <v>44351</v>
      </c>
      <c r="E2341" s="27" t="s">
        <v>53</v>
      </c>
      <c r="F2341" s="27" t="s">
        <v>95</v>
      </c>
      <c r="G2341" s="27" t="s">
        <v>96</v>
      </c>
      <c r="H2341" s="27" t="s">
        <v>25</v>
      </c>
      <c r="I2341" s="29">
        <v>0.45</v>
      </c>
      <c r="J2341" s="30">
        <v>7000</v>
      </c>
      <c r="K2341" s="31">
        <f t="shared" si="18"/>
        <v>3150</v>
      </c>
      <c r="L2341" s="31">
        <f t="shared" si="19"/>
        <v>1102.5</v>
      </c>
      <c r="M2341" s="32">
        <v>0.35</v>
      </c>
      <c r="O2341" s="37"/>
      <c r="P2341" s="35"/>
      <c r="Q2341" s="33"/>
      <c r="R2341" s="34"/>
    </row>
    <row r="2342" spans="1:18" ht="15.75" customHeight="1" x14ac:dyDescent="0.3">
      <c r="A2342" s="22"/>
      <c r="B2342" s="27" t="s">
        <v>21</v>
      </c>
      <c r="C2342" s="27">
        <v>1185732</v>
      </c>
      <c r="D2342" s="28">
        <v>44351</v>
      </c>
      <c r="E2342" s="27" t="s">
        <v>53</v>
      </c>
      <c r="F2342" s="27" t="s">
        <v>95</v>
      </c>
      <c r="G2342" s="27" t="s">
        <v>96</v>
      </c>
      <c r="H2342" s="27" t="s">
        <v>26</v>
      </c>
      <c r="I2342" s="29">
        <v>0.5</v>
      </c>
      <c r="J2342" s="30">
        <v>6750</v>
      </c>
      <c r="K2342" s="31">
        <f t="shared" si="18"/>
        <v>3375</v>
      </c>
      <c r="L2342" s="31">
        <f t="shared" si="19"/>
        <v>1350</v>
      </c>
      <c r="M2342" s="32">
        <v>0.4</v>
      </c>
      <c r="O2342" s="37"/>
      <c r="P2342" s="35"/>
      <c r="Q2342" s="33"/>
      <c r="R2342" s="34"/>
    </row>
    <row r="2343" spans="1:18" ht="15.75" customHeight="1" x14ac:dyDescent="0.3">
      <c r="A2343" s="22"/>
      <c r="B2343" s="27" t="s">
        <v>21</v>
      </c>
      <c r="C2343" s="27">
        <v>1185732</v>
      </c>
      <c r="D2343" s="28">
        <v>44351</v>
      </c>
      <c r="E2343" s="27" t="s">
        <v>53</v>
      </c>
      <c r="F2343" s="27" t="s">
        <v>95</v>
      </c>
      <c r="G2343" s="27" t="s">
        <v>96</v>
      </c>
      <c r="H2343" s="27" t="s">
        <v>27</v>
      </c>
      <c r="I2343" s="29">
        <v>0.5</v>
      </c>
      <c r="J2343" s="30">
        <v>6500</v>
      </c>
      <c r="K2343" s="31">
        <f t="shared" si="18"/>
        <v>3250</v>
      </c>
      <c r="L2343" s="31">
        <f t="shared" si="19"/>
        <v>1300</v>
      </c>
      <c r="M2343" s="32">
        <v>0.4</v>
      </c>
      <c r="O2343" s="37"/>
      <c r="P2343" s="35"/>
      <c r="Q2343" s="33"/>
      <c r="R2343" s="34"/>
    </row>
    <row r="2344" spans="1:18" ht="15.75" customHeight="1" x14ac:dyDescent="0.3">
      <c r="A2344" s="22"/>
      <c r="B2344" s="27" t="s">
        <v>21</v>
      </c>
      <c r="C2344" s="27">
        <v>1185732</v>
      </c>
      <c r="D2344" s="28">
        <v>44351</v>
      </c>
      <c r="E2344" s="27" t="s">
        <v>53</v>
      </c>
      <c r="F2344" s="27" t="s">
        <v>95</v>
      </c>
      <c r="G2344" s="27" t="s">
        <v>96</v>
      </c>
      <c r="H2344" s="27" t="s">
        <v>28</v>
      </c>
      <c r="I2344" s="29">
        <v>0.65</v>
      </c>
      <c r="J2344" s="30">
        <v>6500</v>
      </c>
      <c r="K2344" s="31">
        <f t="shared" si="18"/>
        <v>4225</v>
      </c>
      <c r="L2344" s="31">
        <f t="shared" si="19"/>
        <v>1478.75</v>
      </c>
      <c r="M2344" s="32">
        <v>0.35</v>
      </c>
      <c r="O2344" s="37"/>
      <c r="P2344" s="35"/>
      <c r="Q2344" s="33"/>
      <c r="R2344" s="34"/>
    </row>
    <row r="2345" spans="1:18" ht="15.75" customHeight="1" x14ac:dyDescent="0.3">
      <c r="A2345" s="22"/>
      <c r="B2345" s="27" t="s">
        <v>21</v>
      </c>
      <c r="C2345" s="27">
        <v>1185732</v>
      </c>
      <c r="D2345" s="28">
        <v>44351</v>
      </c>
      <c r="E2345" s="27" t="s">
        <v>53</v>
      </c>
      <c r="F2345" s="27" t="s">
        <v>95</v>
      </c>
      <c r="G2345" s="27" t="s">
        <v>96</v>
      </c>
      <c r="H2345" s="27" t="s">
        <v>29</v>
      </c>
      <c r="I2345" s="29">
        <v>0.70000000000000007</v>
      </c>
      <c r="J2345" s="30">
        <v>8250</v>
      </c>
      <c r="K2345" s="31">
        <f t="shared" si="18"/>
        <v>5775.0000000000009</v>
      </c>
      <c r="L2345" s="31">
        <f t="shared" si="19"/>
        <v>2887.5000000000005</v>
      </c>
      <c r="M2345" s="32">
        <v>0.5</v>
      </c>
      <c r="O2345" s="37"/>
      <c r="P2345" s="35"/>
      <c r="Q2345" s="33"/>
      <c r="R2345" s="34"/>
    </row>
    <row r="2346" spans="1:18" ht="15.75" customHeight="1" x14ac:dyDescent="0.3">
      <c r="A2346" s="22"/>
      <c r="B2346" s="27" t="s">
        <v>21</v>
      </c>
      <c r="C2346" s="27">
        <v>1185732</v>
      </c>
      <c r="D2346" s="28">
        <v>44379</v>
      </c>
      <c r="E2346" s="27" t="s">
        <v>53</v>
      </c>
      <c r="F2346" s="27" t="s">
        <v>95</v>
      </c>
      <c r="G2346" s="27" t="s">
        <v>96</v>
      </c>
      <c r="H2346" s="27" t="s">
        <v>24</v>
      </c>
      <c r="I2346" s="29">
        <v>0.65</v>
      </c>
      <c r="J2346" s="30">
        <v>10500</v>
      </c>
      <c r="K2346" s="31">
        <f t="shared" si="18"/>
        <v>6825</v>
      </c>
      <c r="L2346" s="31">
        <f t="shared" si="19"/>
        <v>2730</v>
      </c>
      <c r="M2346" s="32">
        <v>0.4</v>
      </c>
      <c r="O2346" s="37"/>
      <c r="P2346" s="35"/>
      <c r="Q2346" s="33"/>
      <c r="R2346" s="34"/>
    </row>
    <row r="2347" spans="1:18" ht="15.75" customHeight="1" x14ac:dyDescent="0.3">
      <c r="A2347" s="22"/>
      <c r="B2347" s="27" t="s">
        <v>21</v>
      </c>
      <c r="C2347" s="27">
        <v>1185732</v>
      </c>
      <c r="D2347" s="28">
        <v>44379</v>
      </c>
      <c r="E2347" s="27" t="s">
        <v>53</v>
      </c>
      <c r="F2347" s="27" t="s">
        <v>95</v>
      </c>
      <c r="G2347" s="27" t="s">
        <v>96</v>
      </c>
      <c r="H2347" s="27" t="s">
        <v>25</v>
      </c>
      <c r="I2347" s="29">
        <v>0.60000000000000009</v>
      </c>
      <c r="J2347" s="30">
        <v>8000</v>
      </c>
      <c r="K2347" s="31">
        <f t="shared" si="18"/>
        <v>4800.0000000000009</v>
      </c>
      <c r="L2347" s="31">
        <f t="shared" si="19"/>
        <v>1680.0000000000002</v>
      </c>
      <c r="M2347" s="32">
        <v>0.35</v>
      </c>
      <c r="O2347" s="37"/>
      <c r="P2347" s="35"/>
      <c r="Q2347" s="33"/>
      <c r="R2347" s="34"/>
    </row>
    <row r="2348" spans="1:18" ht="15.75" customHeight="1" x14ac:dyDescent="0.3">
      <c r="A2348" s="22"/>
      <c r="B2348" s="27" t="s">
        <v>21</v>
      </c>
      <c r="C2348" s="27">
        <v>1185732</v>
      </c>
      <c r="D2348" s="28">
        <v>44379</v>
      </c>
      <c r="E2348" s="27" t="s">
        <v>53</v>
      </c>
      <c r="F2348" s="27" t="s">
        <v>95</v>
      </c>
      <c r="G2348" s="27" t="s">
        <v>96</v>
      </c>
      <c r="H2348" s="27" t="s">
        <v>26</v>
      </c>
      <c r="I2348" s="29">
        <v>0.55000000000000004</v>
      </c>
      <c r="J2348" s="30">
        <v>7250</v>
      </c>
      <c r="K2348" s="31">
        <f t="shared" si="18"/>
        <v>3987.5000000000005</v>
      </c>
      <c r="L2348" s="31">
        <f t="shared" si="19"/>
        <v>1595.0000000000002</v>
      </c>
      <c r="M2348" s="32">
        <v>0.4</v>
      </c>
      <c r="O2348" s="37"/>
      <c r="P2348" s="35"/>
      <c r="Q2348" s="33"/>
      <c r="R2348" s="34"/>
    </row>
    <row r="2349" spans="1:18" ht="15.75" customHeight="1" x14ac:dyDescent="0.3">
      <c r="A2349" s="22"/>
      <c r="B2349" s="27" t="s">
        <v>21</v>
      </c>
      <c r="C2349" s="27">
        <v>1185732</v>
      </c>
      <c r="D2349" s="28">
        <v>44379</v>
      </c>
      <c r="E2349" s="27" t="s">
        <v>53</v>
      </c>
      <c r="F2349" s="27" t="s">
        <v>95</v>
      </c>
      <c r="G2349" s="27" t="s">
        <v>96</v>
      </c>
      <c r="H2349" s="27" t="s">
        <v>27</v>
      </c>
      <c r="I2349" s="29">
        <v>0.55000000000000004</v>
      </c>
      <c r="J2349" s="30">
        <v>6750</v>
      </c>
      <c r="K2349" s="31">
        <f t="shared" si="18"/>
        <v>3712.5000000000005</v>
      </c>
      <c r="L2349" s="31">
        <f t="shared" si="19"/>
        <v>1485.0000000000002</v>
      </c>
      <c r="M2349" s="32">
        <v>0.4</v>
      </c>
      <c r="O2349" s="37"/>
      <c r="P2349" s="35"/>
      <c r="Q2349" s="33"/>
      <c r="R2349" s="34"/>
    </row>
    <row r="2350" spans="1:18" ht="15.75" customHeight="1" x14ac:dyDescent="0.3">
      <c r="A2350" s="22"/>
      <c r="B2350" s="27" t="s">
        <v>21</v>
      </c>
      <c r="C2350" s="27">
        <v>1185732</v>
      </c>
      <c r="D2350" s="28">
        <v>44379</v>
      </c>
      <c r="E2350" s="27" t="s">
        <v>53</v>
      </c>
      <c r="F2350" s="27" t="s">
        <v>95</v>
      </c>
      <c r="G2350" s="27" t="s">
        <v>96</v>
      </c>
      <c r="H2350" s="27" t="s">
        <v>28</v>
      </c>
      <c r="I2350" s="29">
        <v>0.65</v>
      </c>
      <c r="J2350" s="30">
        <v>7000</v>
      </c>
      <c r="K2350" s="31">
        <f t="shared" si="18"/>
        <v>4550</v>
      </c>
      <c r="L2350" s="31">
        <f t="shared" si="19"/>
        <v>1592.5</v>
      </c>
      <c r="M2350" s="32">
        <v>0.35</v>
      </c>
      <c r="O2350" s="37"/>
      <c r="P2350" s="35"/>
      <c r="Q2350" s="33"/>
      <c r="R2350" s="34"/>
    </row>
    <row r="2351" spans="1:18" ht="15.75" customHeight="1" x14ac:dyDescent="0.3">
      <c r="A2351" s="22"/>
      <c r="B2351" s="27" t="s">
        <v>21</v>
      </c>
      <c r="C2351" s="27">
        <v>1185732</v>
      </c>
      <c r="D2351" s="28">
        <v>44379</v>
      </c>
      <c r="E2351" s="27" t="s">
        <v>53</v>
      </c>
      <c r="F2351" s="27" t="s">
        <v>95</v>
      </c>
      <c r="G2351" s="27" t="s">
        <v>96</v>
      </c>
      <c r="H2351" s="27" t="s">
        <v>29</v>
      </c>
      <c r="I2351" s="29">
        <v>0.70000000000000007</v>
      </c>
      <c r="J2351" s="30">
        <v>8750</v>
      </c>
      <c r="K2351" s="31">
        <f t="shared" si="18"/>
        <v>6125.0000000000009</v>
      </c>
      <c r="L2351" s="31">
        <f t="shared" si="19"/>
        <v>3062.5000000000005</v>
      </c>
      <c r="M2351" s="32">
        <v>0.5</v>
      </c>
      <c r="O2351" s="37"/>
      <c r="P2351" s="35"/>
      <c r="Q2351" s="33"/>
      <c r="R2351" s="34"/>
    </row>
    <row r="2352" spans="1:18" ht="15.75" customHeight="1" x14ac:dyDescent="0.3">
      <c r="A2352" s="22"/>
      <c r="B2352" s="27" t="s">
        <v>21</v>
      </c>
      <c r="C2352" s="27">
        <v>1185732</v>
      </c>
      <c r="D2352" s="28">
        <v>44411</v>
      </c>
      <c r="E2352" s="27" t="s">
        <v>53</v>
      </c>
      <c r="F2352" s="27" t="s">
        <v>95</v>
      </c>
      <c r="G2352" s="27" t="s">
        <v>96</v>
      </c>
      <c r="H2352" s="27" t="s">
        <v>24</v>
      </c>
      <c r="I2352" s="29">
        <v>0.65</v>
      </c>
      <c r="J2352" s="30">
        <v>10250</v>
      </c>
      <c r="K2352" s="31">
        <f t="shared" si="18"/>
        <v>6662.5</v>
      </c>
      <c r="L2352" s="31">
        <f t="shared" si="19"/>
        <v>2665</v>
      </c>
      <c r="M2352" s="32">
        <v>0.4</v>
      </c>
      <c r="O2352" s="37"/>
      <c r="P2352" s="35"/>
      <c r="Q2352" s="33"/>
      <c r="R2352" s="34"/>
    </row>
    <row r="2353" spans="1:18" ht="15.75" customHeight="1" x14ac:dyDescent="0.3">
      <c r="A2353" s="22"/>
      <c r="B2353" s="27" t="s">
        <v>21</v>
      </c>
      <c r="C2353" s="27">
        <v>1185732</v>
      </c>
      <c r="D2353" s="28">
        <v>44411</v>
      </c>
      <c r="E2353" s="27" t="s">
        <v>53</v>
      </c>
      <c r="F2353" s="27" t="s">
        <v>95</v>
      </c>
      <c r="G2353" s="27" t="s">
        <v>96</v>
      </c>
      <c r="H2353" s="27" t="s">
        <v>25</v>
      </c>
      <c r="I2353" s="29">
        <v>0.60000000000000009</v>
      </c>
      <c r="J2353" s="30">
        <v>8000</v>
      </c>
      <c r="K2353" s="31">
        <f t="shared" si="18"/>
        <v>4800.0000000000009</v>
      </c>
      <c r="L2353" s="31">
        <f t="shared" si="19"/>
        <v>1680.0000000000002</v>
      </c>
      <c r="M2353" s="32">
        <v>0.35</v>
      </c>
      <c r="O2353" s="37"/>
      <c r="P2353" s="35"/>
      <c r="Q2353" s="33"/>
      <c r="R2353" s="34"/>
    </row>
    <row r="2354" spans="1:18" ht="15.75" customHeight="1" x14ac:dyDescent="0.3">
      <c r="A2354" s="22"/>
      <c r="B2354" s="27" t="s">
        <v>21</v>
      </c>
      <c r="C2354" s="27">
        <v>1185732</v>
      </c>
      <c r="D2354" s="28">
        <v>44411</v>
      </c>
      <c r="E2354" s="27" t="s">
        <v>53</v>
      </c>
      <c r="F2354" s="27" t="s">
        <v>95</v>
      </c>
      <c r="G2354" s="27" t="s">
        <v>96</v>
      </c>
      <c r="H2354" s="27" t="s">
        <v>26</v>
      </c>
      <c r="I2354" s="29">
        <v>0.55000000000000004</v>
      </c>
      <c r="J2354" s="30">
        <v>7250</v>
      </c>
      <c r="K2354" s="31">
        <f t="shared" si="18"/>
        <v>3987.5000000000005</v>
      </c>
      <c r="L2354" s="31">
        <f t="shared" si="19"/>
        <v>1595.0000000000002</v>
      </c>
      <c r="M2354" s="32">
        <v>0.4</v>
      </c>
      <c r="O2354" s="37"/>
      <c r="P2354" s="35"/>
      <c r="Q2354" s="33"/>
      <c r="R2354" s="34"/>
    </row>
    <row r="2355" spans="1:18" ht="15.75" customHeight="1" x14ac:dyDescent="0.3">
      <c r="A2355" s="22"/>
      <c r="B2355" s="27" t="s">
        <v>21</v>
      </c>
      <c r="C2355" s="27">
        <v>1185732</v>
      </c>
      <c r="D2355" s="28">
        <v>44411</v>
      </c>
      <c r="E2355" s="27" t="s">
        <v>53</v>
      </c>
      <c r="F2355" s="27" t="s">
        <v>95</v>
      </c>
      <c r="G2355" s="27" t="s">
        <v>96</v>
      </c>
      <c r="H2355" s="27" t="s">
        <v>27</v>
      </c>
      <c r="I2355" s="29">
        <v>0.45</v>
      </c>
      <c r="J2355" s="30">
        <v>6750</v>
      </c>
      <c r="K2355" s="31">
        <f t="shared" si="18"/>
        <v>3037.5</v>
      </c>
      <c r="L2355" s="31">
        <f t="shared" si="19"/>
        <v>1215</v>
      </c>
      <c r="M2355" s="32">
        <v>0.4</v>
      </c>
      <c r="O2355" s="37"/>
      <c r="P2355" s="35"/>
      <c r="Q2355" s="33"/>
      <c r="R2355" s="34"/>
    </row>
    <row r="2356" spans="1:18" ht="15.75" customHeight="1" x14ac:dyDescent="0.3">
      <c r="A2356" s="22"/>
      <c r="B2356" s="27" t="s">
        <v>21</v>
      </c>
      <c r="C2356" s="27">
        <v>1185732</v>
      </c>
      <c r="D2356" s="28">
        <v>44411</v>
      </c>
      <c r="E2356" s="27" t="s">
        <v>53</v>
      </c>
      <c r="F2356" s="27" t="s">
        <v>95</v>
      </c>
      <c r="G2356" s="27" t="s">
        <v>96</v>
      </c>
      <c r="H2356" s="27" t="s">
        <v>28</v>
      </c>
      <c r="I2356" s="29">
        <v>0.55000000000000004</v>
      </c>
      <c r="J2356" s="30">
        <v>6500</v>
      </c>
      <c r="K2356" s="31">
        <f t="shared" si="18"/>
        <v>3575.0000000000005</v>
      </c>
      <c r="L2356" s="31">
        <f t="shared" si="19"/>
        <v>1251.25</v>
      </c>
      <c r="M2356" s="32">
        <v>0.35</v>
      </c>
      <c r="O2356" s="37"/>
      <c r="P2356" s="35"/>
      <c r="Q2356" s="33"/>
      <c r="R2356" s="34"/>
    </row>
    <row r="2357" spans="1:18" ht="15.75" customHeight="1" x14ac:dyDescent="0.3">
      <c r="A2357" s="22"/>
      <c r="B2357" s="27" t="s">
        <v>21</v>
      </c>
      <c r="C2357" s="27">
        <v>1185732</v>
      </c>
      <c r="D2357" s="28">
        <v>44411</v>
      </c>
      <c r="E2357" s="27" t="s">
        <v>53</v>
      </c>
      <c r="F2357" s="27" t="s">
        <v>95</v>
      </c>
      <c r="G2357" s="27" t="s">
        <v>96</v>
      </c>
      <c r="H2357" s="27" t="s">
        <v>29</v>
      </c>
      <c r="I2357" s="29">
        <v>0.60000000000000009</v>
      </c>
      <c r="J2357" s="30">
        <v>8250</v>
      </c>
      <c r="K2357" s="31">
        <f t="shared" si="18"/>
        <v>4950.0000000000009</v>
      </c>
      <c r="L2357" s="31">
        <f t="shared" si="19"/>
        <v>2475.0000000000005</v>
      </c>
      <c r="M2357" s="32">
        <v>0.5</v>
      </c>
      <c r="O2357" s="37"/>
      <c r="P2357" s="35"/>
      <c r="Q2357" s="33"/>
      <c r="R2357" s="34"/>
    </row>
    <row r="2358" spans="1:18" ht="15.75" customHeight="1" x14ac:dyDescent="0.3">
      <c r="A2358" s="22"/>
      <c r="B2358" s="27" t="s">
        <v>21</v>
      </c>
      <c r="C2358" s="27">
        <v>1185732</v>
      </c>
      <c r="D2358" s="28">
        <v>44441</v>
      </c>
      <c r="E2358" s="27" t="s">
        <v>53</v>
      </c>
      <c r="F2358" s="27" t="s">
        <v>95</v>
      </c>
      <c r="G2358" s="27" t="s">
        <v>96</v>
      </c>
      <c r="H2358" s="27" t="s">
        <v>24</v>
      </c>
      <c r="I2358" s="29">
        <v>0.55000000000000004</v>
      </c>
      <c r="J2358" s="30">
        <v>9250</v>
      </c>
      <c r="K2358" s="31">
        <f t="shared" si="18"/>
        <v>5087.5</v>
      </c>
      <c r="L2358" s="31">
        <f t="shared" si="19"/>
        <v>2035</v>
      </c>
      <c r="M2358" s="32">
        <v>0.4</v>
      </c>
      <c r="O2358" s="37"/>
      <c r="P2358" s="35"/>
      <c r="Q2358" s="33"/>
      <c r="R2358" s="34"/>
    </row>
    <row r="2359" spans="1:18" ht="15.75" customHeight="1" x14ac:dyDescent="0.3">
      <c r="A2359" s="22"/>
      <c r="B2359" s="27" t="s">
        <v>21</v>
      </c>
      <c r="C2359" s="27">
        <v>1185732</v>
      </c>
      <c r="D2359" s="28">
        <v>44441</v>
      </c>
      <c r="E2359" s="27" t="s">
        <v>53</v>
      </c>
      <c r="F2359" s="27" t="s">
        <v>95</v>
      </c>
      <c r="G2359" s="27" t="s">
        <v>96</v>
      </c>
      <c r="H2359" s="27" t="s">
        <v>25</v>
      </c>
      <c r="I2359" s="29">
        <v>0.50000000000000011</v>
      </c>
      <c r="J2359" s="30">
        <v>7250</v>
      </c>
      <c r="K2359" s="31">
        <f t="shared" si="18"/>
        <v>3625.0000000000009</v>
      </c>
      <c r="L2359" s="31">
        <f t="shared" si="19"/>
        <v>1268.7500000000002</v>
      </c>
      <c r="M2359" s="32">
        <v>0.35</v>
      </c>
      <c r="O2359" s="37"/>
      <c r="P2359" s="35"/>
      <c r="Q2359" s="33"/>
      <c r="R2359" s="34"/>
    </row>
    <row r="2360" spans="1:18" ht="15.75" customHeight="1" x14ac:dyDescent="0.3">
      <c r="A2360" s="22"/>
      <c r="B2360" s="27" t="s">
        <v>21</v>
      </c>
      <c r="C2360" s="27">
        <v>1185732</v>
      </c>
      <c r="D2360" s="28">
        <v>44441</v>
      </c>
      <c r="E2360" s="27" t="s">
        <v>53</v>
      </c>
      <c r="F2360" s="27" t="s">
        <v>95</v>
      </c>
      <c r="G2360" s="27" t="s">
        <v>96</v>
      </c>
      <c r="H2360" s="27" t="s">
        <v>26</v>
      </c>
      <c r="I2360" s="29">
        <v>0.30000000000000004</v>
      </c>
      <c r="J2360" s="30">
        <v>6250</v>
      </c>
      <c r="K2360" s="31">
        <f t="shared" si="18"/>
        <v>1875.0000000000002</v>
      </c>
      <c r="L2360" s="31">
        <f t="shared" si="19"/>
        <v>750.00000000000011</v>
      </c>
      <c r="M2360" s="32">
        <v>0.4</v>
      </c>
      <c r="O2360" s="37"/>
      <c r="P2360" s="35"/>
      <c r="Q2360" s="33"/>
      <c r="R2360" s="34"/>
    </row>
    <row r="2361" spans="1:18" ht="15.75" customHeight="1" x14ac:dyDescent="0.3">
      <c r="A2361" s="22"/>
      <c r="B2361" s="27" t="s">
        <v>21</v>
      </c>
      <c r="C2361" s="27">
        <v>1185732</v>
      </c>
      <c r="D2361" s="28">
        <v>44441</v>
      </c>
      <c r="E2361" s="27" t="s">
        <v>53</v>
      </c>
      <c r="F2361" s="27" t="s">
        <v>95</v>
      </c>
      <c r="G2361" s="27" t="s">
        <v>96</v>
      </c>
      <c r="H2361" s="27" t="s">
        <v>27</v>
      </c>
      <c r="I2361" s="29">
        <v>0.30000000000000004</v>
      </c>
      <c r="J2361" s="30">
        <v>6000</v>
      </c>
      <c r="K2361" s="31">
        <f t="shared" si="18"/>
        <v>1800.0000000000002</v>
      </c>
      <c r="L2361" s="31">
        <f t="shared" si="19"/>
        <v>720.00000000000011</v>
      </c>
      <c r="M2361" s="32">
        <v>0.4</v>
      </c>
      <c r="O2361" s="37"/>
      <c r="P2361" s="35"/>
      <c r="Q2361" s="33"/>
      <c r="R2361" s="34"/>
    </row>
    <row r="2362" spans="1:18" ht="15.75" customHeight="1" x14ac:dyDescent="0.3">
      <c r="A2362" s="22"/>
      <c r="B2362" s="27" t="s">
        <v>21</v>
      </c>
      <c r="C2362" s="27">
        <v>1185732</v>
      </c>
      <c r="D2362" s="28">
        <v>44441</v>
      </c>
      <c r="E2362" s="27" t="s">
        <v>53</v>
      </c>
      <c r="F2362" s="27" t="s">
        <v>95</v>
      </c>
      <c r="G2362" s="27" t="s">
        <v>96</v>
      </c>
      <c r="H2362" s="27" t="s">
        <v>28</v>
      </c>
      <c r="I2362" s="29">
        <v>0.4</v>
      </c>
      <c r="J2362" s="30">
        <v>6000</v>
      </c>
      <c r="K2362" s="31">
        <f t="shared" si="18"/>
        <v>2400</v>
      </c>
      <c r="L2362" s="31">
        <f t="shared" si="19"/>
        <v>840</v>
      </c>
      <c r="M2362" s="32">
        <v>0.35</v>
      </c>
      <c r="O2362" s="37"/>
      <c r="P2362" s="35"/>
      <c r="Q2362" s="33"/>
      <c r="R2362" s="34"/>
    </row>
    <row r="2363" spans="1:18" ht="15.75" customHeight="1" x14ac:dyDescent="0.3">
      <c r="A2363" s="22"/>
      <c r="B2363" s="27" t="s">
        <v>21</v>
      </c>
      <c r="C2363" s="27">
        <v>1185732</v>
      </c>
      <c r="D2363" s="28">
        <v>44441</v>
      </c>
      <c r="E2363" s="27" t="s">
        <v>53</v>
      </c>
      <c r="F2363" s="27" t="s">
        <v>95</v>
      </c>
      <c r="G2363" s="27" t="s">
        <v>96</v>
      </c>
      <c r="H2363" s="27" t="s">
        <v>29</v>
      </c>
      <c r="I2363" s="29">
        <v>0.45000000000000007</v>
      </c>
      <c r="J2363" s="30">
        <v>7000</v>
      </c>
      <c r="K2363" s="31">
        <f t="shared" si="18"/>
        <v>3150.0000000000005</v>
      </c>
      <c r="L2363" s="31">
        <f t="shared" si="19"/>
        <v>1575.0000000000002</v>
      </c>
      <c r="M2363" s="32">
        <v>0.5</v>
      </c>
      <c r="O2363" s="37"/>
      <c r="P2363" s="35"/>
      <c r="Q2363" s="33"/>
      <c r="R2363" s="34"/>
    </row>
    <row r="2364" spans="1:18" ht="15.75" customHeight="1" x14ac:dyDescent="0.3">
      <c r="A2364" s="22"/>
      <c r="B2364" s="27" t="s">
        <v>21</v>
      </c>
      <c r="C2364" s="27">
        <v>1185732</v>
      </c>
      <c r="D2364" s="28">
        <v>44473</v>
      </c>
      <c r="E2364" s="27" t="s">
        <v>53</v>
      </c>
      <c r="F2364" s="27" t="s">
        <v>95</v>
      </c>
      <c r="G2364" s="27" t="s">
        <v>96</v>
      </c>
      <c r="H2364" s="27" t="s">
        <v>24</v>
      </c>
      <c r="I2364" s="29">
        <v>0.45000000000000007</v>
      </c>
      <c r="J2364" s="30">
        <v>8750</v>
      </c>
      <c r="K2364" s="31">
        <f t="shared" si="18"/>
        <v>3937.5000000000005</v>
      </c>
      <c r="L2364" s="31">
        <f t="shared" si="19"/>
        <v>1575.0000000000002</v>
      </c>
      <c r="M2364" s="32">
        <v>0.4</v>
      </c>
      <c r="O2364" s="37"/>
      <c r="P2364" s="35"/>
      <c r="Q2364" s="33"/>
      <c r="R2364" s="34"/>
    </row>
    <row r="2365" spans="1:18" ht="15.75" customHeight="1" x14ac:dyDescent="0.3">
      <c r="A2365" s="22"/>
      <c r="B2365" s="27" t="s">
        <v>21</v>
      </c>
      <c r="C2365" s="27">
        <v>1185732</v>
      </c>
      <c r="D2365" s="28">
        <v>44473</v>
      </c>
      <c r="E2365" s="27" t="s">
        <v>53</v>
      </c>
      <c r="F2365" s="27" t="s">
        <v>95</v>
      </c>
      <c r="G2365" s="27" t="s">
        <v>96</v>
      </c>
      <c r="H2365" s="27" t="s">
        <v>25</v>
      </c>
      <c r="I2365" s="29">
        <v>0.35000000000000009</v>
      </c>
      <c r="J2365" s="30">
        <v>7000</v>
      </c>
      <c r="K2365" s="31">
        <f t="shared" si="18"/>
        <v>2450.0000000000005</v>
      </c>
      <c r="L2365" s="31">
        <f t="shared" si="19"/>
        <v>857.50000000000011</v>
      </c>
      <c r="M2365" s="32">
        <v>0.35</v>
      </c>
      <c r="O2365" s="37"/>
      <c r="P2365" s="35"/>
      <c r="Q2365" s="33"/>
      <c r="R2365" s="34"/>
    </row>
    <row r="2366" spans="1:18" ht="15.75" customHeight="1" x14ac:dyDescent="0.3">
      <c r="A2366" s="22"/>
      <c r="B2366" s="27" t="s">
        <v>21</v>
      </c>
      <c r="C2366" s="27">
        <v>1185732</v>
      </c>
      <c r="D2366" s="28">
        <v>44473</v>
      </c>
      <c r="E2366" s="27" t="s">
        <v>53</v>
      </c>
      <c r="F2366" s="27" t="s">
        <v>95</v>
      </c>
      <c r="G2366" s="27" t="s">
        <v>96</v>
      </c>
      <c r="H2366" s="27" t="s">
        <v>26</v>
      </c>
      <c r="I2366" s="29">
        <v>0.35000000000000009</v>
      </c>
      <c r="J2366" s="30">
        <v>5750</v>
      </c>
      <c r="K2366" s="31">
        <f t="shared" si="18"/>
        <v>2012.5000000000005</v>
      </c>
      <c r="L2366" s="31">
        <f t="shared" si="19"/>
        <v>805.00000000000023</v>
      </c>
      <c r="M2366" s="32">
        <v>0.4</v>
      </c>
      <c r="O2366" s="37"/>
      <c r="P2366" s="35"/>
      <c r="Q2366" s="33"/>
      <c r="R2366" s="34"/>
    </row>
    <row r="2367" spans="1:18" ht="15.75" customHeight="1" x14ac:dyDescent="0.3">
      <c r="A2367" s="22"/>
      <c r="B2367" s="27" t="s">
        <v>21</v>
      </c>
      <c r="C2367" s="27">
        <v>1185732</v>
      </c>
      <c r="D2367" s="28">
        <v>44473</v>
      </c>
      <c r="E2367" s="27" t="s">
        <v>53</v>
      </c>
      <c r="F2367" s="27" t="s">
        <v>95</v>
      </c>
      <c r="G2367" s="27" t="s">
        <v>96</v>
      </c>
      <c r="H2367" s="27" t="s">
        <v>27</v>
      </c>
      <c r="I2367" s="29">
        <v>0.35000000000000009</v>
      </c>
      <c r="J2367" s="30">
        <v>5500</v>
      </c>
      <c r="K2367" s="31">
        <f t="shared" si="18"/>
        <v>1925.0000000000005</v>
      </c>
      <c r="L2367" s="31">
        <f t="shared" si="19"/>
        <v>770.00000000000023</v>
      </c>
      <c r="M2367" s="32">
        <v>0.4</v>
      </c>
      <c r="O2367" s="37"/>
      <c r="P2367" s="35"/>
      <c r="Q2367" s="33"/>
      <c r="R2367" s="34"/>
    </row>
    <row r="2368" spans="1:18" ht="15.75" customHeight="1" x14ac:dyDescent="0.3">
      <c r="A2368" s="22"/>
      <c r="B2368" s="27" t="s">
        <v>21</v>
      </c>
      <c r="C2368" s="27">
        <v>1185732</v>
      </c>
      <c r="D2368" s="28">
        <v>44473</v>
      </c>
      <c r="E2368" s="27" t="s">
        <v>53</v>
      </c>
      <c r="F2368" s="27" t="s">
        <v>95</v>
      </c>
      <c r="G2368" s="27" t="s">
        <v>96</v>
      </c>
      <c r="H2368" s="27" t="s">
        <v>28</v>
      </c>
      <c r="I2368" s="29">
        <v>0.45000000000000007</v>
      </c>
      <c r="J2368" s="30">
        <v>5500</v>
      </c>
      <c r="K2368" s="31">
        <f t="shared" si="18"/>
        <v>2475.0000000000005</v>
      </c>
      <c r="L2368" s="31">
        <f t="shared" si="19"/>
        <v>866.25000000000011</v>
      </c>
      <c r="M2368" s="32">
        <v>0.35</v>
      </c>
      <c r="O2368" s="37"/>
      <c r="P2368" s="35"/>
      <c r="Q2368" s="33"/>
      <c r="R2368" s="34"/>
    </row>
    <row r="2369" spans="1:18" ht="15.75" customHeight="1" x14ac:dyDescent="0.3">
      <c r="A2369" s="22"/>
      <c r="B2369" s="27" t="s">
        <v>21</v>
      </c>
      <c r="C2369" s="27">
        <v>1185732</v>
      </c>
      <c r="D2369" s="28">
        <v>44473</v>
      </c>
      <c r="E2369" s="27" t="s">
        <v>53</v>
      </c>
      <c r="F2369" s="27" t="s">
        <v>95</v>
      </c>
      <c r="G2369" s="27" t="s">
        <v>96</v>
      </c>
      <c r="H2369" s="27" t="s">
        <v>29</v>
      </c>
      <c r="I2369" s="29">
        <v>0.5</v>
      </c>
      <c r="J2369" s="30">
        <v>6750</v>
      </c>
      <c r="K2369" s="31">
        <f t="shared" si="18"/>
        <v>3375</v>
      </c>
      <c r="L2369" s="31">
        <f t="shared" si="19"/>
        <v>1687.5</v>
      </c>
      <c r="M2369" s="32">
        <v>0.5</v>
      </c>
      <c r="O2369" s="37"/>
      <c r="P2369" s="35"/>
      <c r="Q2369" s="33"/>
      <c r="R2369" s="34"/>
    </row>
    <row r="2370" spans="1:18" ht="15.75" customHeight="1" x14ac:dyDescent="0.3">
      <c r="A2370" s="22"/>
      <c r="B2370" s="27" t="s">
        <v>21</v>
      </c>
      <c r="C2370" s="27">
        <v>1185732</v>
      </c>
      <c r="D2370" s="28">
        <v>44503</v>
      </c>
      <c r="E2370" s="27" t="s">
        <v>53</v>
      </c>
      <c r="F2370" s="27" t="s">
        <v>95</v>
      </c>
      <c r="G2370" s="27" t="s">
        <v>96</v>
      </c>
      <c r="H2370" s="27" t="s">
        <v>24</v>
      </c>
      <c r="I2370" s="29">
        <v>0.45000000000000007</v>
      </c>
      <c r="J2370" s="30">
        <v>8250</v>
      </c>
      <c r="K2370" s="31">
        <f t="shared" si="18"/>
        <v>3712.5000000000005</v>
      </c>
      <c r="L2370" s="31">
        <f t="shared" si="19"/>
        <v>1485.0000000000002</v>
      </c>
      <c r="M2370" s="32">
        <v>0.4</v>
      </c>
      <c r="O2370" s="37"/>
      <c r="P2370" s="35"/>
      <c r="Q2370" s="33"/>
      <c r="R2370" s="34"/>
    </row>
    <row r="2371" spans="1:18" ht="15.75" customHeight="1" x14ac:dyDescent="0.3">
      <c r="A2371" s="22"/>
      <c r="B2371" s="27" t="s">
        <v>21</v>
      </c>
      <c r="C2371" s="27">
        <v>1185732</v>
      </c>
      <c r="D2371" s="28">
        <v>44503</v>
      </c>
      <c r="E2371" s="27" t="s">
        <v>53</v>
      </c>
      <c r="F2371" s="27" t="s">
        <v>95</v>
      </c>
      <c r="G2371" s="27" t="s">
        <v>96</v>
      </c>
      <c r="H2371" s="27" t="s">
        <v>25</v>
      </c>
      <c r="I2371" s="29">
        <v>0.35000000000000009</v>
      </c>
      <c r="J2371" s="30">
        <v>6500</v>
      </c>
      <c r="K2371" s="31">
        <f t="shared" si="18"/>
        <v>2275.0000000000005</v>
      </c>
      <c r="L2371" s="31">
        <f t="shared" si="19"/>
        <v>796.25000000000011</v>
      </c>
      <c r="M2371" s="32">
        <v>0.35</v>
      </c>
      <c r="O2371" s="37"/>
      <c r="P2371" s="35"/>
      <c r="Q2371" s="33"/>
      <c r="R2371" s="34"/>
    </row>
    <row r="2372" spans="1:18" ht="15.75" customHeight="1" x14ac:dyDescent="0.3">
      <c r="A2372" s="22"/>
      <c r="B2372" s="27" t="s">
        <v>21</v>
      </c>
      <c r="C2372" s="27">
        <v>1185732</v>
      </c>
      <c r="D2372" s="28">
        <v>44503</v>
      </c>
      <c r="E2372" s="27" t="s">
        <v>53</v>
      </c>
      <c r="F2372" s="27" t="s">
        <v>95</v>
      </c>
      <c r="G2372" s="27" t="s">
        <v>96</v>
      </c>
      <c r="H2372" s="27" t="s">
        <v>26</v>
      </c>
      <c r="I2372" s="29">
        <v>0.40000000000000013</v>
      </c>
      <c r="J2372" s="30">
        <v>5950</v>
      </c>
      <c r="K2372" s="31">
        <f t="shared" si="18"/>
        <v>2380.0000000000009</v>
      </c>
      <c r="L2372" s="31">
        <f t="shared" si="19"/>
        <v>952.00000000000045</v>
      </c>
      <c r="M2372" s="32">
        <v>0.4</v>
      </c>
      <c r="O2372" s="37"/>
      <c r="P2372" s="35"/>
      <c r="Q2372" s="33"/>
      <c r="R2372" s="34"/>
    </row>
    <row r="2373" spans="1:18" ht="15.75" customHeight="1" x14ac:dyDescent="0.3">
      <c r="A2373" s="22"/>
      <c r="B2373" s="27" t="s">
        <v>21</v>
      </c>
      <c r="C2373" s="27">
        <v>1185732</v>
      </c>
      <c r="D2373" s="28">
        <v>44503</v>
      </c>
      <c r="E2373" s="27" t="s">
        <v>53</v>
      </c>
      <c r="F2373" s="27" t="s">
        <v>95</v>
      </c>
      <c r="G2373" s="27" t="s">
        <v>96</v>
      </c>
      <c r="H2373" s="27" t="s">
        <v>27</v>
      </c>
      <c r="I2373" s="29">
        <v>0.6000000000000002</v>
      </c>
      <c r="J2373" s="30">
        <v>6500</v>
      </c>
      <c r="K2373" s="31">
        <f t="shared" si="18"/>
        <v>3900.0000000000014</v>
      </c>
      <c r="L2373" s="31">
        <f t="shared" si="19"/>
        <v>1560.0000000000007</v>
      </c>
      <c r="M2373" s="32">
        <v>0.4</v>
      </c>
      <c r="O2373" s="37"/>
      <c r="P2373" s="35"/>
      <c r="Q2373" s="33"/>
      <c r="R2373" s="34"/>
    </row>
    <row r="2374" spans="1:18" ht="15.75" customHeight="1" x14ac:dyDescent="0.3">
      <c r="A2374" s="22"/>
      <c r="B2374" s="27" t="s">
        <v>21</v>
      </c>
      <c r="C2374" s="27">
        <v>1185732</v>
      </c>
      <c r="D2374" s="28">
        <v>44503</v>
      </c>
      <c r="E2374" s="27" t="s">
        <v>53</v>
      </c>
      <c r="F2374" s="27" t="s">
        <v>95</v>
      </c>
      <c r="G2374" s="27" t="s">
        <v>96</v>
      </c>
      <c r="H2374" s="27" t="s">
        <v>28</v>
      </c>
      <c r="I2374" s="29">
        <v>0.75000000000000011</v>
      </c>
      <c r="J2374" s="30">
        <v>6250</v>
      </c>
      <c r="K2374" s="31">
        <f t="shared" si="18"/>
        <v>4687.5000000000009</v>
      </c>
      <c r="L2374" s="31">
        <f t="shared" si="19"/>
        <v>1640.6250000000002</v>
      </c>
      <c r="M2374" s="32">
        <v>0.35</v>
      </c>
      <c r="O2374" s="37"/>
      <c r="P2374" s="35"/>
      <c r="Q2374" s="33"/>
      <c r="R2374" s="34"/>
    </row>
    <row r="2375" spans="1:18" ht="15.75" customHeight="1" x14ac:dyDescent="0.3">
      <c r="A2375" s="22"/>
      <c r="B2375" s="27" t="s">
        <v>21</v>
      </c>
      <c r="C2375" s="27">
        <v>1185732</v>
      </c>
      <c r="D2375" s="28">
        <v>44503</v>
      </c>
      <c r="E2375" s="27" t="s">
        <v>53</v>
      </c>
      <c r="F2375" s="27" t="s">
        <v>95</v>
      </c>
      <c r="G2375" s="27" t="s">
        <v>96</v>
      </c>
      <c r="H2375" s="27" t="s">
        <v>29</v>
      </c>
      <c r="I2375" s="29">
        <v>0.75</v>
      </c>
      <c r="J2375" s="30">
        <v>7250</v>
      </c>
      <c r="K2375" s="31">
        <f t="shared" si="18"/>
        <v>5437.5</v>
      </c>
      <c r="L2375" s="31">
        <f t="shared" si="19"/>
        <v>2718.75</v>
      </c>
      <c r="M2375" s="32">
        <v>0.5</v>
      </c>
      <c r="O2375" s="37"/>
      <c r="P2375" s="35"/>
      <c r="Q2375" s="33"/>
      <c r="R2375" s="34"/>
    </row>
    <row r="2376" spans="1:18" ht="15.75" customHeight="1" x14ac:dyDescent="0.3">
      <c r="A2376" s="22"/>
      <c r="B2376" s="27" t="s">
        <v>21</v>
      </c>
      <c r="C2376" s="27">
        <v>1185732</v>
      </c>
      <c r="D2376" s="28">
        <v>44532</v>
      </c>
      <c r="E2376" s="27" t="s">
        <v>53</v>
      </c>
      <c r="F2376" s="27" t="s">
        <v>95</v>
      </c>
      <c r="G2376" s="27" t="s">
        <v>96</v>
      </c>
      <c r="H2376" s="27" t="s">
        <v>24</v>
      </c>
      <c r="I2376" s="29">
        <v>0.70000000000000007</v>
      </c>
      <c r="J2376" s="30">
        <v>9750</v>
      </c>
      <c r="K2376" s="31">
        <f t="shared" si="18"/>
        <v>6825.0000000000009</v>
      </c>
      <c r="L2376" s="31">
        <f t="shared" si="19"/>
        <v>2730.0000000000005</v>
      </c>
      <c r="M2376" s="32">
        <v>0.4</v>
      </c>
      <c r="O2376" s="37"/>
      <c r="P2376" s="35"/>
      <c r="Q2376" s="33"/>
      <c r="R2376" s="34"/>
    </row>
    <row r="2377" spans="1:18" ht="15.75" customHeight="1" x14ac:dyDescent="0.3">
      <c r="A2377" s="22"/>
      <c r="B2377" s="27" t="s">
        <v>21</v>
      </c>
      <c r="C2377" s="27">
        <v>1185732</v>
      </c>
      <c r="D2377" s="28">
        <v>44532</v>
      </c>
      <c r="E2377" s="27" t="s">
        <v>53</v>
      </c>
      <c r="F2377" s="27" t="s">
        <v>95</v>
      </c>
      <c r="G2377" s="27" t="s">
        <v>96</v>
      </c>
      <c r="H2377" s="27" t="s">
        <v>25</v>
      </c>
      <c r="I2377" s="29">
        <v>0.60000000000000009</v>
      </c>
      <c r="J2377" s="30">
        <v>7750</v>
      </c>
      <c r="K2377" s="31">
        <f t="shared" si="18"/>
        <v>4650.0000000000009</v>
      </c>
      <c r="L2377" s="31">
        <f t="shared" si="19"/>
        <v>1627.5000000000002</v>
      </c>
      <c r="M2377" s="32">
        <v>0.35</v>
      </c>
      <c r="O2377" s="37"/>
      <c r="P2377" s="35"/>
      <c r="Q2377" s="33"/>
      <c r="R2377" s="34"/>
    </row>
    <row r="2378" spans="1:18" ht="15.75" customHeight="1" x14ac:dyDescent="0.3">
      <c r="A2378" s="22"/>
      <c r="B2378" s="27" t="s">
        <v>21</v>
      </c>
      <c r="C2378" s="27">
        <v>1185732</v>
      </c>
      <c r="D2378" s="28">
        <v>44532</v>
      </c>
      <c r="E2378" s="27" t="s">
        <v>53</v>
      </c>
      <c r="F2378" s="27" t="s">
        <v>95</v>
      </c>
      <c r="G2378" s="27" t="s">
        <v>96</v>
      </c>
      <c r="H2378" s="27" t="s">
        <v>26</v>
      </c>
      <c r="I2378" s="29">
        <v>0.60000000000000009</v>
      </c>
      <c r="J2378" s="30">
        <v>7250</v>
      </c>
      <c r="K2378" s="31">
        <f t="shared" si="18"/>
        <v>4350.0000000000009</v>
      </c>
      <c r="L2378" s="31">
        <f t="shared" si="19"/>
        <v>1740.0000000000005</v>
      </c>
      <c r="M2378" s="32">
        <v>0.4</v>
      </c>
      <c r="O2378" s="37"/>
      <c r="P2378" s="35"/>
      <c r="Q2378" s="33"/>
      <c r="R2378" s="34"/>
    </row>
    <row r="2379" spans="1:18" ht="15.75" customHeight="1" x14ac:dyDescent="0.3">
      <c r="A2379" s="22"/>
      <c r="B2379" s="27" t="s">
        <v>21</v>
      </c>
      <c r="C2379" s="27">
        <v>1185732</v>
      </c>
      <c r="D2379" s="28">
        <v>44532</v>
      </c>
      <c r="E2379" s="27" t="s">
        <v>53</v>
      </c>
      <c r="F2379" s="27" t="s">
        <v>95</v>
      </c>
      <c r="G2379" s="27" t="s">
        <v>96</v>
      </c>
      <c r="H2379" s="27" t="s">
        <v>27</v>
      </c>
      <c r="I2379" s="29">
        <v>0.60000000000000009</v>
      </c>
      <c r="J2379" s="30">
        <v>6750</v>
      </c>
      <c r="K2379" s="31">
        <f t="shared" si="18"/>
        <v>4050.0000000000005</v>
      </c>
      <c r="L2379" s="31">
        <f t="shared" si="19"/>
        <v>1620.0000000000002</v>
      </c>
      <c r="M2379" s="32">
        <v>0.4</v>
      </c>
      <c r="O2379" s="37"/>
      <c r="P2379" s="35"/>
      <c r="Q2379" s="33"/>
      <c r="R2379" s="34"/>
    </row>
    <row r="2380" spans="1:18" ht="15.75" customHeight="1" x14ac:dyDescent="0.3">
      <c r="A2380" s="22"/>
      <c r="B2380" s="27" t="s">
        <v>21</v>
      </c>
      <c r="C2380" s="27">
        <v>1185732</v>
      </c>
      <c r="D2380" s="28">
        <v>44532</v>
      </c>
      <c r="E2380" s="27" t="s">
        <v>53</v>
      </c>
      <c r="F2380" s="27" t="s">
        <v>95</v>
      </c>
      <c r="G2380" s="27" t="s">
        <v>96</v>
      </c>
      <c r="H2380" s="27" t="s">
        <v>28</v>
      </c>
      <c r="I2380" s="29">
        <v>0.70000000000000007</v>
      </c>
      <c r="J2380" s="30">
        <v>6750</v>
      </c>
      <c r="K2380" s="31">
        <f t="shared" si="18"/>
        <v>4725</v>
      </c>
      <c r="L2380" s="31">
        <f t="shared" si="19"/>
        <v>1653.75</v>
      </c>
      <c r="M2380" s="32">
        <v>0.35</v>
      </c>
      <c r="O2380" s="37"/>
      <c r="P2380" s="35"/>
      <c r="Q2380" s="33"/>
      <c r="R2380" s="34"/>
    </row>
    <row r="2381" spans="1:18" ht="15.75" customHeight="1" x14ac:dyDescent="0.3">
      <c r="A2381" s="22"/>
      <c r="B2381" s="27" t="s">
        <v>21</v>
      </c>
      <c r="C2381" s="27">
        <v>1185732</v>
      </c>
      <c r="D2381" s="28">
        <v>44532</v>
      </c>
      <c r="E2381" s="27" t="s">
        <v>53</v>
      </c>
      <c r="F2381" s="27" t="s">
        <v>95</v>
      </c>
      <c r="G2381" s="27" t="s">
        <v>96</v>
      </c>
      <c r="H2381" s="27" t="s">
        <v>29</v>
      </c>
      <c r="I2381" s="29">
        <v>0.75</v>
      </c>
      <c r="J2381" s="30">
        <v>7750</v>
      </c>
      <c r="K2381" s="31">
        <f t="shared" si="18"/>
        <v>5812.5</v>
      </c>
      <c r="L2381" s="31">
        <f t="shared" si="19"/>
        <v>2906.25</v>
      </c>
      <c r="M2381" s="32">
        <v>0.5</v>
      </c>
      <c r="O2381" s="37"/>
      <c r="P2381" s="35"/>
      <c r="Q2381" s="33"/>
      <c r="R2381" s="34"/>
    </row>
    <row r="2382" spans="1:18" ht="15.75" customHeight="1" x14ac:dyDescent="0.3">
      <c r="A2382" s="22" t="s">
        <v>46</v>
      </c>
      <c r="B2382" s="27" t="s">
        <v>21</v>
      </c>
      <c r="C2382" s="27">
        <v>1185732</v>
      </c>
      <c r="D2382" s="28">
        <v>44209</v>
      </c>
      <c r="E2382" s="27" t="s">
        <v>53</v>
      </c>
      <c r="F2382" s="27" t="s">
        <v>97</v>
      </c>
      <c r="G2382" s="27" t="s">
        <v>98</v>
      </c>
      <c r="H2382" s="27" t="s">
        <v>24</v>
      </c>
      <c r="I2382" s="29">
        <v>0.35000000000000003</v>
      </c>
      <c r="J2382" s="30">
        <v>7750</v>
      </c>
      <c r="K2382" s="31">
        <f t="shared" si="18"/>
        <v>2712.5000000000005</v>
      </c>
      <c r="L2382" s="31">
        <f t="shared" si="19"/>
        <v>1085.0000000000002</v>
      </c>
      <c r="M2382" s="32">
        <v>0.4</v>
      </c>
      <c r="O2382" s="37"/>
      <c r="P2382" s="35"/>
      <c r="Q2382" s="33"/>
      <c r="R2382" s="34"/>
    </row>
    <row r="2383" spans="1:18" ht="15.75" customHeight="1" x14ac:dyDescent="0.3">
      <c r="A2383" s="22"/>
      <c r="B2383" s="27" t="s">
        <v>21</v>
      </c>
      <c r="C2383" s="27">
        <v>1185732</v>
      </c>
      <c r="D2383" s="28">
        <v>44209</v>
      </c>
      <c r="E2383" s="27" t="s">
        <v>53</v>
      </c>
      <c r="F2383" s="27" t="s">
        <v>97</v>
      </c>
      <c r="G2383" s="27" t="s">
        <v>98</v>
      </c>
      <c r="H2383" s="27" t="s">
        <v>25</v>
      </c>
      <c r="I2383" s="29">
        <v>0.35000000000000003</v>
      </c>
      <c r="J2383" s="30">
        <v>5750</v>
      </c>
      <c r="K2383" s="31">
        <f t="shared" si="18"/>
        <v>2012.5000000000002</v>
      </c>
      <c r="L2383" s="31">
        <f t="shared" si="19"/>
        <v>704.375</v>
      </c>
      <c r="M2383" s="32">
        <v>0.35</v>
      </c>
      <c r="O2383" s="37"/>
      <c r="P2383" s="35"/>
      <c r="Q2383" s="33"/>
      <c r="R2383" s="34"/>
    </row>
    <row r="2384" spans="1:18" ht="15.75" customHeight="1" x14ac:dyDescent="0.3">
      <c r="A2384" s="22"/>
      <c r="B2384" s="27" t="s">
        <v>21</v>
      </c>
      <c r="C2384" s="27">
        <v>1185732</v>
      </c>
      <c r="D2384" s="28">
        <v>44209</v>
      </c>
      <c r="E2384" s="27" t="s">
        <v>53</v>
      </c>
      <c r="F2384" s="27" t="s">
        <v>97</v>
      </c>
      <c r="G2384" s="27" t="s">
        <v>98</v>
      </c>
      <c r="H2384" s="27" t="s">
        <v>26</v>
      </c>
      <c r="I2384" s="29">
        <v>0.25000000000000006</v>
      </c>
      <c r="J2384" s="30">
        <v>5750</v>
      </c>
      <c r="K2384" s="31">
        <f t="shared" si="18"/>
        <v>1437.5000000000002</v>
      </c>
      <c r="L2384" s="31">
        <f t="shared" si="19"/>
        <v>575.00000000000011</v>
      </c>
      <c r="M2384" s="32">
        <v>0.4</v>
      </c>
      <c r="O2384" s="37"/>
      <c r="P2384" s="35"/>
      <c r="Q2384" s="33"/>
      <c r="R2384" s="34"/>
    </row>
    <row r="2385" spans="1:18" ht="15.75" customHeight="1" x14ac:dyDescent="0.3">
      <c r="A2385" s="22"/>
      <c r="B2385" s="27" t="s">
        <v>21</v>
      </c>
      <c r="C2385" s="27">
        <v>1185732</v>
      </c>
      <c r="D2385" s="28">
        <v>44209</v>
      </c>
      <c r="E2385" s="27" t="s">
        <v>53</v>
      </c>
      <c r="F2385" s="27" t="s">
        <v>97</v>
      </c>
      <c r="G2385" s="27" t="s">
        <v>98</v>
      </c>
      <c r="H2385" s="27" t="s">
        <v>27</v>
      </c>
      <c r="I2385" s="29">
        <v>0.3</v>
      </c>
      <c r="J2385" s="30">
        <v>4250</v>
      </c>
      <c r="K2385" s="31">
        <f t="shared" si="18"/>
        <v>1275</v>
      </c>
      <c r="L2385" s="31">
        <f t="shared" si="19"/>
        <v>510</v>
      </c>
      <c r="M2385" s="32">
        <v>0.4</v>
      </c>
      <c r="O2385" s="37"/>
      <c r="P2385" s="35"/>
      <c r="Q2385" s="33"/>
      <c r="R2385" s="34"/>
    </row>
    <row r="2386" spans="1:18" ht="15.75" customHeight="1" x14ac:dyDescent="0.3">
      <c r="A2386" s="22"/>
      <c r="B2386" s="27" t="s">
        <v>21</v>
      </c>
      <c r="C2386" s="27">
        <v>1185732</v>
      </c>
      <c r="D2386" s="28">
        <v>44209</v>
      </c>
      <c r="E2386" s="27" t="s">
        <v>53</v>
      </c>
      <c r="F2386" s="27" t="s">
        <v>97</v>
      </c>
      <c r="G2386" s="27" t="s">
        <v>98</v>
      </c>
      <c r="H2386" s="27" t="s">
        <v>28</v>
      </c>
      <c r="I2386" s="29">
        <v>0.45</v>
      </c>
      <c r="J2386" s="30">
        <v>4750</v>
      </c>
      <c r="K2386" s="31">
        <f t="shared" si="18"/>
        <v>2137.5</v>
      </c>
      <c r="L2386" s="31">
        <f t="shared" si="19"/>
        <v>748.125</v>
      </c>
      <c r="M2386" s="32">
        <v>0.35</v>
      </c>
      <c r="O2386" s="37"/>
      <c r="P2386" s="35"/>
      <c r="Q2386" s="33"/>
      <c r="R2386" s="34"/>
    </row>
    <row r="2387" spans="1:18" ht="15.75" customHeight="1" x14ac:dyDescent="0.3">
      <c r="A2387" s="22"/>
      <c r="B2387" s="27" t="s">
        <v>21</v>
      </c>
      <c r="C2387" s="27">
        <v>1185732</v>
      </c>
      <c r="D2387" s="28">
        <v>44209</v>
      </c>
      <c r="E2387" s="27" t="s">
        <v>53</v>
      </c>
      <c r="F2387" s="27" t="s">
        <v>97</v>
      </c>
      <c r="G2387" s="27" t="s">
        <v>98</v>
      </c>
      <c r="H2387" s="27" t="s">
        <v>29</v>
      </c>
      <c r="I2387" s="29">
        <v>0.35000000000000003</v>
      </c>
      <c r="J2387" s="30">
        <v>5750</v>
      </c>
      <c r="K2387" s="31">
        <f t="shared" si="18"/>
        <v>2012.5000000000002</v>
      </c>
      <c r="L2387" s="31">
        <f t="shared" si="19"/>
        <v>1006.2500000000001</v>
      </c>
      <c r="M2387" s="32">
        <v>0.5</v>
      </c>
      <c r="O2387" s="37"/>
      <c r="P2387" s="35"/>
      <c r="Q2387" s="33"/>
      <c r="R2387" s="34"/>
    </row>
    <row r="2388" spans="1:18" ht="15.75" customHeight="1" x14ac:dyDescent="0.3">
      <c r="A2388" s="22"/>
      <c r="B2388" s="27" t="s">
        <v>21</v>
      </c>
      <c r="C2388" s="27">
        <v>1185732</v>
      </c>
      <c r="D2388" s="28">
        <v>44238</v>
      </c>
      <c r="E2388" s="27" t="s">
        <v>53</v>
      </c>
      <c r="F2388" s="27" t="s">
        <v>97</v>
      </c>
      <c r="G2388" s="27" t="s">
        <v>98</v>
      </c>
      <c r="H2388" s="27" t="s">
        <v>24</v>
      </c>
      <c r="I2388" s="29">
        <v>0.35000000000000003</v>
      </c>
      <c r="J2388" s="30">
        <v>8250</v>
      </c>
      <c r="K2388" s="31">
        <f t="shared" si="18"/>
        <v>2887.5000000000005</v>
      </c>
      <c r="L2388" s="31">
        <f t="shared" si="19"/>
        <v>1155.0000000000002</v>
      </c>
      <c r="M2388" s="32">
        <v>0.4</v>
      </c>
      <c r="O2388" s="37"/>
      <c r="P2388" s="35"/>
      <c r="Q2388" s="33"/>
      <c r="R2388" s="34"/>
    </row>
    <row r="2389" spans="1:18" ht="15.75" customHeight="1" x14ac:dyDescent="0.3">
      <c r="A2389" s="22"/>
      <c r="B2389" s="27" t="s">
        <v>21</v>
      </c>
      <c r="C2389" s="27">
        <v>1185732</v>
      </c>
      <c r="D2389" s="28">
        <v>44238</v>
      </c>
      <c r="E2389" s="27" t="s">
        <v>53</v>
      </c>
      <c r="F2389" s="27" t="s">
        <v>97</v>
      </c>
      <c r="G2389" s="27" t="s">
        <v>98</v>
      </c>
      <c r="H2389" s="27" t="s">
        <v>25</v>
      </c>
      <c r="I2389" s="29">
        <v>0.35000000000000003</v>
      </c>
      <c r="J2389" s="30">
        <v>4750</v>
      </c>
      <c r="K2389" s="31">
        <f t="shared" si="18"/>
        <v>1662.5000000000002</v>
      </c>
      <c r="L2389" s="31">
        <f t="shared" si="19"/>
        <v>581.875</v>
      </c>
      <c r="M2389" s="32">
        <v>0.35</v>
      </c>
      <c r="O2389" s="37"/>
      <c r="P2389" s="35"/>
      <c r="Q2389" s="33"/>
      <c r="R2389" s="34"/>
    </row>
    <row r="2390" spans="1:18" ht="15.75" customHeight="1" x14ac:dyDescent="0.3">
      <c r="A2390" s="22"/>
      <c r="B2390" s="27" t="s">
        <v>21</v>
      </c>
      <c r="C2390" s="27">
        <v>1185732</v>
      </c>
      <c r="D2390" s="28">
        <v>44238</v>
      </c>
      <c r="E2390" s="27" t="s">
        <v>53</v>
      </c>
      <c r="F2390" s="27" t="s">
        <v>97</v>
      </c>
      <c r="G2390" s="27" t="s">
        <v>98</v>
      </c>
      <c r="H2390" s="27" t="s">
        <v>26</v>
      </c>
      <c r="I2390" s="29">
        <v>0.25000000000000006</v>
      </c>
      <c r="J2390" s="30">
        <v>5250</v>
      </c>
      <c r="K2390" s="31">
        <f t="shared" si="18"/>
        <v>1312.5000000000002</v>
      </c>
      <c r="L2390" s="31">
        <f t="shared" si="19"/>
        <v>525.00000000000011</v>
      </c>
      <c r="M2390" s="32">
        <v>0.4</v>
      </c>
      <c r="O2390" s="37"/>
      <c r="P2390" s="35"/>
      <c r="Q2390" s="33"/>
      <c r="R2390" s="34"/>
    </row>
    <row r="2391" spans="1:18" ht="15.75" customHeight="1" x14ac:dyDescent="0.3">
      <c r="A2391" s="22"/>
      <c r="B2391" s="27" t="s">
        <v>21</v>
      </c>
      <c r="C2391" s="27">
        <v>1185732</v>
      </c>
      <c r="D2391" s="28">
        <v>44238</v>
      </c>
      <c r="E2391" s="27" t="s">
        <v>53</v>
      </c>
      <c r="F2391" s="27" t="s">
        <v>97</v>
      </c>
      <c r="G2391" s="27" t="s">
        <v>98</v>
      </c>
      <c r="H2391" s="27" t="s">
        <v>27</v>
      </c>
      <c r="I2391" s="29">
        <v>0.3</v>
      </c>
      <c r="J2391" s="30">
        <v>3750</v>
      </c>
      <c r="K2391" s="31">
        <f t="shared" si="18"/>
        <v>1125</v>
      </c>
      <c r="L2391" s="31">
        <f t="shared" si="19"/>
        <v>450</v>
      </c>
      <c r="M2391" s="32">
        <v>0.4</v>
      </c>
      <c r="O2391" s="37"/>
      <c r="P2391" s="35"/>
      <c r="Q2391" s="33"/>
      <c r="R2391" s="34"/>
    </row>
    <row r="2392" spans="1:18" ht="15.75" customHeight="1" x14ac:dyDescent="0.3">
      <c r="A2392" s="22"/>
      <c r="B2392" s="27" t="s">
        <v>21</v>
      </c>
      <c r="C2392" s="27">
        <v>1185732</v>
      </c>
      <c r="D2392" s="28">
        <v>44238</v>
      </c>
      <c r="E2392" s="27" t="s">
        <v>53</v>
      </c>
      <c r="F2392" s="27" t="s">
        <v>97</v>
      </c>
      <c r="G2392" s="27" t="s">
        <v>98</v>
      </c>
      <c r="H2392" s="27" t="s">
        <v>28</v>
      </c>
      <c r="I2392" s="29">
        <v>0.45</v>
      </c>
      <c r="J2392" s="30">
        <v>4500</v>
      </c>
      <c r="K2392" s="31">
        <f t="shared" si="18"/>
        <v>2025</v>
      </c>
      <c r="L2392" s="31">
        <f t="shared" si="19"/>
        <v>708.75</v>
      </c>
      <c r="M2392" s="32">
        <v>0.35</v>
      </c>
      <c r="O2392" s="37"/>
      <c r="P2392" s="35"/>
      <c r="Q2392" s="33"/>
      <c r="R2392" s="34"/>
    </row>
    <row r="2393" spans="1:18" ht="15.75" customHeight="1" x14ac:dyDescent="0.3">
      <c r="A2393" s="22"/>
      <c r="B2393" s="27" t="s">
        <v>21</v>
      </c>
      <c r="C2393" s="27">
        <v>1185732</v>
      </c>
      <c r="D2393" s="28">
        <v>44238</v>
      </c>
      <c r="E2393" s="27" t="s">
        <v>53</v>
      </c>
      <c r="F2393" s="27" t="s">
        <v>97</v>
      </c>
      <c r="G2393" s="27" t="s">
        <v>98</v>
      </c>
      <c r="H2393" s="27" t="s">
        <v>29</v>
      </c>
      <c r="I2393" s="29">
        <v>0.3</v>
      </c>
      <c r="J2393" s="30">
        <v>5500</v>
      </c>
      <c r="K2393" s="31">
        <f t="shared" si="18"/>
        <v>1650</v>
      </c>
      <c r="L2393" s="31">
        <f t="shared" si="19"/>
        <v>825</v>
      </c>
      <c r="M2393" s="32">
        <v>0.5</v>
      </c>
      <c r="O2393" s="37"/>
      <c r="P2393" s="35"/>
      <c r="Q2393" s="33"/>
      <c r="R2393" s="34"/>
    </row>
    <row r="2394" spans="1:18" ht="15.75" customHeight="1" x14ac:dyDescent="0.3">
      <c r="A2394" s="22"/>
      <c r="B2394" s="27" t="s">
        <v>21</v>
      </c>
      <c r="C2394" s="27">
        <v>1185732</v>
      </c>
      <c r="D2394" s="28">
        <v>44264</v>
      </c>
      <c r="E2394" s="27" t="s">
        <v>53</v>
      </c>
      <c r="F2394" s="27" t="s">
        <v>97</v>
      </c>
      <c r="G2394" s="27" t="s">
        <v>98</v>
      </c>
      <c r="H2394" s="27" t="s">
        <v>24</v>
      </c>
      <c r="I2394" s="29">
        <v>0.3</v>
      </c>
      <c r="J2394" s="30">
        <v>7700</v>
      </c>
      <c r="K2394" s="31">
        <f t="shared" si="18"/>
        <v>2310</v>
      </c>
      <c r="L2394" s="31">
        <f t="shared" si="19"/>
        <v>924</v>
      </c>
      <c r="M2394" s="32">
        <v>0.4</v>
      </c>
      <c r="O2394" s="37"/>
      <c r="P2394" s="35"/>
      <c r="Q2394" s="33"/>
      <c r="R2394" s="34"/>
    </row>
    <row r="2395" spans="1:18" ht="15.75" customHeight="1" x14ac:dyDescent="0.3">
      <c r="A2395" s="22"/>
      <c r="B2395" s="27" t="s">
        <v>21</v>
      </c>
      <c r="C2395" s="27">
        <v>1185732</v>
      </c>
      <c r="D2395" s="28">
        <v>44264</v>
      </c>
      <c r="E2395" s="27" t="s">
        <v>53</v>
      </c>
      <c r="F2395" s="27" t="s">
        <v>97</v>
      </c>
      <c r="G2395" s="27" t="s">
        <v>98</v>
      </c>
      <c r="H2395" s="27" t="s">
        <v>25</v>
      </c>
      <c r="I2395" s="29">
        <v>0.3</v>
      </c>
      <c r="J2395" s="30">
        <v>4500</v>
      </c>
      <c r="K2395" s="31">
        <f t="shared" si="18"/>
        <v>1350</v>
      </c>
      <c r="L2395" s="31">
        <f t="shared" si="19"/>
        <v>472.49999999999994</v>
      </c>
      <c r="M2395" s="32">
        <v>0.35</v>
      </c>
      <c r="O2395" s="37"/>
      <c r="P2395" s="35"/>
      <c r="Q2395" s="33"/>
      <c r="R2395" s="34"/>
    </row>
    <row r="2396" spans="1:18" ht="15.75" customHeight="1" x14ac:dyDescent="0.3">
      <c r="A2396" s="22"/>
      <c r="B2396" s="27" t="s">
        <v>21</v>
      </c>
      <c r="C2396" s="27">
        <v>1185732</v>
      </c>
      <c r="D2396" s="28">
        <v>44264</v>
      </c>
      <c r="E2396" s="27" t="s">
        <v>53</v>
      </c>
      <c r="F2396" s="27" t="s">
        <v>97</v>
      </c>
      <c r="G2396" s="27" t="s">
        <v>98</v>
      </c>
      <c r="H2396" s="27" t="s">
        <v>26</v>
      </c>
      <c r="I2396" s="29">
        <v>0.2</v>
      </c>
      <c r="J2396" s="30">
        <v>4750</v>
      </c>
      <c r="K2396" s="31">
        <f t="shared" si="18"/>
        <v>950</v>
      </c>
      <c r="L2396" s="31">
        <f t="shared" si="19"/>
        <v>380</v>
      </c>
      <c r="M2396" s="32">
        <v>0.4</v>
      </c>
      <c r="O2396" s="37"/>
      <c r="P2396" s="35"/>
      <c r="Q2396" s="33"/>
      <c r="R2396" s="34"/>
    </row>
    <row r="2397" spans="1:18" ht="15.75" customHeight="1" x14ac:dyDescent="0.3">
      <c r="A2397" s="22"/>
      <c r="B2397" s="27" t="s">
        <v>21</v>
      </c>
      <c r="C2397" s="27">
        <v>1185732</v>
      </c>
      <c r="D2397" s="28">
        <v>44264</v>
      </c>
      <c r="E2397" s="27" t="s">
        <v>53</v>
      </c>
      <c r="F2397" s="27" t="s">
        <v>97</v>
      </c>
      <c r="G2397" s="27" t="s">
        <v>98</v>
      </c>
      <c r="H2397" s="27" t="s">
        <v>27</v>
      </c>
      <c r="I2397" s="29">
        <v>0.24999999999999994</v>
      </c>
      <c r="J2397" s="30">
        <v>3250</v>
      </c>
      <c r="K2397" s="31">
        <f t="shared" si="18"/>
        <v>812.49999999999977</v>
      </c>
      <c r="L2397" s="31">
        <f t="shared" si="19"/>
        <v>324.99999999999994</v>
      </c>
      <c r="M2397" s="32">
        <v>0.4</v>
      </c>
      <c r="O2397" s="37"/>
      <c r="P2397" s="35"/>
      <c r="Q2397" s="33"/>
      <c r="R2397" s="34"/>
    </row>
    <row r="2398" spans="1:18" ht="15.75" customHeight="1" x14ac:dyDescent="0.3">
      <c r="A2398" s="22"/>
      <c r="B2398" s="27" t="s">
        <v>21</v>
      </c>
      <c r="C2398" s="27">
        <v>1185732</v>
      </c>
      <c r="D2398" s="28">
        <v>44264</v>
      </c>
      <c r="E2398" s="27" t="s">
        <v>53</v>
      </c>
      <c r="F2398" s="27" t="s">
        <v>97</v>
      </c>
      <c r="G2398" s="27" t="s">
        <v>98</v>
      </c>
      <c r="H2398" s="27" t="s">
        <v>28</v>
      </c>
      <c r="I2398" s="29">
        <v>0.40000000000000008</v>
      </c>
      <c r="J2398" s="30">
        <v>3750</v>
      </c>
      <c r="K2398" s="31">
        <f t="shared" si="18"/>
        <v>1500.0000000000002</v>
      </c>
      <c r="L2398" s="31">
        <f t="shared" si="19"/>
        <v>525</v>
      </c>
      <c r="M2398" s="32">
        <v>0.35</v>
      </c>
      <c r="O2398" s="37"/>
      <c r="P2398" s="35"/>
      <c r="Q2398" s="33"/>
      <c r="R2398" s="34"/>
    </row>
    <row r="2399" spans="1:18" ht="15.75" customHeight="1" x14ac:dyDescent="0.3">
      <c r="A2399" s="22"/>
      <c r="B2399" s="27" t="s">
        <v>21</v>
      </c>
      <c r="C2399" s="27">
        <v>1185732</v>
      </c>
      <c r="D2399" s="28">
        <v>44264</v>
      </c>
      <c r="E2399" s="27" t="s">
        <v>53</v>
      </c>
      <c r="F2399" s="27" t="s">
        <v>97</v>
      </c>
      <c r="G2399" s="27" t="s">
        <v>98</v>
      </c>
      <c r="H2399" s="27" t="s">
        <v>29</v>
      </c>
      <c r="I2399" s="29">
        <v>0.3</v>
      </c>
      <c r="J2399" s="30">
        <v>4750</v>
      </c>
      <c r="K2399" s="31">
        <f t="shared" si="18"/>
        <v>1425</v>
      </c>
      <c r="L2399" s="31">
        <f t="shared" si="19"/>
        <v>712.5</v>
      </c>
      <c r="M2399" s="32">
        <v>0.5</v>
      </c>
      <c r="O2399" s="37"/>
      <c r="P2399" s="35"/>
      <c r="Q2399" s="33"/>
      <c r="R2399" s="34"/>
    </row>
    <row r="2400" spans="1:18" ht="15.75" customHeight="1" x14ac:dyDescent="0.3">
      <c r="A2400" s="22"/>
      <c r="B2400" s="27" t="s">
        <v>21</v>
      </c>
      <c r="C2400" s="27">
        <v>1185732</v>
      </c>
      <c r="D2400" s="28">
        <v>44296</v>
      </c>
      <c r="E2400" s="27" t="s">
        <v>53</v>
      </c>
      <c r="F2400" s="27" t="s">
        <v>97</v>
      </c>
      <c r="G2400" s="27" t="s">
        <v>98</v>
      </c>
      <c r="H2400" s="27" t="s">
        <v>24</v>
      </c>
      <c r="I2400" s="29">
        <v>0.3</v>
      </c>
      <c r="J2400" s="30">
        <v>7250</v>
      </c>
      <c r="K2400" s="31">
        <f t="shared" si="18"/>
        <v>2175</v>
      </c>
      <c r="L2400" s="31">
        <f t="shared" si="19"/>
        <v>870</v>
      </c>
      <c r="M2400" s="32">
        <v>0.4</v>
      </c>
      <c r="O2400" s="37"/>
      <c r="P2400" s="35"/>
      <c r="Q2400" s="33"/>
      <c r="R2400" s="34"/>
    </row>
    <row r="2401" spans="1:18" ht="15.75" customHeight="1" x14ac:dyDescent="0.3">
      <c r="A2401" s="22"/>
      <c r="B2401" s="27" t="s">
        <v>21</v>
      </c>
      <c r="C2401" s="27">
        <v>1185732</v>
      </c>
      <c r="D2401" s="28">
        <v>44296</v>
      </c>
      <c r="E2401" s="27" t="s">
        <v>53</v>
      </c>
      <c r="F2401" s="27" t="s">
        <v>97</v>
      </c>
      <c r="G2401" s="27" t="s">
        <v>98</v>
      </c>
      <c r="H2401" s="27" t="s">
        <v>25</v>
      </c>
      <c r="I2401" s="29">
        <v>0.3</v>
      </c>
      <c r="J2401" s="30">
        <v>4250</v>
      </c>
      <c r="K2401" s="31">
        <f t="shared" si="18"/>
        <v>1275</v>
      </c>
      <c r="L2401" s="31">
        <f t="shared" si="19"/>
        <v>446.25</v>
      </c>
      <c r="M2401" s="32">
        <v>0.35</v>
      </c>
      <c r="O2401" s="37"/>
      <c r="P2401" s="35"/>
      <c r="Q2401" s="33"/>
      <c r="R2401" s="34"/>
    </row>
    <row r="2402" spans="1:18" ht="15.75" customHeight="1" x14ac:dyDescent="0.3">
      <c r="A2402" s="22"/>
      <c r="B2402" s="27" t="s">
        <v>21</v>
      </c>
      <c r="C2402" s="27">
        <v>1185732</v>
      </c>
      <c r="D2402" s="28">
        <v>44296</v>
      </c>
      <c r="E2402" s="27" t="s">
        <v>53</v>
      </c>
      <c r="F2402" s="27" t="s">
        <v>97</v>
      </c>
      <c r="G2402" s="27" t="s">
        <v>98</v>
      </c>
      <c r="H2402" s="27" t="s">
        <v>26</v>
      </c>
      <c r="I2402" s="29">
        <v>0.2</v>
      </c>
      <c r="J2402" s="30">
        <v>4250</v>
      </c>
      <c r="K2402" s="31">
        <f t="shared" si="18"/>
        <v>850</v>
      </c>
      <c r="L2402" s="31">
        <f t="shared" si="19"/>
        <v>340</v>
      </c>
      <c r="M2402" s="32">
        <v>0.4</v>
      </c>
      <c r="O2402" s="37"/>
      <c r="P2402" s="35"/>
      <c r="Q2402" s="33"/>
      <c r="R2402" s="34"/>
    </row>
    <row r="2403" spans="1:18" ht="15.75" customHeight="1" x14ac:dyDescent="0.3">
      <c r="A2403" s="22"/>
      <c r="B2403" s="27" t="s">
        <v>21</v>
      </c>
      <c r="C2403" s="27">
        <v>1185732</v>
      </c>
      <c r="D2403" s="28">
        <v>44296</v>
      </c>
      <c r="E2403" s="27" t="s">
        <v>53</v>
      </c>
      <c r="F2403" s="27" t="s">
        <v>97</v>
      </c>
      <c r="G2403" s="27" t="s">
        <v>98</v>
      </c>
      <c r="H2403" s="27" t="s">
        <v>27</v>
      </c>
      <c r="I2403" s="29">
        <v>0.24999999999999994</v>
      </c>
      <c r="J2403" s="30">
        <v>3500</v>
      </c>
      <c r="K2403" s="31">
        <f t="shared" si="18"/>
        <v>874.99999999999977</v>
      </c>
      <c r="L2403" s="31">
        <f t="shared" si="19"/>
        <v>349.99999999999994</v>
      </c>
      <c r="M2403" s="32">
        <v>0.4</v>
      </c>
      <c r="O2403" s="37"/>
      <c r="P2403" s="35"/>
      <c r="Q2403" s="33"/>
      <c r="R2403" s="34"/>
    </row>
    <row r="2404" spans="1:18" ht="15.75" customHeight="1" x14ac:dyDescent="0.3">
      <c r="A2404" s="22"/>
      <c r="B2404" s="27" t="s">
        <v>21</v>
      </c>
      <c r="C2404" s="27">
        <v>1185732</v>
      </c>
      <c r="D2404" s="28">
        <v>44296</v>
      </c>
      <c r="E2404" s="27" t="s">
        <v>53</v>
      </c>
      <c r="F2404" s="27" t="s">
        <v>97</v>
      </c>
      <c r="G2404" s="27" t="s">
        <v>98</v>
      </c>
      <c r="H2404" s="27" t="s">
        <v>28</v>
      </c>
      <c r="I2404" s="29">
        <v>0.45</v>
      </c>
      <c r="J2404" s="30">
        <v>3750</v>
      </c>
      <c r="K2404" s="31">
        <f t="shared" si="18"/>
        <v>1687.5</v>
      </c>
      <c r="L2404" s="31">
        <f t="shared" si="19"/>
        <v>590.625</v>
      </c>
      <c r="M2404" s="32">
        <v>0.35</v>
      </c>
      <c r="O2404" s="37"/>
      <c r="P2404" s="35"/>
      <c r="Q2404" s="33"/>
      <c r="R2404" s="34"/>
    </row>
    <row r="2405" spans="1:18" ht="15.75" customHeight="1" x14ac:dyDescent="0.3">
      <c r="A2405" s="22"/>
      <c r="B2405" s="27" t="s">
        <v>21</v>
      </c>
      <c r="C2405" s="27">
        <v>1185732</v>
      </c>
      <c r="D2405" s="28">
        <v>44296</v>
      </c>
      <c r="E2405" s="27" t="s">
        <v>53</v>
      </c>
      <c r="F2405" s="27" t="s">
        <v>97</v>
      </c>
      <c r="G2405" s="27" t="s">
        <v>98</v>
      </c>
      <c r="H2405" s="27" t="s">
        <v>29</v>
      </c>
      <c r="I2405" s="29">
        <v>0.35000000000000003</v>
      </c>
      <c r="J2405" s="30">
        <v>5250</v>
      </c>
      <c r="K2405" s="31">
        <f t="shared" si="18"/>
        <v>1837.5000000000002</v>
      </c>
      <c r="L2405" s="31">
        <f t="shared" si="19"/>
        <v>918.75000000000011</v>
      </c>
      <c r="M2405" s="32">
        <v>0.5</v>
      </c>
      <c r="O2405" s="37"/>
      <c r="P2405" s="35"/>
      <c r="Q2405" s="33"/>
      <c r="R2405" s="34"/>
    </row>
    <row r="2406" spans="1:18" ht="15.75" customHeight="1" x14ac:dyDescent="0.3">
      <c r="A2406" s="22"/>
      <c r="B2406" s="27" t="s">
        <v>21</v>
      </c>
      <c r="C2406" s="27">
        <v>1185732</v>
      </c>
      <c r="D2406" s="28">
        <v>44325</v>
      </c>
      <c r="E2406" s="27" t="s">
        <v>53</v>
      </c>
      <c r="F2406" s="27" t="s">
        <v>97</v>
      </c>
      <c r="G2406" s="27" t="s">
        <v>98</v>
      </c>
      <c r="H2406" s="27" t="s">
        <v>24</v>
      </c>
      <c r="I2406" s="29">
        <v>0.45</v>
      </c>
      <c r="J2406" s="30">
        <v>7950</v>
      </c>
      <c r="K2406" s="31">
        <f t="shared" si="18"/>
        <v>3577.5</v>
      </c>
      <c r="L2406" s="31">
        <f t="shared" si="19"/>
        <v>1431</v>
      </c>
      <c r="M2406" s="32">
        <v>0.4</v>
      </c>
      <c r="O2406" s="37"/>
      <c r="P2406" s="35"/>
      <c r="Q2406" s="33"/>
      <c r="R2406" s="34"/>
    </row>
    <row r="2407" spans="1:18" ht="15.75" customHeight="1" x14ac:dyDescent="0.3">
      <c r="A2407" s="22"/>
      <c r="B2407" s="27" t="s">
        <v>21</v>
      </c>
      <c r="C2407" s="27">
        <v>1185732</v>
      </c>
      <c r="D2407" s="28">
        <v>44325</v>
      </c>
      <c r="E2407" s="27" t="s">
        <v>53</v>
      </c>
      <c r="F2407" s="27" t="s">
        <v>97</v>
      </c>
      <c r="G2407" s="27" t="s">
        <v>98</v>
      </c>
      <c r="H2407" s="27" t="s">
        <v>25</v>
      </c>
      <c r="I2407" s="29">
        <v>0.45</v>
      </c>
      <c r="J2407" s="30">
        <v>5000</v>
      </c>
      <c r="K2407" s="31">
        <f t="shared" si="18"/>
        <v>2250</v>
      </c>
      <c r="L2407" s="31">
        <f t="shared" si="19"/>
        <v>787.5</v>
      </c>
      <c r="M2407" s="32">
        <v>0.35</v>
      </c>
      <c r="O2407" s="37"/>
      <c r="P2407" s="35"/>
      <c r="Q2407" s="33"/>
      <c r="R2407" s="34"/>
    </row>
    <row r="2408" spans="1:18" ht="15.75" customHeight="1" x14ac:dyDescent="0.3">
      <c r="A2408" s="22"/>
      <c r="B2408" s="27" t="s">
        <v>21</v>
      </c>
      <c r="C2408" s="27">
        <v>1185732</v>
      </c>
      <c r="D2408" s="28">
        <v>44325</v>
      </c>
      <c r="E2408" s="27" t="s">
        <v>53</v>
      </c>
      <c r="F2408" s="27" t="s">
        <v>97</v>
      </c>
      <c r="G2408" s="27" t="s">
        <v>98</v>
      </c>
      <c r="H2408" s="27" t="s">
        <v>26</v>
      </c>
      <c r="I2408" s="29">
        <v>0.4</v>
      </c>
      <c r="J2408" s="30">
        <v>4750</v>
      </c>
      <c r="K2408" s="31">
        <f t="shared" si="18"/>
        <v>1900</v>
      </c>
      <c r="L2408" s="31">
        <f t="shared" si="19"/>
        <v>760</v>
      </c>
      <c r="M2408" s="32">
        <v>0.4</v>
      </c>
      <c r="O2408" s="37"/>
      <c r="P2408" s="35"/>
      <c r="Q2408" s="33"/>
      <c r="R2408" s="34"/>
    </row>
    <row r="2409" spans="1:18" ht="15.75" customHeight="1" x14ac:dyDescent="0.3">
      <c r="A2409" s="22"/>
      <c r="B2409" s="27" t="s">
        <v>21</v>
      </c>
      <c r="C2409" s="27">
        <v>1185732</v>
      </c>
      <c r="D2409" s="28">
        <v>44325</v>
      </c>
      <c r="E2409" s="27" t="s">
        <v>53</v>
      </c>
      <c r="F2409" s="27" t="s">
        <v>97</v>
      </c>
      <c r="G2409" s="27" t="s">
        <v>98</v>
      </c>
      <c r="H2409" s="27" t="s">
        <v>27</v>
      </c>
      <c r="I2409" s="29">
        <v>0.4</v>
      </c>
      <c r="J2409" s="30">
        <v>4250</v>
      </c>
      <c r="K2409" s="31">
        <f t="shared" si="18"/>
        <v>1700</v>
      </c>
      <c r="L2409" s="31">
        <f t="shared" si="19"/>
        <v>680</v>
      </c>
      <c r="M2409" s="32">
        <v>0.4</v>
      </c>
      <c r="O2409" s="37"/>
      <c r="P2409" s="35"/>
      <c r="Q2409" s="33"/>
      <c r="R2409" s="34"/>
    </row>
    <row r="2410" spans="1:18" ht="15.75" customHeight="1" x14ac:dyDescent="0.3">
      <c r="A2410" s="22"/>
      <c r="B2410" s="27" t="s">
        <v>21</v>
      </c>
      <c r="C2410" s="27">
        <v>1185732</v>
      </c>
      <c r="D2410" s="28">
        <v>44325</v>
      </c>
      <c r="E2410" s="27" t="s">
        <v>53</v>
      </c>
      <c r="F2410" s="27" t="s">
        <v>97</v>
      </c>
      <c r="G2410" s="27" t="s">
        <v>98</v>
      </c>
      <c r="H2410" s="27" t="s">
        <v>28</v>
      </c>
      <c r="I2410" s="29">
        <v>0.49999999999999994</v>
      </c>
      <c r="J2410" s="30">
        <v>4500</v>
      </c>
      <c r="K2410" s="31">
        <f t="shared" si="18"/>
        <v>2249.9999999999995</v>
      </c>
      <c r="L2410" s="31">
        <f t="shared" si="19"/>
        <v>787.49999999999977</v>
      </c>
      <c r="M2410" s="32">
        <v>0.35</v>
      </c>
      <c r="O2410" s="37"/>
      <c r="P2410" s="35"/>
      <c r="Q2410" s="33"/>
      <c r="R2410" s="34"/>
    </row>
    <row r="2411" spans="1:18" ht="15.75" customHeight="1" x14ac:dyDescent="0.3">
      <c r="A2411" s="22"/>
      <c r="B2411" s="27" t="s">
        <v>21</v>
      </c>
      <c r="C2411" s="27">
        <v>1185732</v>
      </c>
      <c r="D2411" s="28">
        <v>44325</v>
      </c>
      <c r="E2411" s="27" t="s">
        <v>53</v>
      </c>
      <c r="F2411" s="27" t="s">
        <v>97</v>
      </c>
      <c r="G2411" s="27" t="s">
        <v>98</v>
      </c>
      <c r="H2411" s="27" t="s">
        <v>29</v>
      </c>
      <c r="I2411" s="29">
        <v>0.54999999999999993</v>
      </c>
      <c r="J2411" s="30">
        <v>5500</v>
      </c>
      <c r="K2411" s="31">
        <f t="shared" si="18"/>
        <v>3024.9999999999995</v>
      </c>
      <c r="L2411" s="31">
        <f t="shared" si="19"/>
        <v>1512.4999999999998</v>
      </c>
      <c r="M2411" s="32">
        <v>0.5</v>
      </c>
      <c r="O2411" s="37"/>
      <c r="P2411" s="35"/>
      <c r="Q2411" s="33"/>
      <c r="R2411" s="34"/>
    </row>
    <row r="2412" spans="1:18" ht="15.75" customHeight="1" x14ac:dyDescent="0.3">
      <c r="A2412" s="22"/>
      <c r="B2412" s="27" t="s">
        <v>21</v>
      </c>
      <c r="C2412" s="27">
        <v>1185732</v>
      </c>
      <c r="D2412" s="28">
        <v>44358</v>
      </c>
      <c r="E2412" s="27" t="s">
        <v>53</v>
      </c>
      <c r="F2412" s="27" t="s">
        <v>97</v>
      </c>
      <c r="G2412" s="27" t="s">
        <v>98</v>
      </c>
      <c r="H2412" s="27" t="s">
        <v>24</v>
      </c>
      <c r="I2412" s="29">
        <v>0.49999999999999994</v>
      </c>
      <c r="J2412" s="30">
        <v>8000</v>
      </c>
      <c r="K2412" s="31">
        <f t="shared" si="18"/>
        <v>3999.9999999999995</v>
      </c>
      <c r="L2412" s="31">
        <f t="shared" si="19"/>
        <v>1600</v>
      </c>
      <c r="M2412" s="32">
        <v>0.4</v>
      </c>
      <c r="O2412" s="37"/>
      <c r="P2412" s="35"/>
      <c r="Q2412" s="33"/>
      <c r="R2412" s="34"/>
    </row>
    <row r="2413" spans="1:18" ht="15.75" customHeight="1" x14ac:dyDescent="0.3">
      <c r="A2413" s="22"/>
      <c r="B2413" s="27" t="s">
        <v>21</v>
      </c>
      <c r="C2413" s="27">
        <v>1185732</v>
      </c>
      <c r="D2413" s="28">
        <v>44358</v>
      </c>
      <c r="E2413" s="27" t="s">
        <v>53</v>
      </c>
      <c r="F2413" s="27" t="s">
        <v>97</v>
      </c>
      <c r="G2413" s="27" t="s">
        <v>98</v>
      </c>
      <c r="H2413" s="27" t="s">
        <v>25</v>
      </c>
      <c r="I2413" s="29">
        <v>0.45</v>
      </c>
      <c r="J2413" s="30">
        <v>5500</v>
      </c>
      <c r="K2413" s="31">
        <f t="shared" si="18"/>
        <v>2475</v>
      </c>
      <c r="L2413" s="31">
        <f t="shared" si="19"/>
        <v>866.25</v>
      </c>
      <c r="M2413" s="32">
        <v>0.35</v>
      </c>
      <c r="O2413" s="37"/>
      <c r="P2413" s="35"/>
      <c r="Q2413" s="33"/>
      <c r="R2413" s="34"/>
    </row>
    <row r="2414" spans="1:18" ht="15.75" customHeight="1" x14ac:dyDescent="0.3">
      <c r="A2414" s="22"/>
      <c r="B2414" s="27" t="s">
        <v>21</v>
      </c>
      <c r="C2414" s="27">
        <v>1185732</v>
      </c>
      <c r="D2414" s="28">
        <v>44358</v>
      </c>
      <c r="E2414" s="27" t="s">
        <v>53</v>
      </c>
      <c r="F2414" s="27" t="s">
        <v>97</v>
      </c>
      <c r="G2414" s="27" t="s">
        <v>98</v>
      </c>
      <c r="H2414" s="27" t="s">
        <v>26</v>
      </c>
      <c r="I2414" s="29">
        <v>0.5</v>
      </c>
      <c r="J2414" s="30">
        <v>5250</v>
      </c>
      <c r="K2414" s="31">
        <f t="shared" si="18"/>
        <v>2625</v>
      </c>
      <c r="L2414" s="31">
        <f t="shared" si="19"/>
        <v>1050</v>
      </c>
      <c r="M2414" s="32">
        <v>0.4</v>
      </c>
      <c r="O2414" s="37"/>
      <c r="P2414" s="35"/>
      <c r="Q2414" s="33"/>
      <c r="R2414" s="34"/>
    </row>
    <row r="2415" spans="1:18" ht="15.75" customHeight="1" x14ac:dyDescent="0.3">
      <c r="A2415" s="22"/>
      <c r="B2415" s="27" t="s">
        <v>21</v>
      </c>
      <c r="C2415" s="27">
        <v>1185732</v>
      </c>
      <c r="D2415" s="28">
        <v>44358</v>
      </c>
      <c r="E2415" s="27" t="s">
        <v>53</v>
      </c>
      <c r="F2415" s="27" t="s">
        <v>97</v>
      </c>
      <c r="G2415" s="27" t="s">
        <v>98</v>
      </c>
      <c r="H2415" s="27" t="s">
        <v>27</v>
      </c>
      <c r="I2415" s="29">
        <v>0.5</v>
      </c>
      <c r="J2415" s="30">
        <v>5000</v>
      </c>
      <c r="K2415" s="31">
        <f t="shared" si="18"/>
        <v>2500</v>
      </c>
      <c r="L2415" s="31">
        <f t="shared" si="19"/>
        <v>1000</v>
      </c>
      <c r="M2415" s="32">
        <v>0.4</v>
      </c>
      <c r="O2415" s="37"/>
      <c r="P2415" s="35"/>
      <c r="Q2415" s="33"/>
      <c r="R2415" s="34"/>
    </row>
    <row r="2416" spans="1:18" ht="15.75" customHeight="1" x14ac:dyDescent="0.3">
      <c r="A2416" s="22"/>
      <c r="B2416" s="27" t="s">
        <v>21</v>
      </c>
      <c r="C2416" s="27">
        <v>1185732</v>
      </c>
      <c r="D2416" s="28">
        <v>44358</v>
      </c>
      <c r="E2416" s="27" t="s">
        <v>53</v>
      </c>
      <c r="F2416" s="27" t="s">
        <v>97</v>
      </c>
      <c r="G2416" s="27" t="s">
        <v>98</v>
      </c>
      <c r="H2416" s="27" t="s">
        <v>28</v>
      </c>
      <c r="I2416" s="29">
        <v>0.65</v>
      </c>
      <c r="J2416" s="30">
        <v>5000</v>
      </c>
      <c r="K2416" s="31">
        <f t="shared" si="18"/>
        <v>3250</v>
      </c>
      <c r="L2416" s="31">
        <f t="shared" si="19"/>
        <v>1137.5</v>
      </c>
      <c r="M2416" s="32">
        <v>0.35</v>
      </c>
      <c r="O2416" s="37"/>
      <c r="P2416" s="35"/>
      <c r="Q2416" s="33"/>
      <c r="R2416" s="34"/>
    </row>
    <row r="2417" spans="1:18" ht="15.75" customHeight="1" x14ac:dyDescent="0.3">
      <c r="A2417" s="22"/>
      <c r="B2417" s="27" t="s">
        <v>21</v>
      </c>
      <c r="C2417" s="27">
        <v>1185732</v>
      </c>
      <c r="D2417" s="28">
        <v>44358</v>
      </c>
      <c r="E2417" s="27" t="s">
        <v>53</v>
      </c>
      <c r="F2417" s="27" t="s">
        <v>97</v>
      </c>
      <c r="G2417" s="27" t="s">
        <v>98</v>
      </c>
      <c r="H2417" s="27" t="s">
        <v>29</v>
      </c>
      <c r="I2417" s="29">
        <v>0.70000000000000007</v>
      </c>
      <c r="J2417" s="30">
        <v>6750</v>
      </c>
      <c r="K2417" s="31">
        <f t="shared" si="18"/>
        <v>4725</v>
      </c>
      <c r="L2417" s="31">
        <f t="shared" si="19"/>
        <v>2362.5</v>
      </c>
      <c r="M2417" s="32">
        <v>0.5</v>
      </c>
      <c r="O2417" s="37"/>
      <c r="P2417" s="35"/>
      <c r="Q2417" s="33"/>
      <c r="R2417" s="34"/>
    </row>
    <row r="2418" spans="1:18" ht="15.75" customHeight="1" x14ac:dyDescent="0.3">
      <c r="A2418" s="22"/>
      <c r="B2418" s="27" t="s">
        <v>21</v>
      </c>
      <c r="C2418" s="27">
        <v>1185732</v>
      </c>
      <c r="D2418" s="28">
        <v>44386</v>
      </c>
      <c r="E2418" s="27" t="s">
        <v>53</v>
      </c>
      <c r="F2418" s="27" t="s">
        <v>97</v>
      </c>
      <c r="G2418" s="27" t="s">
        <v>98</v>
      </c>
      <c r="H2418" s="27" t="s">
        <v>24</v>
      </c>
      <c r="I2418" s="29">
        <v>0.65</v>
      </c>
      <c r="J2418" s="30">
        <v>9000</v>
      </c>
      <c r="K2418" s="31">
        <f t="shared" si="18"/>
        <v>5850</v>
      </c>
      <c r="L2418" s="31">
        <f t="shared" si="19"/>
        <v>2340</v>
      </c>
      <c r="M2418" s="32">
        <v>0.4</v>
      </c>
      <c r="O2418" s="37"/>
      <c r="P2418" s="35"/>
      <c r="Q2418" s="33"/>
      <c r="R2418" s="34"/>
    </row>
    <row r="2419" spans="1:18" ht="15.75" customHeight="1" x14ac:dyDescent="0.3">
      <c r="A2419" s="22"/>
      <c r="B2419" s="27" t="s">
        <v>21</v>
      </c>
      <c r="C2419" s="27">
        <v>1185732</v>
      </c>
      <c r="D2419" s="28">
        <v>44386</v>
      </c>
      <c r="E2419" s="27" t="s">
        <v>53</v>
      </c>
      <c r="F2419" s="27" t="s">
        <v>97</v>
      </c>
      <c r="G2419" s="27" t="s">
        <v>98</v>
      </c>
      <c r="H2419" s="27" t="s">
        <v>25</v>
      </c>
      <c r="I2419" s="29">
        <v>0.60000000000000009</v>
      </c>
      <c r="J2419" s="30">
        <v>6500</v>
      </c>
      <c r="K2419" s="31">
        <f t="shared" si="18"/>
        <v>3900.0000000000005</v>
      </c>
      <c r="L2419" s="31">
        <f t="shared" si="19"/>
        <v>1365</v>
      </c>
      <c r="M2419" s="32">
        <v>0.35</v>
      </c>
      <c r="O2419" s="37"/>
      <c r="P2419" s="35"/>
      <c r="Q2419" s="33"/>
      <c r="R2419" s="34"/>
    </row>
    <row r="2420" spans="1:18" ht="15.75" customHeight="1" x14ac:dyDescent="0.3">
      <c r="A2420" s="22"/>
      <c r="B2420" s="27" t="s">
        <v>21</v>
      </c>
      <c r="C2420" s="27">
        <v>1185732</v>
      </c>
      <c r="D2420" s="28">
        <v>44386</v>
      </c>
      <c r="E2420" s="27" t="s">
        <v>53</v>
      </c>
      <c r="F2420" s="27" t="s">
        <v>97</v>
      </c>
      <c r="G2420" s="27" t="s">
        <v>98</v>
      </c>
      <c r="H2420" s="27" t="s">
        <v>26</v>
      </c>
      <c r="I2420" s="29">
        <v>0.55000000000000004</v>
      </c>
      <c r="J2420" s="30">
        <v>5750</v>
      </c>
      <c r="K2420" s="31">
        <f t="shared" si="18"/>
        <v>3162.5000000000005</v>
      </c>
      <c r="L2420" s="31">
        <f t="shared" si="19"/>
        <v>1265.0000000000002</v>
      </c>
      <c r="M2420" s="32">
        <v>0.4</v>
      </c>
      <c r="O2420" s="37"/>
      <c r="P2420" s="35"/>
      <c r="Q2420" s="33"/>
      <c r="R2420" s="34"/>
    </row>
    <row r="2421" spans="1:18" ht="15.75" customHeight="1" x14ac:dyDescent="0.3">
      <c r="A2421" s="22"/>
      <c r="B2421" s="27" t="s">
        <v>21</v>
      </c>
      <c r="C2421" s="27">
        <v>1185732</v>
      </c>
      <c r="D2421" s="28">
        <v>44386</v>
      </c>
      <c r="E2421" s="27" t="s">
        <v>53</v>
      </c>
      <c r="F2421" s="27" t="s">
        <v>97</v>
      </c>
      <c r="G2421" s="27" t="s">
        <v>98</v>
      </c>
      <c r="H2421" s="27" t="s">
        <v>27</v>
      </c>
      <c r="I2421" s="29">
        <v>0.55000000000000004</v>
      </c>
      <c r="J2421" s="30">
        <v>5250</v>
      </c>
      <c r="K2421" s="31">
        <f t="shared" si="18"/>
        <v>2887.5000000000005</v>
      </c>
      <c r="L2421" s="31">
        <f t="shared" si="19"/>
        <v>1155.0000000000002</v>
      </c>
      <c r="M2421" s="32">
        <v>0.4</v>
      </c>
      <c r="O2421" s="37"/>
      <c r="P2421" s="35"/>
      <c r="Q2421" s="33"/>
      <c r="R2421" s="34"/>
    </row>
    <row r="2422" spans="1:18" ht="15.75" customHeight="1" x14ac:dyDescent="0.3">
      <c r="A2422" s="22"/>
      <c r="B2422" s="27" t="s">
        <v>21</v>
      </c>
      <c r="C2422" s="27">
        <v>1185732</v>
      </c>
      <c r="D2422" s="28">
        <v>44386</v>
      </c>
      <c r="E2422" s="27" t="s">
        <v>53</v>
      </c>
      <c r="F2422" s="27" t="s">
        <v>97</v>
      </c>
      <c r="G2422" s="27" t="s">
        <v>98</v>
      </c>
      <c r="H2422" s="27" t="s">
        <v>28</v>
      </c>
      <c r="I2422" s="29">
        <v>0.65</v>
      </c>
      <c r="J2422" s="30">
        <v>5500</v>
      </c>
      <c r="K2422" s="31">
        <f t="shared" si="18"/>
        <v>3575</v>
      </c>
      <c r="L2422" s="31">
        <f t="shared" si="19"/>
        <v>1251.25</v>
      </c>
      <c r="M2422" s="32">
        <v>0.35</v>
      </c>
      <c r="O2422" s="37"/>
      <c r="P2422" s="35"/>
      <c r="Q2422" s="33"/>
      <c r="R2422" s="34"/>
    </row>
    <row r="2423" spans="1:18" ht="15.75" customHeight="1" x14ac:dyDescent="0.3">
      <c r="A2423" s="22"/>
      <c r="B2423" s="27" t="s">
        <v>21</v>
      </c>
      <c r="C2423" s="27">
        <v>1185732</v>
      </c>
      <c r="D2423" s="28">
        <v>44386</v>
      </c>
      <c r="E2423" s="27" t="s">
        <v>53</v>
      </c>
      <c r="F2423" s="27" t="s">
        <v>97</v>
      </c>
      <c r="G2423" s="27" t="s">
        <v>98</v>
      </c>
      <c r="H2423" s="27" t="s">
        <v>29</v>
      </c>
      <c r="I2423" s="29">
        <v>0.70000000000000007</v>
      </c>
      <c r="J2423" s="30">
        <v>7250</v>
      </c>
      <c r="K2423" s="31">
        <f t="shared" si="18"/>
        <v>5075.0000000000009</v>
      </c>
      <c r="L2423" s="31">
        <f t="shared" si="19"/>
        <v>2537.5000000000005</v>
      </c>
      <c r="M2423" s="32">
        <v>0.5</v>
      </c>
      <c r="O2423" s="37"/>
      <c r="P2423" s="35"/>
      <c r="Q2423" s="33"/>
      <c r="R2423" s="34"/>
    </row>
    <row r="2424" spans="1:18" ht="15.75" customHeight="1" x14ac:dyDescent="0.3">
      <c r="A2424" s="22"/>
      <c r="B2424" s="27" t="s">
        <v>21</v>
      </c>
      <c r="C2424" s="27">
        <v>1185732</v>
      </c>
      <c r="D2424" s="28">
        <v>44418</v>
      </c>
      <c r="E2424" s="27" t="s">
        <v>53</v>
      </c>
      <c r="F2424" s="27" t="s">
        <v>97</v>
      </c>
      <c r="G2424" s="27" t="s">
        <v>98</v>
      </c>
      <c r="H2424" s="27" t="s">
        <v>24</v>
      </c>
      <c r="I2424" s="29">
        <v>0.65</v>
      </c>
      <c r="J2424" s="30">
        <v>8750</v>
      </c>
      <c r="K2424" s="31">
        <f t="shared" si="18"/>
        <v>5687.5</v>
      </c>
      <c r="L2424" s="31">
        <f t="shared" si="19"/>
        <v>2275</v>
      </c>
      <c r="M2424" s="32">
        <v>0.4</v>
      </c>
      <c r="O2424" s="37"/>
      <c r="P2424" s="35"/>
      <c r="Q2424" s="33"/>
      <c r="R2424" s="34"/>
    </row>
    <row r="2425" spans="1:18" ht="15.75" customHeight="1" x14ac:dyDescent="0.3">
      <c r="A2425" s="22"/>
      <c r="B2425" s="27" t="s">
        <v>21</v>
      </c>
      <c r="C2425" s="27">
        <v>1185732</v>
      </c>
      <c r="D2425" s="28">
        <v>44418</v>
      </c>
      <c r="E2425" s="27" t="s">
        <v>53</v>
      </c>
      <c r="F2425" s="27" t="s">
        <v>97</v>
      </c>
      <c r="G2425" s="27" t="s">
        <v>98</v>
      </c>
      <c r="H2425" s="27" t="s">
        <v>25</v>
      </c>
      <c r="I2425" s="29">
        <v>0.60000000000000009</v>
      </c>
      <c r="J2425" s="30">
        <v>6500</v>
      </c>
      <c r="K2425" s="31">
        <f t="shared" si="18"/>
        <v>3900.0000000000005</v>
      </c>
      <c r="L2425" s="31">
        <f t="shared" si="19"/>
        <v>1365</v>
      </c>
      <c r="M2425" s="32">
        <v>0.35</v>
      </c>
      <c r="O2425" s="37"/>
      <c r="P2425" s="35"/>
      <c r="Q2425" s="33"/>
      <c r="R2425" s="34"/>
    </row>
    <row r="2426" spans="1:18" ht="15.75" customHeight="1" x14ac:dyDescent="0.3">
      <c r="A2426" s="22"/>
      <c r="B2426" s="27" t="s">
        <v>21</v>
      </c>
      <c r="C2426" s="27">
        <v>1185732</v>
      </c>
      <c r="D2426" s="28">
        <v>44418</v>
      </c>
      <c r="E2426" s="27" t="s">
        <v>53</v>
      </c>
      <c r="F2426" s="27" t="s">
        <v>97</v>
      </c>
      <c r="G2426" s="27" t="s">
        <v>98</v>
      </c>
      <c r="H2426" s="27" t="s">
        <v>26</v>
      </c>
      <c r="I2426" s="29">
        <v>0.55000000000000004</v>
      </c>
      <c r="J2426" s="30">
        <v>5750</v>
      </c>
      <c r="K2426" s="31">
        <f t="shared" si="18"/>
        <v>3162.5000000000005</v>
      </c>
      <c r="L2426" s="31">
        <f t="shared" si="19"/>
        <v>1265.0000000000002</v>
      </c>
      <c r="M2426" s="32">
        <v>0.4</v>
      </c>
      <c r="O2426" s="37"/>
      <c r="P2426" s="35"/>
      <c r="Q2426" s="33"/>
      <c r="R2426" s="34"/>
    </row>
    <row r="2427" spans="1:18" ht="15.75" customHeight="1" x14ac:dyDescent="0.3">
      <c r="A2427" s="22"/>
      <c r="B2427" s="27" t="s">
        <v>21</v>
      </c>
      <c r="C2427" s="27">
        <v>1185732</v>
      </c>
      <c r="D2427" s="28">
        <v>44418</v>
      </c>
      <c r="E2427" s="27" t="s">
        <v>53</v>
      </c>
      <c r="F2427" s="27" t="s">
        <v>97</v>
      </c>
      <c r="G2427" s="27" t="s">
        <v>98</v>
      </c>
      <c r="H2427" s="27" t="s">
        <v>27</v>
      </c>
      <c r="I2427" s="29">
        <v>0.45</v>
      </c>
      <c r="J2427" s="30">
        <v>5250</v>
      </c>
      <c r="K2427" s="31">
        <f t="shared" si="18"/>
        <v>2362.5</v>
      </c>
      <c r="L2427" s="31">
        <f t="shared" si="19"/>
        <v>945</v>
      </c>
      <c r="M2427" s="32">
        <v>0.4</v>
      </c>
      <c r="O2427" s="37"/>
      <c r="P2427" s="35"/>
      <c r="Q2427" s="33"/>
      <c r="R2427" s="34"/>
    </row>
    <row r="2428" spans="1:18" ht="15.75" customHeight="1" x14ac:dyDescent="0.3">
      <c r="A2428" s="22"/>
      <c r="B2428" s="27" t="s">
        <v>21</v>
      </c>
      <c r="C2428" s="27">
        <v>1185732</v>
      </c>
      <c r="D2428" s="28">
        <v>44418</v>
      </c>
      <c r="E2428" s="27" t="s">
        <v>53</v>
      </c>
      <c r="F2428" s="27" t="s">
        <v>97</v>
      </c>
      <c r="G2428" s="27" t="s">
        <v>98</v>
      </c>
      <c r="H2428" s="27" t="s">
        <v>28</v>
      </c>
      <c r="I2428" s="29">
        <v>0.55000000000000004</v>
      </c>
      <c r="J2428" s="30">
        <v>5000</v>
      </c>
      <c r="K2428" s="31">
        <f t="shared" si="18"/>
        <v>2750</v>
      </c>
      <c r="L2428" s="31">
        <f t="shared" si="19"/>
        <v>962.49999999999989</v>
      </c>
      <c r="M2428" s="32">
        <v>0.35</v>
      </c>
      <c r="O2428" s="37"/>
      <c r="P2428" s="35"/>
      <c r="Q2428" s="33"/>
      <c r="R2428" s="34"/>
    </row>
    <row r="2429" spans="1:18" ht="15.75" customHeight="1" x14ac:dyDescent="0.3">
      <c r="A2429" s="22"/>
      <c r="B2429" s="27" t="s">
        <v>21</v>
      </c>
      <c r="C2429" s="27">
        <v>1185732</v>
      </c>
      <c r="D2429" s="28">
        <v>44418</v>
      </c>
      <c r="E2429" s="27" t="s">
        <v>53</v>
      </c>
      <c r="F2429" s="27" t="s">
        <v>97</v>
      </c>
      <c r="G2429" s="27" t="s">
        <v>98</v>
      </c>
      <c r="H2429" s="27" t="s">
        <v>29</v>
      </c>
      <c r="I2429" s="29">
        <v>0.60000000000000009</v>
      </c>
      <c r="J2429" s="30">
        <v>6750</v>
      </c>
      <c r="K2429" s="31">
        <f t="shared" si="18"/>
        <v>4050.0000000000005</v>
      </c>
      <c r="L2429" s="31">
        <f t="shared" si="19"/>
        <v>2025.0000000000002</v>
      </c>
      <c r="M2429" s="32">
        <v>0.5</v>
      </c>
      <c r="O2429" s="37"/>
      <c r="P2429" s="35"/>
      <c r="Q2429" s="33"/>
      <c r="R2429" s="34"/>
    </row>
    <row r="2430" spans="1:18" ht="15.75" customHeight="1" x14ac:dyDescent="0.3">
      <c r="A2430" s="22"/>
      <c r="B2430" s="27" t="s">
        <v>21</v>
      </c>
      <c r="C2430" s="27">
        <v>1185732</v>
      </c>
      <c r="D2430" s="28">
        <v>44448</v>
      </c>
      <c r="E2430" s="27" t="s">
        <v>53</v>
      </c>
      <c r="F2430" s="27" t="s">
        <v>97</v>
      </c>
      <c r="G2430" s="27" t="s">
        <v>98</v>
      </c>
      <c r="H2430" s="27" t="s">
        <v>24</v>
      </c>
      <c r="I2430" s="29">
        <v>0.55000000000000004</v>
      </c>
      <c r="J2430" s="30">
        <v>7750</v>
      </c>
      <c r="K2430" s="31">
        <f t="shared" si="18"/>
        <v>4262.5</v>
      </c>
      <c r="L2430" s="31">
        <f t="shared" si="19"/>
        <v>1705</v>
      </c>
      <c r="M2430" s="32">
        <v>0.4</v>
      </c>
      <c r="O2430" s="37"/>
      <c r="P2430" s="35"/>
      <c r="Q2430" s="33"/>
      <c r="R2430" s="34"/>
    </row>
    <row r="2431" spans="1:18" ht="15.75" customHeight="1" x14ac:dyDescent="0.3">
      <c r="A2431" s="22"/>
      <c r="B2431" s="27" t="s">
        <v>21</v>
      </c>
      <c r="C2431" s="27">
        <v>1185732</v>
      </c>
      <c r="D2431" s="28">
        <v>44448</v>
      </c>
      <c r="E2431" s="27" t="s">
        <v>53</v>
      </c>
      <c r="F2431" s="27" t="s">
        <v>97</v>
      </c>
      <c r="G2431" s="27" t="s">
        <v>98</v>
      </c>
      <c r="H2431" s="27" t="s">
        <v>25</v>
      </c>
      <c r="I2431" s="29">
        <v>0.50000000000000011</v>
      </c>
      <c r="J2431" s="30">
        <v>5750</v>
      </c>
      <c r="K2431" s="31">
        <f t="shared" si="18"/>
        <v>2875.0000000000005</v>
      </c>
      <c r="L2431" s="31">
        <f t="shared" si="19"/>
        <v>1006.2500000000001</v>
      </c>
      <c r="M2431" s="32">
        <v>0.35</v>
      </c>
      <c r="O2431" s="37"/>
      <c r="P2431" s="35"/>
      <c r="Q2431" s="33"/>
      <c r="R2431" s="34"/>
    </row>
    <row r="2432" spans="1:18" ht="15.75" customHeight="1" x14ac:dyDescent="0.3">
      <c r="A2432" s="22"/>
      <c r="B2432" s="27" t="s">
        <v>21</v>
      </c>
      <c r="C2432" s="27">
        <v>1185732</v>
      </c>
      <c r="D2432" s="28">
        <v>44448</v>
      </c>
      <c r="E2432" s="27" t="s">
        <v>53</v>
      </c>
      <c r="F2432" s="27" t="s">
        <v>97</v>
      </c>
      <c r="G2432" s="27" t="s">
        <v>98</v>
      </c>
      <c r="H2432" s="27" t="s">
        <v>26</v>
      </c>
      <c r="I2432" s="29">
        <v>0.25000000000000006</v>
      </c>
      <c r="J2432" s="30">
        <v>4750</v>
      </c>
      <c r="K2432" s="31">
        <f t="shared" si="18"/>
        <v>1187.5000000000002</v>
      </c>
      <c r="L2432" s="31">
        <f t="shared" si="19"/>
        <v>475.00000000000011</v>
      </c>
      <c r="M2432" s="32">
        <v>0.4</v>
      </c>
      <c r="O2432" s="37"/>
      <c r="P2432" s="35"/>
      <c r="Q2432" s="33"/>
      <c r="R2432" s="34"/>
    </row>
    <row r="2433" spans="1:18" ht="15.75" customHeight="1" x14ac:dyDescent="0.3">
      <c r="A2433" s="22"/>
      <c r="B2433" s="27" t="s">
        <v>21</v>
      </c>
      <c r="C2433" s="27">
        <v>1185732</v>
      </c>
      <c r="D2433" s="28">
        <v>44448</v>
      </c>
      <c r="E2433" s="27" t="s">
        <v>53</v>
      </c>
      <c r="F2433" s="27" t="s">
        <v>97</v>
      </c>
      <c r="G2433" s="27" t="s">
        <v>98</v>
      </c>
      <c r="H2433" s="27" t="s">
        <v>27</v>
      </c>
      <c r="I2433" s="29">
        <v>0.25000000000000006</v>
      </c>
      <c r="J2433" s="30">
        <v>4500</v>
      </c>
      <c r="K2433" s="31">
        <f t="shared" si="18"/>
        <v>1125.0000000000002</v>
      </c>
      <c r="L2433" s="31">
        <f t="shared" si="19"/>
        <v>450.00000000000011</v>
      </c>
      <c r="M2433" s="32">
        <v>0.4</v>
      </c>
      <c r="O2433" s="37"/>
      <c r="P2433" s="35"/>
      <c r="Q2433" s="33"/>
      <c r="R2433" s="34"/>
    </row>
    <row r="2434" spans="1:18" ht="15.75" customHeight="1" x14ac:dyDescent="0.3">
      <c r="A2434" s="22"/>
      <c r="B2434" s="27" t="s">
        <v>21</v>
      </c>
      <c r="C2434" s="27">
        <v>1185732</v>
      </c>
      <c r="D2434" s="28">
        <v>44448</v>
      </c>
      <c r="E2434" s="27" t="s">
        <v>53</v>
      </c>
      <c r="F2434" s="27" t="s">
        <v>97</v>
      </c>
      <c r="G2434" s="27" t="s">
        <v>98</v>
      </c>
      <c r="H2434" s="27" t="s">
        <v>28</v>
      </c>
      <c r="I2434" s="29">
        <v>0.35000000000000003</v>
      </c>
      <c r="J2434" s="30">
        <v>4500</v>
      </c>
      <c r="K2434" s="31">
        <f t="shared" si="18"/>
        <v>1575.0000000000002</v>
      </c>
      <c r="L2434" s="31">
        <f t="shared" si="19"/>
        <v>551.25</v>
      </c>
      <c r="M2434" s="32">
        <v>0.35</v>
      </c>
      <c r="O2434" s="37"/>
      <c r="P2434" s="35"/>
      <c r="Q2434" s="33"/>
      <c r="R2434" s="34"/>
    </row>
    <row r="2435" spans="1:18" ht="15.75" customHeight="1" x14ac:dyDescent="0.3">
      <c r="A2435" s="22"/>
      <c r="B2435" s="27" t="s">
        <v>21</v>
      </c>
      <c r="C2435" s="27">
        <v>1185732</v>
      </c>
      <c r="D2435" s="28">
        <v>44448</v>
      </c>
      <c r="E2435" s="27" t="s">
        <v>53</v>
      </c>
      <c r="F2435" s="27" t="s">
        <v>97</v>
      </c>
      <c r="G2435" s="27" t="s">
        <v>98</v>
      </c>
      <c r="H2435" s="27" t="s">
        <v>29</v>
      </c>
      <c r="I2435" s="29">
        <v>0.40000000000000008</v>
      </c>
      <c r="J2435" s="30">
        <v>5500</v>
      </c>
      <c r="K2435" s="31">
        <f t="shared" si="18"/>
        <v>2200.0000000000005</v>
      </c>
      <c r="L2435" s="31">
        <f t="shared" si="19"/>
        <v>1100.0000000000002</v>
      </c>
      <c r="M2435" s="32">
        <v>0.5</v>
      </c>
      <c r="O2435" s="37"/>
      <c r="P2435" s="35"/>
      <c r="Q2435" s="33"/>
      <c r="R2435" s="34"/>
    </row>
    <row r="2436" spans="1:18" ht="15.75" customHeight="1" x14ac:dyDescent="0.3">
      <c r="A2436" s="22"/>
      <c r="B2436" s="27" t="s">
        <v>21</v>
      </c>
      <c r="C2436" s="27">
        <v>1185732</v>
      </c>
      <c r="D2436" s="28">
        <v>44480</v>
      </c>
      <c r="E2436" s="27" t="s">
        <v>53</v>
      </c>
      <c r="F2436" s="27" t="s">
        <v>97</v>
      </c>
      <c r="G2436" s="27" t="s">
        <v>98</v>
      </c>
      <c r="H2436" s="27" t="s">
        <v>24</v>
      </c>
      <c r="I2436" s="29">
        <v>0.40000000000000008</v>
      </c>
      <c r="J2436" s="30">
        <v>7250</v>
      </c>
      <c r="K2436" s="31">
        <f t="shared" si="18"/>
        <v>2900.0000000000005</v>
      </c>
      <c r="L2436" s="31">
        <f t="shared" si="19"/>
        <v>1160.0000000000002</v>
      </c>
      <c r="M2436" s="32">
        <v>0.4</v>
      </c>
      <c r="O2436" s="37"/>
      <c r="P2436" s="35"/>
      <c r="Q2436" s="33"/>
      <c r="R2436" s="34"/>
    </row>
    <row r="2437" spans="1:18" ht="15.75" customHeight="1" x14ac:dyDescent="0.3">
      <c r="A2437" s="22"/>
      <c r="B2437" s="27" t="s">
        <v>21</v>
      </c>
      <c r="C2437" s="27">
        <v>1185732</v>
      </c>
      <c r="D2437" s="28">
        <v>44480</v>
      </c>
      <c r="E2437" s="27" t="s">
        <v>53</v>
      </c>
      <c r="F2437" s="27" t="s">
        <v>97</v>
      </c>
      <c r="G2437" s="27" t="s">
        <v>98</v>
      </c>
      <c r="H2437" s="27" t="s">
        <v>25</v>
      </c>
      <c r="I2437" s="29">
        <v>0.3000000000000001</v>
      </c>
      <c r="J2437" s="30">
        <v>5500</v>
      </c>
      <c r="K2437" s="31">
        <f t="shared" si="18"/>
        <v>1650.0000000000005</v>
      </c>
      <c r="L2437" s="31">
        <f t="shared" si="19"/>
        <v>577.50000000000011</v>
      </c>
      <c r="M2437" s="32">
        <v>0.35</v>
      </c>
      <c r="O2437" s="37"/>
      <c r="P2437" s="35"/>
      <c r="Q2437" s="33"/>
      <c r="R2437" s="34"/>
    </row>
    <row r="2438" spans="1:18" ht="15.75" customHeight="1" x14ac:dyDescent="0.3">
      <c r="A2438" s="22"/>
      <c r="B2438" s="27" t="s">
        <v>21</v>
      </c>
      <c r="C2438" s="27">
        <v>1185732</v>
      </c>
      <c r="D2438" s="28">
        <v>44480</v>
      </c>
      <c r="E2438" s="27" t="s">
        <v>53</v>
      </c>
      <c r="F2438" s="27" t="s">
        <v>97</v>
      </c>
      <c r="G2438" s="27" t="s">
        <v>98</v>
      </c>
      <c r="H2438" s="27" t="s">
        <v>26</v>
      </c>
      <c r="I2438" s="29">
        <v>0.3000000000000001</v>
      </c>
      <c r="J2438" s="30">
        <v>4250</v>
      </c>
      <c r="K2438" s="31">
        <f t="shared" si="18"/>
        <v>1275.0000000000005</v>
      </c>
      <c r="L2438" s="31">
        <f t="shared" si="19"/>
        <v>510.00000000000023</v>
      </c>
      <c r="M2438" s="32">
        <v>0.4</v>
      </c>
      <c r="O2438" s="37"/>
      <c r="P2438" s="35"/>
      <c r="Q2438" s="33"/>
      <c r="R2438" s="34"/>
    </row>
    <row r="2439" spans="1:18" ht="15.75" customHeight="1" x14ac:dyDescent="0.3">
      <c r="A2439" s="22"/>
      <c r="B2439" s="27" t="s">
        <v>21</v>
      </c>
      <c r="C2439" s="27">
        <v>1185732</v>
      </c>
      <c r="D2439" s="28">
        <v>44480</v>
      </c>
      <c r="E2439" s="27" t="s">
        <v>53</v>
      </c>
      <c r="F2439" s="27" t="s">
        <v>97</v>
      </c>
      <c r="G2439" s="27" t="s">
        <v>98</v>
      </c>
      <c r="H2439" s="27" t="s">
        <v>27</v>
      </c>
      <c r="I2439" s="29">
        <v>0.3000000000000001</v>
      </c>
      <c r="J2439" s="30">
        <v>4000</v>
      </c>
      <c r="K2439" s="31">
        <f t="shared" si="18"/>
        <v>1200.0000000000005</v>
      </c>
      <c r="L2439" s="31">
        <f t="shared" si="19"/>
        <v>480.00000000000023</v>
      </c>
      <c r="M2439" s="32">
        <v>0.4</v>
      </c>
      <c r="O2439" s="37"/>
      <c r="P2439" s="35"/>
      <c r="Q2439" s="33"/>
      <c r="R2439" s="34"/>
    </row>
    <row r="2440" spans="1:18" ht="15.75" customHeight="1" x14ac:dyDescent="0.3">
      <c r="A2440" s="22"/>
      <c r="B2440" s="27" t="s">
        <v>21</v>
      </c>
      <c r="C2440" s="27">
        <v>1185732</v>
      </c>
      <c r="D2440" s="28">
        <v>44480</v>
      </c>
      <c r="E2440" s="27" t="s">
        <v>53</v>
      </c>
      <c r="F2440" s="27" t="s">
        <v>97</v>
      </c>
      <c r="G2440" s="27" t="s">
        <v>98</v>
      </c>
      <c r="H2440" s="27" t="s">
        <v>28</v>
      </c>
      <c r="I2440" s="29">
        <v>0.40000000000000008</v>
      </c>
      <c r="J2440" s="30">
        <v>4000</v>
      </c>
      <c r="K2440" s="31">
        <f t="shared" si="18"/>
        <v>1600.0000000000002</v>
      </c>
      <c r="L2440" s="31">
        <f t="shared" si="19"/>
        <v>560</v>
      </c>
      <c r="M2440" s="32">
        <v>0.35</v>
      </c>
      <c r="O2440" s="37"/>
      <c r="P2440" s="35"/>
      <c r="Q2440" s="33"/>
      <c r="R2440" s="34"/>
    </row>
    <row r="2441" spans="1:18" ht="15.75" customHeight="1" x14ac:dyDescent="0.3">
      <c r="A2441" s="22"/>
      <c r="B2441" s="27" t="s">
        <v>21</v>
      </c>
      <c r="C2441" s="27">
        <v>1185732</v>
      </c>
      <c r="D2441" s="28">
        <v>44480</v>
      </c>
      <c r="E2441" s="27" t="s">
        <v>53</v>
      </c>
      <c r="F2441" s="27" t="s">
        <v>97</v>
      </c>
      <c r="G2441" s="27" t="s">
        <v>98</v>
      </c>
      <c r="H2441" s="27" t="s">
        <v>29</v>
      </c>
      <c r="I2441" s="29">
        <v>0.4</v>
      </c>
      <c r="J2441" s="30">
        <v>5250</v>
      </c>
      <c r="K2441" s="31">
        <f t="shared" si="18"/>
        <v>2100</v>
      </c>
      <c r="L2441" s="31">
        <f t="shared" si="19"/>
        <v>1050</v>
      </c>
      <c r="M2441" s="32">
        <v>0.5</v>
      </c>
      <c r="O2441" s="37"/>
      <c r="P2441" s="35"/>
      <c r="Q2441" s="33"/>
      <c r="R2441" s="34"/>
    </row>
    <row r="2442" spans="1:18" ht="15.75" customHeight="1" x14ac:dyDescent="0.3">
      <c r="A2442" s="22"/>
      <c r="B2442" s="27" t="s">
        <v>21</v>
      </c>
      <c r="C2442" s="27">
        <v>1185732</v>
      </c>
      <c r="D2442" s="28">
        <v>44510</v>
      </c>
      <c r="E2442" s="27" t="s">
        <v>53</v>
      </c>
      <c r="F2442" s="27" t="s">
        <v>97</v>
      </c>
      <c r="G2442" s="27" t="s">
        <v>98</v>
      </c>
      <c r="H2442" s="27" t="s">
        <v>24</v>
      </c>
      <c r="I2442" s="29">
        <v>0.35000000000000009</v>
      </c>
      <c r="J2442" s="30">
        <v>6750</v>
      </c>
      <c r="K2442" s="31">
        <f t="shared" si="18"/>
        <v>2362.5000000000005</v>
      </c>
      <c r="L2442" s="31">
        <f t="shared" si="19"/>
        <v>945.00000000000023</v>
      </c>
      <c r="M2442" s="32">
        <v>0.4</v>
      </c>
      <c r="O2442" s="37"/>
      <c r="P2442" s="35"/>
      <c r="Q2442" s="33"/>
      <c r="R2442" s="34"/>
    </row>
    <row r="2443" spans="1:18" ht="15.75" customHeight="1" x14ac:dyDescent="0.3">
      <c r="A2443" s="22"/>
      <c r="B2443" s="27" t="s">
        <v>21</v>
      </c>
      <c r="C2443" s="27">
        <v>1185732</v>
      </c>
      <c r="D2443" s="28">
        <v>44510</v>
      </c>
      <c r="E2443" s="27" t="s">
        <v>53</v>
      </c>
      <c r="F2443" s="27" t="s">
        <v>97</v>
      </c>
      <c r="G2443" s="27" t="s">
        <v>98</v>
      </c>
      <c r="H2443" s="27" t="s">
        <v>25</v>
      </c>
      <c r="I2443" s="29">
        <v>0.25000000000000011</v>
      </c>
      <c r="J2443" s="30">
        <v>5000</v>
      </c>
      <c r="K2443" s="31">
        <f t="shared" si="18"/>
        <v>1250.0000000000005</v>
      </c>
      <c r="L2443" s="31">
        <f t="shared" si="19"/>
        <v>437.50000000000011</v>
      </c>
      <c r="M2443" s="32">
        <v>0.35</v>
      </c>
      <c r="O2443" s="37"/>
      <c r="P2443" s="35"/>
      <c r="Q2443" s="33"/>
      <c r="R2443" s="34"/>
    </row>
    <row r="2444" spans="1:18" ht="15.75" customHeight="1" x14ac:dyDescent="0.3">
      <c r="A2444" s="22"/>
      <c r="B2444" s="27" t="s">
        <v>21</v>
      </c>
      <c r="C2444" s="27">
        <v>1185732</v>
      </c>
      <c r="D2444" s="28">
        <v>44510</v>
      </c>
      <c r="E2444" s="27" t="s">
        <v>53</v>
      </c>
      <c r="F2444" s="27" t="s">
        <v>97</v>
      </c>
      <c r="G2444" s="27" t="s">
        <v>98</v>
      </c>
      <c r="H2444" s="27" t="s">
        <v>26</v>
      </c>
      <c r="I2444" s="29">
        <v>0.35000000000000014</v>
      </c>
      <c r="J2444" s="30">
        <v>4450</v>
      </c>
      <c r="K2444" s="31">
        <f t="shared" si="18"/>
        <v>1557.5000000000007</v>
      </c>
      <c r="L2444" s="31">
        <f t="shared" si="19"/>
        <v>623.00000000000034</v>
      </c>
      <c r="M2444" s="32">
        <v>0.4</v>
      </c>
      <c r="O2444" s="37"/>
      <c r="P2444" s="35"/>
      <c r="Q2444" s="33"/>
      <c r="R2444" s="34"/>
    </row>
    <row r="2445" spans="1:18" ht="15.75" customHeight="1" x14ac:dyDescent="0.3">
      <c r="A2445" s="22"/>
      <c r="B2445" s="27" t="s">
        <v>21</v>
      </c>
      <c r="C2445" s="27">
        <v>1185732</v>
      </c>
      <c r="D2445" s="28">
        <v>44510</v>
      </c>
      <c r="E2445" s="27" t="s">
        <v>53</v>
      </c>
      <c r="F2445" s="27" t="s">
        <v>97</v>
      </c>
      <c r="G2445" s="27" t="s">
        <v>98</v>
      </c>
      <c r="H2445" s="27" t="s">
        <v>27</v>
      </c>
      <c r="I2445" s="29">
        <v>0.65000000000000024</v>
      </c>
      <c r="J2445" s="30">
        <v>5000</v>
      </c>
      <c r="K2445" s="31">
        <f t="shared" si="18"/>
        <v>3250.0000000000014</v>
      </c>
      <c r="L2445" s="31">
        <f t="shared" si="19"/>
        <v>1300.0000000000007</v>
      </c>
      <c r="M2445" s="32">
        <v>0.4</v>
      </c>
      <c r="O2445" s="37"/>
      <c r="P2445" s="35"/>
      <c r="Q2445" s="33"/>
      <c r="R2445" s="34"/>
    </row>
    <row r="2446" spans="1:18" ht="15.75" customHeight="1" x14ac:dyDescent="0.3">
      <c r="A2446" s="22"/>
      <c r="B2446" s="27" t="s">
        <v>21</v>
      </c>
      <c r="C2446" s="27">
        <v>1185732</v>
      </c>
      <c r="D2446" s="28">
        <v>44510</v>
      </c>
      <c r="E2446" s="27" t="s">
        <v>53</v>
      </c>
      <c r="F2446" s="27" t="s">
        <v>97</v>
      </c>
      <c r="G2446" s="27" t="s">
        <v>98</v>
      </c>
      <c r="H2446" s="27" t="s">
        <v>28</v>
      </c>
      <c r="I2446" s="29">
        <v>0.80000000000000016</v>
      </c>
      <c r="J2446" s="30">
        <v>4750</v>
      </c>
      <c r="K2446" s="31">
        <f t="shared" si="18"/>
        <v>3800.0000000000009</v>
      </c>
      <c r="L2446" s="31">
        <f t="shared" si="19"/>
        <v>1330.0000000000002</v>
      </c>
      <c r="M2446" s="32">
        <v>0.35</v>
      </c>
      <c r="O2446" s="37"/>
      <c r="P2446" s="35"/>
      <c r="Q2446" s="33"/>
      <c r="R2446" s="34"/>
    </row>
    <row r="2447" spans="1:18" ht="15.75" customHeight="1" x14ac:dyDescent="0.3">
      <c r="A2447" s="22"/>
      <c r="B2447" s="27" t="s">
        <v>21</v>
      </c>
      <c r="C2447" s="27">
        <v>1185732</v>
      </c>
      <c r="D2447" s="28">
        <v>44510</v>
      </c>
      <c r="E2447" s="27" t="s">
        <v>53</v>
      </c>
      <c r="F2447" s="27" t="s">
        <v>97</v>
      </c>
      <c r="G2447" s="27" t="s">
        <v>98</v>
      </c>
      <c r="H2447" s="27" t="s">
        <v>29</v>
      </c>
      <c r="I2447" s="29">
        <v>0.8</v>
      </c>
      <c r="J2447" s="30">
        <v>5750</v>
      </c>
      <c r="K2447" s="31">
        <f t="shared" si="18"/>
        <v>4600</v>
      </c>
      <c r="L2447" s="31">
        <f t="shared" si="19"/>
        <v>2300</v>
      </c>
      <c r="M2447" s="32">
        <v>0.5</v>
      </c>
      <c r="O2447" s="37"/>
      <c r="P2447" s="35"/>
      <c r="Q2447" s="33"/>
      <c r="R2447" s="34"/>
    </row>
    <row r="2448" spans="1:18" ht="15.75" customHeight="1" x14ac:dyDescent="0.3">
      <c r="A2448" s="22"/>
      <c r="B2448" s="27" t="s">
        <v>21</v>
      </c>
      <c r="C2448" s="27">
        <v>1185732</v>
      </c>
      <c r="D2448" s="28">
        <v>44539</v>
      </c>
      <c r="E2448" s="27" t="s">
        <v>53</v>
      </c>
      <c r="F2448" s="27" t="s">
        <v>97</v>
      </c>
      <c r="G2448" s="27" t="s">
        <v>98</v>
      </c>
      <c r="H2448" s="27" t="s">
        <v>24</v>
      </c>
      <c r="I2448" s="29">
        <v>0.75000000000000011</v>
      </c>
      <c r="J2448" s="30">
        <v>8250</v>
      </c>
      <c r="K2448" s="31">
        <f t="shared" si="18"/>
        <v>6187.5000000000009</v>
      </c>
      <c r="L2448" s="31">
        <f t="shared" si="19"/>
        <v>2475.0000000000005</v>
      </c>
      <c r="M2448" s="32">
        <v>0.4</v>
      </c>
      <c r="O2448" s="37"/>
      <c r="P2448" s="35"/>
      <c r="Q2448" s="33"/>
      <c r="R2448" s="34"/>
    </row>
    <row r="2449" spans="1:18" ht="15.75" customHeight="1" x14ac:dyDescent="0.3">
      <c r="A2449" s="22"/>
      <c r="B2449" s="27" t="s">
        <v>21</v>
      </c>
      <c r="C2449" s="27">
        <v>1185732</v>
      </c>
      <c r="D2449" s="28">
        <v>44539</v>
      </c>
      <c r="E2449" s="27" t="s">
        <v>53</v>
      </c>
      <c r="F2449" s="27" t="s">
        <v>97</v>
      </c>
      <c r="G2449" s="27" t="s">
        <v>98</v>
      </c>
      <c r="H2449" s="27" t="s">
        <v>25</v>
      </c>
      <c r="I2449" s="29">
        <v>0.65000000000000013</v>
      </c>
      <c r="J2449" s="30">
        <v>6250</v>
      </c>
      <c r="K2449" s="31">
        <f t="shared" si="18"/>
        <v>4062.5000000000009</v>
      </c>
      <c r="L2449" s="31">
        <f t="shared" si="19"/>
        <v>1421.8750000000002</v>
      </c>
      <c r="M2449" s="32">
        <v>0.35</v>
      </c>
      <c r="O2449" s="37"/>
      <c r="P2449" s="35"/>
      <c r="Q2449" s="33"/>
      <c r="R2449" s="34"/>
    </row>
    <row r="2450" spans="1:18" ht="15.75" customHeight="1" x14ac:dyDescent="0.3">
      <c r="A2450" s="22"/>
      <c r="B2450" s="27" t="s">
        <v>21</v>
      </c>
      <c r="C2450" s="27">
        <v>1185732</v>
      </c>
      <c r="D2450" s="28">
        <v>44539</v>
      </c>
      <c r="E2450" s="27" t="s">
        <v>53</v>
      </c>
      <c r="F2450" s="27" t="s">
        <v>97</v>
      </c>
      <c r="G2450" s="27" t="s">
        <v>98</v>
      </c>
      <c r="H2450" s="27" t="s">
        <v>26</v>
      </c>
      <c r="I2450" s="29">
        <v>0.65000000000000013</v>
      </c>
      <c r="J2450" s="30">
        <v>5750</v>
      </c>
      <c r="K2450" s="31">
        <f t="shared" si="18"/>
        <v>3737.5000000000009</v>
      </c>
      <c r="L2450" s="31">
        <f t="shared" si="19"/>
        <v>1495.0000000000005</v>
      </c>
      <c r="M2450" s="32">
        <v>0.4</v>
      </c>
      <c r="O2450" s="37"/>
      <c r="P2450" s="35"/>
      <c r="Q2450" s="33"/>
      <c r="R2450" s="34"/>
    </row>
    <row r="2451" spans="1:18" ht="15.75" customHeight="1" x14ac:dyDescent="0.3">
      <c r="A2451" s="22"/>
      <c r="B2451" s="27" t="s">
        <v>21</v>
      </c>
      <c r="C2451" s="27">
        <v>1185732</v>
      </c>
      <c r="D2451" s="28">
        <v>44539</v>
      </c>
      <c r="E2451" s="27" t="s">
        <v>53</v>
      </c>
      <c r="F2451" s="27" t="s">
        <v>97</v>
      </c>
      <c r="G2451" s="27" t="s">
        <v>98</v>
      </c>
      <c r="H2451" s="27" t="s">
        <v>27</v>
      </c>
      <c r="I2451" s="29">
        <v>0.65000000000000013</v>
      </c>
      <c r="J2451" s="30">
        <v>5250</v>
      </c>
      <c r="K2451" s="31">
        <f t="shared" si="18"/>
        <v>3412.5000000000009</v>
      </c>
      <c r="L2451" s="31">
        <f t="shared" si="19"/>
        <v>1365.0000000000005</v>
      </c>
      <c r="M2451" s="32">
        <v>0.4</v>
      </c>
      <c r="O2451" s="37"/>
      <c r="P2451" s="35"/>
      <c r="Q2451" s="33"/>
      <c r="R2451" s="34"/>
    </row>
    <row r="2452" spans="1:18" ht="15.75" customHeight="1" x14ac:dyDescent="0.3">
      <c r="A2452" s="22"/>
      <c r="B2452" s="27" t="s">
        <v>21</v>
      </c>
      <c r="C2452" s="27">
        <v>1185732</v>
      </c>
      <c r="D2452" s="28">
        <v>44539</v>
      </c>
      <c r="E2452" s="27" t="s">
        <v>53</v>
      </c>
      <c r="F2452" s="27" t="s">
        <v>97</v>
      </c>
      <c r="G2452" s="27" t="s">
        <v>98</v>
      </c>
      <c r="H2452" s="27" t="s">
        <v>28</v>
      </c>
      <c r="I2452" s="29">
        <v>0.75000000000000011</v>
      </c>
      <c r="J2452" s="30">
        <v>5250</v>
      </c>
      <c r="K2452" s="31">
        <f t="shared" si="18"/>
        <v>3937.5000000000005</v>
      </c>
      <c r="L2452" s="31">
        <f t="shared" si="19"/>
        <v>1378.125</v>
      </c>
      <c r="M2452" s="32">
        <v>0.35</v>
      </c>
      <c r="O2452" s="37"/>
      <c r="P2452" s="35"/>
      <c r="Q2452" s="33"/>
      <c r="R2452" s="34"/>
    </row>
    <row r="2453" spans="1:18" ht="15.75" customHeight="1" x14ac:dyDescent="0.3">
      <c r="A2453" s="22"/>
      <c r="B2453" s="27" t="s">
        <v>21</v>
      </c>
      <c r="C2453" s="27">
        <v>1185732</v>
      </c>
      <c r="D2453" s="28">
        <v>44539</v>
      </c>
      <c r="E2453" s="27" t="s">
        <v>53</v>
      </c>
      <c r="F2453" s="27" t="s">
        <v>97</v>
      </c>
      <c r="G2453" s="27" t="s">
        <v>98</v>
      </c>
      <c r="H2453" s="27" t="s">
        <v>29</v>
      </c>
      <c r="I2453" s="29">
        <v>0.8</v>
      </c>
      <c r="J2453" s="30">
        <v>6250</v>
      </c>
      <c r="K2453" s="31">
        <f t="shared" si="18"/>
        <v>5000</v>
      </c>
      <c r="L2453" s="31">
        <f t="shared" si="19"/>
        <v>2500</v>
      </c>
      <c r="M2453" s="32">
        <v>0.5</v>
      </c>
      <c r="O2453" s="37"/>
      <c r="P2453" s="35"/>
      <c r="Q2453" s="33"/>
      <c r="R2453" s="34"/>
    </row>
    <row r="2454" spans="1:18" ht="15.75" customHeight="1" x14ac:dyDescent="0.3">
      <c r="A2454" s="22" t="s">
        <v>46</v>
      </c>
      <c r="B2454" s="27" t="s">
        <v>21</v>
      </c>
      <c r="C2454" s="27">
        <v>1185732</v>
      </c>
      <c r="D2454" s="28">
        <v>44218</v>
      </c>
      <c r="E2454" s="27" t="s">
        <v>40</v>
      </c>
      <c r="F2454" s="27" t="s">
        <v>99</v>
      </c>
      <c r="G2454" s="27" t="s">
        <v>100</v>
      </c>
      <c r="H2454" s="27" t="s">
        <v>24</v>
      </c>
      <c r="I2454" s="29">
        <v>0.4</v>
      </c>
      <c r="J2454" s="30">
        <v>5000</v>
      </c>
      <c r="K2454" s="31">
        <f t="shared" si="18"/>
        <v>2000</v>
      </c>
      <c r="L2454" s="31">
        <f t="shared" si="19"/>
        <v>800</v>
      </c>
      <c r="M2454" s="32">
        <v>0.4</v>
      </c>
      <c r="O2454" s="37"/>
      <c r="P2454" s="35"/>
      <c r="Q2454" s="33"/>
      <c r="R2454" s="34"/>
    </row>
    <row r="2455" spans="1:18" ht="15.75" customHeight="1" x14ac:dyDescent="0.3">
      <c r="A2455" s="22"/>
      <c r="B2455" s="27" t="s">
        <v>21</v>
      </c>
      <c r="C2455" s="27">
        <v>1185732</v>
      </c>
      <c r="D2455" s="28">
        <v>44218</v>
      </c>
      <c r="E2455" s="27" t="s">
        <v>40</v>
      </c>
      <c r="F2455" s="27" t="s">
        <v>99</v>
      </c>
      <c r="G2455" s="27" t="s">
        <v>100</v>
      </c>
      <c r="H2455" s="27" t="s">
        <v>25</v>
      </c>
      <c r="I2455" s="29">
        <v>0.4</v>
      </c>
      <c r="J2455" s="30">
        <v>3000</v>
      </c>
      <c r="K2455" s="31">
        <f t="shared" si="18"/>
        <v>1200</v>
      </c>
      <c r="L2455" s="31">
        <f t="shared" si="19"/>
        <v>420</v>
      </c>
      <c r="M2455" s="32">
        <v>0.35</v>
      </c>
      <c r="O2455" s="37"/>
      <c r="P2455" s="35"/>
      <c r="Q2455" s="33"/>
      <c r="R2455" s="34"/>
    </row>
    <row r="2456" spans="1:18" ht="15.75" customHeight="1" x14ac:dyDescent="0.3">
      <c r="A2456" s="22"/>
      <c r="B2456" s="27" t="s">
        <v>21</v>
      </c>
      <c r="C2456" s="27">
        <v>1185732</v>
      </c>
      <c r="D2456" s="28">
        <v>44218</v>
      </c>
      <c r="E2456" s="27" t="s">
        <v>40</v>
      </c>
      <c r="F2456" s="27" t="s">
        <v>99</v>
      </c>
      <c r="G2456" s="27" t="s">
        <v>100</v>
      </c>
      <c r="H2456" s="27" t="s">
        <v>26</v>
      </c>
      <c r="I2456" s="29">
        <v>0.30000000000000004</v>
      </c>
      <c r="J2456" s="30">
        <v>3000</v>
      </c>
      <c r="K2456" s="31">
        <f t="shared" si="18"/>
        <v>900.00000000000011</v>
      </c>
      <c r="L2456" s="31">
        <f t="shared" si="19"/>
        <v>360.00000000000006</v>
      </c>
      <c r="M2456" s="32">
        <v>0.4</v>
      </c>
      <c r="O2456" s="37"/>
      <c r="P2456" s="35"/>
      <c r="Q2456" s="33"/>
      <c r="R2456" s="34"/>
    </row>
    <row r="2457" spans="1:18" ht="15.75" customHeight="1" x14ac:dyDescent="0.3">
      <c r="A2457" s="22"/>
      <c r="B2457" s="27" t="s">
        <v>21</v>
      </c>
      <c r="C2457" s="27">
        <v>1185732</v>
      </c>
      <c r="D2457" s="28">
        <v>44218</v>
      </c>
      <c r="E2457" s="27" t="s">
        <v>40</v>
      </c>
      <c r="F2457" s="27" t="s">
        <v>99</v>
      </c>
      <c r="G2457" s="27" t="s">
        <v>100</v>
      </c>
      <c r="H2457" s="27" t="s">
        <v>27</v>
      </c>
      <c r="I2457" s="29">
        <v>0.35000000000000003</v>
      </c>
      <c r="J2457" s="30">
        <v>1500</v>
      </c>
      <c r="K2457" s="31">
        <f t="shared" si="18"/>
        <v>525</v>
      </c>
      <c r="L2457" s="31">
        <f t="shared" si="19"/>
        <v>210</v>
      </c>
      <c r="M2457" s="32">
        <v>0.4</v>
      </c>
      <c r="O2457" s="37"/>
      <c r="P2457" s="35"/>
      <c r="Q2457" s="33"/>
      <c r="R2457" s="34"/>
    </row>
    <row r="2458" spans="1:18" ht="15.75" customHeight="1" x14ac:dyDescent="0.3">
      <c r="A2458" s="22"/>
      <c r="B2458" s="27" t="s">
        <v>21</v>
      </c>
      <c r="C2458" s="27">
        <v>1185732</v>
      </c>
      <c r="D2458" s="28">
        <v>44218</v>
      </c>
      <c r="E2458" s="27" t="s">
        <v>40</v>
      </c>
      <c r="F2458" s="27" t="s">
        <v>99</v>
      </c>
      <c r="G2458" s="27" t="s">
        <v>100</v>
      </c>
      <c r="H2458" s="27" t="s">
        <v>28</v>
      </c>
      <c r="I2458" s="29">
        <v>0.49999999999999994</v>
      </c>
      <c r="J2458" s="30">
        <v>2000</v>
      </c>
      <c r="K2458" s="31">
        <f t="shared" si="18"/>
        <v>999.99999999999989</v>
      </c>
      <c r="L2458" s="31">
        <f t="shared" si="19"/>
        <v>349.99999999999994</v>
      </c>
      <c r="M2458" s="32">
        <v>0.35</v>
      </c>
      <c r="O2458" s="37"/>
      <c r="P2458" s="35"/>
      <c r="Q2458" s="33"/>
      <c r="R2458" s="34"/>
    </row>
    <row r="2459" spans="1:18" ht="15.75" customHeight="1" x14ac:dyDescent="0.3">
      <c r="A2459" s="22"/>
      <c r="B2459" s="27" t="s">
        <v>21</v>
      </c>
      <c r="C2459" s="27">
        <v>1185732</v>
      </c>
      <c r="D2459" s="28">
        <v>44218</v>
      </c>
      <c r="E2459" s="27" t="s">
        <v>40</v>
      </c>
      <c r="F2459" s="27" t="s">
        <v>99</v>
      </c>
      <c r="G2459" s="27" t="s">
        <v>100</v>
      </c>
      <c r="H2459" s="27" t="s">
        <v>29</v>
      </c>
      <c r="I2459" s="29">
        <v>0.4</v>
      </c>
      <c r="J2459" s="30">
        <v>3000</v>
      </c>
      <c r="K2459" s="31">
        <f t="shared" si="18"/>
        <v>1200</v>
      </c>
      <c r="L2459" s="31">
        <f t="shared" si="19"/>
        <v>480</v>
      </c>
      <c r="M2459" s="32">
        <v>0.4</v>
      </c>
      <c r="O2459" s="37"/>
      <c r="P2459" s="35"/>
      <c r="Q2459" s="33"/>
      <c r="R2459" s="34"/>
    </row>
    <row r="2460" spans="1:18" ht="15.75" customHeight="1" x14ac:dyDescent="0.3">
      <c r="A2460" s="22"/>
      <c r="B2460" s="27" t="s">
        <v>21</v>
      </c>
      <c r="C2460" s="27">
        <v>1185732</v>
      </c>
      <c r="D2460" s="28">
        <v>44249</v>
      </c>
      <c r="E2460" s="27" t="s">
        <v>40</v>
      </c>
      <c r="F2460" s="27" t="s">
        <v>99</v>
      </c>
      <c r="G2460" s="27" t="s">
        <v>100</v>
      </c>
      <c r="H2460" s="27" t="s">
        <v>24</v>
      </c>
      <c r="I2460" s="29">
        <v>0.4</v>
      </c>
      <c r="J2460" s="30">
        <v>5500</v>
      </c>
      <c r="K2460" s="31">
        <f t="shared" si="18"/>
        <v>2200</v>
      </c>
      <c r="L2460" s="31">
        <f t="shared" si="19"/>
        <v>880</v>
      </c>
      <c r="M2460" s="32">
        <v>0.4</v>
      </c>
      <c r="O2460" s="37"/>
      <c r="P2460" s="35"/>
      <c r="Q2460" s="33"/>
      <c r="R2460" s="34"/>
    </row>
    <row r="2461" spans="1:18" ht="15.75" customHeight="1" x14ac:dyDescent="0.3">
      <c r="A2461" s="22"/>
      <c r="B2461" s="27" t="s">
        <v>21</v>
      </c>
      <c r="C2461" s="27">
        <v>1185732</v>
      </c>
      <c r="D2461" s="28">
        <v>44249</v>
      </c>
      <c r="E2461" s="27" t="s">
        <v>40</v>
      </c>
      <c r="F2461" s="27" t="s">
        <v>99</v>
      </c>
      <c r="G2461" s="27" t="s">
        <v>100</v>
      </c>
      <c r="H2461" s="27" t="s">
        <v>25</v>
      </c>
      <c r="I2461" s="29">
        <v>0.4</v>
      </c>
      <c r="J2461" s="30">
        <v>2000</v>
      </c>
      <c r="K2461" s="31">
        <f t="shared" si="18"/>
        <v>800</v>
      </c>
      <c r="L2461" s="31">
        <f t="shared" si="19"/>
        <v>280</v>
      </c>
      <c r="M2461" s="32">
        <v>0.35</v>
      </c>
      <c r="O2461" s="37"/>
      <c r="P2461" s="35"/>
      <c r="Q2461" s="33"/>
      <c r="R2461" s="34"/>
    </row>
    <row r="2462" spans="1:18" ht="15.75" customHeight="1" x14ac:dyDescent="0.3">
      <c r="A2462" s="22"/>
      <c r="B2462" s="27" t="s">
        <v>21</v>
      </c>
      <c r="C2462" s="27">
        <v>1185732</v>
      </c>
      <c r="D2462" s="28">
        <v>44249</v>
      </c>
      <c r="E2462" s="27" t="s">
        <v>40</v>
      </c>
      <c r="F2462" s="27" t="s">
        <v>99</v>
      </c>
      <c r="G2462" s="27" t="s">
        <v>100</v>
      </c>
      <c r="H2462" s="27" t="s">
        <v>26</v>
      </c>
      <c r="I2462" s="29">
        <v>0.30000000000000004</v>
      </c>
      <c r="J2462" s="30">
        <v>2500</v>
      </c>
      <c r="K2462" s="31">
        <f t="shared" si="18"/>
        <v>750.00000000000011</v>
      </c>
      <c r="L2462" s="31">
        <f t="shared" si="19"/>
        <v>300.00000000000006</v>
      </c>
      <c r="M2462" s="32">
        <v>0.4</v>
      </c>
      <c r="O2462" s="37"/>
      <c r="P2462" s="35"/>
      <c r="Q2462" s="33"/>
      <c r="R2462" s="34"/>
    </row>
    <row r="2463" spans="1:18" ht="15.75" customHeight="1" x14ac:dyDescent="0.3">
      <c r="A2463" s="22"/>
      <c r="B2463" s="27" t="s">
        <v>21</v>
      </c>
      <c r="C2463" s="27">
        <v>1185732</v>
      </c>
      <c r="D2463" s="28">
        <v>44249</v>
      </c>
      <c r="E2463" s="27" t="s">
        <v>40</v>
      </c>
      <c r="F2463" s="27" t="s">
        <v>99</v>
      </c>
      <c r="G2463" s="27" t="s">
        <v>100</v>
      </c>
      <c r="H2463" s="27" t="s">
        <v>27</v>
      </c>
      <c r="I2463" s="29">
        <v>0.35000000000000003</v>
      </c>
      <c r="J2463" s="30">
        <v>1250</v>
      </c>
      <c r="K2463" s="31">
        <f t="shared" si="18"/>
        <v>437.50000000000006</v>
      </c>
      <c r="L2463" s="31">
        <f t="shared" si="19"/>
        <v>175.00000000000003</v>
      </c>
      <c r="M2463" s="32">
        <v>0.4</v>
      </c>
      <c r="O2463" s="37"/>
      <c r="P2463" s="35"/>
      <c r="Q2463" s="33"/>
      <c r="R2463" s="34"/>
    </row>
    <row r="2464" spans="1:18" ht="15.75" customHeight="1" x14ac:dyDescent="0.3">
      <c r="A2464" s="22"/>
      <c r="B2464" s="27" t="s">
        <v>21</v>
      </c>
      <c r="C2464" s="27">
        <v>1185732</v>
      </c>
      <c r="D2464" s="28">
        <v>44249</v>
      </c>
      <c r="E2464" s="27" t="s">
        <v>40</v>
      </c>
      <c r="F2464" s="27" t="s">
        <v>99</v>
      </c>
      <c r="G2464" s="27" t="s">
        <v>100</v>
      </c>
      <c r="H2464" s="27" t="s">
        <v>28</v>
      </c>
      <c r="I2464" s="29">
        <v>0.49999999999999994</v>
      </c>
      <c r="J2464" s="30">
        <v>2000</v>
      </c>
      <c r="K2464" s="31">
        <f t="shared" si="18"/>
        <v>999.99999999999989</v>
      </c>
      <c r="L2464" s="31">
        <f t="shared" si="19"/>
        <v>349.99999999999994</v>
      </c>
      <c r="M2464" s="32">
        <v>0.35</v>
      </c>
      <c r="O2464" s="37"/>
      <c r="P2464" s="35"/>
      <c r="Q2464" s="33"/>
      <c r="R2464" s="34"/>
    </row>
    <row r="2465" spans="1:18" ht="15.75" customHeight="1" x14ac:dyDescent="0.3">
      <c r="A2465" s="22"/>
      <c r="B2465" s="27" t="s">
        <v>21</v>
      </c>
      <c r="C2465" s="27">
        <v>1185732</v>
      </c>
      <c r="D2465" s="28">
        <v>44249</v>
      </c>
      <c r="E2465" s="27" t="s">
        <v>40</v>
      </c>
      <c r="F2465" s="27" t="s">
        <v>99</v>
      </c>
      <c r="G2465" s="27" t="s">
        <v>100</v>
      </c>
      <c r="H2465" s="27" t="s">
        <v>29</v>
      </c>
      <c r="I2465" s="29">
        <v>0.4</v>
      </c>
      <c r="J2465" s="30">
        <v>3000</v>
      </c>
      <c r="K2465" s="31">
        <f t="shared" si="18"/>
        <v>1200</v>
      </c>
      <c r="L2465" s="31">
        <f t="shared" si="19"/>
        <v>480</v>
      </c>
      <c r="M2465" s="32">
        <v>0.4</v>
      </c>
      <c r="O2465" s="37"/>
      <c r="P2465" s="35"/>
      <c r="Q2465" s="33"/>
      <c r="R2465" s="34"/>
    </row>
    <row r="2466" spans="1:18" ht="15.75" customHeight="1" x14ac:dyDescent="0.3">
      <c r="A2466" s="22"/>
      <c r="B2466" s="27" t="s">
        <v>21</v>
      </c>
      <c r="C2466" s="27">
        <v>1185732</v>
      </c>
      <c r="D2466" s="28">
        <v>44276</v>
      </c>
      <c r="E2466" s="27" t="s">
        <v>40</v>
      </c>
      <c r="F2466" s="27" t="s">
        <v>99</v>
      </c>
      <c r="G2466" s="27" t="s">
        <v>100</v>
      </c>
      <c r="H2466" s="27" t="s">
        <v>24</v>
      </c>
      <c r="I2466" s="29">
        <v>0.45</v>
      </c>
      <c r="J2466" s="30">
        <v>5200</v>
      </c>
      <c r="K2466" s="31">
        <f t="shared" si="18"/>
        <v>2340</v>
      </c>
      <c r="L2466" s="31">
        <f t="shared" si="19"/>
        <v>936</v>
      </c>
      <c r="M2466" s="32">
        <v>0.4</v>
      </c>
      <c r="O2466" s="37"/>
      <c r="P2466" s="35"/>
      <c r="Q2466" s="33"/>
      <c r="R2466" s="34"/>
    </row>
    <row r="2467" spans="1:18" ht="15.75" customHeight="1" x14ac:dyDescent="0.3">
      <c r="A2467" s="22"/>
      <c r="B2467" s="27" t="s">
        <v>21</v>
      </c>
      <c r="C2467" s="27">
        <v>1185732</v>
      </c>
      <c r="D2467" s="28">
        <v>44276</v>
      </c>
      <c r="E2467" s="27" t="s">
        <v>40</v>
      </c>
      <c r="F2467" s="27" t="s">
        <v>99</v>
      </c>
      <c r="G2467" s="27" t="s">
        <v>100</v>
      </c>
      <c r="H2467" s="27" t="s">
        <v>25</v>
      </c>
      <c r="I2467" s="29">
        <v>0.45</v>
      </c>
      <c r="J2467" s="30">
        <v>2250</v>
      </c>
      <c r="K2467" s="31">
        <f t="shared" si="18"/>
        <v>1012.5</v>
      </c>
      <c r="L2467" s="31">
        <f t="shared" si="19"/>
        <v>354.375</v>
      </c>
      <c r="M2467" s="32">
        <v>0.35</v>
      </c>
      <c r="O2467" s="37"/>
      <c r="P2467" s="35"/>
      <c r="Q2467" s="33"/>
      <c r="R2467" s="34"/>
    </row>
    <row r="2468" spans="1:18" ht="15.75" customHeight="1" x14ac:dyDescent="0.3">
      <c r="A2468" s="22"/>
      <c r="B2468" s="27" t="s">
        <v>21</v>
      </c>
      <c r="C2468" s="27">
        <v>1185732</v>
      </c>
      <c r="D2468" s="28">
        <v>44276</v>
      </c>
      <c r="E2468" s="27" t="s">
        <v>40</v>
      </c>
      <c r="F2468" s="27" t="s">
        <v>99</v>
      </c>
      <c r="G2468" s="27" t="s">
        <v>100</v>
      </c>
      <c r="H2468" s="27" t="s">
        <v>26</v>
      </c>
      <c r="I2468" s="29">
        <v>0.35000000000000003</v>
      </c>
      <c r="J2468" s="30">
        <v>2500</v>
      </c>
      <c r="K2468" s="31">
        <f t="shared" si="18"/>
        <v>875.00000000000011</v>
      </c>
      <c r="L2468" s="31">
        <f t="shared" si="19"/>
        <v>350.00000000000006</v>
      </c>
      <c r="M2468" s="32">
        <v>0.4</v>
      </c>
      <c r="O2468" s="37"/>
      <c r="P2468" s="35"/>
      <c r="Q2468" s="33"/>
      <c r="R2468" s="34"/>
    </row>
    <row r="2469" spans="1:18" ht="15.75" customHeight="1" x14ac:dyDescent="0.3">
      <c r="A2469" s="22"/>
      <c r="B2469" s="27" t="s">
        <v>21</v>
      </c>
      <c r="C2469" s="27">
        <v>1185732</v>
      </c>
      <c r="D2469" s="28">
        <v>44276</v>
      </c>
      <c r="E2469" s="27" t="s">
        <v>40</v>
      </c>
      <c r="F2469" s="27" t="s">
        <v>99</v>
      </c>
      <c r="G2469" s="27" t="s">
        <v>100</v>
      </c>
      <c r="H2469" s="27" t="s">
        <v>27</v>
      </c>
      <c r="I2469" s="29">
        <v>0.4</v>
      </c>
      <c r="J2469" s="30">
        <v>1000</v>
      </c>
      <c r="K2469" s="31">
        <f t="shared" si="18"/>
        <v>400</v>
      </c>
      <c r="L2469" s="31">
        <f t="shared" si="19"/>
        <v>160</v>
      </c>
      <c r="M2469" s="32">
        <v>0.4</v>
      </c>
      <c r="O2469" s="37"/>
      <c r="P2469" s="35"/>
      <c r="Q2469" s="33"/>
      <c r="R2469" s="34"/>
    </row>
    <row r="2470" spans="1:18" ht="15.75" customHeight="1" x14ac:dyDescent="0.3">
      <c r="A2470" s="22"/>
      <c r="B2470" s="27" t="s">
        <v>21</v>
      </c>
      <c r="C2470" s="27">
        <v>1185732</v>
      </c>
      <c r="D2470" s="28">
        <v>44276</v>
      </c>
      <c r="E2470" s="27" t="s">
        <v>40</v>
      </c>
      <c r="F2470" s="27" t="s">
        <v>99</v>
      </c>
      <c r="G2470" s="27" t="s">
        <v>100</v>
      </c>
      <c r="H2470" s="27" t="s">
        <v>28</v>
      </c>
      <c r="I2470" s="29">
        <v>0.54999999999999993</v>
      </c>
      <c r="J2470" s="30">
        <v>1500</v>
      </c>
      <c r="K2470" s="31">
        <f t="shared" si="18"/>
        <v>824.99999999999989</v>
      </c>
      <c r="L2470" s="31">
        <f t="shared" si="19"/>
        <v>288.74999999999994</v>
      </c>
      <c r="M2470" s="32">
        <v>0.35</v>
      </c>
      <c r="O2470" s="37"/>
      <c r="P2470" s="35"/>
      <c r="Q2470" s="33"/>
      <c r="R2470" s="34"/>
    </row>
    <row r="2471" spans="1:18" ht="15.75" customHeight="1" x14ac:dyDescent="0.3">
      <c r="A2471" s="22"/>
      <c r="B2471" s="27" t="s">
        <v>21</v>
      </c>
      <c r="C2471" s="27">
        <v>1185732</v>
      </c>
      <c r="D2471" s="28">
        <v>44276</v>
      </c>
      <c r="E2471" s="27" t="s">
        <v>40</v>
      </c>
      <c r="F2471" s="27" t="s">
        <v>99</v>
      </c>
      <c r="G2471" s="27" t="s">
        <v>100</v>
      </c>
      <c r="H2471" s="27" t="s">
        <v>29</v>
      </c>
      <c r="I2471" s="29">
        <v>0.45</v>
      </c>
      <c r="J2471" s="30">
        <v>2500</v>
      </c>
      <c r="K2471" s="31">
        <f t="shared" si="18"/>
        <v>1125</v>
      </c>
      <c r="L2471" s="31">
        <f t="shared" si="19"/>
        <v>450</v>
      </c>
      <c r="M2471" s="32">
        <v>0.4</v>
      </c>
      <c r="O2471" s="37"/>
      <c r="P2471" s="35"/>
      <c r="Q2471" s="33"/>
      <c r="R2471" s="34"/>
    </row>
    <row r="2472" spans="1:18" ht="15.75" customHeight="1" x14ac:dyDescent="0.3">
      <c r="A2472" s="22"/>
      <c r="B2472" s="27" t="s">
        <v>21</v>
      </c>
      <c r="C2472" s="27">
        <v>1185732</v>
      </c>
      <c r="D2472" s="28">
        <v>44308</v>
      </c>
      <c r="E2472" s="27" t="s">
        <v>40</v>
      </c>
      <c r="F2472" s="27" t="s">
        <v>99</v>
      </c>
      <c r="G2472" s="27" t="s">
        <v>100</v>
      </c>
      <c r="H2472" s="27" t="s">
        <v>24</v>
      </c>
      <c r="I2472" s="29">
        <v>0.45</v>
      </c>
      <c r="J2472" s="30">
        <v>4750</v>
      </c>
      <c r="K2472" s="31">
        <f t="shared" si="18"/>
        <v>2137.5</v>
      </c>
      <c r="L2472" s="31">
        <f t="shared" si="19"/>
        <v>855</v>
      </c>
      <c r="M2472" s="32">
        <v>0.4</v>
      </c>
      <c r="O2472" s="37"/>
      <c r="P2472" s="35"/>
      <c r="Q2472" s="33"/>
      <c r="R2472" s="34"/>
    </row>
    <row r="2473" spans="1:18" ht="15.75" customHeight="1" x14ac:dyDescent="0.3">
      <c r="A2473" s="22"/>
      <c r="B2473" s="27" t="s">
        <v>21</v>
      </c>
      <c r="C2473" s="27">
        <v>1185732</v>
      </c>
      <c r="D2473" s="28">
        <v>44308</v>
      </c>
      <c r="E2473" s="27" t="s">
        <v>40</v>
      </c>
      <c r="F2473" s="27" t="s">
        <v>99</v>
      </c>
      <c r="G2473" s="27" t="s">
        <v>100</v>
      </c>
      <c r="H2473" s="27" t="s">
        <v>25</v>
      </c>
      <c r="I2473" s="29">
        <v>0.45</v>
      </c>
      <c r="J2473" s="30">
        <v>1750</v>
      </c>
      <c r="K2473" s="31">
        <f t="shared" si="18"/>
        <v>787.5</v>
      </c>
      <c r="L2473" s="31">
        <f t="shared" si="19"/>
        <v>275.625</v>
      </c>
      <c r="M2473" s="32">
        <v>0.35</v>
      </c>
      <c r="O2473" s="37"/>
      <c r="P2473" s="35"/>
      <c r="Q2473" s="33"/>
      <c r="R2473" s="34"/>
    </row>
    <row r="2474" spans="1:18" ht="15.75" customHeight="1" x14ac:dyDescent="0.3">
      <c r="A2474" s="22"/>
      <c r="B2474" s="27" t="s">
        <v>21</v>
      </c>
      <c r="C2474" s="27">
        <v>1185732</v>
      </c>
      <c r="D2474" s="28">
        <v>44308</v>
      </c>
      <c r="E2474" s="27" t="s">
        <v>40</v>
      </c>
      <c r="F2474" s="27" t="s">
        <v>99</v>
      </c>
      <c r="G2474" s="27" t="s">
        <v>100</v>
      </c>
      <c r="H2474" s="27" t="s">
        <v>26</v>
      </c>
      <c r="I2474" s="29">
        <v>0.4</v>
      </c>
      <c r="J2474" s="30">
        <v>1750</v>
      </c>
      <c r="K2474" s="31">
        <f t="shared" si="18"/>
        <v>700</v>
      </c>
      <c r="L2474" s="31">
        <f t="shared" si="19"/>
        <v>280</v>
      </c>
      <c r="M2474" s="32">
        <v>0.4</v>
      </c>
      <c r="O2474" s="37"/>
      <c r="P2474" s="35"/>
      <c r="Q2474" s="33"/>
      <c r="R2474" s="34"/>
    </row>
    <row r="2475" spans="1:18" ht="15.75" customHeight="1" x14ac:dyDescent="0.3">
      <c r="A2475" s="22"/>
      <c r="B2475" s="27" t="s">
        <v>21</v>
      </c>
      <c r="C2475" s="27">
        <v>1185732</v>
      </c>
      <c r="D2475" s="28">
        <v>44308</v>
      </c>
      <c r="E2475" s="27" t="s">
        <v>40</v>
      </c>
      <c r="F2475" s="27" t="s">
        <v>99</v>
      </c>
      <c r="G2475" s="27" t="s">
        <v>100</v>
      </c>
      <c r="H2475" s="27" t="s">
        <v>27</v>
      </c>
      <c r="I2475" s="29">
        <v>0.45</v>
      </c>
      <c r="J2475" s="30">
        <v>1000</v>
      </c>
      <c r="K2475" s="31">
        <f t="shared" si="18"/>
        <v>450</v>
      </c>
      <c r="L2475" s="31">
        <f t="shared" si="19"/>
        <v>180</v>
      </c>
      <c r="M2475" s="32">
        <v>0.4</v>
      </c>
      <c r="O2475" s="37"/>
      <c r="P2475" s="35"/>
      <c r="Q2475" s="33"/>
      <c r="R2475" s="34"/>
    </row>
    <row r="2476" spans="1:18" ht="15.75" customHeight="1" x14ac:dyDescent="0.3">
      <c r="A2476" s="22"/>
      <c r="B2476" s="27" t="s">
        <v>21</v>
      </c>
      <c r="C2476" s="27">
        <v>1185732</v>
      </c>
      <c r="D2476" s="28">
        <v>44308</v>
      </c>
      <c r="E2476" s="27" t="s">
        <v>40</v>
      </c>
      <c r="F2476" s="27" t="s">
        <v>99</v>
      </c>
      <c r="G2476" s="27" t="s">
        <v>100</v>
      </c>
      <c r="H2476" s="27" t="s">
        <v>28</v>
      </c>
      <c r="I2476" s="29">
        <v>0.5</v>
      </c>
      <c r="J2476" s="30">
        <v>1250</v>
      </c>
      <c r="K2476" s="31">
        <f t="shared" si="18"/>
        <v>625</v>
      </c>
      <c r="L2476" s="31">
        <f t="shared" si="19"/>
        <v>218.75</v>
      </c>
      <c r="M2476" s="32">
        <v>0.35</v>
      </c>
      <c r="O2476" s="37"/>
      <c r="P2476" s="35"/>
      <c r="Q2476" s="33"/>
      <c r="R2476" s="34"/>
    </row>
    <row r="2477" spans="1:18" ht="15.75" customHeight="1" x14ac:dyDescent="0.3">
      <c r="A2477" s="22"/>
      <c r="B2477" s="27" t="s">
        <v>21</v>
      </c>
      <c r="C2477" s="27">
        <v>1185732</v>
      </c>
      <c r="D2477" s="28">
        <v>44308</v>
      </c>
      <c r="E2477" s="27" t="s">
        <v>40</v>
      </c>
      <c r="F2477" s="27" t="s">
        <v>99</v>
      </c>
      <c r="G2477" s="27" t="s">
        <v>100</v>
      </c>
      <c r="H2477" s="27" t="s">
        <v>29</v>
      </c>
      <c r="I2477" s="29">
        <v>0.4</v>
      </c>
      <c r="J2477" s="30">
        <v>2500</v>
      </c>
      <c r="K2477" s="31">
        <f t="shared" si="18"/>
        <v>1000</v>
      </c>
      <c r="L2477" s="31">
        <f t="shared" si="19"/>
        <v>400</v>
      </c>
      <c r="M2477" s="32">
        <v>0.4</v>
      </c>
      <c r="O2477" s="37"/>
      <c r="P2477" s="35"/>
      <c r="Q2477" s="33"/>
      <c r="R2477" s="34"/>
    </row>
    <row r="2478" spans="1:18" ht="15.75" customHeight="1" x14ac:dyDescent="0.3">
      <c r="A2478" s="22"/>
      <c r="B2478" s="27" t="s">
        <v>21</v>
      </c>
      <c r="C2478" s="27">
        <v>1185732</v>
      </c>
      <c r="D2478" s="28">
        <v>44339</v>
      </c>
      <c r="E2478" s="27" t="s">
        <v>40</v>
      </c>
      <c r="F2478" s="27" t="s">
        <v>99</v>
      </c>
      <c r="G2478" s="27" t="s">
        <v>100</v>
      </c>
      <c r="H2478" s="27" t="s">
        <v>24</v>
      </c>
      <c r="I2478" s="29">
        <v>0.5</v>
      </c>
      <c r="J2478" s="30">
        <v>5200</v>
      </c>
      <c r="K2478" s="31">
        <f t="shared" si="18"/>
        <v>2600</v>
      </c>
      <c r="L2478" s="31">
        <f t="shared" si="19"/>
        <v>1040</v>
      </c>
      <c r="M2478" s="32">
        <v>0.4</v>
      </c>
      <c r="O2478" s="37"/>
      <c r="P2478" s="35"/>
      <c r="Q2478" s="33"/>
      <c r="R2478" s="34"/>
    </row>
    <row r="2479" spans="1:18" ht="15.75" customHeight="1" x14ac:dyDescent="0.3">
      <c r="A2479" s="22"/>
      <c r="B2479" s="27" t="s">
        <v>21</v>
      </c>
      <c r="C2479" s="27">
        <v>1185732</v>
      </c>
      <c r="D2479" s="28">
        <v>44339</v>
      </c>
      <c r="E2479" s="27" t="s">
        <v>40</v>
      </c>
      <c r="F2479" s="27" t="s">
        <v>99</v>
      </c>
      <c r="G2479" s="27" t="s">
        <v>100</v>
      </c>
      <c r="H2479" s="27" t="s">
        <v>25</v>
      </c>
      <c r="I2479" s="29">
        <v>0.45000000000000007</v>
      </c>
      <c r="J2479" s="30">
        <v>2250</v>
      </c>
      <c r="K2479" s="31">
        <f t="shared" si="18"/>
        <v>1012.5000000000001</v>
      </c>
      <c r="L2479" s="31">
        <f t="shared" si="19"/>
        <v>354.375</v>
      </c>
      <c r="M2479" s="32">
        <v>0.35</v>
      </c>
      <c r="O2479" s="37"/>
      <c r="P2479" s="35"/>
      <c r="Q2479" s="33"/>
      <c r="R2479" s="34"/>
    </row>
    <row r="2480" spans="1:18" ht="15.75" customHeight="1" x14ac:dyDescent="0.3">
      <c r="A2480" s="22"/>
      <c r="B2480" s="27" t="s">
        <v>21</v>
      </c>
      <c r="C2480" s="27">
        <v>1185732</v>
      </c>
      <c r="D2480" s="28">
        <v>44339</v>
      </c>
      <c r="E2480" s="27" t="s">
        <v>40</v>
      </c>
      <c r="F2480" s="27" t="s">
        <v>99</v>
      </c>
      <c r="G2480" s="27" t="s">
        <v>100</v>
      </c>
      <c r="H2480" s="27" t="s">
        <v>26</v>
      </c>
      <c r="I2480" s="29">
        <v>0.4</v>
      </c>
      <c r="J2480" s="30">
        <v>2000</v>
      </c>
      <c r="K2480" s="31">
        <f t="shared" si="18"/>
        <v>800</v>
      </c>
      <c r="L2480" s="31">
        <f t="shared" si="19"/>
        <v>320</v>
      </c>
      <c r="M2480" s="32">
        <v>0.4</v>
      </c>
      <c r="O2480" s="37"/>
      <c r="P2480" s="35"/>
      <c r="Q2480" s="33"/>
      <c r="R2480" s="34"/>
    </row>
    <row r="2481" spans="1:18" ht="15.75" customHeight="1" x14ac:dyDescent="0.3">
      <c r="A2481" s="22"/>
      <c r="B2481" s="27" t="s">
        <v>21</v>
      </c>
      <c r="C2481" s="27">
        <v>1185732</v>
      </c>
      <c r="D2481" s="28">
        <v>44339</v>
      </c>
      <c r="E2481" s="27" t="s">
        <v>40</v>
      </c>
      <c r="F2481" s="27" t="s">
        <v>99</v>
      </c>
      <c r="G2481" s="27" t="s">
        <v>100</v>
      </c>
      <c r="H2481" s="27" t="s">
        <v>27</v>
      </c>
      <c r="I2481" s="29">
        <v>0.4</v>
      </c>
      <c r="J2481" s="30">
        <v>1250</v>
      </c>
      <c r="K2481" s="31">
        <f t="shared" si="18"/>
        <v>500</v>
      </c>
      <c r="L2481" s="31">
        <f t="shared" si="19"/>
        <v>200</v>
      </c>
      <c r="M2481" s="32">
        <v>0.4</v>
      </c>
      <c r="O2481" s="37"/>
      <c r="P2481" s="35"/>
      <c r="Q2481" s="33"/>
      <c r="R2481" s="34"/>
    </row>
    <row r="2482" spans="1:18" ht="15.75" customHeight="1" x14ac:dyDescent="0.3">
      <c r="A2482" s="22"/>
      <c r="B2482" s="27" t="s">
        <v>21</v>
      </c>
      <c r="C2482" s="27">
        <v>1185732</v>
      </c>
      <c r="D2482" s="28">
        <v>44339</v>
      </c>
      <c r="E2482" s="27" t="s">
        <v>40</v>
      </c>
      <c r="F2482" s="27" t="s">
        <v>99</v>
      </c>
      <c r="G2482" s="27" t="s">
        <v>100</v>
      </c>
      <c r="H2482" s="27" t="s">
        <v>28</v>
      </c>
      <c r="I2482" s="29">
        <v>0.5</v>
      </c>
      <c r="J2482" s="30">
        <v>1500</v>
      </c>
      <c r="K2482" s="31">
        <f t="shared" si="18"/>
        <v>750</v>
      </c>
      <c r="L2482" s="31">
        <f t="shared" si="19"/>
        <v>262.5</v>
      </c>
      <c r="M2482" s="32">
        <v>0.35</v>
      </c>
      <c r="O2482" s="37"/>
      <c r="P2482" s="35"/>
      <c r="Q2482" s="33"/>
      <c r="R2482" s="34"/>
    </row>
    <row r="2483" spans="1:18" ht="15.75" customHeight="1" x14ac:dyDescent="0.3">
      <c r="A2483" s="22"/>
      <c r="B2483" s="27" t="s">
        <v>21</v>
      </c>
      <c r="C2483" s="27">
        <v>1185732</v>
      </c>
      <c r="D2483" s="28">
        <v>44339</v>
      </c>
      <c r="E2483" s="27" t="s">
        <v>40</v>
      </c>
      <c r="F2483" s="27" t="s">
        <v>99</v>
      </c>
      <c r="G2483" s="27" t="s">
        <v>100</v>
      </c>
      <c r="H2483" s="27" t="s">
        <v>29</v>
      </c>
      <c r="I2483" s="29">
        <v>0.55000000000000004</v>
      </c>
      <c r="J2483" s="30">
        <v>2750</v>
      </c>
      <c r="K2483" s="31">
        <f t="shared" si="18"/>
        <v>1512.5000000000002</v>
      </c>
      <c r="L2483" s="31">
        <f t="shared" si="19"/>
        <v>605.00000000000011</v>
      </c>
      <c r="M2483" s="32">
        <v>0.4</v>
      </c>
      <c r="O2483" s="37"/>
      <c r="P2483" s="35"/>
      <c r="Q2483" s="33"/>
      <c r="R2483" s="34"/>
    </row>
    <row r="2484" spans="1:18" ht="15.75" customHeight="1" x14ac:dyDescent="0.3">
      <c r="A2484" s="22"/>
      <c r="B2484" s="27" t="s">
        <v>21</v>
      </c>
      <c r="C2484" s="27">
        <v>1185732</v>
      </c>
      <c r="D2484" s="28">
        <v>44369</v>
      </c>
      <c r="E2484" s="27" t="s">
        <v>40</v>
      </c>
      <c r="F2484" s="27" t="s">
        <v>99</v>
      </c>
      <c r="G2484" s="27" t="s">
        <v>100</v>
      </c>
      <c r="H2484" s="27" t="s">
        <v>24</v>
      </c>
      <c r="I2484" s="29">
        <v>0.4</v>
      </c>
      <c r="J2484" s="30">
        <v>5250</v>
      </c>
      <c r="K2484" s="31">
        <f t="shared" si="18"/>
        <v>2100</v>
      </c>
      <c r="L2484" s="31">
        <f t="shared" si="19"/>
        <v>840</v>
      </c>
      <c r="M2484" s="32">
        <v>0.4</v>
      </c>
      <c r="O2484" s="37"/>
      <c r="P2484" s="35"/>
      <c r="Q2484" s="33"/>
      <c r="R2484" s="34"/>
    </row>
    <row r="2485" spans="1:18" ht="15.75" customHeight="1" x14ac:dyDescent="0.3">
      <c r="A2485" s="22"/>
      <c r="B2485" s="27" t="s">
        <v>21</v>
      </c>
      <c r="C2485" s="27">
        <v>1185732</v>
      </c>
      <c r="D2485" s="28">
        <v>44369</v>
      </c>
      <c r="E2485" s="27" t="s">
        <v>40</v>
      </c>
      <c r="F2485" s="27" t="s">
        <v>99</v>
      </c>
      <c r="G2485" s="27" t="s">
        <v>100</v>
      </c>
      <c r="H2485" s="27" t="s">
        <v>25</v>
      </c>
      <c r="I2485" s="29">
        <v>0.35000000000000009</v>
      </c>
      <c r="J2485" s="30">
        <v>2750</v>
      </c>
      <c r="K2485" s="31">
        <f t="shared" si="18"/>
        <v>962.50000000000023</v>
      </c>
      <c r="L2485" s="31">
        <f t="shared" si="19"/>
        <v>336.87500000000006</v>
      </c>
      <c r="M2485" s="32">
        <v>0.35</v>
      </c>
      <c r="O2485" s="37"/>
      <c r="P2485" s="35"/>
      <c r="Q2485" s="33"/>
      <c r="R2485" s="34"/>
    </row>
    <row r="2486" spans="1:18" ht="15.75" customHeight="1" x14ac:dyDescent="0.3">
      <c r="A2486" s="22"/>
      <c r="B2486" s="27" t="s">
        <v>21</v>
      </c>
      <c r="C2486" s="27">
        <v>1185732</v>
      </c>
      <c r="D2486" s="28">
        <v>44369</v>
      </c>
      <c r="E2486" s="27" t="s">
        <v>40</v>
      </c>
      <c r="F2486" s="27" t="s">
        <v>99</v>
      </c>
      <c r="G2486" s="27" t="s">
        <v>100</v>
      </c>
      <c r="H2486" s="27" t="s">
        <v>26</v>
      </c>
      <c r="I2486" s="29">
        <v>0.30000000000000004</v>
      </c>
      <c r="J2486" s="30">
        <v>2250</v>
      </c>
      <c r="K2486" s="31">
        <f t="shared" si="18"/>
        <v>675.00000000000011</v>
      </c>
      <c r="L2486" s="31">
        <f t="shared" si="19"/>
        <v>270.00000000000006</v>
      </c>
      <c r="M2486" s="32">
        <v>0.4</v>
      </c>
      <c r="O2486" s="37"/>
      <c r="P2486" s="35"/>
      <c r="Q2486" s="33"/>
      <c r="R2486" s="34"/>
    </row>
    <row r="2487" spans="1:18" ht="15.75" customHeight="1" x14ac:dyDescent="0.3">
      <c r="A2487" s="22"/>
      <c r="B2487" s="27" t="s">
        <v>21</v>
      </c>
      <c r="C2487" s="27">
        <v>1185732</v>
      </c>
      <c r="D2487" s="28">
        <v>44369</v>
      </c>
      <c r="E2487" s="27" t="s">
        <v>40</v>
      </c>
      <c r="F2487" s="27" t="s">
        <v>99</v>
      </c>
      <c r="G2487" s="27" t="s">
        <v>100</v>
      </c>
      <c r="H2487" s="27" t="s">
        <v>27</v>
      </c>
      <c r="I2487" s="29">
        <v>0.30000000000000004</v>
      </c>
      <c r="J2487" s="30">
        <v>2000</v>
      </c>
      <c r="K2487" s="31">
        <f t="shared" si="18"/>
        <v>600.00000000000011</v>
      </c>
      <c r="L2487" s="31">
        <f t="shared" si="19"/>
        <v>240.00000000000006</v>
      </c>
      <c r="M2487" s="32">
        <v>0.4</v>
      </c>
      <c r="O2487" s="37"/>
      <c r="P2487" s="35"/>
      <c r="Q2487" s="33"/>
      <c r="R2487" s="34"/>
    </row>
    <row r="2488" spans="1:18" ht="15.75" customHeight="1" x14ac:dyDescent="0.3">
      <c r="A2488" s="22"/>
      <c r="B2488" s="27" t="s">
        <v>21</v>
      </c>
      <c r="C2488" s="27">
        <v>1185732</v>
      </c>
      <c r="D2488" s="28">
        <v>44369</v>
      </c>
      <c r="E2488" s="27" t="s">
        <v>40</v>
      </c>
      <c r="F2488" s="27" t="s">
        <v>99</v>
      </c>
      <c r="G2488" s="27" t="s">
        <v>100</v>
      </c>
      <c r="H2488" s="27" t="s">
        <v>28</v>
      </c>
      <c r="I2488" s="29">
        <v>0.5</v>
      </c>
      <c r="J2488" s="30">
        <v>2000</v>
      </c>
      <c r="K2488" s="31">
        <f t="shared" si="18"/>
        <v>1000</v>
      </c>
      <c r="L2488" s="31">
        <f t="shared" si="19"/>
        <v>350</v>
      </c>
      <c r="M2488" s="32">
        <v>0.35</v>
      </c>
      <c r="O2488" s="37"/>
      <c r="P2488" s="35"/>
      <c r="Q2488" s="33"/>
      <c r="R2488" s="34"/>
    </row>
    <row r="2489" spans="1:18" ht="15.75" customHeight="1" x14ac:dyDescent="0.3">
      <c r="A2489" s="22"/>
      <c r="B2489" s="27" t="s">
        <v>21</v>
      </c>
      <c r="C2489" s="27">
        <v>1185732</v>
      </c>
      <c r="D2489" s="28">
        <v>44369</v>
      </c>
      <c r="E2489" s="27" t="s">
        <v>40</v>
      </c>
      <c r="F2489" s="27" t="s">
        <v>99</v>
      </c>
      <c r="G2489" s="27" t="s">
        <v>100</v>
      </c>
      <c r="H2489" s="27" t="s">
        <v>29</v>
      </c>
      <c r="I2489" s="29">
        <v>0.55000000000000004</v>
      </c>
      <c r="J2489" s="30">
        <v>3750</v>
      </c>
      <c r="K2489" s="31">
        <f t="shared" si="18"/>
        <v>2062.5</v>
      </c>
      <c r="L2489" s="31">
        <f t="shared" si="19"/>
        <v>825</v>
      </c>
      <c r="M2489" s="32">
        <v>0.4</v>
      </c>
      <c r="O2489" s="37"/>
      <c r="P2489" s="35"/>
      <c r="Q2489" s="33"/>
      <c r="R2489" s="34"/>
    </row>
    <row r="2490" spans="1:18" ht="15.75" customHeight="1" x14ac:dyDescent="0.3">
      <c r="A2490" s="22"/>
      <c r="B2490" s="27" t="s">
        <v>21</v>
      </c>
      <c r="C2490" s="27">
        <v>1185732</v>
      </c>
      <c r="D2490" s="28">
        <v>44398</v>
      </c>
      <c r="E2490" s="27" t="s">
        <v>40</v>
      </c>
      <c r="F2490" s="27" t="s">
        <v>99</v>
      </c>
      <c r="G2490" s="27" t="s">
        <v>100</v>
      </c>
      <c r="H2490" s="27" t="s">
        <v>24</v>
      </c>
      <c r="I2490" s="29">
        <v>0.5</v>
      </c>
      <c r="J2490" s="30">
        <v>6000</v>
      </c>
      <c r="K2490" s="31">
        <f t="shared" si="18"/>
        <v>3000</v>
      </c>
      <c r="L2490" s="31">
        <f t="shared" si="19"/>
        <v>1200</v>
      </c>
      <c r="M2490" s="32">
        <v>0.4</v>
      </c>
      <c r="O2490" s="37"/>
      <c r="P2490" s="35"/>
      <c r="Q2490" s="33"/>
      <c r="R2490" s="34"/>
    </row>
    <row r="2491" spans="1:18" ht="15.75" customHeight="1" x14ac:dyDescent="0.3">
      <c r="A2491" s="22"/>
      <c r="B2491" s="27" t="s">
        <v>21</v>
      </c>
      <c r="C2491" s="27">
        <v>1185732</v>
      </c>
      <c r="D2491" s="28">
        <v>44398</v>
      </c>
      <c r="E2491" s="27" t="s">
        <v>40</v>
      </c>
      <c r="F2491" s="27" t="s">
        <v>99</v>
      </c>
      <c r="G2491" s="27" t="s">
        <v>100</v>
      </c>
      <c r="H2491" s="27" t="s">
        <v>25</v>
      </c>
      <c r="I2491" s="29">
        <v>0.45000000000000007</v>
      </c>
      <c r="J2491" s="30">
        <v>3500</v>
      </c>
      <c r="K2491" s="31">
        <f t="shared" si="18"/>
        <v>1575.0000000000002</v>
      </c>
      <c r="L2491" s="31">
        <f t="shared" si="19"/>
        <v>551.25</v>
      </c>
      <c r="M2491" s="32">
        <v>0.35</v>
      </c>
      <c r="O2491" s="37"/>
      <c r="P2491" s="35"/>
      <c r="Q2491" s="33"/>
      <c r="R2491" s="34"/>
    </row>
    <row r="2492" spans="1:18" ht="15.75" customHeight="1" x14ac:dyDescent="0.3">
      <c r="A2492" s="22"/>
      <c r="B2492" s="27" t="s">
        <v>21</v>
      </c>
      <c r="C2492" s="27">
        <v>1185732</v>
      </c>
      <c r="D2492" s="28">
        <v>44398</v>
      </c>
      <c r="E2492" s="27" t="s">
        <v>40</v>
      </c>
      <c r="F2492" s="27" t="s">
        <v>99</v>
      </c>
      <c r="G2492" s="27" t="s">
        <v>100</v>
      </c>
      <c r="H2492" s="27" t="s">
        <v>26</v>
      </c>
      <c r="I2492" s="29">
        <v>0.4</v>
      </c>
      <c r="J2492" s="30">
        <v>2750</v>
      </c>
      <c r="K2492" s="31">
        <f t="shared" si="18"/>
        <v>1100</v>
      </c>
      <c r="L2492" s="31">
        <f t="shared" si="19"/>
        <v>440</v>
      </c>
      <c r="M2492" s="32">
        <v>0.4</v>
      </c>
      <c r="O2492" s="37"/>
      <c r="P2492" s="35"/>
      <c r="Q2492" s="33"/>
      <c r="R2492" s="34"/>
    </row>
    <row r="2493" spans="1:18" ht="15.75" customHeight="1" x14ac:dyDescent="0.3">
      <c r="A2493" s="22"/>
      <c r="B2493" s="27" t="s">
        <v>21</v>
      </c>
      <c r="C2493" s="27">
        <v>1185732</v>
      </c>
      <c r="D2493" s="28">
        <v>44398</v>
      </c>
      <c r="E2493" s="27" t="s">
        <v>40</v>
      </c>
      <c r="F2493" s="27" t="s">
        <v>99</v>
      </c>
      <c r="G2493" s="27" t="s">
        <v>100</v>
      </c>
      <c r="H2493" s="27" t="s">
        <v>27</v>
      </c>
      <c r="I2493" s="29">
        <v>0.4</v>
      </c>
      <c r="J2493" s="30">
        <v>2250</v>
      </c>
      <c r="K2493" s="31">
        <f t="shared" si="18"/>
        <v>900</v>
      </c>
      <c r="L2493" s="31">
        <f t="shared" si="19"/>
        <v>360</v>
      </c>
      <c r="M2493" s="32">
        <v>0.4</v>
      </c>
      <c r="O2493" s="37"/>
      <c r="P2493" s="35"/>
      <c r="Q2493" s="33"/>
      <c r="R2493" s="34"/>
    </row>
    <row r="2494" spans="1:18" ht="15.75" customHeight="1" x14ac:dyDescent="0.3">
      <c r="A2494" s="22"/>
      <c r="B2494" s="27" t="s">
        <v>21</v>
      </c>
      <c r="C2494" s="27">
        <v>1185732</v>
      </c>
      <c r="D2494" s="28">
        <v>44398</v>
      </c>
      <c r="E2494" s="27" t="s">
        <v>40</v>
      </c>
      <c r="F2494" s="27" t="s">
        <v>99</v>
      </c>
      <c r="G2494" s="27" t="s">
        <v>100</v>
      </c>
      <c r="H2494" s="27" t="s">
        <v>28</v>
      </c>
      <c r="I2494" s="29">
        <v>0.5</v>
      </c>
      <c r="J2494" s="30">
        <v>2500</v>
      </c>
      <c r="K2494" s="31">
        <f t="shared" si="18"/>
        <v>1250</v>
      </c>
      <c r="L2494" s="31">
        <f t="shared" si="19"/>
        <v>437.5</v>
      </c>
      <c r="M2494" s="32">
        <v>0.35</v>
      </c>
      <c r="O2494" s="37"/>
      <c r="P2494" s="35"/>
      <c r="Q2494" s="33"/>
      <c r="R2494" s="34"/>
    </row>
    <row r="2495" spans="1:18" ht="15.75" customHeight="1" x14ac:dyDescent="0.3">
      <c r="A2495" s="22"/>
      <c r="B2495" s="27" t="s">
        <v>21</v>
      </c>
      <c r="C2495" s="27">
        <v>1185732</v>
      </c>
      <c r="D2495" s="28">
        <v>44398</v>
      </c>
      <c r="E2495" s="27" t="s">
        <v>40</v>
      </c>
      <c r="F2495" s="27" t="s">
        <v>99</v>
      </c>
      <c r="G2495" s="27" t="s">
        <v>100</v>
      </c>
      <c r="H2495" s="27" t="s">
        <v>29</v>
      </c>
      <c r="I2495" s="29">
        <v>0.55000000000000004</v>
      </c>
      <c r="J2495" s="30">
        <v>4250</v>
      </c>
      <c r="K2495" s="31">
        <f t="shared" si="18"/>
        <v>2337.5</v>
      </c>
      <c r="L2495" s="31">
        <f t="shared" si="19"/>
        <v>935</v>
      </c>
      <c r="M2495" s="32">
        <v>0.4</v>
      </c>
      <c r="O2495" s="37"/>
      <c r="P2495" s="35"/>
      <c r="Q2495" s="33"/>
      <c r="R2495" s="34"/>
    </row>
    <row r="2496" spans="1:18" ht="15.75" customHeight="1" x14ac:dyDescent="0.3">
      <c r="A2496" s="22"/>
      <c r="B2496" s="27" t="s">
        <v>21</v>
      </c>
      <c r="C2496" s="27">
        <v>1185732</v>
      </c>
      <c r="D2496" s="28">
        <v>44430</v>
      </c>
      <c r="E2496" s="27" t="s">
        <v>40</v>
      </c>
      <c r="F2496" s="27" t="s">
        <v>99</v>
      </c>
      <c r="G2496" s="27" t="s">
        <v>100</v>
      </c>
      <c r="H2496" s="27" t="s">
        <v>24</v>
      </c>
      <c r="I2496" s="29">
        <v>0.5</v>
      </c>
      <c r="J2496" s="30">
        <v>5750</v>
      </c>
      <c r="K2496" s="31">
        <f t="shared" si="18"/>
        <v>2875</v>
      </c>
      <c r="L2496" s="31">
        <f t="shared" si="19"/>
        <v>1150</v>
      </c>
      <c r="M2496" s="32">
        <v>0.4</v>
      </c>
      <c r="O2496" s="37"/>
      <c r="P2496" s="35"/>
      <c r="Q2496" s="33"/>
      <c r="R2496" s="34"/>
    </row>
    <row r="2497" spans="1:18" ht="15.75" customHeight="1" x14ac:dyDescent="0.3">
      <c r="A2497" s="22"/>
      <c r="B2497" s="27" t="s">
        <v>21</v>
      </c>
      <c r="C2497" s="27">
        <v>1185732</v>
      </c>
      <c r="D2497" s="28">
        <v>44430</v>
      </c>
      <c r="E2497" s="27" t="s">
        <v>40</v>
      </c>
      <c r="F2497" s="27" t="s">
        <v>99</v>
      </c>
      <c r="G2497" s="27" t="s">
        <v>100</v>
      </c>
      <c r="H2497" s="27" t="s">
        <v>25</v>
      </c>
      <c r="I2497" s="29">
        <v>0.45000000000000007</v>
      </c>
      <c r="J2497" s="30">
        <v>3500</v>
      </c>
      <c r="K2497" s="31">
        <f t="shared" si="18"/>
        <v>1575.0000000000002</v>
      </c>
      <c r="L2497" s="31">
        <f t="shared" si="19"/>
        <v>551.25</v>
      </c>
      <c r="M2497" s="32">
        <v>0.35</v>
      </c>
      <c r="O2497" s="37"/>
      <c r="P2497" s="35"/>
      <c r="Q2497" s="33"/>
      <c r="R2497" s="34"/>
    </row>
    <row r="2498" spans="1:18" ht="15.75" customHeight="1" x14ac:dyDescent="0.3">
      <c r="A2498" s="22"/>
      <c r="B2498" s="27" t="s">
        <v>21</v>
      </c>
      <c r="C2498" s="27">
        <v>1185732</v>
      </c>
      <c r="D2498" s="28">
        <v>44430</v>
      </c>
      <c r="E2498" s="27" t="s">
        <v>40</v>
      </c>
      <c r="F2498" s="27" t="s">
        <v>99</v>
      </c>
      <c r="G2498" s="27" t="s">
        <v>100</v>
      </c>
      <c r="H2498" s="27" t="s">
        <v>26</v>
      </c>
      <c r="I2498" s="29">
        <v>0.4</v>
      </c>
      <c r="J2498" s="30">
        <v>2750</v>
      </c>
      <c r="K2498" s="31">
        <f t="shared" si="18"/>
        <v>1100</v>
      </c>
      <c r="L2498" s="31">
        <f t="shared" si="19"/>
        <v>440</v>
      </c>
      <c r="M2498" s="32">
        <v>0.4</v>
      </c>
      <c r="O2498" s="37"/>
      <c r="P2498" s="35"/>
      <c r="Q2498" s="33"/>
      <c r="R2498" s="34"/>
    </row>
    <row r="2499" spans="1:18" ht="15.75" customHeight="1" x14ac:dyDescent="0.3">
      <c r="A2499" s="22"/>
      <c r="B2499" s="27" t="s">
        <v>21</v>
      </c>
      <c r="C2499" s="27">
        <v>1185732</v>
      </c>
      <c r="D2499" s="28">
        <v>44430</v>
      </c>
      <c r="E2499" s="27" t="s">
        <v>40</v>
      </c>
      <c r="F2499" s="27" t="s">
        <v>99</v>
      </c>
      <c r="G2499" s="27" t="s">
        <v>100</v>
      </c>
      <c r="H2499" s="27" t="s">
        <v>27</v>
      </c>
      <c r="I2499" s="29">
        <v>0.4</v>
      </c>
      <c r="J2499" s="30">
        <v>2500</v>
      </c>
      <c r="K2499" s="31">
        <f t="shared" si="18"/>
        <v>1000</v>
      </c>
      <c r="L2499" s="31">
        <f t="shared" si="19"/>
        <v>400</v>
      </c>
      <c r="M2499" s="32">
        <v>0.4</v>
      </c>
      <c r="O2499" s="37"/>
      <c r="P2499" s="35"/>
      <c r="Q2499" s="33"/>
      <c r="R2499" s="34"/>
    </row>
    <row r="2500" spans="1:18" ht="15.75" customHeight="1" x14ac:dyDescent="0.3">
      <c r="A2500" s="22"/>
      <c r="B2500" s="27" t="s">
        <v>21</v>
      </c>
      <c r="C2500" s="27">
        <v>1185732</v>
      </c>
      <c r="D2500" s="28">
        <v>44430</v>
      </c>
      <c r="E2500" s="27" t="s">
        <v>40</v>
      </c>
      <c r="F2500" s="27" t="s">
        <v>99</v>
      </c>
      <c r="G2500" s="27" t="s">
        <v>100</v>
      </c>
      <c r="H2500" s="27" t="s">
        <v>28</v>
      </c>
      <c r="I2500" s="29">
        <v>0.5</v>
      </c>
      <c r="J2500" s="30">
        <v>2250</v>
      </c>
      <c r="K2500" s="31">
        <f t="shared" si="18"/>
        <v>1125</v>
      </c>
      <c r="L2500" s="31">
        <f t="shared" si="19"/>
        <v>393.75</v>
      </c>
      <c r="M2500" s="32">
        <v>0.35</v>
      </c>
      <c r="O2500" s="37"/>
      <c r="P2500" s="35"/>
      <c r="Q2500" s="33"/>
      <c r="R2500" s="34"/>
    </row>
    <row r="2501" spans="1:18" ht="15.75" customHeight="1" x14ac:dyDescent="0.3">
      <c r="A2501" s="22"/>
      <c r="B2501" s="27" t="s">
        <v>21</v>
      </c>
      <c r="C2501" s="27">
        <v>1185732</v>
      </c>
      <c r="D2501" s="28">
        <v>44430</v>
      </c>
      <c r="E2501" s="27" t="s">
        <v>40</v>
      </c>
      <c r="F2501" s="27" t="s">
        <v>99</v>
      </c>
      <c r="G2501" s="27" t="s">
        <v>100</v>
      </c>
      <c r="H2501" s="27" t="s">
        <v>29</v>
      </c>
      <c r="I2501" s="29">
        <v>0.55000000000000004</v>
      </c>
      <c r="J2501" s="30">
        <v>4000</v>
      </c>
      <c r="K2501" s="31">
        <f t="shared" si="18"/>
        <v>2200</v>
      </c>
      <c r="L2501" s="31">
        <f t="shared" si="19"/>
        <v>880</v>
      </c>
      <c r="M2501" s="32">
        <v>0.4</v>
      </c>
      <c r="O2501" s="37"/>
      <c r="P2501" s="35"/>
      <c r="Q2501" s="33"/>
      <c r="R2501" s="34"/>
    </row>
    <row r="2502" spans="1:18" ht="15.75" customHeight="1" x14ac:dyDescent="0.3">
      <c r="A2502" s="22"/>
      <c r="B2502" s="27" t="s">
        <v>21</v>
      </c>
      <c r="C2502" s="27">
        <v>1185732</v>
      </c>
      <c r="D2502" s="28">
        <v>44462</v>
      </c>
      <c r="E2502" s="27" t="s">
        <v>40</v>
      </c>
      <c r="F2502" s="27" t="s">
        <v>99</v>
      </c>
      <c r="G2502" s="27" t="s">
        <v>100</v>
      </c>
      <c r="H2502" s="27" t="s">
        <v>24</v>
      </c>
      <c r="I2502" s="29">
        <v>0.5</v>
      </c>
      <c r="J2502" s="30">
        <v>5250</v>
      </c>
      <c r="K2502" s="31">
        <f t="shared" si="18"/>
        <v>2625</v>
      </c>
      <c r="L2502" s="31">
        <f t="shared" si="19"/>
        <v>1050</v>
      </c>
      <c r="M2502" s="32">
        <v>0.4</v>
      </c>
      <c r="O2502" s="37"/>
      <c r="P2502" s="35"/>
      <c r="Q2502" s="33"/>
      <c r="R2502" s="34"/>
    </row>
    <row r="2503" spans="1:18" ht="15.75" customHeight="1" x14ac:dyDescent="0.3">
      <c r="A2503" s="22"/>
      <c r="B2503" s="27" t="s">
        <v>21</v>
      </c>
      <c r="C2503" s="27">
        <v>1185732</v>
      </c>
      <c r="D2503" s="28">
        <v>44462</v>
      </c>
      <c r="E2503" s="27" t="s">
        <v>40</v>
      </c>
      <c r="F2503" s="27" t="s">
        <v>99</v>
      </c>
      <c r="G2503" s="27" t="s">
        <v>100</v>
      </c>
      <c r="H2503" s="27" t="s">
        <v>25</v>
      </c>
      <c r="I2503" s="29">
        <v>0.45000000000000007</v>
      </c>
      <c r="J2503" s="30">
        <v>3250</v>
      </c>
      <c r="K2503" s="31">
        <f t="shared" si="18"/>
        <v>1462.5000000000002</v>
      </c>
      <c r="L2503" s="31">
        <f t="shared" si="19"/>
        <v>511.87500000000006</v>
      </c>
      <c r="M2503" s="32">
        <v>0.35</v>
      </c>
      <c r="O2503" s="37"/>
      <c r="P2503" s="35"/>
      <c r="Q2503" s="33"/>
      <c r="R2503" s="34"/>
    </row>
    <row r="2504" spans="1:18" ht="15.75" customHeight="1" x14ac:dyDescent="0.3">
      <c r="A2504" s="22"/>
      <c r="B2504" s="27" t="s">
        <v>21</v>
      </c>
      <c r="C2504" s="27">
        <v>1185732</v>
      </c>
      <c r="D2504" s="28">
        <v>44462</v>
      </c>
      <c r="E2504" s="27" t="s">
        <v>40</v>
      </c>
      <c r="F2504" s="27" t="s">
        <v>99</v>
      </c>
      <c r="G2504" s="27" t="s">
        <v>100</v>
      </c>
      <c r="H2504" s="27" t="s">
        <v>26</v>
      </c>
      <c r="I2504" s="29">
        <v>0.35000000000000003</v>
      </c>
      <c r="J2504" s="30">
        <v>2250</v>
      </c>
      <c r="K2504" s="31">
        <f t="shared" si="18"/>
        <v>787.50000000000011</v>
      </c>
      <c r="L2504" s="31">
        <f t="shared" si="19"/>
        <v>315.00000000000006</v>
      </c>
      <c r="M2504" s="32">
        <v>0.4</v>
      </c>
      <c r="O2504" s="37"/>
      <c r="P2504" s="35"/>
      <c r="Q2504" s="33"/>
      <c r="R2504" s="34"/>
    </row>
    <row r="2505" spans="1:18" ht="15.75" customHeight="1" x14ac:dyDescent="0.3">
      <c r="A2505" s="22"/>
      <c r="B2505" s="27" t="s">
        <v>21</v>
      </c>
      <c r="C2505" s="27">
        <v>1185732</v>
      </c>
      <c r="D2505" s="28">
        <v>44462</v>
      </c>
      <c r="E2505" s="27" t="s">
        <v>40</v>
      </c>
      <c r="F2505" s="27" t="s">
        <v>99</v>
      </c>
      <c r="G2505" s="27" t="s">
        <v>100</v>
      </c>
      <c r="H2505" s="27" t="s">
        <v>27</v>
      </c>
      <c r="I2505" s="29">
        <v>0.35000000000000003</v>
      </c>
      <c r="J2505" s="30">
        <v>2000</v>
      </c>
      <c r="K2505" s="31">
        <f t="shared" si="18"/>
        <v>700.00000000000011</v>
      </c>
      <c r="L2505" s="31">
        <f t="shared" si="19"/>
        <v>280.00000000000006</v>
      </c>
      <c r="M2505" s="32">
        <v>0.4</v>
      </c>
      <c r="O2505" s="37"/>
      <c r="P2505" s="35"/>
      <c r="Q2505" s="33"/>
      <c r="R2505" s="34"/>
    </row>
    <row r="2506" spans="1:18" ht="15.75" customHeight="1" x14ac:dyDescent="0.3">
      <c r="A2506" s="22"/>
      <c r="B2506" s="27" t="s">
        <v>21</v>
      </c>
      <c r="C2506" s="27">
        <v>1185732</v>
      </c>
      <c r="D2506" s="28">
        <v>44462</v>
      </c>
      <c r="E2506" s="27" t="s">
        <v>40</v>
      </c>
      <c r="F2506" s="27" t="s">
        <v>99</v>
      </c>
      <c r="G2506" s="27" t="s">
        <v>100</v>
      </c>
      <c r="H2506" s="27" t="s">
        <v>28</v>
      </c>
      <c r="I2506" s="29">
        <v>0.45</v>
      </c>
      <c r="J2506" s="30">
        <v>2000</v>
      </c>
      <c r="K2506" s="31">
        <f t="shared" si="18"/>
        <v>900</v>
      </c>
      <c r="L2506" s="31">
        <f t="shared" si="19"/>
        <v>315</v>
      </c>
      <c r="M2506" s="32">
        <v>0.35</v>
      </c>
      <c r="O2506" s="37"/>
      <c r="P2506" s="35"/>
      <c r="Q2506" s="33"/>
      <c r="R2506" s="34"/>
    </row>
    <row r="2507" spans="1:18" ht="15.75" customHeight="1" x14ac:dyDescent="0.3">
      <c r="A2507" s="22"/>
      <c r="B2507" s="27" t="s">
        <v>21</v>
      </c>
      <c r="C2507" s="27">
        <v>1185732</v>
      </c>
      <c r="D2507" s="28">
        <v>44462</v>
      </c>
      <c r="E2507" s="27" t="s">
        <v>40</v>
      </c>
      <c r="F2507" s="27" t="s">
        <v>99</v>
      </c>
      <c r="G2507" s="27" t="s">
        <v>100</v>
      </c>
      <c r="H2507" s="27" t="s">
        <v>29</v>
      </c>
      <c r="I2507" s="29">
        <v>0.5</v>
      </c>
      <c r="J2507" s="30">
        <v>2750</v>
      </c>
      <c r="K2507" s="31">
        <f t="shared" si="18"/>
        <v>1375</v>
      </c>
      <c r="L2507" s="31">
        <f t="shared" si="19"/>
        <v>550</v>
      </c>
      <c r="M2507" s="32">
        <v>0.4</v>
      </c>
      <c r="O2507" s="37"/>
      <c r="P2507" s="35"/>
      <c r="Q2507" s="33"/>
      <c r="R2507" s="34"/>
    </row>
    <row r="2508" spans="1:18" ht="15.75" customHeight="1" x14ac:dyDescent="0.3">
      <c r="A2508" s="22"/>
      <c r="B2508" s="27" t="s">
        <v>21</v>
      </c>
      <c r="C2508" s="27">
        <v>1185732</v>
      </c>
      <c r="D2508" s="28">
        <v>44491</v>
      </c>
      <c r="E2508" s="27" t="s">
        <v>40</v>
      </c>
      <c r="F2508" s="27" t="s">
        <v>99</v>
      </c>
      <c r="G2508" s="27" t="s">
        <v>100</v>
      </c>
      <c r="H2508" s="27" t="s">
        <v>24</v>
      </c>
      <c r="I2508" s="29">
        <v>0.54999999999999993</v>
      </c>
      <c r="J2508" s="30">
        <v>4500</v>
      </c>
      <c r="K2508" s="31">
        <f t="shared" si="18"/>
        <v>2474.9999999999995</v>
      </c>
      <c r="L2508" s="31">
        <f t="shared" si="19"/>
        <v>989.99999999999989</v>
      </c>
      <c r="M2508" s="32">
        <v>0.4</v>
      </c>
      <c r="O2508" s="37"/>
      <c r="P2508" s="35"/>
      <c r="Q2508" s="33"/>
      <c r="R2508" s="34"/>
    </row>
    <row r="2509" spans="1:18" ht="15.75" customHeight="1" x14ac:dyDescent="0.3">
      <c r="A2509" s="22"/>
      <c r="B2509" s="27" t="s">
        <v>21</v>
      </c>
      <c r="C2509" s="27">
        <v>1185732</v>
      </c>
      <c r="D2509" s="28">
        <v>44491</v>
      </c>
      <c r="E2509" s="27" t="s">
        <v>40</v>
      </c>
      <c r="F2509" s="27" t="s">
        <v>99</v>
      </c>
      <c r="G2509" s="27" t="s">
        <v>100</v>
      </c>
      <c r="H2509" s="27" t="s">
        <v>25</v>
      </c>
      <c r="I2509" s="29">
        <v>0.45</v>
      </c>
      <c r="J2509" s="30">
        <v>2750</v>
      </c>
      <c r="K2509" s="31">
        <f t="shared" si="18"/>
        <v>1237.5</v>
      </c>
      <c r="L2509" s="31">
        <f t="shared" si="19"/>
        <v>433.125</v>
      </c>
      <c r="M2509" s="32">
        <v>0.35</v>
      </c>
      <c r="O2509" s="37"/>
      <c r="P2509" s="35"/>
      <c r="Q2509" s="33"/>
      <c r="R2509" s="34"/>
    </row>
    <row r="2510" spans="1:18" ht="15.75" customHeight="1" x14ac:dyDescent="0.3">
      <c r="A2510" s="22"/>
      <c r="B2510" s="27" t="s">
        <v>21</v>
      </c>
      <c r="C2510" s="27">
        <v>1185732</v>
      </c>
      <c r="D2510" s="28">
        <v>44491</v>
      </c>
      <c r="E2510" s="27" t="s">
        <v>40</v>
      </c>
      <c r="F2510" s="27" t="s">
        <v>99</v>
      </c>
      <c r="G2510" s="27" t="s">
        <v>100</v>
      </c>
      <c r="H2510" s="27" t="s">
        <v>26</v>
      </c>
      <c r="I2510" s="29">
        <v>0.45</v>
      </c>
      <c r="J2510" s="30">
        <v>1750</v>
      </c>
      <c r="K2510" s="31">
        <f t="shared" si="18"/>
        <v>787.5</v>
      </c>
      <c r="L2510" s="31">
        <f t="shared" si="19"/>
        <v>315</v>
      </c>
      <c r="M2510" s="32">
        <v>0.4</v>
      </c>
      <c r="O2510" s="37"/>
      <c r="P2510" s="35"/>
      <c r="Q2510" s="33"/>
      <c r="R2510" s="34"/>
    </row>
    <row r="2511" spans="1:18" ht="15.75" customHeight="1" x14ac:dyDescent="0.3">
      <c r="A2511" s="22"/>
      <c r="B2511" s="27" t="s">
        <v>21</v>
      </c>
      <c r="C2511" s="27">
        <v>1185732</v>
      </c>
      <c r="D2511" s="28">
        <v>44491</v>
      </c>
      <c r="E2511" s="27" t="s">
        <v>40</v>
      </c>
      <c r="F2511" s="27" t="s">
        <v>99</v>
      </c>
      <c r="G2511" s="27" t="s">
        <v>100</v>
      </c>
      <c r="H2511" s="27" t="s">
        <v>27</v>
      </c>
      <c r="I2511" s="29">
        <v>0.45</v>
      </c>
      <c r="J2511" s="30">
        <v>1500</v>
      </c>
      <c r="K2511" s="31">
        <f t="shared" si="18"/>
        <v>675</v>
      </c>
      <c r="L2511" s="31">
        <f t="shared" si="19"/>
        <v>270</v>
      </c>
      <c r="M2511" s="32">
        <v>0.4</v>
      </c>
      <c r="O2511" s="37"/>
      <c r="P2511" s="35"/>
      <c r="Q2511" s="33"/>
      <c r="R2511" s="34"/>
    </row>
    <row r="2512" spans="1:18" ht="15.75" customHeight="1" x14ac:dyDescent="0.3">
      <c r="A2512" s="22"/>
      <c r="B2512" s="27" t="s">
        <v>21</v>
      </c>
      <c r="C2512" s="27">
        <v>1185732</v>
      </c>
      <c r="D2512" s="28">
        <v>44491</v>
      </c>
      <c r="E2512" s="27" t="s">
        <v>40</v>
      </c>
      <c r="F2512" s="27" t="s">
        <v>99</v>
      </c>
      <c r="G2512" s="27" t="s">
        <v>100</v>
      </c>
      <c r="H2512" s="27" t="s">
        <v>28</v>
      </c>
      <c r="I2512" s="29">
        <v>0.54999999999999993</v>
      </c>
      <c r="J2512" s="30">
        <v>1500</v>
      </c>
      <c r="K2512" s="31">
        <f t="shared" si="18"/>
        <v>824.99999999999989</v>
      </c>
      <c r="L2512" s="31">
        <f t="shared" si="19"/>
        <v>288.74999999999994</v>
      </c>
      <c r="M2512" s="32">
        <v>0.35</v>
      </c>
      <c r="O2512" s="37"/>
      <c r="P2512" s="35"/>
      <c r="Q2512" s="33"/>
      <c r="R2512" s="34"/>
    </row>
    <row r="2513" spans="1:18" ht="15.75" customHeight="1" x14ac:dyDescent="0.3">
      <c r="A2513" s="22"/>
      <c r="B2513" s="27" t="s">
        <v>21</v>
      </c>
      <c r="C2513" s="27">
        <v>1185732</v>
      </c>
      <c r="D2513" s="28">
        <v>44491</v>
      </c>
      <c r="E2513" s="27" t="s">
        <v>40</v>
      </c>
      <c r="F2513" s="27" t="s">
        <v>99</v>
      </c>
      <c r="G2513" s="27" t="s">
        <v>100</v>
      </c>
      <c r="H2513" s="27" t="s">
        <v>29</v>
      </c>
      <c r="I2513" s="29">
        <v>0.54999999999999993</v>
      </c>
      <c r="J2513" s="30">
        <v>2750</v>
      </c>
      <c r="K2513" s="31">
        <f t="shared" si="18"/>
        <v>1512.4999999999998</v>
      </c>
      <c r="L2513" s="31">
        <f t="shared" si="19"/>
        <v>604.99999999999989</v>
      </c>
      <c r="M2513" s="32">
        <v>0.4</v>
      </c>
      <c r="O2513" s="37"/>
      <c r="P2513" s="35"/>
      <c r="Q2513" s="33"/>
      <c r="R2513" s="34"/>
    </row>
    <row r="2514" spans="1:18" ht="15.75" customHeight="1" x14ac:dyDescent="0.3">
      <c r="A2514" s="22"/>
      <c r="B2514" s="27" t="s">
        <v>21</v>
      </c>
      <c r="C2514" s="27">
        <v>1185732</v>
      </c>
      <c r="D2514" s="28">
        <v>44522</v>
      </c>
      <c r="E2514" s="27" t="s">
        <v>40</v>
      </c>
      <c r="F2514" s="27" t="s">
        <v>99</v>
      </c>
      <c r="G2514" s="27" t="s">
        <v>100</v>
      </c>
      <c r="H2514" s="27" t="s">
        <v>24</v>
      </c>
      <c r="I2514" s="29">
        <v>0.5</v>
      </c>
      <c r="J2514" s="30">
        <v>4250</v>
      </c>
      <c r="K2514" s="31">
        <f t="shared" si="18"/>
        <v>2125</v>
      </c>
      <c r="L2514" s="31">
        <f t="shared" si="19"/>
        <v>850</v>
      </c>
      <c r="M2514" s="32">
        <v>0.4</v>
      </c>
      <c r="O2514" s="37"/>
      <c r="P2514" s="35"/>
      <c r="Q2514" s="33"/>
      <c r="R2514" s="34"/>
    </row>
    <row r="2515" spans="1:18" ht="15.75" customHeight="1" x14ac:dyDescent="0.3">
      <c r="A2515" s="22"/>
      <c r="B2515" s="27" t="s">
        <v>21</v>
      </c>
      <c r="C2515" s="27">
        <v>1185732</v>
      </c>
      <c r="D2515" s="28">
        <v>44522</v>
      </c>
      <c r="E2515" s="27" t="s">
        <v>40</v>
      </c>
      <c r="F2515" s="27" t="s">
        <v>99</v>
      </c>
      <c r="G2515" s="27" t="s">
        <v>100</v>
      </c>
      <c r="H2515" s="27" t="s">
        <v>25</v>
      </c>
      <c r="I2515" s="29">
        <v>0.4</v>
      </c>
      <c r="J2515" s="30">
        <v>2750</v>
      </c>
      <c r="K2515" s="31">
        <f t="shared" si="18"/>
        <v>1100</v>
      </c>
      <c r="L2515" s="31">
        <f t="shared" si="19"/>
        <v>385</v>
      </c>
      <c r="M2515" s="32">
        <v>0.35</v>
      </c>
      <c r="O2515" s="37"/>
      <c r="P2515" s="35"/>
      <c r="Q2515" s="33"/>
      <c r="R2515" s="34"/>
    </row>
    <row r="2516" spans="1:18" ht="15.75" customHeight="1" x14ac:dyDescent="0.3">
      <c r="A2516" s="22"/>
      <c r="B2516" s="27" t="s">
        <v>21</v>
      </c>
      <c r="C2516" s="27">
        <v>1185732</v>
      </c>
      <c r="D2516" s="28">
        <v>44522</v>
      </c>
      <c r="E2516" s="27" t="s">
        <v>40</v>
      </c>
      <c r="F2516" s="27" t="s">
        <v>99</v>
      </c>
      <c r="G2516" s="27" t="s">
        <v>100</v>
      </c>
      <c r="H2516" s="27" t="s">
        <v>26</v>
      </c>
      <c r="I2516" s="29">
        <v>0.45</v>
      </c>
      <c r="J2516" s="30">
        <v>2200</v>
      </c>
      <c r="K2516" s="31">
        <f t="shared" si="18"/>
        <v>990</v>
      </c>
      <c r="L2516" s="31">
        <f t="shared" si="19"/>
        <v>396</v>
      </c>
      <c r="M2516" s="32">
        <v>0.4</v>
      </c>
      <c r="O2516" s="37"/>
      <c r="P2516" s="35"/>
      <c r="Q2516" s="33"/>
      <c r="R2516" s="34"/>
    </row>
    <row r="2517" spans="1:18" ht="15.75" customHeight="1" x14ac:dyDescent="0.3">
      <c r="A2517" s="22"/>
      <c r="B2517" s="27" t="s">
        <v>21</v>
      </c>
      <c r="C2517" s="27">
        <v>1185732</v>
      </c>
      <c r="D2517" s="28">
        <v>44522</v>
      </c>
      <c r="E2517" s="27" t="s">
        <v>40</v>
      </c>
      <c r="F2517" s="27" t="s">
        <v>99</v>
      </c>
      <c r="G2517" s="27" t="s">
        <v>100</v>
      </c>
      <c r="H2517" s="27" t="s">
        <v>27</v>
      </c>
      <c r="I2517" s="29">
        <v>0.55000000000000004</v>
      </c>
      <c r="J2517" s="30">
        <v>2000</v>
      </c>
      <c r="K2517" s="31">
        <f t="shared" si="18"/>
        <v>1100</v>
      </c>
      <c r="L2517" s="31">
        <f t="shared" si="19"/>
        <v>440</v>
      </c>
      <c r="M2517" s="32">
        <v>0.4</v>
      </c>
      <c r="O2517" s="37"/>
      <c r="P2517" s="35"/>
      <c r="Q2517" s="33"/>
      <c r="R2517" s="34"/>
    </row>
    <row r="2518" spans="1:18" ht="15.75" customHeight="1" x14ac:dyDescent="0.3">
      <c r="A2518" s="22"/>
      <c r="B2518" s="27" t="s">
        <v>21</v>
      </c>
      <c r="C2518" s="27">
        <v>1185732</v>
      </c>
      <c r="D2518" s="28">
        <v>44522</v>
      </c>
      <c r="E2518" s="27" t="s">
        <v>40</v>
      </c>
      <c r="F2518" s="27" t="s">
        <v>99</v>
      </c>
      <c r="G2518" s="27" t="s">
        <v>100</v>
      </c>
      <c r="H2518" s="27" t="s">
        <v>28</v>
      </c>
      <c r="I2518" s="29">
        <v>0.65</v>
      </c>
      <c r="J2518" s="30">
        <v>1750</v>
      </c>
      <c r="K2518" s="31">
        <f t="shared" si="18"/>
        <v>1137.5</v>
      </c>
      <c r="L2518" s="31">
        <f t="shared" si="19"/>
        <v>398.125</v>
      </c>
      <c r="M2518" s="32">
        <v>0.35</v>
      </c>
      <c r="O2518" s="37"/>
      <c r="P2518" s="35"/>
      <c r="Q2518" s="33"/>
      <c r="R2518" s="34"/>
    </row>
    <row r="2519" spans="1:18" ht="15.75" customHeight="1" x14ac:dyDescent="0.3">
      <c r="A2519" s="22"/>
      <c r="B2519" s="27" t="s">
        <v>21</v>
      </c>
      <c r="C2519" s="27">
        <v>1185732</v>
      </c>
      <c r="D2519" s="28">
        <v>44522</v>
      </c>
      <c r="E2519" s="27" t="s">
        <v>40</v>
      </c>
      <c r="F2519" s="27" t="s">
        <v>99</v>
      </c>
      <c r="G2519" s="27" t="s">
        <v>100</v>
      </c>
      <c r="H2519" s="27" t="s">
        <v>29</v>
      </c>
      <c r="I2519" s="29">
        <v>0.7</v>
      </c>
      <c r="J2519" s="30">
        <v>2750</v>
      </c>
      <c r="K2519" s="31">
        <f t="shared" si="18"/>
        <v>1924.9999999999998</v>
      </c>
      <c r="L2519" s="31">
        <f t="shared" si="19"/>
        <v>770</v>
      </c>
      <c r="M2519" s="32">
        <v>0.4</v>
      </c>
      <c r="O2519" s="37"/>
      <c r="P2519" s="35"/>
      <c r="Q2519" s="33"/>
      <c r="R2519" s="34"/>
    </row>
    <row r="2520" spans="1:18" ht="15.75" customHeight="1" x14ac:dyDescent="0.3">
      <c r="A2520" s="22"/>
      <c r="B2520" s="27" t="s">
        <v>21</v>
      </c>
      <c r="C2520" s="27">
        <v>1185732</v>
      </c>
      <c r="D2520" s="28">
        <v>44551</v>
      </c>
      <c r="E2520" s="27" t="s">
        <v>40</v>
      </c>
      <c r="F2520" s="27" t="s">
        <v>99</v>
      </c>
      <c r="G2520" s="27" t="s">
        <v>100</v>
      </c>
      <c r="H2520" s="27" t="s">
        <v>24</v>
      </c>
      <c r="I2520" s="29">
        <v>0.65</v>
      </c>
      <c r="J2520" s="30">
        <v>5250</v>
      </c>
      <c r="K2520" s="31">
        <f t="shared" si="18"/>
        <v>3412.5</v>
      </c>
      <c r="L2520" s="31">
        <f t="shared" si="19"/>
        <v>1365</v>
      </c>
      <c r="M2520" s="32">
        <v>0.4</v>
      </c>
      <c r="O2520" s="37"/>
      <c r="P2520" s="35"/>
      <c r="Q2520" s="33"/>
      <c r="R2520" s="34"/>
    </row>
    <row r="2521" spans="1:18" ht="15.75" customHeight="1" x14ac:dyDescent="0.3">
      <c r="A2521" s="22"/>
      <c r="B2521" s="27" t="s">
        <v>21</v>
      </c>
      <c r="C2521" s="27">
        <v>1185732</v>
      </c>
      <c r="D2521" s="28">
        <v>44551</v>
      </c>
      <c r="E2521" s="27" t="s">
        <v>40</v>
      </c>
      <c r="F2521" s="27" t="s">
        <v>99</v>
      </c>
      <c r="G2521" s="27" t="s">
        <v>100</v>
      </c>
      <c r="H2521" s="27" t="s">
        <v>25</v>
      </c>
      <c r="I2521" s="29">
        <v>0.55000000000000004</v>
      </c>
      <c r="J2521" s="30">
        <v>3250</v>
      </c>
      <c r="K2521" s="31">
        <f t="shared" si="18"/>
        <v>1787.5000000000002</v>
      </c>
      <c r="L2521" s="31">
        <f t="shared" si="19"/>
        <v>625.625</v>
      </c>
      <c r="M2521" s="32">
        <v>0.35</v>
      </c>
      <c r="O2521" s="37"/>
      <c r="P2521" s="35"/>
      <c r="Q2521" s="33"/>
      <c r="R2521" s="34"/>
    </row>
    <row r="2522" spans="1:18" ht="15.75" customHeight="1" x14ac:dyDescent="0.3">
      <c r="A2522" s="22"/>
      <c r="B2522" s="27" t="s">
        <v>21</v>
      </c>
      <c r="C2522" s="27">
        <v>1185732</v>
      </c>
      <c r="D2522" s="28">
        <v>44551</v>
      </c>
      <c r="E2522" s="27" t="s">
        <v>40</v>
      </c>
      <c r="F2522" s="27" t="s">
        <v>99</v>
      </c>
      <c r="G2522" s="27" t="s">
        <v>100</v>
      </c>
      <c r="H2522" s="27" t="s">
        <v>26</v>
      </c>
      <c r="I2522" s="29">
        <v>0.55000000000000004</v>
      </c>
      <c r="J2522" s="30">
        <v>2750</v>
      </c>
      <c r="K2522" s="31">
        <f t="shared" si="18"/>
        <v>1512.5000000000002</v>
      </c>
      <c r="L2522" s="31">
        <f t="shared" si="19"/>
        <v>605.00000000000011</v>
      </c>
      <c r="M2522" s="32">
        <v>0.4</v>
      </c>
      <c r="O2522" s="37"/>
      <c r="P2522" s="35"/>
      <c r="Q2522" s="33"/>
      <c r="R2522" s="34"/>
    </row>
    <row r="2523" spans="1:18" ht="15.75" customHeight="1" x14ac:dyDescent="0.3">
      <c r="A2523" s="22"/>
      <c r="B2523" s="27" t="s">
        <v>21</v>
      </c>
      <c r="C2523" s="27">
        <v>1185732</v>
      </c>
      <c r="D2523" s="28">
        <v>44551</v>
      </c>
      <c r="E2523" s="27" t="s">
        <v>40</v>
      </c>
      <c r="F2523" s="27" t="s">
        <v>99</v>
      </c>
      <c r="G2523" s="27" t="s">
        <v>100</v>
      </c>
      <c r="H2523" s="27" t="s">
        <v>27</v>
      </c>
      <c r="I2523" s="29">
        <v>0.5</v>
      </c>
      <c r="J2523" s="30">
        <v>2250</v>
      </c>
      <c r="K2523" s="31">
        <f t="shared" si="18"/>
        <v>1125</v>
      </c>
      <c r="L2523" s="31">
        <f t="shared" si="19"/>
        <v>450</v>
      </c>
      <c r="M2523" s="32">
        <v>0.4</v>
      </c>
      <c r="O2523" s="37"/>
      <c r="P2523" s="35"/>
      <c r="Q2523" s="33"/>
      <c r="R2523" s="34"/>
    </row>
    <row r="2524" spans="1:18" ht="15.75" customHeight="1" x14ac:dyDescent="0.3">
      <c r="A2524" s="22"/>
      <c r="B2524" s="27" t="s">
        <v>21</v>
      </c>
      <c r="C2524" s="27">
        <v>1185732</v>
      </c>
      <c r="D2524" s="28">
        <v>44551</v>
      </c>
      <c r="E2524" s="27" t="s">
        <v>40</v>
      </c>
      <c r="F2524" s="27" t="s">
        <v>99</v>
      </c>
      <c r="G2524" s="27" t="s">
        <v>100</v>
      </c>
      <c r="H2524" s="27" t="s">
        <v>28</v>
      </c>
      <c r="I2524" s="29">
        <v>0.6</v>
      </c>
      <c r="J2524" s="30">
        <v>2250</v>
      </c>
      <c r="K2524" s="31">
        <f t="shared" si="18"/>
        <v>1350</v>
      </c>
      <c r="L2524" s="31">
        <f t="shared" si="19"/>
        <v>472.49999999999994</v>
      </c>
      <c r="M2524" s="32">
        <v>0.35</v>
      </c>
      <c r="O2524" s="37"/>
      <c r="P2524" s="35"/>
      <c r="Q2524" s="33"/>
      <c r="R2524" s="34"/>
    </row>
    <row r="2525" spans="1:18" ht="15.75" customHeight="1" x14ac:dyDescent="0.3">
      <c r="A2525" s="22"/>
      <c r="B2525" s="27" t="s">
        <v>21</v>
      </c>
      <c r="C2525" s="27">
        <v>1185732</v>
      </c>
      <c r="D2525" s="28">
        <v>44551</v>
      </c>
      <c r="E2525" s="27" t="s">
        <v>40</v>
      </c>
      <c r="F2525" s="27" t="s">
        <v>99</v>
      </c>
      <c r="G2525" s="27" t="s">
        <v>100</v>
      </c>
      <c r="H2525" s="27" t="s">
        <v>29</v>
      </c>
      <c r="I2525" s="29">
        <v>0.64999999999999991</v>
      </c>
      <c r="J2525" s="30">
        <v>3250</v>
      </c>
      <c r="K2525" s="31">
        <f t="shared" si="18"/>
        <v>2112.4999999999995</v>
      </c>
      <c r="L2525" s="31">
        <f t="shared" si="19"/>
        <v>844.99999999999989</v>
      </c>
      <c r="M2525" s="32">
        <v>0.4</v>
      </c>
      <c r="O2525" s="37"/>
      <c r="P2525" s="35"/>
      <c r="Q2525" s="33"/>
      <c r="R2525" s="34"/>
    </row>
    <row r="2526" spans="1:18" ht="15.75" customHeight="1" x14ac:dyDescent="0.3">
      <c r="A2526" s="22" t="s">
        <v>46</v>
      </c>
      <c r="B2526" s="27" t="s">
        <v>21</v>
      </c>
      <c r="C2526" s="27">
        <v>1185732</v>
      </c>
      <c r="D2526" s="28">
        <v>44216</v>
      </c>
      <c r="E2526" s="27" t="s">
        <v>53</v>
      </c>
      <c r="F2526" s="27" t="s">
        <v>101</v>
      </c>
      <c r="G2526" s="27" t="s">
        <v>102</v>
      </c>
      <c r="H2526" s="27" t="s">
        <v>24</v>
      </c>
      <c r="I2526" s="29">
        <v>0.30000000000000004</v>
      </c>
      <c r="J2526" s="30">
        <v>7250</v>
      </c>
      <c r="K2526" s="31">
        <f t="shared" si="18"/>
        <v>2175.0000000000005</v>
      </c>
      <c r="L2526" s="31">
        <f t="shared" si="19"/>
        <v>870.00000000000023</v>
      </c>
      <c r="M2526" s="32">
        <v>0.4</v>
      </c>
      <c r="O2526" s="37"/>
      <c r="P2526" s="35"/>
      <c r="Q2526" s="33"/>
      <c r="R2526" s="34"/>
    </row>
    <row r="2527" spans="1:18" ht="15.75" customHeight="1" x14ac:dyDescent="0.3">
      <c r="A2527" s="22"/>
      <c r="B2527" s="27" t="s">
        <v>21</v>
      </c>
      <c r="C2527" s="27">
        <v>1185732</v>
      </c>
      <c r="D2527" s="28">
        <v>44216</v>
      </c>
      <c r="E2527" s="27" t="s">
        <v>53</v>
      </c>
      <c r="F2527" s="27" t="s">
        <v>101</v>
      </c>
      <c r="G2527" s="27" t="s">
        <v>102</v>
      </c>
      <c r="H2527" s="27" t="s">
        <v>25</v>
      </c>
      <c r="I2527" s="29">
        <v>0.30000000000000004</v>
      </c>
      <c r="J2527" s="30">
        <v>5250</v>
      </c>
      <c r="K2527" s="31">
        <f t="shared" si="18"/>
        <v>1575.0000000000002</v>
      </c>
      <c r="L2527" s="31">
        <f t="shared" si="19"/>
        <v>551.25</v>
      </c>
      <c r="M2527" s="32">
        <v>0.35</v>
      </c>
      <c r="O2527" s="37"/>
      <c r="P2527" s="35"/>
      <c r="Q2527" s="33"/>
      <c r="R2527" s="34"/>
    </row>
    <row r="2528" spans="1:18" ht="15.75" customHeight="1" x14ac:dyDescent="0.3">
      <c r="A2528" s="22"/>
      <c r="B2528" s="27" t="s">
        <v>21</v>
      </c>
      <c r="C2528" s="27">
        <v>1185732</v>
      </c>
      <c r="D2528" s="28">
        <v>44216</v>
      </c>
      <c r="E2528" s="27" t="s">
        <v>53</v>
      </c>
      <c r="F2528" s="27" t="s">
        <v>101</v>
      </c>
      <c r="G2528" s="27" t="s">
        <v>102</v>
      </c>
      <c r="H2528" s="27" t="s">
        <v>26</v>
      </c>
      <c r="I2528" s="29">
        <v>0.20000000000000007</v>
      </c>
      <c r="J2528" s="30">
        <v>5250</v>
      </c>
      <c r="K2528" s="31">
        <f t="shared" si="18"/>
        <v>1050.0000000000005</v>
      </c>
      <c r="L2528" s="31">
        <f t="shared" si="19"/>
        <v>420.00000000000023</v>
      </c>
      <c r="M2528" s="32">
        <v>0.4</v>
      </c>
      <c r="O2528" s="37"/>
      <c r="P2528" s="35"/>
      <c r="Q2528" s="33"/>
      <c r="R2528" s="34"/>
    </row>
    <row r="2529" spans="1:18" ht="15.75" customHeight="1" x14ac:dyDescent="0.3">
      <c r="A2529" s="22"/>
      <c r="B2529" s="27" t="s">
        <v>21</v>
      </c>
      <c r="C2529" s="27">
        <v>1185732</v>
      </c>
      <c r="D2529" s="28">
        <v>44216</v>
      </c>
      <c r="E2529" s="27" t="s">
        <v>53</v>
      </c>
      <c r="F2529" s="27" t="s">
        <v>101</v>
      </c>
      <c r="G2529" s="27" t="s">
        <v>102</v>
      </c>
      <c r="H2529" s="27" t="s">
        <v>27</v>
      </c>
      <c r="I2529" s="29">
        <v>0.25</v>
      </c>
      <c r="J2529" s="30">
        <v>3750</v>
      </c>
      <c r="K2529" s="31">
        <f t="shared" si="18"/>
        <v>937.5</v>
      </c>
      <c r="L2529" s="31">
        <f t="shared" si="19"/>
        <v>375</v>
      </c>
      <c r="M2529" s="32">
        <v>0.4</v>
      </c>
      <c r="O2529" s="37"/>
      <c r="P2529" s="35"/>
      <c r="Q2529" s="33"/>
      <c r="R2529" s="34"/>
    </row>
    <row r="2530" spans="1:18" ht="15.75" customHeight="1" x14ac:dyDescent="0.3">
      <c r="A2530" s="22"/>
      <c r="B2530" s="27" t="s">
        <v>21</v>
      </c>
      <c r="C2530" s="27">
        <v>1185732</v>
      </c>
      <c r="D2530" s="28">
        <v>44216</v>
      </c>
      <c r="E2530" s="27" t="s">
        <v>53</v>
      </c>
      <c r="F2530" s="27" t="s">
        <v>101</v>
      </c>
      <c r="G2530" s="27" t="s">
        <v>102</v>
      </c>
      <c r="H2530" s="27" t="s">
        <v>28</v>
      </c>
      <c r="I2530" s="29">
        <v>0.4</v>
      </c>
      <c r="J2530" s="30">
        <v>4250</v>
      </c>
      <c r="K2530" s="31">
        <f t="shared" si="18"/>
        <v>1700</v>
      </c>
      <c r="L2530" s="31">
        <f t="shared" si="19"/>
        <v>595</v>
      </c>
      <c r="M2530" s="32">
        <v>0.35</v>
      </c>
      <c r="O2530" s="37"/>
      <c r="P2530" s="35"/>
      <c r="Q2530" s="33"/>
      <c r="R2530" s="34"/>
    </row>
    <row r="2531" spans="1:18" ht="15.75" customHeight="1" x14ac:dyDescent="0.3">
      <c r="A2531" s="22"/>
      <c r="B2531" s="27" t="s">
        <v>21</v>
      </c>
      <c r="C2531" s="27">
        <v>1185732</v>
      </c>
      <c r="D2531" s="28">
        <v>44216</v>
      </c>
      <c r="E2531" s="27" t="s">
        <v>53</v>
      </c>
      <c r="F2531" s="27" t="s">
        <v>101</v>
      </c>
      <c r="G2531" s="27" t="s">
        <v>102</v>
      </c>
      <c r="H2531" s="27" t="s">
        <v>29</v>
      </c>
      <c r="I2531" s="29">
        <v>0.30000000000000004</v>
      </c>
      <c r="J2531" s="30">
        <v>5250</v>
      </c>
      <c r="K2531" s="31">
        <f t="shared" si="18"/>
        <v>1575.0000000000002</v>
      </c>
      <c r="L2531" s="31">
        <f t="shared" si="19"/>
        <v>787.50000000000011</v>
      </c>
      <c r="M2531" s="32">
        <v>0.5</v>
      </c>
      <c r="O2531" s="37"/>
      <c r="P2531" s="35"/>
      <c r="Q2531" s="33"/>
      <c r="R2531" s="34"/>
    </row>
    <row r="2532" spans="1:18" ht="15.75" customHeight="1" x14ac:dyDescent="0.3">
      <c r="A2532" s="22"/>
      <c r="B2532" s="27" t="s">
        <v>21</v>
      </c>
      <c r="C2532" s="27">
        <v>1185732</v>
      </c>
      <c r="D2532" s="28">
        <v>44245</v>
      </c>
      <c r="E2532" s="27" t="s">
        <v>53</v>
      </c>
      <c r="F2532" s="27" t="s">
        <v>101</v>
      </c>
      <c r="G2532" s="27" t="s">
        <v>102</v>
      </c>
      <c r="H2532" s="27" t="s">
        <v>24</v>
      </c>
      <c r="I2532" s="29">
        <v>0.30000000000000004</v>
      </c>
      <c r="J2532" s="30">
        <v>7750</v>
      </c>
      <c r="K2532" s="31">
        <f t="shared" si="18"/>
        <v>2325.0000000000005</v>
      </c>
      <c r="L2532" s="31">
        <f t="shared" si="19"/>
        <v>930.00000000000023</v>
      </c>
      <c r="M2532" s="32">
        <v>0.4</v>
      </c>
      <c r="O2532" s="37"/>
      <c r="P2532" s="35"/>
      <c r="Q2532" s="33"/>
      <c r="R2532" s="34"/>
    </row>
    <row r="2533" spans="1:18" ht="15.75" customHeight="1" x14ac:dyDescent="0.3">
      <c r="A2533" s="22"/>
      <c r="B2533" s="27" t="s">
        <v>21</v>
      </c>
      <c r="C2533" s="27">
        <v>1185732</v>
      </c>
      <c r="D2533" s="28">
        <v>44245</v>
      </c>
      <c r="E2533" s="27" t="s">
        <v>53</v>
      </c>
      <c r="F2533" s="27" t="s">
        <v>101</v>
      </c>
      <c r="G2533" s="27" t="s">
        <v>102</v>
      </c>
      <c r="H2533" s="27" t="s">
        <v>25</v>
      </c>
      <c r="I2533" s="29">
        <v>0.30000000000000004</v>
      </c>
      <c r="J2533" s="30">
        <v>4250</v>
      </c>
      <c r="K2533" s="31">
        <f t="shared" si="18"/>
        <v>1275.0000000000002</v>
      </c>
      <c r="L2533" s="31">
        <f t="shared" si="19"/>
        <v>446.25000000000006</v>
      </c>
      <c r="M2533" s="32">
        <v>0.35</v>
      </c>
      <c r="O2533" s="37"/>
      <c r="P2533" s="35"/>
      <c r="Q2533" s="33"/>
      <c r="R2533" s="34"/>
    </row>
    <row r="2534" spans="1:18" ht="15.75" customHeight="1" x14ac:dyDescent="0.3">
      <c r="A2534" s="22"/>
      <c r="B2534" s="27" t="s">
        <v>21</v>
      </c>
      <c r="C2534" s="27">
        <v>1185732</v>
      </c>
      <c r="D2534" s="28">
        <v>44245</v>
      </c>
      <c r="E2534" s="27" t="s">
        <v>53</v>
      </c>
      <c r="F2534" s="27" t="s">
        <v>101</v>
      </c>
      <c r="G2534" s="27" t="s">
        <v>102</v>
      </c>
      <c r="H2534" s="27" t="s">
        <v>26</v>
      </c>
      <c r="I2534" s="29">
        <v>0.20000000000000007</v>
      </c>
      <c r="J2534" s="30">
        <v>4750</v>
      </c>
      <c r="K2534" s="31">
        <f t="shared" si="18"/>
        <v>950.00000000000034</v>
      </c>
      <c r="L2534" s="31">
        <f t="shared" si="19"/>
        <v>380.00000000000017</v>
      </c>
      <c r="M2534" s="32">
        <v>0.4</v>
      </c>
      <c r="O2534" s="37"/>
      <c r="P2534" s="35"/>
      <c r="Q2534" s="33"/>
      <c r="R2534" s="34"/>
    </row>
    <row r="2535" spans="1:18" ht="15.75" customHeight="1" x14ac:dyDescent="0.3">
      <c r="A2535" s="22"/>
      <c r="B2535" s="27" t="s">
        <v>21</v>
      </c>
      <c r="C2535" s="27">
        <v>1185732</v>
      </c>
      <c r="D2535" s="28">
        <v>44245</v>
      </c>
      <c r="E2535" s="27" t="s">
        <v>53</v>
      </c>
      <c r="F2535" s="27" t="s">
        <v>101</v>
      </c>
      <c r="G2535" s="27" t="s">
        <v>102</v>
      </c>
      <c r="H2535" s="27" t="s">
        <v>27</v>
      </c>
      <c r="I2535" s="29">
        <v>0.25</v>
      </c>
      <c r="J2535" s="30">
        <v>3250</v>
      </c>
      <c r="K2535" s="31">
        <f t="shared" si="18"/>
        <v>812.5</v>
      </c>
      <c r="L2535" s="31">
        <f t="shared" si="19"/>
        <v>325</v>
      </c>
      <c r="M2535" s="32">
        <v>0.4</v>
      </c>
      <c r="O2535" s="37"/>
      <c r="P2535" s="35"/>
      <c r="Q2535" s="33"/>
      <c r="R2535" s="34"/>
    </row>
    <row r="2536" spans="1:18" ht="15.75" customHeight="1" x14ac:dyDescent="0.3">
      <c r="A2536" s="22"/>
      <c r="B2536" s="27" t="s">
        <v>21</v>
      </c>
      <c r="C2536" s="27">
        <v>1185732</v>
      </c>
      <c r="D2536" s="28">
        <v>44245</v>
      </c>
      <c r="E2536" s="27" t="s">
        <v>53</v>
      </c>
      <c r="F2536" s="27" t="s">
        <v>101</v>
      </c>
      <c r="G2536" s="27" t="s">
        <v>102</v>
      </c>
      <c r="H2536" s="27" t="s">
        <v>28</v>
      </c>
      <c r="I2536" s="29">
        <v>0.4</v>
      </c>
      <c r="J2536" s="30">
        <v>4000</v>
      </c>
      <c r="K2536" s="31">
        <f t="shared" si="18"/>
        <v>1600</v>
      </c>
      <c r="L2536" s="31">
        <f t="shared" si="19"/>
        <v>560</v>
      </c>
      <c r="M2536" s="32">
        <v>0.35</v>
      </c>
      <c r="O2536" s="37"/>
      <c r="P2536" s="35"/>
      <c r="Q2536" s="33"/>
      <c r="R2536" s="34"/>
    </row>
    <row r="2537" spans="1:18" ht="15.75" customHeight="1" x14ac:dyDescent="0.3">
      <c r="A2537" s="22"/>
      <c r="B2537" s="27" t="s">
        <v>21</v>
      </c>
      <c r="C2537" s="27">
        <v>1185732</v>
      </c>
      <c r="D2537" s="28">
        <v>44245</v>
      </c>
      <c r="E2537" s="27" t="s">
        <v>53</v>
      </c>
      <c r="F2537" s="27" t="s">
        <v>101</v>
      </c>
      <c r="G2537" s="27" t="s">
        <v>102</v>
      </c>
      <c r="H2537" s="27" t="s">
        <v>29</v>
      </c>
      <c r="I2537" s="29">
        <v>0.25</v>
      </c>
      <c r="J2537" s="30">
        <v>5000</v>
      </c>
      <c r="K2537" s="31">
        <f t="shared" si="18"/>
        <v>1250</v>
      </c>
      <c r="L2537" s="31">
        <f t="shared" si="19"/>
        <v>625</v>
      </c>
      <c r="M2537" s="32">
        <v>0.5</v>
      </c>
      <c r="O2537" s="37"/>
      <c r="P2537" s="35"/>
      <c r="Q2537" s="33"/>
      <c r="R2537" s="34"/>
    </row>
    <row r="2538" spans="1:18" ht="15.75" customHeight="1" x14ac:dyDescent="0.3">
      <c r="A2538" s="22"/>
      <c r="B2538" s="27" t="s">
        <v>21</v>
      </c>
      <c r="C2538" s="27">
        <v>1185732</v>
      </c>
      <c r="D2538" s="28">
        <v>44271</v>
      </c>
      <c r="E2538" s="27" t="s">
        <v>53</v>
      </c>
      <c r="F2538" s="27" t="s">
        <v>101</v>
      </c>
      <c r="G2538" s="27" t="s">
        <v>102</v>
      </c>
      <c r="H2538" s="27" t="s">
        <v>24</v>
      </c>
      <c r="I2538" s="29">
        <v>0.25</v>
      </c>
      <c r="J2538" s="30">
        <v>7200</v>
      </c>
      <c r="K2538" s="31">
        <f t="shared" si="18"/>
        <v>1800</v>
      </c>
      <c r="L2538" s="31">
        <f t="shared" si="19"/>
        <v>720</v>
      </c>
      <c r="M2538" s="32">
        <v>0.4</v>
      </c>
      <c r="O2538" s="37"/>
      <c r="P2538" s="35"/>
      <c r="Q2538" s="33"/>
      <c r="R2538" s="34"/>
    </row>
    <row r="2539" spans="1:18" ht="15.75" customHeight="1" x14ac:dyDescent="0.3">
      <c r="A2539" s="22"/>
      <c r="B2539" s="27" t="s">
        <v>21</v>
      </c>
      <c r="C2539" s="27">
        <v>1185732</v>
      </c>
      <c r="D2539" s="28">
        <v>44271</v>
      </c>
      <c r="E2539" s="27" t="s">
        <v>53</v>
      </c>
      <c r="F2539" s="27" t="s">
        <v>101</v>
      </c>
      <c r="G2539" s="27" t="s">
        <v>102</v>
      </c>
      <c r="H2539" s="27" t="s">
        <v>25</v>
      </c>
      <c r="I2539" s="29">
        <v>0.25</v>
      </c>
      <c r="J2539" s="30">
        <v>4000</v>
      </c>
      <c r="K2539" s="31">
        <f t="shared" si="18"/>
        <v>1000</v>
      </c>
      <c r="L2539" s="31">
        <f t="shared" si="19"/>
        <v>350</v>
      </c>
      <c r="M2539" s="32">
        <v>0.35</v>
      </c>
      <c r="O2539" s="37"/>
      <c r="P2539" s="35"/>
      <c r="Q2539" s="33"/>
      <c r="R2539" s="34"/>
    </row>
    <row r="2540" spans="1:18" ht="15.75" customHeight="1" x14ac:dyDescent="0.3">
      <c r="A2540" s="22"/>
      <c r="B2540" s="27" t="s">
        <v>21</v>
      </c>
      <c r="C2540" s="27">
        <v>1185732</v>
      </c>
      <c r="D2540" s="28">
        <v>44271</v>
      </c>
      <c r="E2540" s="27" t="s">
        <v>53</v>
      </c>
      <c r="F2540" s="27" t="s">
        <v>101</v>
      </c>
      <c r="G2540" s="27" t="s">
        <v>102</v>
      </c>
      <c r="H2540" s="27" t="s">
        <v>26</v>
      </c>
      <c r="I2540" s="29">
        <v>0.15000000000000002</v>
      </c>
      <c r="J2540" s="30">
        <v>4250</v>
      </c>
      <c r="K2540" s="31">
        <f t="shared" si="18"/>
        <v>637.50000000000011</v>
      </c>
      <c r="L2540" s="31">
        <f t="shared" si="19"/>
        <v>255.00000000000006</v>
      </c>
      <c r="M2540" s="32">
        <v>0.4</v>
      </c>
      <c r="O2540" s="37"/>
      <c r="P2540" s="35"/>
      <c r="Q2540" s="33"/>
      <c r="R2540" s="34"/>
    </row>
    <row r="2541" spans="1:18" ht="15.75" customHeight="1" x14ac:dyDescent="0.3">
      <c r="A2541" s="22"/>
      <c r="B2541" s="27" t="s">
        <v>21</v>
      </c>
      <c r="C2541" s="27">
        <v>1185732</v>
      </c>
      <c r="D2541" s="28">
        <v>44271</v>
      </c>
      <c r="E2541" s="27" t="s">
        <v>53</v>
      </c>
      <c r="F2541" s="27" t="s">
        <v>101</v>
      </c>
      <c r="G2541" s="27" t="s">
        <v>102</v>
      </c>
      <c r="H2541" s="27" t="s">
        <v>27</v>
      </c>
      <c r="I2541" s="29">
        <v>0.19999999999999996</v>
      </c>
      <c r="J2541" s="30">
        <v>2750</v>
      </c>
      <c r="K2541" s="31">
        <f t="shared" si="18"/>
        <v>549.99999999999989</v>
      </c>
      <c r="L2541" s="31">
        <f t="shared" si="19"/>
        <v>219.99999999999997</v>
      </c>
      <c r="M2541" s="32">
        <v>0.4</v>
      </c>
      <c r="O2541" s="37"/>
      <c r="P2541" s="35"/>
      <c r="Q2541" s="33"/>
      <c r="R2541" s="34"/>
    </row>
    <row r="2542" spans="1:18" ht="15.75" customHeight="1" x14ac:dyDescent="0.3">
      <c r="A2542" s="22"/>
      <c r="B2542" s="27" t="s">
        <v>21</v>
      </c>
      <c r="C2542" s="27">
        <v>1185732</v>
      </c>
      <c r="D2542" s="28">
        <v>44271</v>
      </c>
      <c r="E2542" s="27" t="s">
        <v>53</v>
      </c>
      <c r="F2542" s="27" t="s">
        <v>101</v>
      </c>
      <c r="G2542" s="27" t="s">
        <v>102</v>
      </c>
      <c r="H2542" s="27" t="s">
        <v>28</v>
      </c>
      <c r="I2542" s="29">
        <v>0.35000000000000009</v>
      </c>
      <c r="J2542" s="30">
        <v>3250</v>
      </c>
      <c r="K2542" s="31">
        <f t="shared" si="18"/>
        <v>1137.5000000000002</v>
      </c>
      <c r="L2542" s="31">
        <f t="shared" si="19"/>
        <v>398.12500000000006</v>
      </c>
      <c r="M2542" s="32">
        <v>0.35</v>
      </c>
      <c r="O2542" s="37"/>
      <c r="P2542" s="35"/>
      <c r="Q2542" s="33"/>
      <c r="R2542" s="34"/>
    </row>
    <row r="2543" spans="1:18" ht="15.75" customHeight="1" x14ac:dyDescent="0.3">
      <c r="A2543" s="22"/>
      <c r="B2543" s="27" t="s">
        <v>21</v>
      </c>
      <c r="C2543" s="27">
        <v>1185732</v>
      </c>
      <c r="D2543" s="28">
        <v>44271</v>
      </c>
      <c r="E2543" s="27" t="s">
        <v>53</v>
      </c>
      <c r="F2543" s="27" t="s">
        <v>101</v>
      </c>
      <c r="G2543" s="27" t="s">
        <v>102</v>
      </c>
      <c r="H2543" s="27" t="s">
        <v>29</v>
      </c>
      <c r="I2543" s="29">
        <v>0.25</v>
      </c>
      <c r="J2543" s="30">
        <v>4250</v>
      </c>
      <c r="K2543" s="31">
        <f t="shared" si="18"/>
        <v>1062.5</v>
      </c>
      <c r="L2543" s="31">
        <f t="shared" si="19"/>
        <v>531.25</v>
      </c>
      <c r="M2543" s="32">
        <v>0.5</v>
      </c>
      <c r="O2543" s="37"/>
      <c r="P2543" s="35"/>
      <c r="Q2543" s="33"/>
      <c r="R2543" s="34"/>
    </row>
    <row r="2544" spans="1:18" ht="15.75" customHeight="1" x14ac:dyDescent="0.3">
      <c r="A2544" s="22"/>
      <c r="B2544" s="27" t="s">
        <v>21</v>
      </c>
      <c r="C2544" s="27">
        <v>1185732</v>
      </c>
      <c r="D2544" s="28">
        <v>44303</v>
      </c>
      <c r="E2544" s="27" t="s">
        <v>53</v>
      </c>
      <c r="F2544" s="27" t="s">
        <v>101</v>
      </c>
      <c r="G2544" s="27" t="s">
        <v>102</v>
      </c>
      <c r="H2544" s="27" t="s">
        <v>24</v>
      </c>
      <c r="I2544" s="29">
        <v>0.25</v>
      </c>
      <c r="J2544" s="30">
        <v>6750</v>
      </c>
      <c r="K2544" s="31">
        <f t="shared" si="18"/>
        <v>1687.5</v>
      </c>
      <c r="L2544" s="31">
        <f t="shared" si="19"/>
        <v>675</v>
      </c>
      <c r="M2544" s="32">
        <v>0.4</v>
      </c>
      <c r="O2544" s="37"/>
      <c r="P2544" s="35"/>
      <c r="Q2544" s="33"/>
      <c r="R2544" s="34"/>
    </row>
    <row r="2545" spans="1:18" ht="15.75" customHeight="1" x14ac:dyDescent="0.3">
      <c r="A2545" s="22"/>
      <c r="B2545" s="27" t="s">
        <v>21</v>
      </c>
      <c r="C2545" s="27">
        <v>1185732</v>
      </c>
      <c r="D2545" s="28">
        <v>44303</v>
      </c>
      <c r="E2545" s="27" t="s">
        <v>53</v>
      </c>
      <c r="F2545" s="27" t="s">
        <v>101</v>
      </c>
      <c r="G2545" s="27" t="s">
        <v>102</v>
      </c>
      <c r="H2545" s="27" t="s">
        <v>25</v>
      </c>
      <c r="I2545" s="29">
        <v>0.25</v>
      </c>
      <c r="J2545" s="30">
        <v>3750</v>
      </c>
      <c r="K2545" s="31">
        <f t="shared" si="18"/>
        <v>937.5</v>
      </c>
      <c r="L2545" s="31">
        <f t="shared" si="19"/>
        <v>328.125</v>
      </c>
      <c r="M2545" s="32">
        <v>0.35</v>
      </c>
      <c r="O2545" s="37"/>
      <c r="P2545" s="35"/>
      <c r="Q2545" s="33"/>
      <c r="R2545" s="34"/>
    </row>
    <row r="2546" spans="1:18" ht="15.75" customHeight="1" x14ac:dyDescent="0.3">
      <c r="A2546" s="22"/>
      <c r="B2546" s="27" t="s">
        <v>21</v>
      </c>
      <c r="C2546" s="27">
        <v>1185732</v>
      </c>
      <c r="D2546" s="28">
        <v>44303</v>
      </c>
      <c r="E2546" s="27" t="s">
        <v>53</v>
      </c>
      <c r="F2546" s="27" t="s">
        <v>101</v>
      </c>
      <c r="G2546" s="27" t="s">
        <v>102</v>
      </c>
      <c r="H2546" s="27" t="s">
        <v>26</v>
      </c>
      <c r="I2546" s="29">
        <v>0.15000000000000002</v>
      </c>
      <c r="J2546" s="30">
        <v>3750</v>
      </c>
      <c r="K2546" s="31">
        <f t="shared" si="18"/>
        <v>562.50000000000011</v>
      </c>
      <c r="L2546" s="31">
        <f t="shared" si="19"/>
        <v>225.00000000000006</v>
      </c>
      <c r="M2546" s="32">
        <v>0.4</v>
      </c>
      <c r="O2546" s="37"/>
      <c r="P2546" s="35"/>
      <c r="Q2546" s="33"/>
      <c r="R2546" s="34"/>
    </row>
    <row r="2547" spans="1:18" ht="15.75" customHeight="1" x14ac:dyDescent="0.3">
      <c r="A2547" s="22"/>
      <c r="B2547" s="27" t="s">
        <v>21</v>
      </c>
      <c r="C2547" s="27">
        <v>1185732</v>
      </c>
      <c r="D2547" s="28">
        <v>44303</v>
      </c>
      <c r="E2547" s="27" t="s">
        <v>53</v>
      </c>
      <c r="F2547" s="27" t="s">
        <v>101</v>
      </c>
      <c r="G2547" s="27" t="s">
        <v>102</v>
      </c>
      <c r="H2547" s="27" t="s">
        <v>27</v>
      </c>
      <c r="I2547" s="29">
        <v>0.19999999999999996</v>
      </c>
      <c r="J2547" s="30">
        <v>3000</v>
      </c>
      <c r="K2547" s="31">
        <f t="shared" si="18"/>
        <v>599.99999999999989</v>
      </c>
      <c r="L2547" s="31">
        <f t="shared" si="19"/>
        <v>239.99999999999997</v>
      </c>
      <c r="M2547" s="32">
        <v>0.4</v>
      </c>
      <c r="O2547" s="37"/>
      <c r="P2547" s="35"/>
      <c r="Q2547" s="33"/>
      <c r="R2547" s="34"/>
    </row>
    <row r="2548" spans="1:18" ht="15.75" customHeight="1" x14ac:dyDescent="0.3">
      <c r="A2548" s="22"/>
      <c r="B2548" s="27" t="s">
        <v>21</v>
      </c>
      <c r="C2548" s="27">
        <v>1185732</v>
      </c>
      <c r="D2548" s="28">
        <v>44303</v>
      </c>
      <c r="E2548" s="27" t="s">
        <v>53</v>
      </c>
      <c r="F2548" s="27" t="s">
        <v>101</v>
      </c>
      <c r="G2548" s="27" t="s">
        <v>102</v>
      </c>
      <c r="H2548" s="27" t="s">
        <v>28</v>
      </c>
      <c r="I2548" s="29">
        <v>0.4</v>
      </c>
      <c r="J2548" s="30">
        <v>3250</v>
      </c>
      <c r="K2548" s="31">
        <f t="shared" si="18"/>
        <v>1300</v>
      </c>
      <c r="L2548" s="31">
        <f t="shared" si="19"/>
        <v>454.99999999999994</v>
      </c>
      <c r="M2548" s="32">
        <v>0.35</v>
      </c>
      <c r="O2548" s="37"/>
      <c r="P2548" s="35"/>
      <c r="Q2548" s="33"/>
      <c r="R2548" s="34"/>
    </row>
    <row r="2549" spans="1:18" ht="15.75" customHeight="1" x14ac:dyDescent="0.3">
      <c r="A2549" s="22"/>
      <c r="B2549" s="27" t="s">
        <v>21</v>
      </c>
      <c r="C2549" s="27">
        <v>1185732</v>
      </c>
      <c r="D2549" s="28">
        <v>44303</v>
      </c>
      <c r="E2549" s="27" t="s">
        <v>53</v>
      </c>
      <c r="F2549" s="27" t="s">
        <v>101</v>
      </c>
      <c r="G2549" s="27" t="s">
        <v>102</v>
      </c>
      <c r="H2549" s="27" t="s">
        <v>29</v>
      </c>
      <c r="I2549" s="29">
        <v>0.30000000000000004</v>
      </c>
      <c r="J2549" s="30">
        <v>4750</v>
      </c>
      <c r="K2549" s="31">
        <f t="shared" si="18"/>
        <v>1425.0000000000002</v>
      </c>
      <c r="L2549" s="31">
        <f t="shared" si="19"/>
        <v>712.50000000000011</v>
      </c>
      <c r="M2549" s="32">
        <v>0.5</v>
      </c>
      <c r="O2549" s="37"/>
      <c r="P2549" s="35"/>
      <c r="Q2549" s="33"/>
      <c r="R2549" s="34"/>
    </row>
    <row r="2550" spans="1:18" ht="15.75" customHeight="1" x14ac:dyDescent="0.3">
      <c r="A2550" s="22"/>
      <c r="B2550" s="27" t="s">
        <v>21</v>
      </c>
      <c r="C2550" s="27">
        <v>1185732</v>
      </c>
      <c r="D2550" s="28">
        <v>44332</v>
      </c>
      <c r="E2550" s="27" t="s">
        <v>53</v>
      </c>
      <c r="F2550" s="27" t="s">
        <v>101</v>
      </c>
      <c r="G2550" s="27" t="s">
        <v>102</v>
      </c>
      <c r="H2550" s="27" t="s">
        <v>24</v>
      </c>
      <c r="I2550" s="29">
        <v>0.4</v>
      </c>
      <c r="J2550" s="30">
        <v>7450</v>
      </c>
      <c r="K2550" s="31">
        <f t="shared" si="18"/>
        <v>2980</v>
      </c>
      <c r="L2550" s="31">
        <f t="shared" si="19"/>
        <v>1192</v>
      </c>
      <c r="M2550" s="32">
        <v>0.4</v>
      </c>
      <c r="O2550" s="37"/>
      <c r="P2550" s="35"/>
      <c r="Q2550" s="33"/>
      <c r="R2550" s="34"/>
    </row>
    <row r="2551" spans="1:18" ht="15.75" customHeight="1" x14ac:dyDescent="0.3">
      <c r="A2551" s="22"/>
      <c r="B2551" s="27" t="s">
        <v>21</v>
      </c>
      <c r="C2551" s="27">
        <v>1185732</v>
      </c>
      <c r="D2551" s="28">
        <v>44332</v>
      </c>
      <c r="E2551" s="27" t="s">
        <v>53</v>
      </c>
      <c r="F2551" s="27" t="s">
        <v>101</v>
      </c>
      <c r="G2551" s="27" t="s">
        <v>102</v>
      </c>
      <c r="H2551" s="27" t="s">
        <v>25</v>
      </c>
      <c r="I2551" s="29">
        <v>0.4</v>
      </c>
      <c r="J2551" s="30">
        <v>4500</v>
      </c>
      <c r="K2551" s="31">
        <f t="shared" si="18"/>
        <v>1800</v>
      </c>
      <c r="L2551" s="31">
        <f t="shared" si="19"/>
        <v>630</v>
      </c>
      <c r="M2551" s="32">
        <v>0.35</v>
      </c>
      <c r="O2551" s="37"/>
      <c r="P2551" s="35"/>
      <c r="Q2551" s="33"/>
      <c r="R2551" s="34"/>
    </row>
    <row r="2552" spans="1:18" ht="15.75" customHeight="1" x14ac:dyDescent="0.3">
      <c r="A2552" s="22"/>
      <c r="B2552" s="27" t="s">
        <v>21</v>
      </c>
      <c r="C2552" s="27">
        <v>1185732</v>
      </c>
      <c r="D2552" s="28">
        <v>44332</v>
      </c>
      <c r="E2552" s="27" t="s">
        <v>53</v>
      </c>
      <c r="F2552" s="27" t="s">
        <v>101</v>
      </c>
      <c r="G2552" s="27" t="s">
        <v>102</v>
      </c>
      <c r="H2552" s="27" t="s">
        <v>26</v>
      </c>
      <c r="I2552" s="29">
        <v>0.35000000000000003</v>
      </c>
      <c r="J2552" s="30">
        <v>4250</v>
      </c>
      <c r="K2552" s="31">
        <f t="shared" si="18"/>
        <v>1487.5000000000002</v>
      </c>
      <c r="L2552" s="31">
        <f t="shared" si="19"/>
        <v>595.00000000000011</v>
      </c>
      <c r="M2552" s="32">
        <v>0.4</v>
      </c>
      <c r="O2552" s="37"/>
      <c r="P2552" s="35"/>
      <c r="Q2552" s="33"/>
      <c r="R2552" s="34"/>
    </row>
    <row r="2553" spans="1:18" ht="15.75" customHeight="1" x14ac:dyDescent="0.3">
      <c r="A2553" s="22"/>
      <c r="B2553" s="27" t="s">
        <v>21</v>
      </c>
      <c r="C2553" s="27">
        <v>1185732</v>
      </c>
      <c r="D2553" s="28">
        <v>44332</v>
      </c>
      <c r="E2553" s="27" t="s">
        <v>53</v>
      </c>
      <c r="F2553" s="27" t="s">
        <v>101</v>
      </c>
      <c r="G2553" s="27" t="s">
        <v>102</v>
      </c>
      <c r="H2553" s="27" t="s">
        <v>27</v>
      </c>
      <c r="I2553" s="29">
        <v>0.35000000000000003</v>
      </c>
      <c r="J2553" s="30">
        <v>3750</v>
      </c>
      <c r="K2553" s="31">
        <f t="shared" si="18"/>
        <v>1312.5000000000002</v>
      </c>
      <c r="L2553" s="31">
        <f t="shared" si="19"/>
        <v>525.00000000000011</v>
      </c>
      <c r="M2553" s="32">
        <v>0.4</v>
      </c>
      <c r="O2553" s="37"/>
      <c r="P2553" s="35"/>
      <c r="Q2553" s="33"/>
      <c r="R2553" s="34"/>
    </row>
    <row r="2554" spans="1:18" ht="15.75" customHeight="1" x14ac:dyDescent="0.3">
      <c r="A2554" s="22"/>
      <c r="B2554" s="27" t="s">
        <v>21</v>
      </c>
      <c r="C2554" s="27">
        <v>1185732</v>
      </c>
      <c r="D2554" s="28">
        <v>44332</v>
      </c>
      <c r="E2554" s="27" t="s">
        <v>53</v>
      </c>
      <c r="F2554" s="27" t="s">
        <v>101</v>
      </c>
      <c r="G2554" s="27" t="s">
        <v>102</v>
      </c>
      <c r="H2554" s="27" t="s">
        <v>28</v>
      </c>
      <c r="I2554" s="29">
        <v>0.44999999999999996</v>
      </c>
      <c r="J2554" s="30">
        <v>4000</v>
      </c>
      <c r="K2554" s="31">
        <f t="shared" si="18"/>
        <v>1799.9999999999998</v>
      </c>
      <c r="L2554" s="31">
        <f t="shared" si="19"/>
        <v>629.99999999999989</v>
      </c>
      <c r="M2554" s="32">
        <v>0.35</v>
      </c>
      <c r="O2554" s="37"/>
      <c r="P2554" s="35"/>
      <c r="Q2554" s="33"/>
      <c r="R2554" s="34"/>
    </row>
    <row r="2555" spans="1:18" ht="15.75" customHeight="1" x14ac:dyDescent="0.3">
      <c r="A2555" s="22"/>
      <c r="B2555" s="27" t="s">
        <v>21</v>
      </c>
      <c r="C2555" s="27">
        <v>1185732</v>
      </c>
      <c r="D2555" s="28">
        <v>44332</v>
      </c>
      <c r="E2555" s="27" t="s">
        <v>53</v>
      </c>
      <c r="F2555" s="27" t="s">
        <v>101</v>
      </c>
      <c r="G2555" s="27" t="s">
        <v>102</v>
      </c>
      <c r="H2555" s="27" t="s">
        <v>29</v>
      </c>
      <c r="I2555" s="29">
        <v>0.49999999999999994</v>
      </c>
      <c r="J2555" s="30">
        <v>5000</v>
      </c>
      <c r="K2555" s="31">
        <f t="shared" si="18"/>
        <v>2499.9999999999995</v>
      </c>
      <c r="L2555" s="31">
        <f t="shared" si="19"/>
        <v>1249.9999999999998</v>
      </c>
      <c r="M2555" s="32">
        <v>0.5</v>
      </c>
      <c r="O2555" s="37"/>
      <c r="P2555" s="35"/>
      <c r="Q2555" s="33"/>
      <c r="R2555" s="34"/>
    </row>
    <row r="2556" spans="1:18" ht="15.75" customHeight="1" x14ac:dyDescent="0.3">
      <c r="A2556" s="22"/>
      <c r="B2556" s="27" t="s">
        <v>21</v>
      </c>
      <c r="C2556" s="27">
        <v>1185732</v>
      </c>
      <c r="D2556" s="28">
        <v>44365</v>
      </c>
      <c r="E2556" s="27" t="s">
        <v>53</v>
      </c>
      <c r="F2556" s="27" t="s">
        <v>101</v>
      </c>
      <c r="G2556" s="27" t="s">
        <v>102</v>
      </c>
      <c r="H2556" s="27" t="s">
        <v>24</v>
      </c>
      <c r="I2556" s="29">
        <v>0.44999999999999996</v>
      </c>
      <c r="J2556" s="30">
        <v>7500</v>
      </c>
      <c r="K2556" s="31">
        <f t="shared" ref="K2556:K2810" si="20">I2556*J2556</f>
        <v>3374.9999999999995</v>
      </c>
      <c r="L2556" s="31">
        <f t="shared" ref="L2556:L2810" si="21">K2556*M2556</f>
        <v>1350</v>
      </c>
      <c r="M2556" s="32">
        <v>0.4</v>
      </c>
      <c r="O2556" s="37"/>
      <c r="P2556" s="35"/>
      <c r="Q2556" s="33"/>
      <c r="R2556" s="34"/>
    </row>
    <row r="2557" spans="1:18" ht="15.75" customHeight="1" x14ac:dyDescent="0.3">
      <c r="A2557" s="22"/>
      <c r="B2557" s="27" t="s">
        <v>21</v>
      </c>
      <c r="C2557" s="27">
        <v>1185732</v>
      </c>
      <c r="D2557" s="28">
        <v>44365</v>
      </c>
      <c r="E2557" s="27" t="s">
        <v>53</v>
      </c>
      <c r="F2557" s="27" t="s">
        <v>101</v>
      </c>
      <c r="G2557" s="27" t="s">
        <v>102</v>
      </c>
      <c r="H2557" s="27" t="s">
        <v>25</v>
      </c>
      <c r="I2557" s="29">
        <v>0.4</v>
      </c>
      <c r="J2557" s="30">
        <v>5000</v>
      </c>
      <c r="K2557" s="31">
        <f t="shared" si="20"/>
        <v>2000</v>
      </c>
      <c r="L2557" s="31">
        <f t="shared" si="21"/>
        <v>700</v>
      </c>
      <c r="M2557" s="32">
        <v>0.35</v>
      </c>
      <c r="O2557" s="37"/>
      <c r="P2557" s="35"/>
      <c r="Q2557" s="33"/>
      <c r="R2557" s="34"/>
    </row>
    <row r="2558" spans="1:18" ht="15.75" customHeight="1" x14ac:dyDescent="0.3">
      <c r="A2558" s="22"/>
      <c r="B2558" s="27" t="s">
        <v>21</v>
      </c>
      <c r="C2558" s="27">
        <v>1185732</v>
      </c>
      <c r="D2558" s="28">
        <v>44365</v>
      </c>
      <c r="E2558" s="27" t="s">
        <v>53</v>
      </c>
      <c r="F2558" s="27" t="s">
        <v>101</v>
      </c>
      <c r="G2558" s="27" t="s">
        <v>102</v>
      </c>
      <c r="H2558" s="27" t="s">
        <v>26</v>
      </c>
      <c r="I2558" s="29">
        <v>0.45</v>
      </c>
      <c r="J2558" s="30">
        <v>4750</v>
      </c>
      <c r="K2558" s="31">
        <f t="shared" si="20"/>
        <v>2137.5</v>
      </c>
      <c r="L2558" s="31">
        <f t="shared" si="21"/>
        <v>855</v>
      </c>
      <c r="M2558" s="32">
        <v>0.4</v>
      </c>
      <c r="O2558" s="37"/>
      <c r="P2558" s="35"/>
      <c r="Q2558" s="33"/>
      <c r="R2558" s="34"/>
    </row>
    <row r="2559" spans="1:18" ht="15.75" customHeight="1" x14ac:dyDescent="0.3">
      <c r="A2559" s="22"/>
      <c r="B2559" s="27" t="s">
        <v>21</v>
      </c>
      <c r="C2559" s="27">
        <v>1185732</v>
      </c>
      <c r="D2559" s="28">
        <v>44365</v>
      </c>
      <c r="E2559" s="27" t="s">
        <v>53</v>
      </c>
      <c r="F2559" s="27" t="s">
        <v>101</v>
      </c>
      <c r="G2559" s="27" t="s">
        <v>102</v>
      </c>
      <c r="H2559" s="27" t="s">
        <v>27</v>
      </c>
      <c r="I2559" s="29">
        <v>0.45</v>
      </c>
      <c r="J2559" s="30">
        <v>4500</v>
      </c>
      <c r="K2559" s="31">
        <f t="shared" si="20"/>
        <v>2025</v>
      </c>
      <c r="L2559" s="31">
        <f t="shared" si="21"/>
        <v>810</v>
      </c>
      <c r="M2559" s="32">
        <v>0.4</v>
      </c>
      <c r="O2559" s="37"/>
      <c r="P2559" s="35"/>
      <c r="Q2559" s="33"/>
      <c r="R2559" s="34"/>
    </row>
    <row r="2560" spans="1:18" ht="15.75" customHeight="1" x14ac:dyDescent="0.3">
      <c r="A2560" s="22"/>
      <c r="B2560" s="27" t="s">
        <v>21</v>
      </c>
      <c r="C2560" s="27">
        <v>1185732</v>
      </c>
      <c r="D2560" s="28">
        <v>44365</v>
      </c>
      <c r="E2560" s="27" t="s">
        <v>53</v>
      </c>
      <c r="F2560" s="27" t="s">
        <v>101</v>
      </c>
      <c r="G2560" s="27" t="s">
        <v>102</v>
      </c>
      <c r="H2560" s="27" t="s">
        <v>28</v>
      </c>
      <c r="I2560" s="29">
        <v>0.6</v>
      </c>
      <c r="J2560" s="30">
        <v>4500</v>
      </c>
      <c r="K2560" s="31">
        <f t="shared" si="20"/>
        <v>2700</v>
      </c>
      <c r="L2560" s="31">
        <f t="shared" si="21"/>
        <v>944.99999999999989</v>
      </c>
      <c r="M2560" s="32">
        <v>0.35</v>
      </c>
      <c r="O2560" s="37"/>
      <c r="P2560" s="35"/>
      <c r="Q2560" s="33"/>
      <c r="R2560" s="34"/>
    </row>
    <row r="2561" spans="1:18" ht="15.75" customHeight="1" x14ac:dyDescent="0.3">
      <c r="A2561" s="22"/>
      <c r="B2561" s="27" t="s">
        <v>21</v>
      </c>
      <c r="C2561" s="27">
        <v>1185732</v>
      </c>
      <c r="D2561" s="28">
        <v>44365</v>
      </c>
      <c r="E2561" s="27" t="s">
        <v>53</v>
      </c>
      <c r="F2561" s="27" t="s">
        <v>101</v>
      </c>
      <c r="G2561" s="27" t="s">
        <v>102</v>
      </c>
      <c r="H2561" s="27" t="s">
        <v>29</v>
      </c>
      <c r="I2561" s="29">
        <v>0.65</v>
      </c>
      <c r="J2561" s="30">
        <v>6250</v>
      </c>
      <c r="K2561" s="31">
        <f t="shared" si="20"/>
        <v>4062.5</v>
      </c>
      <c r="L2561" s="31">
        <f t="shared" si="21"/>
        <v>2031.25</v>
      </c>
      <c r="M2561" s="32">
        <v>0.5</v>
      </c>
      <c r="O2561" s="37"/>
      <c r="P2561" s="35"/>
      <c r="Q2561" s="33"/>
      <c r="R2561" s="34"/>
    </row>
    <row r="2562" spans="1:18" ht="15.75" customHeight="1" x14ac:dyDescent="0.3">
      <c r="A2562" s="22"/>
      <c r="B2562" s="27" t="s">
        <v>21</v>
      </c>
      <c r="C2562" s="27">
        <v>1185732</v>
      </c>
      <c r="D2562" s="28">
        <v>44393</v>
      </c>
      <c r="E2562" s="27" t="s">
        <v>53</v>
      </c>
      <c r="F2562" s="27" t="s">
        <v>101</v>
      </c>
      <c r="G2562" s="27" t="s">
        <v>102</v>
      </c>
      <c r="H2562" s="27" t="s">
        <v>24</v>
      </c>
      <c r="I2562" s="29">
        <v>0.6</v>
      </c>
      <c r="J2562" s="30">
        <v>8500</v>
      </c>
      <c r="K2562" s="31">
        <f t="shared" si="20"/>
        <v>5100</v>
      </c>
      <c r="L2562" s="31">
        <f t="shared" si="21"/>
        <v>2040</v>
      </c>
      <c r="M2562" s="32">
        <v>0.4</v>
      </c>
      <c r="O2562" s="37"/>
      <c r="P2562" s="35"/>
      <c r="Q2562" s="33"/>
      <c r="R2562" s="34"/>
    </row>
    <row r="2563" spans="1:18" ht="15.75" customHeight="1" x14ac:dyDescent="0.3">
      <c r="A2563" s="22"/>
      <c r="B2563" s="27" t="s">
        <v>21</v>
      </c>
      <c r="C2563" s="27">
        <v>1185732</v>
      </c>
      <c r="D2563" s="28">
        <v>44393</v>
      </c>
      <c r="E2563" s="27" t="s">
        <v>53</v>
      </c>
      <c r="F2563" s="27" t="s">
        <v>101</v>
      </c>
      <c r="G2563" s="27" t="s">
        <v>102</v>
      </c>
      <c r="H2563" s="27" t="s">
        <v>25</v>
      </c>
      <c r="I2563" s="29">
        <v>0.55000000000000004</v>
      </c>
      <c r="J2563" s="30">
        <v>6000</v>
      </c>
      <c r="K2563" s="31">
        <f t="shared" si="20"/>
        <v>3300.0000000000005</v>
      </c>
      <c r="L2563" s="31">
        <f t="shared" si="21"/>
        <v>1155</v>
      </c>
      <c r="M2563" s="32">
        <v>0.35</v>
      </c>
      <c r="O2563" s="37"/>
      <c r="P2563" s="35"/>
      <c r="Q2563" s="33"/>
      <c r="R2563" s="34"/>
    </row>
    <row r="2564" spans="1:18" ht="15.75" customHeight="1" x14ac:dyDescent="0.3">
      <c r="A2564" s="22"/>
      <c r="B2564" s="27" t="s">
        <v>21</v>
      </c>
      <c r="C2564" s="27">
        <v>1185732</v>
      </c>
      <c r="D2564" s="28">
        <v>44393</v>
      </c>
      <c r="E2564" s="27" t="s">
        <v>53</v>
      </c>
      <c r="F2564" s="27" t="s">
        <v>101</v>
      </c>
      <c r="G2564" s="27" t="s">
        <v>102</v>
      </c>
      <c r="H2564" s="27" t="s">
        <v>26</v>
      </c>
      <c r="I2564" s="29">
        <v>0.5</v>
      </c>
      <c r="J2564" s="30">
        <v>5250</v>
      </c>
      <c r="K2564" s="31">
        <f t="shared" si="20"/>
        <v>2625</v>
      </c>
      <c r="L2564" s="31">
        <f t="shared" si="21"/>
        <v>1050</v>
      </c>
      <c r="M2564" s="32">
        <v>0.4</v>
      </c>
      <c r="O2564" s="37"/>
      <c r="P2564" s="35"/>
      <c r="Q2564" s="33"/>
      <c r="R2564" s="34"/>
    </row>
    <row r="2565" spans="1:18" ht="15.75" customHeight="1" x14ac:dyDescent="0.3">
      <c r="A2565" s="22"/>
      <c r="B2565" s="27" t="s">
        <v>21</v>
      </c>
      <c r="C2565" s="27">
        <v>1185732</v>
      </c>
      <c r="D2565" s="28">
        <v>44393</v>
      </c>
      <c r="E2565" s="27" t="s">
        <v>53</v>
      </c>
      <c r="F2565" s="27" t="s">
        <v>101</v>
      </c>
      <c r="G2565" s="27" t="s">
        <v>102</v>
      </c>
      <c r="H2565" s="27" t="s">
        <v>27</v>
      </c>
      <c r="I2565" s="29">
        <v>0.5</v>
      </c>
      <c r="J2565" s="30">
        <v>4750</v>
      </c>
      <c r="K2565" s="31">
        <f t="shared" si="20"/>
        <v>2375</v>
      </c>
      <c r="L2565" s="31">
        <f t="shared" si="21"/>
        <v>950</v>
      </c>
      <c r="M2565" s="32">
        <v>0.4</v>
      </c>
      <c r="O2565" s="37"/>
      <c r="P2565" s="35"/>
      <c r="Q2565" s="33"/>
      <c r="R2565" s="34"/>
    </row>
    <row r="2566" spans="1:18" ht="15.75" customHeight="1" x14ac:dyDescent="0.3">
      <c r="A2566" s="22"/>
      <c r="B2566" s="27" t="s">
        <v>21</v>
      </c>
      <c r="C2566" s="27">
        <v>1185732</v>
      </c>
      <c r="D2566" s="28">
        <v>44393</v>
      </c>
      <c r="E2566" s="27" t="s">
        <v>53</v>
      </c>
      <c r="F2566" s="27" t="s">
        <v>101</v>
      </c>
      <c r="G2566" s="27" t="s">
        <v>102</v>
      </c>
      <c r="H2566" s="27" t="s">
        <v>28</v>
      </c>
      <c r="I2566" s="29">
        <v>0.6</v>
      </c>
      <c r="J2566" s="30">
        <v>5000</v>
      </c>
      <c r="K2566" s="31">
        <f t="shared" si="20"/>
        <v>3000</v>
      </c>
      <c r="L2566" s="31">
        <f t="shared" si="21"/>
        <v>1050</v>
      </c>
      <c r="M2566" s="32">
        <v>0.35</v>
      </c>
      <c r="O2566" s="37"/>
      <c r="P2566" s="35"/>
      <c r="Q2566" s="33"/>
      <c r="R2566" s="34"/>
    </row>
    <row r="2567" spans="1:18" ht="15.75" customHeight="1" x14ac:dyDescent="0.3">
      <c r="A2567" s="22"/>
      <c r="B2567" s="27" t="s">
        <v>21</v>
      </c>
      <c r="C2567" s="27">
        <v>1185732</v>
      </c>
      <c r="D2567" s="28">
        <v>44393</v>
      </c>
      <c r="E2567" s="27" t="s">
        <v>53</v>
      </c>
      <c r="F2567" s="27" t="s">
        <v>101</v>
      </c>
      <c r="G2567" s="27" t="s">
        <v>102</v>
      </c>
      <c r="H2567" s="27" t="s">
        <v>29</v>
      </c>
      <c r="I2567" s="29">
        <v>0.65</v>
      </c>
      <c r="J2567" s="30">
        <v>6750</v>
      </c>
      <c r="K2567" s="31">
        <f t="shared" si="20"/>
        <v>4387.5</v>
      </c>
      <c r="L2567" s="31">
        <f t="shared" si="21"/>
        <v>2193.75</v>
      </c>
      <c r="M2567" s="32">
        <v>0.5</v>
      </c>
      <c r="O2567" s="37"/>
      <c r="P2567" s="35"/>
      <c r="Q2567" s="33"/>
      <c r="R2567" s="34"/>
    </row>
    <row r="2568" spans="1:18" ht="15.75" customHeight="1" x14ac:dyDescent="0.3">
      <c r="A2568" s="22"/>
      <c r="B2568" s="27" t="s">
        <v>21</v>
      </c>
      <c r="C2568" s="27">
        <v>1185732</v>
      </c>
      <c r="D2568" s="28">
        <v>44425</v>
      </c>
      <c r="E2568" s="27" t="s">
        <v>53</v>
      </c>
      <c r="F2568" s="27" t="s">
        <v>101</v>
      </c>
      <c r="G2568" s="27" t="s">
        <v>102</v>
      </c>
      <c r="H2568" s="27" t="s">
        <v>24</v>
      </c>
      <c r="I2568" s="29">
        <v>0.6</v>
      </c>
      <c r="J2568" s="30">
        <v>8250</v>
      </c>
      <c r="K2568" s="31">
        <f t="shared" si="20"/>
        <v>4950</v>
      </c>
      <c r="L2568" s="31">
        <f t="shared" si="21"/>
        <v>1980</v>
      </c>
      <c r="M2568" s="32">
        <v>0.4</v>
      </c>
      <c r="O2568" s="37"/>
      <c r="P2568" s="35"/>
      <c r="Q2568" s="33"/>
      <c r="R2568" s="34"/>
    </row>
    <row r="2569" spans="1:18" ht="15.75" customHeight="1" x14ac:dyDescent="0.3">
      <c r="A2569" s="22"/>
      <c r="B2569" s="27" t="s">
        <v>21</v>
      </c>
      <c r="C2569" s="27">
        <v>1185732</v>
      </c>
      <c r="D2569" s="28">
        <v>44425</v>
      </c>
      <c r="E2569" s="27" t="s">
        <v>53</v>
      </c>
      <c r="F2569" s="27" t="s">
        <v>101</v>
      </c>
      <c r="G2569" s="27" t="s">
        <v>102</v>
      </c>
      <c r="H2569" s="27" t="s">
        <v>25</v>
      </c>
      <c r="I2569" s="29">
        <v>0.55000000000000004</v>
      </c>
      <c r="J2569" s="30">
        <v>6000</v>
      </c>
      <c r="K2569" s="31">
        <f t="shared" si="20"/>
        <v>3300.0000000000005</v>
      </c>
      <c r="L2569" s="31">
        <f t="shared" si="21"/>
        <v>1155</v>
      </c>
      <c r="M2569" s="32">
        <v>0.35</v>
      </c>
      <c r="O2569" s="37"/>
      <c r="P2569" s="35"/>
      <c r="Q2569" s="33"/>
      <c r="R2569" s="34"/>
    </row>
    <row r="2570" spans="1:18" ht="15.75" customHeight="1" x14ac:dyDescent="0.3">
      <c r="A2570" s="22"/>
      <c r="B2570" s="27" t="s">
        <v>21</v>
      </c>
      <c r="C2570" s="27">
        <v>1185732</v>
      </c>
      <c r="D2570" s="28">
        <v>44425</v>
      </c>
      <c r="E2570" s="27" t="s">
        <v>53</v>
      </c>
      <c r="F2570" s="27" t="s">
        <v>101</v>
      </c>
      <c r="G2570" s="27" t="s">
        <v>102</v>
      </c>
      <c r="H2570" s="27" t="s">
        <v>26</v>
      </c>
      <c r="I2570" s="29">
        <v>0.5</v>
      </c>
      <c r="J2570" s="30">
        <v>5250</v>
      </c>
      <c r="K2570" s="31">
        <f t="shared" si="20"/>
        <v>2625</v>
      </c>
      <c r="L2570" s="31">
        <f t="shared" si="21"/>
        <v>1050</v>
      </c>
      <c r="M2570" s="32">
        <v>0.4</v>
      </c>
      <c r="O2570" s="37"/>
      <c r="P2570" s="35"/>
      <c r="Q2570" s="33"/>
      <c r="R2570" s="34"/>
    </row>
    <row r="2571" spans="1:18" ht="15.75" customHeight="1" x14ac:dyDescent="0.3">
      <c r="A2571" s="22"/>
      <c r="B2571" s="27" t="s">
        <v>21</v>
      </c>
      <c r="C2571" s="27">
        <v>1185732</v>
      </c>
      <c r="D2571" s="28">
        <v>44425</v>
      </c>
      <c r="E2571" s="27" t="s">
        <v>53</v>
      </c>
      <c r="F2571" s="27" t="s">
        <v>101</v>
      </c>
      <c r="G2571" s="27" t="s">
        <v>102</v>
      </c>
      <c r="H2571" s="27" t="s">
        <v>27</v>
      </c>
      <c r="I2571" s="29">
        <v>0.4</v>
      </c>
      <c r="J2571" s="30">
        <v>4750</v>
      </c>
      <c r="K2571" s="31">
        <f t="shared" si="20"/>
        <v>1900</v>
      </c>
      <c r="L2571" s="31">
        <f t="shared" si="21"/>
        <v>760</v>
      </c>
      <c r="M2571" s="32">
        <v>0.4</v>
      </c>
      <c r="O2571" s="37"/>
      <c r="P2571" s="35"/>
      <c r="Q2571" s="33"/>
      <c r="R2571" s="34"/>
    </row>
    <row r="2572" spans="1:18" ht="15.75" customHeight="1" x14ac:dyDescent="0.3">
      <c r="A2572" s="22"/>
      <c r="B2572" s="27" t="s">
        <v>21</v>
      </c>
      <c r="C2572" s="27">
        <v>1185732</v>
      </c>
      <c r="D2572" s="28">
        <v>44425</v>
      </c>
      <c r="E2572" s="27" t="s">
        <v>53</v>
      </c>
      <c r="F2572" s="27" t="s">
        <v>101</v>
      </c>
      <c r="G2572" s="27" t="s">
        <v>102</v>
      </c>
      <c r="H2572" s="27" t="s">
        <v>28</v>
      </c>
      <c r="I2572" s="29">
        <v>0.5</v>
      </c>
      <c r="J2572" s="30">
        <v>4500</v>
      </c>
      <c r="K2572" s="31">
        <f t="shared" si="20"/>
        <v>2250</v>
      </c>
      <c r="L2572" s="31">
        <f t="shared" si="21"/>
        <v>787.5</v>
      </c>
      <c r="M2572" s="32">
        <v>0.35</v>
      </c>
      <c r="O2572" s="37"/>
      <c r="P2572" s="35"/>
      <c r="Q2572" s="33"/>
      <c r="R2572" s="34"/>
    </row>
    <row r="2573" spans="1:18" ht="15.75" customHeight="1" x14ac:dyDescent="0.3">
      <c r="A2573" s="22"/>
      <c r="B2573" s="27" t="s">
        <v>21</v>
      </c>
      <c r="C2573" s="27">
        <v>1185732</v>
      </c>
      <c r="D2573" s="28">
        <v>44425</v>
      </c>
      <c r="E2573" s="27" t="s">
        <v>53</v>
      </c>
      <c r="F2573" s="27" t="s">
        <v>101</v>
      </c>
      <c r="G2573" s="27" t="s">
        <v>102</v>
      </c>
      <c r="H2573" s="27" t="s">
        <v>29</v>
      </c>
      <c r="I2573" s="29">
        <v>0.55000000000000004</v>
      </c>
      <c r="J2573" s="30">
        <v>6250</v>
      </c>
      <c r="K2573" s="31">
        <f t="shared" si="20"/>
        <v>3437.5000000000005</v>
      </c>
      <c r="L2573" s="31">
        <f t="shared" si="21"/>
        <v>1718.7500000000002</v>
      </c>
      <c r="M2573" s="32">
        <v>0.5</v>
      </c>
      <c r="O2573" s="37"/>
      <c r="P2573" s="35"/>
      <c r="Q2573" s="33"/>
      <c r="R2573" s="34"/>
    </row>
    <row r="2574" spans="1:18" ht="15.75" customHeight="1" x14ac:dyDescent="0.3">
      <c r="A2574" s="22"/>
      <c r="B2574" s="27" t="s">
        <v>21</v>
      </c>
      <c r="C2574" s="27">
        <v>1185732</v>
      </c>
      <c r="D2574" s="28">
        <v>44455</v>
      </c>
      <c r="E2574" s="27" t="s">
        <v>53</v>
      </c>
      <c r="F2574" s="27" t="s">
        <v>101</v>
      </c>
      <c r="G2574" s="27" t="s">
        <v>102</v>
      </c>
      <c r="H2574" s="27" t="s">
        <v>24</v>
      </c>
      <c r="I2574" s="29">
        <v>0.5</v>
      </c>
      <c r="J2574" s="30">
        <v>7250</v>
      </c>
      <c r="K2574" s="31">
        <f t="shared" si="20"/>
        <v>3625</v>
      </c>
      <c r="L2574" s="31">
        <f t="shared" si="21"/>
        <v>1450</v>
      </c>
      <c r="M2574" s="32">
        <v>0.4</v>
      </c>
      <c r="O2574" s="37"/>
      <c r="P2574" s="35"/>
      <c r="Q2574" s="33"/>
      <c r="R2574" s="34"/>
    </row>
    <row r="2575" spans="1:18" ht="15.75" customHeight="1" x14ac:dyDescent="0.3">
      <c r="A2575" s="22"/>
      <c r="B2575" s="27" t="s">
        <v>21</v>
      </c>
      <c r="C2575" s="27">
        <v>1185732</v>
      </c>
      <c r="D2575" s="28">
        <v>44455</v>
      </c>
      <c r="E2575" s="27" t="s">
        <v>53</v>
      </c>
      <c r="F2575" s="27" t="s">
        <v>101</v>
      </c>
      <c r="G2575" s="27" t="s">
        <v>102</v>
      </c>
      <c r="H2575" s="27" t="s">
        <v>25</v>
      </c>
      <c r="I2575" s="29">
        <v>0.45000000000000012</v>
      </c>
      <c r="J2575" s="30">
        <v>5250</v>
      </c>
      <c r="K2575" s="31">
        <f t="shared" si="20"/>
        <v>2362.5000000000005</v>
      </c>
      <c r="L2575" s="31">
        <f t="shared" si="21"/>
        <v>826.87500000000011</v>
      </c>
      <c r="M2575" s="32">
        <v>0.35</v>
      </c>
      <c r="O2575" s="37"/>
      <c r="P2575" s="35"/>
      <c r="Q2575" s="33"/>
      <c r="R2575" s="34"/>
    </row>
    <row r="2576" spans="1:18" ht="15.75" customHeight="1" x14ac:dyDescent="0.3">
      <c r="A2576" s="22"/>
      <c r="B2576" s="27" t="s">
        <v>21</v>
      </c>
      <c r="C2576" s="27">
        <v>1185732</v>
      </c>
      <c r="D2576" s="28">
        <v>44455</v>
      </c>
      <c r="E2576" s="27" t="s">
        <v>53</v>
      </c>
      <c r="F2576" s="27" t="s">
        <v>101</v>
      </c>
      <c r="G2576" s="27" t="s">
        <v>102</v>
      </c>
      <c r="H2576" s="27" t="s">
        <v>26</v>
      </c>
      <c r="I2576" s="29">
        <v>0.20000000000000007</v>
      </c>
      <c r="J2576" s="30">
        <v>4250</v>
      </c>
      <c r="K2576" s="31">
        <f t="shared" si="20"/>
        <v>850.00000000000023</v>
      </c>
      <c r="L2576" s="31">
        <f t="shared" si="21"/>
        <v>340.00000000000011</v>
      </c>
      <c r="M2576" s="32">
        <v>0.4</v>
      </c>
      <c r="O2576" s="37"/>
      <c r="P2576" s="35"/>
      <c r="Q2576" s="33"/>
      <c r="R2576" s="34"/>
    </row>
    <row r="2577" spans="1:18" ht="15.75" customHeight="1" x14ac:dyDescent="0.3">
      <c r="A2577" s="22"/>
      <c r="B2577" s="27" t="s">
        <v>21</v>
      </c>
      <c r="C2577" s="27">
        <v>1185732</v>
      </c>
      <c r="D2577" s="28">
        <v>44455</v>
      </c>
      <c r="E2577" s="27" t="s">
        <v>53</v>
      </c>
      <c r="F2577" s="27" t="s">
        <v>101</v>
      </c>
      <c r="G2577" s="27" t="s">
        <v>102</v>
      </c>
      <c r="H2577" s="27" t="s">
        <v>27</v>
      </c>
      <c r="I2577" s="29">
        <v>0.20000000000000007</v>
      </c>
      <c r="J2577" s="30">
        <v>4000</v>
      </c>
      <c r="K2577" s="31">
        <f t="shared" si="20"/>
        <v>800.00000000000023</v>
      </c>
      <c r="L2577" s="31">
        <f t="shared" si="21"/>
        <v>320.00000000000011</v>
      </c>
      <c r="M2577" s="32">
        <v>0.4</v>
      </c>
      <c r="O2577" s="37"/>
      <c r="P2577" s="35"/>
      <c r="Q2577" s="33"/>
      <c r="R2577" s="34"/>
    </row>
    <row r="2578" spans="1:18" ht="15.75" customHeight="1" x14ac:dyDescent="0.3">
      <c r="A2578" s="22"/>
      <c r="B2578" s="27" t="s">
        <v>21</v>
      </c>
      <c r="C2578" s="27">
        <v>1185732</v>
      </c>
      <c r="D2578" s="28">
        <v>44455</v>
      </c>
      <c r="E2578" s="27" t="s">
        <v>53</v>
      </c>
      <c r="F2578" s="27" t="s">
        <v>101</v>
      </c>
      <c r="G2578" s="27" t="s">
        <v>102</v>
      </c>
      <c r="H2578" s="27" t="s">
        <v>28</v>
      </c>
      <c r="I2578" s="29">
        <v>0.30000000000000004</v>
      </c>
      <c r="J2578" s="30">
        <v>4000</v>
      </c>
      <c r="K2578" s="31">
        <f t="shared" si="20"/>
        <v>1200.0000000000002</v>
      </c>
      <c r="L2578" s="31">
        <f t="shared" si="21"/>
        <v>420.00000000000006</v>
      </c>
      <c r="M2578" s="32">
        <v>0.35</v>
      </c>
      <c r="O2578" s="37"/>
      <c r="P2578" s="35"/>
      <c r="Q2578" s="33"/>
      <c r="R2578" s="34"/>
    </row>
    <row r="2579" spans="1:18" ht="15.75" customHeight="1" x14ac:dyDescent="0.3">
      <c r="A2579" s="22"/>
      <c r="B2579" s="27" t="s">
        <v>21</v>
      </c>
      <c r="C2579" s="27">
        <v>1185732</v>
      </c>
      <c r="D2579" s="28">
        <v>44455</v>
      </c>
      <c r="E2579" s="27" t="s">
        <v>53</v>
      </c>
      <c r="F2579" s="27" t="s">
        <v>101</v>
      </c>
      <c r="G2579" s="27" t="s">
        <v>102</v>
      </c>
      <c r="H2579" s="27" t="s">
        <v>29</v>
      </c>
      <c r="I2579" s="29">
        <v>0.35000000000000009</v>
      </c>
      <c r="J2579" s="30">
        <v>5000</v>
      </c>
      <c r="K2579" s="31">
        <f t="shared" si="20"/>
        <v>1750.0000000000005</v>
      </c>
      <c r="L2579" s="31">
        <f t="shared" si="21"/>
        <v>875.00000000000023</v>
      </c>
      <c r="M2579" s="32">
        <v>0.5</v>
      </c>
      <c r="O2579" s="37"/>
      <c r="P2579" s="35"/>
      <c r="Q2579" s="33"/>
      <c r="R2579" s="34"/>
    </row>
    <row r="2580" spans="1:18" ht="15.75" customHeight="1" x14ac:dyDescent="0.3">
      <c r="A2580" s="22"/>
      <c r="B2580" s="27" t="s">
        <v>21</v>
      </c>
      <c r="C2580" s="27">
        <v>1185732</v>
      </c>
      <c r="D2580" s="28">
        <v>44487</v>
      </c>
      <c r="E2580" s="27" t="s">
        <v>53</v>
      </c>
      <c r="F2580" s="27" t="s">
        <v>101</v>
      </c>
      <c r="G2580" s="27" t="s">
        <v>102</v>
      </c>
      <c r="H2580" s="27" t="s">
        <v>24</v>
      </c>
      <c r="I2580" s="29">
        <v>0.35000000000000009</v>
      </c>
      <c r="J2580" s="30">
        <v>6750</v>
      </c>
      <c r="K2580" s="31">
        <f t="shared" si="20"/>
        <v>2362.5000000000005</v>
      </c>
      <c r="L2580" s="31">
        <f t="shared" si="21"/>
        <v>945.00000000000023</v>
      </c>
      <c r="M2580" s="32">
        <v>0.4</v>
      </c>
      <c r="O2580" s="37"/>
      <c r="P2580" s="35"/>
      <c r="Q2580" s="33"/>
      <c r="R2580" s="34"/>
    </row>
    <row r="2581" spans="1:18" ht="15.75" customHeight="1" x14ac:dyDescent="0.3">
      <c r="A2581" s="22"/>
      <c r="B2581" s="27" t="s">
        <v>21</v>
      </c>
      <c r="C2581" s="27">
        <v>1185732</v>
      </c>
      <c r="D2581" s="28">
        <v>44487</v>
      </c>
      <c r="E2581" s="27" t="s">
        <v>53</v>
      </c>
      <c r="F2581" s="27" t="s">
        <v>101</v>
      </c>
      <c r="G2581" s="27" t="s">
        <v>102</v>
      </c>
      <c r="H2581" s="27" t="s">
        <v>25</v>
      </c>
      <c r="I2581" s="29">
        <v>0.25000000000000011</v>
      </c>
      <c r="J2581" s="30">
        <v>5000</v>
      </c>
      <c r="K2581" s="31">
        <f t="shared" si="20"/>
        <v>1250.0000000000005</v>
      </c>
      <c r="L2581" s="31">
        <f t="shared" si="21"/>
        <v>437.50000000000011</v>
      </c>
      <c r="M2581" s="32">
        <v>0.35</v>
      </c>
      <c r="O2581" s="37"/>
      <c r="P2581" s="35"/>
      <c r="Q2581" s="33"/>
      <c r="R2581" s="34"/>
    </row>
    <row r="2582" spans="1:18" ht="15.75" customHeight="1" x14ac:dyDescent="0.3">
      <c r="A2582" s="22"/>
      <c r="B2582" s="27" t="s">
        <v>21</v>
      </c>
      <c r="C2582" s="27">
        <v>1185732</v>
      </c>
      <c r="D2582" s="28">
        <v>44487</v>
      </c>
      <c r="E2582" s="27" t="s">
        <v>53</v>
      </c>
      <c r="F2582" s="27" t="s">
        <v>101</v>
      </c>
      <c r="G2582" s="27" t="s">
        <v>102</v>
      </c>
      <c r="H2582" s="27" t="s">
        <v>26</v>
      </c>
      <c r="I2582" s="29">
        <v>0.25000000000000011</v>
      </c>
      <c r="J2582" s="30">
        <v>3750</v>
      </c>
      <c r="K2582" s="31">
        <f t="shared" si="20"/>
        <v>937.50000000000045</v>
      </c>
      <c r="L2582" s="31">
        <f t="shared" si="21"/>
        <v>375.00000000000023</v>
      </c>
      <c r="M2582" s="32">
        <v>0.4</v>
      </c>
      <c r="O2582" s="37"/>
      <c r="P2582" s="35"/>
      <c r="Q2582" s="33"/>
      <c r="R2582" s="34"/>
    </row>
    <row r="2583" spans="1:18" ht="15.75" customHeight="1" x14ac:dyDescent="0.3">
      <c r="A2583" s="22"/>
      <c r="B2583" s="27" t="s">
        <v>21</v>
      </c>
      <c r="C2583" s="27">
        <v>1185732</v>
      </c>
      <c r="D2583" s="28">
        <v>44487</v>
      </c>
      <c r="E2583" s="27" t="s">
        <v>53</v>
      </c>
      <c r="F2583" s="27" t="s">
        <v>101</v>
      </c>
      <c r="G2583" s="27" t="s">
        <v>102</v>
      </c>
      <c r="H2583" s="27" t="s">
        <v>27</v>
      </c>
      <c r="I2583" s="29">
        <v>0.25000000000000011</v>
      </c>
      <c r="J2583" s="30">
        <v>3500</v>
      </c>
      <c r="K2583" s="31">
        <f t="shared" si="20"/>
        <v>875.00000000000034</v>
      </c>
      <c r="L2583" s="31">
        <f t="shared" si="21"/>
        <v>350.00000000000017</v>
      </c>
      <c r="M2583" s="32">
        <v>0.4</v>
      </c>
      <c r="O2583" s="37"/>
      <c r="P2583" s="35"/>
      <c r="Q2583" s="33"/>
      <c r="R2583" s="34"/>
    </row>
    <row r="2584" spans="1:18" ht="15.75" customHeight="1" x14ac:dyDescent="0.3">
      <c r="A2584" s="22"/>
      <c r="B2584" s="27" t="s">
        <v>21</v>
      </c>
      <c r="C2584" s="27">
        <v>1185732</v>
      </c>
      <c r="D2584" s="28">
        <v>44487</v>
      </c>
      <c r="E2584" s="27" t="s">
        <v>53</v>
      </c>
      <c r="F2584" s="27" t="s">
        <v>101</v>
      </c>
      <c r="G2584" s="27" t="s">
        <v>102</v>
      </c>
      <c r="H2584" s="27" t="s">
        <v>28</v>
      </c>
      <c r="I2584" s="29">
        <v>0.35000000000000009</v>
      </c>
      <c r="J2584" s="30">
        <v>3500</v>
      </c>
      <c r="K2584" s="31">
        <f t="shared" si="20"/>
        <v>1225.0000000000002</v>
      </c>
      <c r="L2584" s="31">
        <f t="shared" si="21"/>
        <v>428.75000000000006</v>
      </c>
      <c r="M2584" s="32">
        <v>0.35</v>
      </c>
      <c r="O2584" s="37"/>
      <c r="P2584" s="35"/>
      <c r="Q2584" s="33"/>
      <c r="R2584" s="34"/>
    </row>
    <row r="2585" spans="1:18" ht="15.75" customHeight="1" x14ac:dyDescent="0.3">
      <c r="A2585" s="22"/>
      <c r="B2585" s="27" t="s">
        <v>21</v>
      </c>
      <c r="C2585" s="27">
        <v>1185732</v>
      </c>
      <c r="D2585" s="28">
        <v>44487</v>
      </c>
      <c r="E2585" s="27" t="s">
        <v>53</v>
      </c>
      <c r="F2585" s="27" t="s">
        <v>101</v>
      </c>
      <c r="G2585" s="27" t="s">
        <v>102</v>
      </c>
      <c r="H2585" s="27" t="s">
        <v>29</v>
      </c>
      <c r="I2585" s="29">
        <v>0.35000000000000003</v>
      </c>
      <c r="J2585" s="30">
        <v>4750</v>
      </c>
      <c r="K2585" s="31">
        <f t="shared" si="20"/>
        <v>1662.5000000000002</v>
      </c>
      <c r="L2585" s="31">
        <f t="shared" si="21"/>
        <v>831.25000000000011</v>
      </c>
      <c r="M2585" s="32">
        <v>0.5</v>
      </c>
      <c r="O2585" s="37"/>
      <c r="P2585" s="35"/>
      <c r="Q2585" s="33"/>
      <c r="R2585" s="34"/>
    </row>
    <row r="2586" spans="1:18" ht="15.75" customHeight="1" x14ac:dyDescent="0.3">
      <c r="A2586" s="22"/>
      <c r="B2586" s="27" t="s">
        <v>21</v>
      </c>
      <c r="C2586" s="27">
        <v>1185732</v>
      </c>
      <c r="D2586" s="28">
        <v>44517</v>
      </c>
      <c r="E2586" s="27" t="s">
        <v>53</v>
      </c>
      <c r="F2586" s="27" t="s">
        <v>101</v>
      </c>
      <c r="G2586" s="27" t="s">
        <v>102</v>
      </c>
      <c r="H2586" s="27" t="s">
        <v>24</v>
      </c>
      <c r="I2586" s="29">
        <v>0.3000000000000001</v>
      </c>
      <c r="J2586" s="30">
        <v>6250</v>
      </c>
      <c r="K2586" s="31">
        <f t="shared" si="20"/>
        <v>1875.0000000000007</v>
      </c>
      <c r="L2586" s="31">
        <f t="shared" si="21"/>
        <v>750.00000000000034</v>
      </c>
      <c r="M2586" s="32">
        <v>0.4</v>
      </c>
      <c r="O2586" s="37"/>
      <c r="P2586" s="35"/>
      <c r="Q2586" s="33"/>
      <c r="R2586" s="34"/>
    </row>
    <row r="2587" spans="1:18" ht="15.75" customHeight="1" x14ac:dyDescent="0.3">
      <c r="A2587" s="22"/>
      <c r="B2587" s="27" t="s">
        <v>21</v>
      </c>
      <c r="C2587" s="27">
        <v>1185732</v>
      </c>
      <c r="D2587" s="28">
        <v>44517</v>
      </c>
      <c r="E2587" s="27" t="s">
        <v>53</v>
      </c>
      <c r="F2587" s="27" t="s">
        <v>101</v>
      </c>
      <c r="G2587" s="27" t="s">
        <v>102</v>
      </c>
      <c r="H2587" s="27" t="s">
        <v>25</v>
      </c>
      <c r="I2587" s="29">
        <v>0.20000000000000012</v>
      </c>
      <c r="J2587" s="30">
        <v>4500</v>
      </c>
      <c r="K2587" s="31">
        <f t="shared" si="20"/>
        <v>900.00000000000057</v>
      </c>
      <c r="L2587" s="31">
        <f t="shared" si="21"/>
        <v>315.00000000000017</v>
      </c>
      <c r="M2587" s="32">
        <v>0.35</v>
      </c>
      <c r="O2587" s="37"/>
      <c r="P2587" s="35"/>
      <c r="Q2587" s="33"/>
      <c r="R2587" s="34"/>
    </row>
    <row r="2588" spans="1:18" ht="15.75" customHeight="1" x14ac:dyDescent="0.3">
      <c r="A2588" s="22"/>
      <c r="B2588" s="27" t="s">
        <v>21</v>
      </c>
      <c r="C2588" s="27">
        <v>1185732</v>
      </c>
      <c r="D2588" s="28">
        <v>44517</v>
      </c>
      <c r="E2588" s="27" t="s">
        <v>53</v>
      </c>
      <c r="F2588" s="27" t="s">
        <v>101</v>
      </c>
      <c r="G2588" s="27" t="s">
        <v>102</v>
      </c>
      <c r="H2588" s="27" t="s">
        <v>26</v>
      </c>
      <c r="I2588" s="29">
        <v>0.30000000000000016</v>
      </c>
      <c r="J2588" s="30">
        <v>3950</v>
      </c>
      <c r="K2588" s="31">
        <f t="shared" si="20"/>
        <v>1185.0000000000007</v>
      </c>
      <c r="L2588" s="31">
        <f t="shared" si="21"/>
        <v>474.00000000000028</v>
      </c>
      <c r="M2588" s="32">
        <v>0.4</v>
      </c>
      <c r="O2588" s="37"/>
      <c r="P2588" s="35"/>
      <c r="Q2588" s="33"/>
      <c r="R2588" s="34"/>
    </row>
    <row r="2589" spans="1:18" ht="15.75" customHeight="1" x14ac:dyDescent="0.3">
      <c r="A2589" s="22"/>
      <c r="B2589" s="27" t="s">
        <v>21</v>
      </c>
      <c r="C2589" s="27">
        <v>1185732</v>
      </c>
      <c r="D2589" s="28">
        <v>44517</v>
      </c>
      <c r="E2589" s="27" t="s">
        <v>53</v>
      </c>
      <c r="F2589" s="27" t="s">
        <v>101</v>
      </c>
      <c r="G2589" s="27" t="s">
        <v>102</v>
      </c>
      <c r="H2589" s="27" t="s">
        <v>27</v>
      </c>
      <c r="I2589" s="29">
        <v>0.6000000000000002</v>
      </c>
      <c r="J2589" s="30">
        <v>4500</v>
      </c>
      <c r="K2589" s="31">
        <f t="shared" si="20"/>
        <v>2700.0000000000009</v>
      </c>
      <c r="L2589" s="31">
        <f t="shared" si="21"/>
        <v>1080.0000000000005</v>
      </c>
      <c r="M2589" s="32">
        <v>0.4</v>
      </c>
      <c r="O2589" s="37"/>
      <c r="P2589" s="35"/>
      <c r="Q2589" s="33"/>
      <c r="R2589" s="34"/>
    </row>
    <row r="2590" spans="1:18" ht="15.75" customHeight="1" x14ac:dyDescent="0.3">
      <c r="A2590" s="22"/>
      <c r="B2590" s="27" t="s">
        <v>21</v>
      </c>
      <c r="C2590" s="27">
        <v>1185732</v>
      </c>
      <c r="D2590" s="28">
        <v>44517</v>
      </c>
      <c r="E2590" s="27" t="s">
        <v>53</v>
      </c>
      <c r="F2590" s="27" t="s">
        <v>101</v>
      </c>
      <c r="G2590" s="27" t="s">
        <v>102</v>
      </c>
      <c r="H2590" s="27" t="s">
        <v>28</v>
      </c>
      <c r="I2590" s="29">
        <v>0.75000000000000011</v>
      </c>
      <c r="J2590" s="30">
        <v>4250</v>
      </c>
      <c r="K2590" s="31">
        <f t="shared" si="20"/>
        <v>3187.5000000000005</v>
      </c>
      <c r="L2590" s="31">
        <f t="shared" si="21"/>
        <v>1115.625</v>
      </c>
      <c r="M2590" s="32">
        <v>0.35</v>
      </c>
      <c r="O2590" s="37"/>
      <c r="P2590" s="35"/>
      <c r="Q2590" s="33"/>
      <c r="R2590" s="34"/>
    </row>
    <row r="2591" spans="1:18" ht="15.75" customHeight="1" x14ac:dyDescent="0.3">
      <c r="A2591" s="22"/>
      <c r="B2591" s="27" t="s">
        <v>21</v>
      </c>
      <c r="C2591" s="27">
        <v>1185732</v>
      </c>
      <c r="D2591" s="28">
        <v>44517</v>
      </c>
      <c r="E2591" s="27" t="s">
        <v>53</v>
      </c>
      <c r="F2591" s="27" t="s">
        <v>101</v>
      </c>
      <c r="G2591" s="27" t="s">
        <v>102</v>
      </c>
      <c r="H2591" s="27" t="s">
        <v>29</v>
      </c>
      <c r="I2591" s="29">
        <v>0.75</v>
      </c>
      <c r="J2591" s="30">
        <v>5250</v>
      </c>
      <c r="K2591" s="31">
        <f t="shared" si="20"/>
        <v>3937.5</v>
      </c>
      <c r="L2591" s="31">
        <f t="shared" si="21"/>
        <v>1968.75</v>
      </c>
      <c r="M2591" s="32">
        <v>0.5</v>
      </c>
      <c r="O2591" s="37"/>
      <c r="P2591" s="35"/>
      <c r="Q2591" s="33"/>
      <c r="R2591" s="34"/>
    </row>
    <row r="2592" spans="1:18" ht="15.75" customHeight="1" x14ac:dyDescent="0.3">
      <c r="A2592" s="22"/>
      <c r="B2592" s="27" t="s">
        <v>21</v>
      </c>
      <c r="C2592" s="27">
        <v>1185732</v>
      </c>
      <c r="D2592" s="28">
        <v>44546</v>
      </c>
      <c r="E2592" s="27" t="s">
        <v>53</v>
      </c>
      <c r="F2592" s="27" t="s">
        <v>101</v>
      </c>
      <c r="G2592" s="27" t="s">
        <v>102</v>
      </c>
      <c r="H2592" s="27" t="s">
        <v>24</v>
      </c>
      <c r="I2592" s="29">
        <v>0.70000000000000007</v>
      </c>
      <c r="J2592" s="30">
        <v>7750</v>
      </c>
      <c r="K2592" s="31">
        <f t="shared" si="20"/>
        <v>5425.0000000000009</v>
      </c>
      <c r="L2592" s="31">
        <f t="shared" si="21"/>
        <v>2170.0000000000005</v>
      </c>
      <c r="M2592" s="32">
        <v>0.4</v>
      </c>
      <c r="O2592" s="37"/>
      <c r="P2592" s="35"/>
      <c r="Q2592" s="33"/>
      <c r="R2592" s="34"/>
    </row>
    <row r="2593" spans="1:18" ht="15.75" customHeight="1" x14ac:dyDescent="0.3">
      <c r="A2593" s="22"/>
      <c r="B2593" s="27" t="s">
        <v>21</v>
      </c>
      <c r="C2593" s="27">
        <v>1185732</v>
      </c>
      <c r="D2593" s="28">
        <v>44546</v>
      </c>
      <c r="E2593" s="27" t="s">
        <v>53</v>
      </c>
      <c r="F2593" s="27" t="s">
        <v>101</v>
      </c>
      <c r="G2593" s="27" t="s">
        <v>102</v>
      </c>
      <c r="H2593" s="27" t="s">
        <v>25</v>
      </c>
      <c r="I2593" s="29">
        <v>0.60000000000000009</v>
      </c>
      <c r="J2593" s="30">
        <v>5750</v>
      </c>
      <c r="K2593" s="31">
        <f t="shared" si="20"/>
        <v>3450.0000000000005</v>
      </c>
      <c r="L2593" s="31">
        <f t="shared" si="21"/>
        <v>1207.5</v>
      </c>
      <c r="M2593" s="32">
        <v>0.35</v>
      </c>
      <c r="O2593" s="37"/>
      <c r="P2593" s="35"/>
      <c r="Q2593" s="33"/>
      <c r="R2593" s="34"/>
    </row>
    <row r="2594" spans="1:18" ht="15.75" customHeight="1" x14ac:dyDescent="0.3">
      <c r="A2594" s="22"/>
      <c r="B2594" s="27" t="s">
        <v>21</v>
      </c>
      <c r="C2594" s="27">
        <v>1185732</v>
      </c>
      <c r="D2594" s="28">
        <v>44546</v>
      </c>
      <c r="E2594" s="27" t="s">
        <v>53</v>
      </c>
      <c r="F2594" s="27" t="s">
        <v>101</v>
      </c>
      <c r="G2594" s="27" t="s">
        <v>102</v>
      </c>
      <c r="H2594" s="27" t="s">
        <v>26</v>
      </c>
      <c r="I2594" s="29">
        <v>0.60000000000000009</v>
      </c>
      <c r="J2594" s="30">
        <v>5250</v>
      </c>
      <c r="K2594" s="31">
        <f t="shared" si="20"/>
        <v>3150.0000000000005</v>
      </c>
      <c r="L2594" s="31">
        <f t="shared" si="21"/>
        <v>1260.0000000000002</v>
      </c>
      <c r="M2594" s="32">
        <v>0.4</v>
      </c>
      <c r="O2594" s="37"/>
      <c r="P2594" s="35"/>
      <c r="Q2594" s="33"/>
      <c r="R2594" s="34"/>
    </row>
    <row r="2595" spans="1:18" ht="15.75" customHeight="1" x14ac:dyDescent="0.3">
      <c r="A2595" s="22"/>
      <c r="B2595" s="27" t="s">
        <v>21</v>
      </c>
      <c r="C2595" s="27">
        <v>1185732</v>
      </c>
      <c r="D2595" s="28">
        <v>44546</v>
      </c>
      <c r="E2595" s="27" t="s">
        <v>53</v>
      </c>
      <c r="F2595" s="27" t="s">
        <v>101</v>
      </c>
      <c r="G2595" s="27" t="s">
        <v>102</v>
      </c>
      <c r="H2595" s="27" t="s">
        <v>27</v>
      </c>
      <c r="I2595" s="29">
        <v>0.60000000000000009</v>
      </c>
      <c r="J2595" s="30">
        <v>4750</v>
      </c>
      <c r="K2595" s="31">
        <f t="shared" si="20"/>
        <v>2850.0000000000005</v>
      </c>
      <c r="L2595" s="31">
        <f t="shared" si="21"/>
        <v>1140.0000000000002</v>
      </c>
      <c r="M2595" s="32">
        <v>0.4</v>
      </c>
      <c r="O2595" s="37"/>
      <c r="P2595" s="35"/>
      <c r="Q2595" s="33"/>
      <c r="R2595" s="34"/>
    </row>
    <row r="2596" spans="1:18" ht="15.75" customHeight="1" x14ac:dyDescent="0.3">
      <c r="A2596" s="22"/>
      <c r="B2596" s="27" t="s">
        <v>21</v>
      </c>
      <c r="C2596" s="27">
        <v>1185732</v>
      </c>
      <c r="D2596" s="28">
        <v>44546</v>
      </c>
      <c r="E2596" s="27" t="s">
        <v>53</v>
      </c>
      <c r="F2596" s="27" t="s">
        <v>101</v>
      </c>
      <c r="G2596" s="27" t="s">
        <v>102</v>
      </c>
      <c r="H2596" s="27" t="s">
        <v>28</v>
      </c>
      <c r="I2596" s="29">
        <v>0.70000000000000007</v>
      </c>
      <c r="J2596" s="30">
        <v>4750</v>
      </c>
      <c r="K2596" s="31">
        <f t="shared" si="20"/>
        <v>3325.0000000000005</v>
      </c>
      <c r="L2596" s="31">
        <f t="shared" si="21"/>
        <v>1163.75</v>
      </c>
      <c r="M2596" s="32">
        <v>0.35</v>
      </c>
      <c r="O2596" s="37"/>
      <c r="P2596" s="35"/>
      <c r="Q2596" s="33"/>
      <c r="R2596" s="34"/>
    </row>
    <row r="2597" spans="1:18" ht="15.75" customHeight="1" x14ac:dyDescent="0.3">
      <c r="A2597" s="22"/>
      <c r="B2597" s="27" t="s">
        <v>21</v>
      </c>
      <c r="C2597" s="27">
        <v>1185732</v>
      </c>
      <c r="D2597" s="28">
        <v>44546</v>
      </c>
      <c r="E2597" s="27" t="s">
        <v>53</v>
      </c>
      <c r="F2597" s="27" t="s">
        <v>101</v>
      </c>
      <c r="G2597" s="27" t="s">
        <v>102</v>
      </c>
      <c r="H2597" s="27" t="s">
        <v>29</v>
      </c>
      <c r="I2597" s="29">
        <v>0.75</v>
      </c>
      <c r="J2597" s="30">
        <v>5750</v>
      </c>
      <c r="K2597" s="31">
        <f t="shared" si="20"/>
        <v>4312.5</v>
      </c>
      <c r="L2597" s="31">
        <f t="shared" si="21"/>
        <v>2156.25</v>
      </c>
      <c r="M2597" s="32">
        <v>0.5</v>
      </c>
      <c r="O2597" s="37"/>
      <c r="P2597" s="35"/>
      <c r="Q2597" s="33"/>
      <c r="R2597" s="34"/>
    </row>
    <row r="2598" spans="1:18" ht="15.75" customHeight="1" x14ac:dyDescent="0.3">
      <c r="A2598" s="22" t="s">
        <v>46</v>
      </c>
      <c r="B2598" s="27" t="s">
        <v>30</v>
      </c>
      <c r="C2598" s="27">
        <v>1197831</v>
      </c>
      <c r="D2598" s="28">
        <v>44219</v>
      </c>
      <c r="E2598" s="27" t="s">
        <v>31</v>
      </c>
      <c r="F2598" s="27" t="s">
        <v>103</v>
      </c>
      <c r="G2598" s="27" t="s">
        <v>104</v>
      </c>
      <c r="H2598" s="27" t="s">
        <v>24</v>
      </c>
      <c r="I2598" s="29">
        <v>0.25000000000000006</v>
      </c>
      <c r="J2598" s="30">
        <v>6500</v>
      </c>
      <c r="K2598" s="31">
        <f t="shared" si="20"/>
        <v>1625.0000000000005</v>
      </c>
      <c r="L2598" s="31">
        <f t="shared" si="21"/>
        <v>650.00000000000023</v>
      </c>
      <c r="M2598" s="32">
        <v>0.4</v>
      </c>
      <c r="O2598" s="37"/>
      <c r="P2598" s="35"/>
      <c r="Q2598" s="33"/>
      <c r="R2598" s="34"/>
    </row>
    <row r="2599" spans="1:18" ht="15.75" customHeight="1" x14ac:dyDescent="0.3">
      <c r="A2599" s="22"/>
      <c r="B2599" s="27" t="s">
        <v>30</v>
      </c>
      <c r="C2599" s="27">
        <v>1197831</v>
      </c>
      <c r="D2599" s="28">
        <v>44219</v>
      </c>
      <c r="E2599" s="27" t="s">
        <v>31</v>
      </c>
      <c r="F2599" s="27" t="s">
        <v>103</v>
      </c>
      <c r="G2599" s="27" t="s">
        <v>104</v>
      </c>
      <c r="H2599" s="27" t="s">
        <v>25</v>
      </c>
      <c r="I2599" s="29">
        <v>0.25000000000000006</v>
      </c>
      <c r="J2599" s="30">
        <v>4500</v>
      </c>
      <c r="K2599" s="31">
        <f t="shared" si="20"/>
        <v>1125.0000000000002</v>
      </c>
      <c r="L2599" s="31">
        <f t="shared" si="21"/>
        <v>393.75000000000006</v>
      </c>
      <c r="M2599" s="32">
        <v>0.35</v>
      </c>
      <c r="O2599" s="37"/>
      <c r="P2599" s="35"/>
      <c r="Q2599" s="33"/>
      <c r="R2599" s="34"/>
    </row>
    <row r="2600" spans="1:18" ht="15.75" customHeight="1" x14ac:dyDescent="0.3">
      <c r="A2600" s="22"/>
      <c r="B2600" s="27" t="s">
        <v>30</v>
      </c>
      <c r="C2600" s="27">
        <v>1197831</v>
      </c>
      <c r="D2600" s="28">
        <v>44219</v>
      </c>
      <c r="E2600" s="27" t="s">
        <v>31</v>
      </c>
      <c r="F2600" s="27" t="s">
        <v>103</v>
      </c>
      <c r="G2600" s="27" t="s">
        <v>104</v>
      </c>
      <c r="H2600" s="27" t="s">
        <v>26</v>
      </c>
      <c r="I2600" s="29">
        <v>0.15000000000000008</v>
      </c>
      <c r="J2600" s="30">
        <v>4500</v>
      </c>
      <c r="K2600" s="31">
        <f t="shared" si="20"/>
        <v>675.00000000000034</v>
      </c>
      <c r="L2600" s="31">
        <f t="shared" si="21"/>
        <v>270.00000000000017</v>
      </c>
      <c r="M2600" s="32">
        <v>0.4</v>
      </c>
      <c r="O2600" s="37"/>
      <c r="P2600" s="35"/>
      <c r="Q2600" s="33"/>
      <c r="R2600" s="34"/>
    </row>
    <row r="2601" spans="1:18" ht="15.75" customHeight="1" x14ac:dyDescent="0.3">
      <c r="A2601" s="22"/>
      <c r="B2601" s="27" t="s">
        <v>30</v>
      </c>
      <c r="C2601" s="27">
        <v>1197831</v>
      </c>
      <c r="D2601" s="28">
        <v>44219</v>
      </c>
      <c r="E2601" s="27" t="s">
        <v>31</v>
      </c>
      <c r="F2601" s="27" t="s">
        <v>103</v>
      </c>
      <c r="G2601" s="27" t="s">
        <v>104</v>
      </c>
      <c r="H2601" s="27" t="s">
        <v>27</v>
      </c>
      <c r="I2601" s="29">
        <v>0.2</v>
      </c>
      <c r="J2601" s="30">
        <v>3000</v>
      </c>
      <c r="K2601" s="31">
        <f t="shared" si="20"/>
        <v>600</v>
      </c>
      <c r="L2601" s="31">
        <f t="shared" si="21"/>
        <v>240</v>
      </c>
      <c r="M2601" s="32">
        <v>0.4</v>
      </c>
      <c r="O2601" s="37"/>
      <c r="P2601" s="35"/>
      <c r="Q2601" s="33"/>
      <c r="R2601" s="34"/>
    </row>
    <row r="2602" spans="1:18" ht="15.75" customHeight="1" x14ac:dyDescent="0.3">
      <c r="A2602" s="22"/>
      <c r="B2602" s="27" t="s">
        <v>30</v>
      </c>
      <c r="C2602" s="27">
        <v>1197831</v>
      </c>
      <c r="D2602" s="28">
        <v>44219</v>
      </c>
      <c r="E2602" s="27" t="s">
        <v>31</v>
      </c>
      <c r="F2602" s="27" t="s">
        <v>103</v>
      </c>
      <c r="G2602" s="27" t="s">
        <v>104</v>
      </c>
      <c r="H2602" s="27" t="s">
        <v>28</v>
      </c>
      <c r="I2602" s="29">
        <v>0.35000000000000003</v>
      </c>
      <c r="J2602" s="30">
        <v>3500</v>
      </c>
      <c r="K2602" s="31">
        <f t="shared" si="20"/>
        <v>1225.0000000000002</v>
      </c>
      <c r="L2602" s="31">
        <f t="shared" si="21"/>
        <v>428.75000000000006</v>
      </c>
      <c r="M2602" s="32">
        <v>0.35</v>
      </c>
      <c r="O2602" s="37"/>
      <c r="P2602" s="35"/>
      <c r="Q2602" s="33"/>
      <c r="R2602" s="34"/>
    </row>
    <row r="2603" spans="1:18" ht="15.75" customHeight="1" x14ac:dyDescent="0.3">
      <c r="A2603" s="22"/>
      <c r="B2603" s="27" t="s">
        <v>30</v>
      </c>
      <c r="C2603" s="27">
        <v>1197831</v>
      </c>
      <c r="D2603" s="28">
        <v>44219</v>
      </c>
      <c r="E2603" s="27" t="s">
        <v>31</v>
      </c>
      <c r="F2603" s="27" t="s">
        <v>103</v>
      </c>
      <c r="G2603" s="27" t="s">
        <v>104</v>
      </c>
      <c r="H2603" s="27" t="s">
        <v>29</v>
      </c>
      <c r="I2603" s="29">
        <v>0.25000000000000006</v>
      </c>
      <c r="J2603" s="30">
        <v>4500</v>
      </c>
      <c r="K2603" s="31">
        <f t="shared" si="20"/>
        <v>1125.0000000000002</v>
      </c>
      <c r="L2603" s="31">
        <f t="shared" si="21"/>
        <v>450.00000000000011</v>
      </c>
      <c r="M2603" s="32">
        <v>0.4</v>
      </c>
      <c r="O2603" s="37"/>
      <c r="P2603" s="35"/>
      <c r="Q2603" s="33"/>
      <c r="R2603" s="34"/>
    </row>
    <row r="2604" spans="1:18" ht="15.75" customHeight="1" x14ac:dyDescent="0.3">
      <c r="A2604" s="22"/>
      <c r="B2604" s="27" t="s">
        <v>30</v>
      </c>
      <c r="C2604" s="27">
        <v>1197831</v>
      </c>
      <c r="D2604" s="28">
        <v>44248</v>
      </c>
      <c r="E2604" s="27" t="s">
        <v>31</v>
      </c>
      <c r="F2604" s="27" t="s">
        <v>103</v>
      </c>
      <c r="G2604" s="27" t="s">
        <v>104</v>
      </c>
      <c r="H2604" s="27" t="s">
        <v>24</v>
      </c>
      <c r="I2604" s="29">
        <v>0.25000000000000006</v>
      </c>
      <c r="J2604" s="30">
        <v>7000</v>
      </c>
      <c r="K2604" s="31">
        <f t="shared" si="20"/>
        <v>1750.0000000000005</v>
      </c>
      <c r="L2604" s="31">
        <f t="shared" si="21"/>
        <v>700.00000000000023</v>
      </c>
      <c r="M2604" s="32">
        <v>0.4</v>
      </c>
      <c r="O2604" s="37"/>
      <c r="P2604" s="35"/>
      <c r="Q2604" s="33"/>
      <c r="R2604" s="34"/>
    </row>
    <row r="2605" spans="1:18" ht="15.75" customHeight="1" x14ac:dyDescent="0.3">
      <c r="A2605" s="22"/>
      <c r="B2605" s="27" t="s">
        <v>30</v>
      </c>
      <c r="C2605" s="27">
        <v>1197831</v>
      </c>
      <c r="D2605" s="28">
        <v>44248</v>
      </c>
      <c r="E2605" s="27" t="s">
        <v>31</v>
      </c>
      <c r="F2605" s="27" t="s">
        <v>103</v>
      </c>
      <c r="G2605" s="27" t="s">
        <v>104</v>
      </c>
      <c r="H2605" s="27" t="s">
        <v>25</v>
      </c>
      <c r="I2605" s="29">
        <v>0.25000000000000006</v>
      </c>
      <c r="J2605" s="30">
        <v>3500</v>
      </c>
      <c r="K2605" s="31">
        <f t="shared" si="20"/>
        <v>875.00000000000023</v>
      </c>
      <c r="L2605" s="31">
        <f t="shared" si="21"/>
        <v>306.25000000000006</v>
      </c>
      <c r="M2605" s="32">
        <v>0.35</v>
      </c>
      <c r="O2605" s="37"/>
      <c r="P2605" s="35"/>
      <c r="Q2605" s="33"/>
      <c r="R2605" s="34"/>
    </row>
    <row r="2606" spans="1:18" ht="15.75" customHeight="1" x14ac:dyDescent="0.3">
      <c r="A2606" s="22"/>
      <c r="B2606" s="27" t="s">
        <v>30</v>
      </c>
      <c r="C2606" s="27">
        <v>1197831</v>
      </c>
      <c r="D2606" s="28">
        <v>44248</v>
      </c>
      <c r="E2606" s="27" t="s">
        <v>31</v>
      </c>
      <c r="F2606" s="27" t="s">
        <v>103</v>
      </c>
      <c r="G2606" s="27" t="s">
        <v>104</v>
      </c>
      <c r="H2606" s="27" t="s">
        <v>26</v>
      </c>
      <c r="I2606" s="29">
        <v>0.15000000000000008</v>
      </c>
      <c r="J2606" s="30">
        <v>4000</v>
      </c>
      <c r="K2606" s="31">
        <f t="shared" si="20"/>
        <v>600.00000000000034</v>
      </c>
      <c r="L2606" s="31">
        <f t="shared" si="21"/>
        <v>240.00000000000014</v>
      </c>
      <c r="M2606" s="32">
        <v>0.4</v>
      </c>
      <c r="O2606" s="37"/>
      <c r="P2606" s="35"/>
      <c r="Q2606" s="33"/>
      <c r="R2606" s="34"/>
    </row>
    <row r="2607" spans="1:18" ht="15.75" customHeight="1" x14ac:dyDescent="0.3">
      <c r="A2607" s="22"/>
      <c r="B2607" s="27" t="s">
        <v>30</v>
      </c>
      <c r="C2607" s="27">
        <v>1197831</v>
      </c>
      <c r="D2607" s="28">
        <v>44248</v>
      </c>
      <c r="E2607" s="27" t="s">
        <v>31</v>
      </c>
      <c r="F2607" s="27" t="s">
        <v>103</v>
      </c>
      <c r="G2607" s="27" t="s">
        <v>104</v>
      </c>
      <c r="H2607" s="27" t="s">
        <v>27</v>
      </c>
      <c r="I2607" s="29">
        <v>0.2</v>
      </c>
      <c r="J2607" s="30">
        <v>2500</v>
      </c>
      <c r="K2607" s="31">
        <f t="shared" si="20"/>
        <v>500</v>
      </c>
      <c r="L2607" s="31">
        <f t="shared" si="21"/>
        <v>200</v>
      </c>
      <c r="M2607" s="32">
        <v>0.4</v>
      </c>
      <c r="O2607" s="37"/>
      <c r="P2607" s="35"/>
      <c r="Q2607" s="33"/>
      <c r="R2607" s="34"/>
    </row>
    <row r="2608" spans="1:18" ht="15.75" customHeight="1" x14ac:dyDescent="0.3">
      <c r="A2608" s="22"/>
      <c r="B2608" s="27" t="s">
        <v>30</v>
      </c>
      <c r="C2608" s="27">
        <v>1197831</v>
      </c>
      <c r="D2608" s="28">
        <v>44248</v>
      </c>
      <c r="E2608" s="27" t="s">
        <v>31</v>
      </c>
      <c r="F2608" s="27" t="s">
        <v>103</v>
      </c>
      <c r="G2608" s="27" t="s">
        <v>104</v>
      </c>
      <c r="H2608" s="27" t="s">
        <v>28</v>
      </c>
      <c r="I2608" s="29">
        <v>0.35000000000000003</v>
      </c>
      <c r="J2608" s="30">
        <v>3250</v>
      </c>
      <c r="K2608" s="31">
        <f t="shared" si="20"/>
        <v>1137.5</v>
      </c>
      <c r="L2608" s="31">
        <f t="shared" si="21"/>
        <v>398.125</v>
      </c>
      <c r="M2608" s="32">
        <v>0.35</v>
      </c>
      <c r="O2608" s="37"/>
      <c r="P2608" s="35"/>
      <c r="Q2608" s="33"/>
      <c r="R2608" s="34"/>
    </row>
    <row r="2609" spans="1:18" ht="15.75" customHeight="1" x14ac:dyDescent="0.3">
      <c r="A2609" s="22"/>
      <c r="B2609" s="27" t="s">
        <v>30</v>
      </c>
      <c r="C2609" s="27">
        <v>1197831</v>
      </c>
      <c r="D2609" s="28">
        <v>44248</v>
      </c>
      <c r="E2609" s="27" t="s">
        <v>31</v>
      </c>
      <c r="F2609" s="27" t="s">
        <v>103</v>
      </c>
      <c r="G2609" s="27" t="s">
        <v>104</v>
      </c>
      <c r="H2609" s="27" t="s">
        <v>29</v>
      </c>
      <c r="I2609" s="29">
        <v>0.2</v>
      </c>
      <c r="J2609" s="30">
        <v>4250</v>
      </c>
      <c r="K2609" s="31">
        <f t="shared" si="20"/>
        <v>850</v>
      </c>
      <c r="L2609" s="31">
        <f t="shared" si="21"/>
        <v>340</v>
      </c>
      <c r="M2609" s="32">
        <v>0.4</v>
      </c>
      <c r="O2609" s="37"/>
      <c r="P2609" s="35"/>
      <c r="Q2609" s="33"/>
      <c r="R2609" s="34"/>
    </row>
    <row r="2610" spans="1:18" ht="15.75" customHeight="1" x14ac:dyDescent="0.3">
      <c r="A2610" s="22"/>
      <c r="B2610" s="27" t="s">
        <v>30</v>
      </c>
      <c r="C2610" s="27">
        <v>1197831</v>
      </c>
      <c r="D2610" s="28">
        <v>44274</v>
      </c>
      <c r="E2610" s="27" t="s">
        <v>31</v>
      </c>
      <c r="F2610" s="27" t="s">
        <v>103</v>
      </c>
      <c r="G2610" s="27" t="s">
        <v>104</v>
      </c>
      <c r="H2610" s="27" t="s">
        <v>24</v>
      </c>
      <c r="I2610" s="29">
        <v>0.2</v>
      </c>
      <c r="J2610" s="30">
        <v>6450</v>
      </c>
      <c r="K2610" s="31">
        <f t="shared" si="20"/>
        <v>1290</v>
      </c>
      <c r="L2610" s="31">
        <f t="shared" si="21"/>
        <v>516</v>
      </c>
      <c r="M2610" s="32">
        <v>0.4</v>
      </c>
      <c r="O2610" s="37"/>
      <c r="P2610" s="35"/>
      <c r="Q2610" s="33"/>
      <c r="R2610" s="34"/>
    </row>
    <row r="2611" spans="1:18" ht="15.75" customHeight="1" x14ac:dyDescent="0.3">
      <c r="A2611" s="22"/>
      <c r="B2611" s="27" t="s">
        <v>30</v>
      </c>
      <c r="C2611" s="27">
        <v>1197831</v>
      </c>
      <c r="D2611" s="28">
        <v>44274</v>
      </c>
      <c r="E2611" s="27" t="s">
        <v>31</v>
      </c>
      <c r="F2611" s="27" t="s">
        <v>103</v>
      </c>
      <c r="G2611" s="27" t="s">
        <v>104</v>
      </c>
      <c r="H2611" s="27" t="s">
        <v>25</v>
      </c>
      <c r="I2611" s="29">
        <v>0.2</v>
      </c>
      <c r="J2611" s="30">
        <v>3250</v>
      </c>
      <c r="K2611" s="31">
        <f t="shared" si="20"/>
        <v>650</v>
      </c>
      <c r="L2611" s="31">
        <f t="shared" si="21"/>
        <v>227.49999999999997</v>
      </c>
      <c r="M2611" s="32">
        <v>0.35</v>
      </c>
      <c r="O2611" s="37"/>
      <c r="P2611" s="35"/>
      <c r="Q2611" s="33"/>
      <c r="R2611" s="34"/>
    </row>
    <row r="2612" spans="1:18" ht="15.75" customHeight="1" x14ac:dyDescent="0.3">
      <c r="A2612" s="22"/>
      <c r="B2612" s="27" t="s">
        <v>30</v>
      </c>
      <c r="C2612" s="27">
        <v>1197831</v>
      </c>
      <c r="D2612" s="28">
        <v>44274</v>
      </c>
      <c r="E2612" s="27" t="s">
        <v>31</v>
      </c>
      <c r="F2612" s="27" t="s">
        <v>103</v>
      </c>
      <c r="G2612" s="27" t="s">
        <v>104</v>
      </c>
      <c r="H2612" s="27" t="s">
        <v>26</v>
      </c>
      <c r="I2612" s="29">
        <v>0.10000000000000002</v>
      </c>
      <c r="J2612" s="30">
        <v>3500</v>
      </c>
      <c r="K2612" s="31">
        <f t="shared" si="20"/>
        <v>350.00000000000006</v>
      </c>
      <c r="L2612" s="31">
        <f t="shared" si="21"/>
        <v>140.00000000000003</v>
      </c>
      <c r="M2612" s="32">
        <v>0.4</v>
      </c>
      <c r="O2612" s="37"/>
      <c r="P2612" s="35"/>
      <c r="Q2612" s="33"/>
      <c r="R2612" s="34"/>
    </row>
    <row r="2613" spans="1:18" ht="15.75" customHeight="1" x14ac:dyDescent="0.3">
      <c r="A2613" s="22"/>
      <c r="B2613" s="27" t="s">
        <v>30</v>
      </c>
      <c r="C2613" s="27">
        <v>1197831</v>
      </c>
      <c r="D2613" s="28">
        <v>44274</v>
      </c>
      <c r="E2613" s="27" t="s">
        <v>31</v>
      </c>
      <c r="F2613" s="27" t="s">
        <v>103</v>
      </c>
      <c r="G2613" s="27" t="s">
        <v>104</v>
      </c>
      <c r="H2613" s="27" t="s">
        <v>27</v>
      </c>
      <c r="I2613" s="29">
        <v>0.19999999999999996</v>
      </c>
      <c r="J2613" s="30">
        <v>2000</v>
      </c>
      <c r="K2613" s="31">
        <f t="shared" si="20"/>
        <v>399.99999999999989</v>
      </c>
      <c r="L2613" s="31">
        <f t="shared" si="21"/>
        <v>159.99999999999997</v>
      </c>
      <c r="M2613" s="32">
        <v>0.4</v>
      </c>
      <c r="O2613" s="37"/>
      <c r="P2613" s="35"/>
      <c r="Q2613" s="33"/>
      <c r="R2613" s="34"/>
    </row>
    <row r="2614" spans="1:18" ht="15.75" customHeight="1" x14ac:dyDescent="0.3">
      <c r="A2614" s="22"/>
      <c r="B2614" s="27" t="s">
        <v>30</v>
      </c>
      <c r="C2614" s="27">
        <v>1197831</v>
      </c>
      <c r="D2614" s="28">
        <v>44274</v>
      </c>
      <c r="E2614" s="27" t="s">
        <v>31</v>
      </c>
      <c r="F2614" s="27" t="s">
        <v>103</v>
      </c>
      <c r="G2614" s="27" t="s">
        <v>104</v>
      </c>
      <c r="H2614" s="27" t="s">
        <v>28</v>
      </c>
      <c r="I2614" s="29">
        <v>0.35000000000000009</v>
      </c>
      <c r="J2614" s="30">
        <v>2500</v>
      </c>
      <c r="K2614" s="31">
        <f t="shared" si="20"/>
        <v>875.00000000000023</v>
      </c>
      <c r="L2614" s="31">
        <f t="shared" si="21"/>
        <v>306.25000000000006</v>
      </c>
      <c r="M2614" s="32">
        <v>0.35</v>
      </c>
      <c r="O2614" s="37"/>
      <c r="P2614" s="35"/>
      <c r="Q2614" s="33"/>
      <c r="R2614" s="34"/>
    </row>
    <row r="2615" spans="1:18" ht="15.75" customHeight="1" x14ac:dyDescent="0.3">
      <c r="A2615" s="22"/>
      <c r="B2615" s="27" t="s">
        <v>30</v>
      </c>
      <c r="C2615" s="27">
        <v>1197831</v>
      </c>
      <c r="D2615" s="28">
        <v>44274</v>
      </c>
      <c r="E2615" s="27" t="s">
        <v>31</v>
      </c>
      <c r="F2615" s="27" t="s">
        <v>103</v>
      </c>
      <c r="G2615" s="27" t="s">
        <v>104</v>
      </c>
      <c r="H2615" s="27" t="s">
        <v>29</v>
      </c>
      <c r="I2615" s="29">
        <v>0.25</v>
      </c>
      <c r="J2615" s="30">
        <v>3500</v>
      </c>
      <c r="K2615" s="31">
        <f t="shared" si="20"/>
        <v>875</v>
      </c>
      <c r="L2615" s="31">
        <f t="shared" si="21"/>
        <v>350</v>
      </c>
      <c r="M2615" s="32">
        <v>0.4</v>
      </c>
      <c r="O2615" s="37"/>
      <c r="P2615" s="35"/>
      <c r="Q2615" s="33"/>
      <c r="R2615" s="34"/>
    </row>
    <row r="2616" spans="1:18" ht="15.75" customHeight="1" x14ac:dyDescent="0.3">
      <c r="A2616" s="22"/>
      <c r="B2616" s="27" t="s">
        <v>30</v>
      </c>
      <c r="C2616" s="27">
        <v>1197831</v>
      </c>
      <c r="D2616" s="28">
        <v>44306</v>
      </c>
      <c r="E2616" s="27" t="s">
        <v>31</v>
      </c>
      <c r="F2616" s="27" t="s">
        <v>103</v>
      </c>
      <c r="G2616" s="27" t="s">
        <v>104</v>
      </c>
      <c r="H2616" s="27" t="s">
        <v>24</v>
      </c>
      <c r="I2616" s="29">
        <v>0.25</v>
      </c>
      <c r="J2616" s="30">
        <v>6000</v>
      </c>
      <c r="K2616" s="31">
        <f t="shared" si="20"/>
        <v>1500</v>
      </c>
      <c r="L2616" s="31">
        <f t="shared" si="21"/>
        <v>600</v>
      </c>
      <c r="M2616" s="32">
        <v>0.4</v>
      </c>
      <c r="O2616" s="37"/>
      <c r="P2616" s="35"/>
      <c r="Q2616" s="33"/>
      <c r="R2616" s="34"/>
    </row>
    <row r="2617" spans="1:18" ht="15.75" customHeight="1" x14ac:dyDescent="0.3">
      <c r="A2617" s="22"/>
      <c r="B2617" s="27" t="s">
        <v>30</v>
      </c>
      <c r="C2617" s="27">
        <v>1197831</v>
      </c>
      <c r="D2617" s="28">
        <v>44306</v>
      </c>
      <c r="E2617" s="27" t="s">
        <v>31</v>
      </c>
      <c r="F2617" s="27" t="s">
        <v>103</v>
      </c>
      <c r="G2617" s="27" t="s">
        <v>104</v>
      </c>
      <c r="H2617" s="27" t="s">
        <v>25</v>
      </c>
      <c r="I2617" s="29">
        <v>0.25</v>
      </c>
      <c r="J2617" s="30">
        <v>3000</v>
      </c>
      <c r="K2617" s="31">
        <f t="shared" si="20"/>
        <v>750</v>
      </c>
      <c r="L2617" s="31">
        <f t="shared" si="21"/>
        <v>262.5</v>
      </c>
      <c r="M2617" s="32">
        <v>0.35</v>
      </c>
      <c r="O2617" s="37"/>
      <c r="P2617" s="35"/>
      <c r="Q2617" s="33"/>
      <c r="R2617" s="34"/>
    </row>
    <row r="2618" spans="1:18" ht="15.75" customHeight="1" x14ac:dyDescent="0.3">
      <c r="A2618" s="22"/>
      <c r="B2618" s="27" t="s">
        <v>30</v>
      </c>
      <c r="C2618" s="27">
        <v>1197831</v>
      </c>
      <c r="D2618" s="28">
        <v>44306</v>
      </c>
      <c r="E2618" s="27" t="s">
        <v>31</v>
      </c>
      <c r="F2618" s="27" t="s">
        <v>103</v>
      </c>
      <c r="G2618" s="27" t="s">
        <v>104</v>
      </c>
      <c r="H2618" s="27" t="s">
        <v>26</v>
      </c>
      <c r="I2618" s="29">
        <v>0.15000000000000002</v>
      </c>
      <c r="J2618" s="30">
        <v>3000</v>
      </c>
      <c r="K2618" s="31">
        <f t="shared" si="20"/>
        <v>450.00000000000006</v>
      </c>
      <c r="L2618" s="31">
        <f t="shared" si="21"/>
        <v>180.00000000000003</v>
      </c>
      <c r="M2618" s="32">
        <v>0.4</v>
      </c>
      <c r="O2618" s="37"/>
      <c r="P2618" s="35"/>
      <c r="Q2618" s="33"/>
      <c r="R2618" s="34"/>
    </row>
    <row r="2619" spans="1:18" ht="15.75" customHeight="1" x14ac:dyDescent="0.3">
      <c r="A2619" s="22"/>
      <c r="B2619" s="27" t="s">
        <v>30</v>
      </c>
      <c r="C2619" s="27">
        <v>1197831</v>
      </c>
      <c r="D2619" s="28">
        <v>44306</v>
      </c>
      <c r="E2619" s="27" t="s">
        <v>31</v>
      </c>
      <c r="F2619" s="27" t="s">
        <v>103</v>
      </c>
      <c r="G2619" s="27" t="s">
        <v>104</v>
      </c>
      <c r="H2619" s="27" t="s">
        <v>27</v>
      </c>
      <c r="I2619" s="29">
        <v>0.19999999999999996</v>
      </c>
      <c r="J2619" s="30">
        <v>2250</v>
      </c>
      <c r="K2619" s="31">
        <f t="shared" si="20"/>
        <v>449.99999999999989</v>
      </c>
      <c r="L2619" s="31">
        <f t="shared" si="21"/>
        <v>179.99999999999997</v>
      </c>
      <c r="M2619" s="32">
        <v>0.4</v>
      </c>
      <c r="O2619" s="37"/>
      <c r="P2619" s="35"/>
      <c r="Q2619" s="33"/>
      <c r="R2619" s="34"/>
    </row>
    <row r="2620" spans="1:18" ht="15.75" customHeight="1" x14ac:dyDescent="0.3">
      <c r="A2620" s="22"/>
      <c r="B2620" s="27" t="s">
        <v>30</v>
      </c>
      <c r="C2620" s="27">
        <v>1197831</v>
      </c>
      <c r="D2620" s="28">
        <v>44306</v>
      </c>
      <c r="E2620" s="27" t="s">
        <v>31</v>
      </c>
      <c r="F2620" s="27" t="s">
        <v>103</v>
      </c>
      <c r="G2620" s="27" t="s">
        <v>104</v>
      </c>
      <c r="H2620" s="27" t="s">
        <v>28</v>
      </c>
      <c r="I2620" s="29">
        <v>0.4</v>
      </c>
      <c r="J2620" s="30">
        <v>2500</v>
      </c>
      <c r="K2620" s="31">
        <f t="shared" si="20"/>
        <v>1000</v>
      </c>
      <c r="L2620" s="31">
        <f t="shared" si="21"/>
        <v>350</v>
      </c>
      <c r="M2620" s="32">
        <v>0.35</v>
      </c>
      <c r="O2620" s="37"/>
      <c r="P2620" s="35"/>
      <c r="Q2620" s="33"/>
      <c r="R2620" s="34"/>
    </row>
    <row r="2621" spans="1:18" ht="15.75" customHeight="1" x14ac:dyDescent="0.3">
      <c r="A2621" s="22"/>
      <c r="B2621" s="27" t="s">
        <v>30</v>
      </c>
      <c r="C2621" s="27">
        <v>1197831</v>
      </c>
      <c r="D2621" s="28">
        <v>44306</v>
      </c>
      <c r="E2621" s="27" t="s">
        <v>31</v>
      </c>
      <c r="F2621" s="27" t="s">
        <v>103</v>
      </c>
      <c r="G2621" s="27" t="s">
        <v>104</v>
      </c>
      <c r="H2621" s="27" t="s">
        <v>29</v>
      </c>
      <c r="I2621" s="29">
        <v>0.30000000000000004</v>
      </c>
      <c r="J2621" s="30">
        <v>4000</v>
      </c>
      <c r="K2621" s="31">
        <f t="shared" si="20"/>
        <v>1200.0000000000002</v>
      </c>
      <c r="L2621" s="31">
        <f t="shared" si="21"/>
        <v>480.00000000000011</v>
      </c>
      <c r="M2621" s="32">
        <v>0.4</v>
      </c>
      <c r="O2621" s="37"/>
      <c r="P2621" s="35"/>
      <c r="Q2621" s="33"/>
      <c r="R2621" s="34"/>
    </row>
    <row r="2622" spans="1:18" ht="15.75" customHeight="1" x14ac:dyDescent="0.3">
      <c r="A2622" s="22"/>
      <c r="B2622" s="27" t="s">
        <v>30</v>
      </c>
      <c r="C2622" s="27">
        <v>1197831</v>
      </c>
      <c r="D2622" s="28">
        <v>44335</v>
      </c>
      <c r="E2622" s="27" t="s">
        <v>31</v>
      </c>
      <c r="F2622" s="27" t="s">
        <v>103</v>
      </c>
      <c r="G2622" s="27" t="s">
        <v>104</v>
      </c>
      <c r="H2622" s="27" t="s">
        <v>24</v>
      </c>
      <c r="I2622" s="29">
        <v>0.4</v>
      </c>
      <c r="J2622" s="30">
        <v>6700</v>
      </c>
      <c r="K2622" s="31">
        <f t="shared" si="20"/>
        <v>2680</v>
      </c>
      <c r="L2622" s="31">
        <f t="shared" si="21"/>
        <v>1072</v>
      </c>
      <c r="M2622" s="32">
        <v>0.4</v>
      </c>
      <c r="O2622" s="37"/>
      <c r="P2622" s="35"/>
      <c r="Q2622" s="33"/>
      <c r="R2622" s="34"/>
    </row>
    <row r="2623" spans="1:18" ht="15.75" customHeight="1" x14ac:dyDescent="0.3">
      <c r="A2623" s="22"/>
      <c r="B2623" s="27" t="s">
        <v>30</v>
      </c>
      <c r="C2623" s="27">
        <v>1197831</v>
      </c>
      <c r="D2623" s="28">
        <v>44335</v>
      </c>
      <c r="E2623" s="27" t="s">
        <v>31</v>
      </c>
      <c r="F2623" s="27" t="s">
        <v>103</v>
      </c>
      <c r="G2623" s="27" t="s">
        <v>104</v>
      </c>
      <c r="H2623" s="27" t="s">
        <v>25</v>
      </c>
      <c r="I2623" s="29">
        <v>0.4</v>
      </c>
      <c r="J2623" s="30">
        <v>3750</v>
      </c>
      <c r="K2623" s="31">
        <f t="shared" si="20"/>
        <v>1500</v>
      </c>
      <c r="L2623" s="31">
        <f t="shared" si="21"/>
        <v>525</v>
      </c>
      <c r="M2623" s="32">
        <v>0.35</v>
      </c>
      <c r="O2623" s="37"/>
      <c r="P2623" s="35"/>
      <c r="Q2623" s="33"/>
      <c r="R2623" s="34"/>
    </row>
    <row r="2624" spans="1:18" ht="15.75" customHeight="1" x14ac:dyDescent="0.3">
      <c r="A2624" s="22"/>
      <c r="B2624" s="27" t="s">
        <v>30</v>
      </c>
      <c r="C2624" s="27">
        <v>1197831</v>
      </c>
      <c r="D2624" s="28">
        <v>44335</v>
      </c>
      <c r="E2624" s="27" t="s">
        <v>31</v>
      </c>
      <c r="F2624" s="27" t="s">
        <v>103</v>
      </c>
      <c r="G2624" s="27" t="s">
        <v>104</v>
      </c>
      <c r="H2624" s="27" t="s">
        <v>26</v>
      </c>
      <c r="I2624" s="29">
        <v>0.35000000000000003</v>
      </c>
      <c r="J2624" s="30">
        <v>3500</v>
      </c>
      <c r="K2624" s="31">
        <f t="shared" si="20"/>
        <v>1225.0000000000002</v>
      </c>
      <c r="L2624" s="31">
        <f t="shared" si="21"/>
        <v>490.00000000000011</v>
      </c>
      <c r="M2624" s="32">
        <v>0.4</v>
      </c>
      <c r="O2624" s="37"/>
      <c r="P2624" s="35"/>
      <c r="Q2624" s="33"/>
      <c r="R2624" s="34"/>
    </row>
    <row r="2625" spans="1:18" ht="15.75" customHeight="1" x14ac:dyDescent="0.3">
      <c r="A2625" s="22"/>
      <c r="B2625" s="27" t="s">
        <v>30</v>
      </c>
      <c r="C2625" s="27">
        <v>1197831</v>
      </c>
      <c r="D2625" s="28">
        <v>44335</v>
      </c>
      <c r="E2625" s="27" t="s">
        <v>31</v>
      </c>
      <c r="F2625" s="27" t="s">
        <v>103</v>
      </c>
      <c r="G2625" s="27" t="s">
        <v>104</v>
      </c>
      <c r="H2625" s="27" t="s">
        <v>27</v>
      </c>
      <c r="I2625" s="29">
        <v>0.35000000000000003</v>
      </c>
      <c r="J2625" s="30">
        <v>3000</v>
      </c>
      <c r="K2625" s="31">
        <f t="shared" si="20"/>
        <v>1050</v>
      </c>
      <c r="L2625" s="31">
        <f t="shared" si="21"/>
        <v>420</v>
      </c>
      <c r="M2625" s="32">
        <v>0.4</v>
      </c>
      <c r="O2625" s="37"/>
      <c r="P2625" s="35"/>
      <c r="Q2625" s="33"/>
      <c r="R2625" s="34"/>
    </row>
    <row r="2626" spans="1:18" ht="15.75" customHeight="1" x14ac:dyDescent="0.3">
      <c r="A2626" s="22"/>
      <c r="B2626" s="27" t="s">
        <v>30</v>
      </c>
      <c r="C2626" s="27">
        <v>1197831</v>
      </c>
      <c r="D2626" s="28">
        <v>44335</v>
      </c>
      <c r="E2626" s="27" t="s">
        <v>31</v>
      </c>
      <c r="F2626" s="27" t="s">
        <v>103</v>
      </c>
      <c r="G2626" s="27" t="s">
        <v>104</v>
      </c>
      <c r="H2626" s="27" t="s">
        <v>28</v>
      </c>
      <c r="I2626" s="29">
        <v>0.44999999999999996</v>
      </c>
      <c r="J2626" s="30">
        <v>3250</v>
      </c>
      <c r="K2626" s="31">
        <f t="shared" si="20"/>
        <v>1462.4999999999998</v>
      </c>
      <c r="L2626" s="31">
        <f t="shared" si="21"/>
        <v>511.87499999999989</v>
      </c>
      <c r="M2626" s="32">
        <v>0.35</v>
      </c>
      <c r="O2626" s="37"/>
      <c r="P2626" s="35"/>
      <c r="Q2626" s="33"/>
      <c r="R2626" s="34"/>
    </row>
    <row r="2627" spans="1:18" ht="15.75" customHeight="1" x14ac:dyDescent="0.3">
      <c r="A2627" s="22"/>
      <c r="B2627" s="27" t="s">
        <v>30</v>
      </c>
      <c r="C2627" s="27">
        <v>1197831</v>
      </c>
      <c r="D2627" s="28">
        <v>44335</v>
      </c>
      <c r="E2627" s="27" t="s">
        <v>31</v>
      </c>
      <c r="F2627" s="27" t="s">
        <v>103</v>
      </c>
      <c r="G2627" s="27" t="s">
        <v>104</v>
      </c>
      <c r="H2627" s="27" t="s">
        <v>29</v>
      </c>
      <c r="I2627" s="29">
        <v>0.44999999999999996</v>
      </c>
      <c r="J2627" s="30">
        <v>4250</v>
      </c>
      <c r="K2627" s="31">
        <f t="shared" si="20"/>
        <v>1912.4999999999998</v>
      </c>
      <c r="L2627" s="31">
        <f t="shared" si="21"/>
        <v>765</v>
      </c>
      <c r="M2627" s="32">
        <v>0.4</v>
      </c>
      <c r="O2627" s="37"/>
      <c r="P2627" s="35"/>
      <c r="Q2627" s="33"/>
      <c r="R2627" s="34"/>
    </row>
    <row r="2628" spans="1:18" ht="15.75" customHeight="1" x14ac:dyDescent="0.3">
      <c r="A2628" s="22"/>
      <c r="B2628" s="27" t="s">
        <v>30</v>
      </c>
      <c r="C2628" s="27">
        <v>1197831</v>
      </c>
      <c r="D2628" s="28">
        <v>44368</v>
      </c>
      <c r="E2628" s="27" t="s">
        <v>31</v>
      </c>
      <c r="F2628" s="27" t="s">
        <v>103</v>
      </c>
      <c r="G2628" s="27" t="s">
        <v>104</v>
      </c>
      <c r="H2628" s="27" t="s">
        <v>24</v>
      </c>
      <c r="I2628" s="29">
        <v>0.39999999999999997</v>
      </c>
      <c r="J2628" s="30">
        <v>6750</v>
      </c>
      <c r="K2628" s="31">
        <f t="shared" si="20"/>
        <v>2700</v>
      </c>
      <c r="L2628" s="31">
        <f t="shared" si="21"/>
        <v>1080</v>
      </c>
      <c r="M2628" s="32">
        <v>0.4</v>
      </c>
      <c r="O2628" s="37"/>
      <c r="P2628" s="35"/>
      <c r="Q2628" s="33"/>
      <c r="R2628" s="34"/>
    </row>
    <row r="2629" spans="1:18" ht="15.75" customHeight="1" x14ac:dyDescent="0.3">
      <c r="A2629" s="22"/>
      <c r="B2629" s="27" t="s">
        <v>30</v>
      </c>
      <c r="C2629" s="27">
        <v>1197831</v>
      </c>
      <c r="D2629" s="28">
        <v>44368</v>
      </c>
      <c r="E2629" s="27" t="s">
        <v>31</v>
      </c>
      <c r="F2629" s="27" t="s">
        <v>103</v>
      </c>
      <c r="G2629" s="27" t="s">
        <v>104</v>
      </c>
      <c r="H2629" s="27" t="s">
        <v>25</v>
      </c>
      <c r="I2629" s="29">
        <v>0.35000000000000003</v>
      </c>
      <c r="J2629" s="30">
        <v>4250</v>
      </c>
      <c r="K2629" s="31">
        <f t="shared" si="20"/>
        <v>1487.5000000000002</v>
      </c>
      <c r="L2629" s="31">
        <f t="shared" si="21"/>
        <v>520.625</v>
      </c>
      <c r="M2629" s="32">
        <v>0.35</v>
      </c>
      <c r="O2629" s="37"/>
      <c r="P2629" s="35"/>
      <c r="Q2629" s="33"/>
      <c r="R2629" s="34"/>
    </row>
    <row r="2630" spans="1:18" ht="15.75" customHeight="1" x14ac:dyDescent="0.3">
      <c r="A2630" s="22"/>
      <c r="B2630" s="27" t="s">
        <v>30</v>
      </c>
      <c r="C2630" s="27">
        <v>1197831</v>
      </c>
      <c r="D2630" s="28">
        <v>44368</v>
      </c>
      <c r="E2630" s="27" t="s">
        <v>31</v>
      </c>
      <c r="F2630" s="27" t="s">
        <v>103</v>
      </c>
      <c r="G2630" s="27" t="s">
        <v>104</v>
      </c>
      <c r="H2630" s="27" t="s">
        <v>26</v>
      </c>
      <c r="I2630" s="29">
        <v>0.4</v>
      </c>
      <c r="J2630" s="30">
        <v>4000</v>
      </c>
      <c r="K2630" s="31">
        <f t="shared" si="20"/>
        <v>1600</v>
      </c>
      <c r="L2630" s="31">
        <f t="shared" si="21"/>
        <v>640</v>
      </c>
      <c r="M2630" s="32">
        <v>0.4</v>
      </c>
      <c r="O2630" s="37"/>
      <c r="P2630" s="35"/>
      <c r="Q2630" s="33"/>
      <c r="R2630" s="34"/>
    </row>
    <row r="2631" spans="1:18" ht="15.75" customHeight="1" x14ac:dyDescent="0.3">
      <c r="A2631" s="22"/>
      <c r="B2631" s="27" t="s">
        <v>30</v>
      </c>
      <c r="C2631" s="27">
        <v>1197831</v>
      </c>
      <c r="D2631" s="28">
        <v>44368</v>
      </c>
      <c r="E2631" s="27" t="s">
        <v>31</v>
      </c>
      <c r="F2631" s="27" t="s">
        <v>103</v>
      </c>
      <c r="G2631" s="27" t="s">
        <v>104</v>
      </c>
      <c r="H2631" s="27" t="s">
        <v>27</v>
      </c>
      <c r="I2631" s="29">
        <v>0.4</v>
      </c>
      <c r="J2631" s="30">
        <v>3750</v>
      </c>
      <c r="K2631" s="31">
        <f t="shared" si="20"/>
        <v>1500</v>
      </c>
      <c r="L2631" s="31">
        <f t="shared" si="21"/>
        <v>600</v>
      </c>
      <c r="M2631" s="32">
        <v>0.4</v>
      </c>
      <c r="O2631" s="37"/>
      <c r="P2631" s="35"/>
      <c r="Q2631" s="33"/>
      <c r="R2631" s="34"/>
    </row>
    <row r="2632" spans="1:18" ht="15.75" customHeight="1" x14ac:dyDescent="0.3">
      <c r="A2632" s="22"/>
      <c r="B2632" s="27" t="s">
        <v>30</v>
      </c>
      <c r="C2632" s="27">
        <v>1197831</v>
      </c>
      <c r="D2632" s="28">
        <v>44368</v>
      </c>
      <c r="E2632" s="27" t="s">
        <v>31</v>
      </c>
      <c r="F2632" s="27" t="s">
        <v>103</v>
      </c>
      <c r="G2632" s="27" t="s">
        <v>104</v>
      </c>
      <c r="H2632" s="27" t="s">
        <v>28</v>
      </c>
      <c r="I2632" s="29">
        <v>0.54999999999999993</v>
      </c>
      <c r="J2632" s="30">
        <v>3750</v>
      </c>
      <c r="K2632" s="31">
        <f t="shared" si="20"/>
        <v>2062.4999999999995</v>
      </c>
      <c r="L2632" s="31">
        <f t="shared" si="21"/>
        <v>721.87499999999977</v>
      </c>
      <c r="M2632" s="32">
        <v>0.35</v>
      </c>
      <c r="O2632" s="37"/>
      <c r="P2632" s="35"/>
      <c r="Q2632" s="33"/>
      <c r="R2632" s="34"/>
    </row>
    <row r="2633" spans="1:18" ht="15.75" customHeight="1" x14ac:dyDescent="0.3">
      <c r="A2633" s="22"/>
      <c r="B2633" s="27" t="s">
        <v>30</v>
      </c>
      <c r="C2633" s="27">
        <v>1197831</v>
      </c>
      <c r="D2633" s="28">
        <v>44368</v>
      </c>
      <c r="E2633" s="27" t="s">
        <v>31</v>
      </c>
      <c r="F2633" s="27" t="s">
        <v>103</v>
      </c>
      <c r="G2633" s="27" t="s">
        <v>104</v>
      </c>
      <c r="H2633" s="27" t="s">
        <v>29</v>
      </c>
      <c r="I2633" s="29">
        <v>0.6</v>
      </c>
      <c r="J2633" s="30">
        <v>5500</v>
      </c>
      <c r="K2633" s="31">
        <f t="shared" si="20"/>
        <v>3300</v>
      </c>
      <c r="L2633" s="31">
        <f t="shared" si="21"/>
        <v>1320</v>
      </c>
      <c r="M2633" s="32">
        <v>0.4</v>
      </c>
      <c r="O2633" s="37"/>
      <c r="P2633" s="35"/>
      <c r="Q2633" s="33"/>
      <c r="R2633" s="34"/>
    </row>
    <row r="2634" spans="1:18" ht="15.75" customHeight="1" x14ac:dyDescent="0.3">
      <c r="A2634" s="22"/>
      <c r="B2634" s="27" t="s">
        <v>30</v>
      </c>
      <c r="C2634" s="27">
        <v>1197831</v>
      </c>
      <c r="D2634" s="28">
        <v>44396</v>
      </c>
      <c r="E2634" s="27" t="s">
        <v>31</v>
      </c>
      <c r="F2634" s="27" t="s">
        <v>103</v>
      </c>
      <c r="G2634" s="27" t="s">
        <v>104</v>
      </c>
      <c r="H2634" s="27" t="s">
        <v>24</v>
      </c>
      <c r="I2634" s="29">
        <v>0.54999999999999993</v>
      </c>
      <c r="J2634" s="30">
        <v>7750</v>
      </c>
      <c r="K2634" s="31">
        <f t="shared" si="20"/>
        <v>4262.4999999999991</v>
      </c>
      <c r="L2634" s="31">
        <f t="shared" si="21"/>
        <v>1704.9999999999998</v>
      </c>
      <c r="M2634" s="32">
        <v>0.4</v>
      </c>
      <c r="O2634" s="37"/>
      <c r="P2634" s="35"/>
      <c r="Q2634" s="33"/>
      <c r="R2634" s="34"/>
    </row>
    <row r="2635" spans="1:18" ht="15.75" customHeight="1" x14ac:dyDescent="0.3">
      <c r="A2635" s="22"/>
      <c r="B2635" s="27" t="s">
        <v>30</v>
      </c>
      <c r="C2635" s="27">
        <v>1197831</v>
      </c>
      <c r="D2635" s="28">
        <v>44396</v>
      </c>
      <c r="E2635" s="27" t="s">
        <v>31</v>
      </c>
      <c r="F2635" s="27" t="s">
        <v>103</v>
      </c>
      <c r="G2635" s="27" t="s">
        <v>104</v>
      </c>
      <c r="H2635" s="27" t="s">
        <v>25</v>
      </c>
      <c r="I2635" s="29">
        <v>0.5</v>
      </c>
      <c r="J2635" s="30">
        <v>5250</v>
      </c>
      <c r="K2635" s="31">
        <f t="shared" si="20"/>
        <v>2625</v>
      </c>
      <c r="L2635" s="31">
        <f t="shared" si="21"/>
        <v>918.74999999999989</v>
      </c>
      <c r="M2635" s="32">
        <v>0.35</v>
      </c>
      <c r="O2635" s="37"/>
      <c r="P2635" s="35"/>
      <c r="Q2635" s="33"/>
      <c r="R2635" s="34"/>
    </row>
    <row r="2636" spans="1:18" ht="15.75" customHeight="1" x14ac:dyDescent="0.3">
      <c r="A2636" s="22"/>
      <c r="B2636" s="27" t="s">
        <v>30</v>
      </c>
      <c r="C2636" s="27">
        <v>1197831</v>
      </c>
      <c r="D2636" s="28">
        <v>44396</v>
      </c>
      <c r="E2636" s="27" t="s">
        <v>31</v>
      </c>
      <c r="F2636" s="27" t="s">
        <v>103</v>
      </c>
      <c r="G2636" s="27" t="s">
        <v>104</v>
      </c>
      <c r="H2636" s="27" t="s">
        <v>26</v>
      </c>
      <c r="I2636" s="29">
        <v>0.45</v>
      </c>
      <c r="J2636" s="30">
        <v>4500</v>
      </c>
      <c r="K2636" s="31">
        <f t="shared" si="20"/>
        <v>2025</v>
      </c>
      <c r="L2636" s="31">
        <f t="shared" si="21"/>
        <v>810</v>
      </c>
      <c r="M2636" s="32">
        <v>0.4</v>
      </c>
      <c r="O2636" s="37"/>
      <c r="P2636" s="35"/>
      <c r="Q2636" s="33"/>
      <c r="R2636" s="34"/>
    </row>
    <row r="2637" spans="1:18" ht="15.75" customHeight="1" x14ac:dyDescent="0.3">
      <c r="A2637" s="22"/>
      <c r="B2637" s="27" t="s">
        <v>30</v>
      </c>
      <c r="C2637" s="27">
        <v>1197831</v>
      </c>
      <c r="D2637" s="28">
        <v>44396</v>
      </c>
      <c r="E2637" s="27" t="s">
        <v>31</v>
      </c>
      <c r="F2637" s="27" t="s">
        <v>103</v>
      </c>
      <c r="G2637" s="27" t="s">
        <v>104</v>
      </c>
      <c r="H2637" s="27" t="s">
        <v>27</v>
      </c>
      <c r="I2637" s="29">
        <v>0.45</v>
      </c>
      <c r="J2637" s="30">
        <v>4000</v>
      </c>
      <c r="K2637" s="31">
        <f t="shared" si="20"/>
        <v>1800</v>
      </c>
      <c r="L2637" s="31">
        <f t="shared" si="21"/>
        <v>720</v>
      </c>
      <c r="M2637" s="32">
        <v>0.4</v>
      </c>
      <c r="O2637" s="37"/>
      <c r="P2637" s="35"/>
      <c r="Q2637" s="33"/>
      <c r="R2637" s="34"/>
    </row>
    <row r="2638" spans="1:18" ht="15.75" customHeight="1" x14ac:dyDescent="0.3">
      <c r="A2638" s="22"/>
      <c r="B2638" s="27" t="s">
        <v>30</v>
      </c>
      <c r="C2638" s="27">
        <v>1197831</v>
      </c>
      <c r="D2638" s="28">
        <v>44396</v>
      </c>
      <c r="E2638" s="27" t="s">
        <v>31</v>
      </c>
      <c r="F2638" s="27" t="s">
        <v>103</v>
      </c>
      <c r="G2638" s="27" t="s">
        <v>104</v>
      </c>
      <c r="H2638" s="27" t="s">
        <v>28</v>
      </c>
      <c r="I2638" s="29">
        <v>0.6</v>
      </c>
      <c r="J2638" s="30">
        <v>4250</v>
      </c>
      <c r="K2638" s="31">
        <f t="shared" si="20"/>
        <v>2550</v>
      </c>
      <c r="L2638" s="31">
        <f t="shared" si="21"/>
        <v>892.5</v>
      </c>
      <c r="M2638" s="32">
        <v>0.35</v>
      </c>
      <c r="O2638" s="37"/>
      <c r="P2638" s="35"/>
      <c r="Q2638" s="33"/>
      <c r="R2638" s="34"/>
    </row>
    <row r="2639" spans="1:18" ht="15.75" customHeight="1" x14ac:dyDescent="0.3">
      <c r="A2639" s="22"/>
      <c r="B2639" s="27" t="s">
        <v>30</v>
      </c>
      <c r="C2639" s="27">
        <v>1197831</v>
      </c>
      <c r="D2639" s="28">
        <v>44396</v>
      </c>
      <c r="E2639" s="27" t="s">
        <v>31</v>
      </c>
      <c r="F2639" s="27" t="s">
        <v>103</v>
      </c>
      <c r="G2639" s="27" t="s">
        <v>104</v>
      </c>
      <c r="H2639" s="27" t="s">
        <v>29</v>
      </c>
      <c r="I2639" s="29">
        <v>0.65</v>
      </c>
      <c r="J2639" s="30">
        <v>6000</v>
      </c>
      <c r="K2639" s="31">
        <f t="shared" si="20"/>
        <v>3900</v>
      </c>
      <c r="L2639" s="31">
        <f t="shared" si="21"/>
        <v>1560</v>
      </c>
      <c r="M2639" s="32">
        <v>0.4</v>
      </c>
      <c r="O2639" s="37"/>
      <c r="P2639" s="35"/>
      <c r="Q2639" s="33"/>
      <c r="R2639" s="34"/>
    </row>
    <row r="2640" spans="1:18" ht="15.75" customHeight="1" x14ac:dyDescent="0.3">
      <c r="A2640" s="22"/>
      <c r="B2640" s="27" t="s">
        <v>30</v>
      </c>
      <c r="C2640" s="27">
        <v>1197831</v>
      </c>
      <c r="D2640" s="28">
        <v>44428</v>
      </c>
      <c r="E2640" s="27" t="s">
        <v>31</v>
      </c>
      <c r="F2640" s="27" t="s">
        <v>103</v>
      </c>
      <c r="G2640" s="27" t="s">
        <v>104</v>
      </c>
      <c r="H2640" s="27" t="s">
        <v>24</v>
      </c>
      <c r="I2640" s="29">
        <v>0.6</v>
      </c>
      <c r="J2640" s="30">
        <v>7500</v>
      </c>
      <c r="K2640" s="31">
        <f t="shared" si="20"/>
        <v>4500</v>
      </c>
      <c r="L2640" s="31">
        <f t="shared" si="21"/>
        <v>1800</v>
      </c>
      <c r="M2640" s="32">
        <v>0.4</v>
      </c>
      <c r="O2640" s="37"/>
      <c r="P2640" s="35"/>
      <c r="Q2640" s="33"/>
      <c r="R2640" s="34"/>
    </row>
    <row r="2641" spans="1:18" ht="15.75" customHeight="1" x14ac:dyDescent="0.3">
      <c r="A2641" s="22"/>
      <c r="B2641" s="27" t="s">
        <v>30</v>
      </c>
      <c r="C2641" s="27">
        <v>1197831</v>
      </c>
      <c r="D2641" s="28">
        <v>44428</v>
      </c>
      <c r="E2641" s="27" t="s">
        <v>31</v>
      </c>
      <c r="F2641" s="27" t="s">
        <v>103</v>
      </c>
      <c r="G2641" s="27" t="s">
        <v>104</v>
      </c>
      <c r="H2641" s="27" t="s">
        <v>25</v>
      </c>
      <c r="I2641" s="29">
        <v>0.55000000000000004</v>
      </c>
      <c r="J2641" s="30">
        <v>5250</v>
      </c>
      <c r="K2641" s="31">
        <f t="shared" si="20"/>
        <v>2887.5000000000005</v>
      </c>
      <c r="L2641" s="31">
        <f t="shared" si="21"/>
        <v>1010.6250000000001</v>
      </c>
      <c r="M2641" s="32">
        <v>0.35</v>
      </c>
      <c r="O2641" s="37"/>
      <c r="P2641" s="35"/>
      <c r="Q2641" s="33"/>
      <c r="R2641" s="34"/>
    </row>
    <row r="2642" spans="1:18" ht="15.75" customHeight="1" x14ac:dyDescent="0.3">
      <c r="A2642" s="22"/>
      <c r="B2642" s="27" t="s">
        <v>30</v>
      </c>
      <c r="C2642" s="27">
        <v>1197831</v>
      </c>
      <c r="D2642" s="28">
        <v>44428</v>
      </c>
      <c r="E2642" s="27" t="s">
        <v>31</v>
      </c>
      <c r="F2642" s="27" t="s">
        <v>103</v>
      </c>
      <c r="G2642" s="27" t="s">
        <v>104</v>
      </c>
      <c r="H2642" s="27" t="s">
        <v>26</v>
      </c>
      <c r="I2642" s="29">
        <v>0.5</v>
      </c>
      <c r="J2642" s="30">
        <v>4500</v>
      </c>
      <c r="K2642" s="31">
        <f t="shared" si="20"/>
        <v>2250</v>
      </c>
      <c r="L2642" s="31">
        <f t="shared" si="21"/>
        <v>900</v>
      </c>
      <c r="M2642" s="32">
        <v>0.4</v>
      </c>
      <c r="O2642" s="37"/>
      <c r="P2642" s="35"/>
      <c r="Q2642" s="33"/>
      <c r="R2642" s="34"/>
    </row>
    <row r="2643" spans="1:18" ht="15.75" customHeight="1" x14ac:dyDescent="0.3">
      <c r="A2643" s="22"/>
      <c r="B2643" s="27" t="s">
        <v>30</v>
      </c>
      <c r="C2643" s="27">
        <v>1197831</v>
      </c>
      <c r="D2643" s="28">
        <v>44428</v>
      </c>
      <c r="E2643" s="27" t="s">
        <v>31</v>
      </c>
      <c r="F2643" s="27" t="s">
        <v>103</v>
      </c>
      <c r="G2643" s="27" t="s">
        <v>104</v>
      </c>
      <c r="H2643" s="27" t="s">
        <v>27</v>
      </c>
      <c r="I2643" s="29">
        <v>0.4</v>
      </c>
      <c r="J2643" s="30">
        <v>4000</v>
      </c>
      <c r="K2643" s="31">
        <f t="shared" si="20"/>
        <v>1600</v>
      </c>
      <c r="L2643" s="31">
        <f t="shared" si="21"/>
        <v>640</v>
      </c>
      <c r="M2643" s="32">
        <v>0.4</v>
      </c>
      <c r="O2643" s="37"/>
      <c r="P2643" s="35"/>
      <c r="Q2643" s="33"/>
      <c r="R2643" s="34"/>
    </row>
    <row r="2644" spans="1:18" ht="15.75" customHeight="1" x14ac:dyDescent="0.3">
      <c r="A2644" s="22"/>
      <c r="B2644" s="27" t="s">
        <v>30</v>
      </c>
      <c r="C2644" s="27">
        <v>1197831</v>
      </c>
      <c r="D2644" s="28">
        <v>44428</v>
      </c>
      <c r="E2644" s="27" t="s">
        <v>31</v>
      </c>
      <c r="F2644" s="27" t="s">
        <v>103</v>
      </c>
      <c r="G2644" s="27" t="s">
        <v>104</v>
      </c>
      <c r="H2644" s="27" t="s">
        <v>28</v>
      </c>
      <c r="I2644" s="29">
        <v>0.5</v>
      </c>
      <c r="J2644" s="30">
        <v>3750</v>
      </c>
      <c r="K2644" s="31">
        <f t="shared" si="20"/>
        <v>1875</v>
      </c>
      <c r="L2644" s="31">
        <f t="shared" si="21"/>
        <v>656.25</v>
      </c>
      <c r="M2644" s="32">
        <v>0.35</v>
      </c>
      <c r="O2644" s="37"/>
      <c r="P2644" s="35"/>
      <c r="Q2644" s="33"/>
      <c r="R2644" s="34"/>
    </row>
    <row r="2645" spans="1:18" ht="15.75" customHeight="1" x14ac:dyDescent="0.3">
      <c r="A2645" s="22"/>
      <c r="B2645" s="27" t="s">
        <v>30</v>
      </c>
      <c r="C2645" s="27">
        <v>1197831</v>
      </c>
      <c r="D2645" s="28">
        <v>44428</v>
      </c>
      <c r="E2645" s="27" t="s">
        <v>31</v>
      </c>
      <c r="F2645" s="27" t="s">
        <v>103</v>
      </c>
      <c r="G2645" s="27" t="s">
        <v>104</v>
      </c>
      <c r="H2645" s="27" t="s">
        <v>29</v>
      </c>
      <c r="I2645" s="29">
        <v>0.55000000000000004</v>
      </c>
      <c r="J2645" s="30">
        <v>5500</v>
      </c>
      <c r="K2645" s="31">
        <f t="shared" si="20"/>
        <v>3025.0000000000005</v>
      </c>
      <c r="L2645" s="31">
        <f t="shared" si="21"/>
        <v>1210.0000000000002</v>
      </c>
      <c r="M2645" s="32">
        <v>0.4</v>
      </c>
      <c r="O2645" s="37"/>
      <c r="P2645" s="35"/>
      <c r="Q2645" s="33"/>
      <c r="R2645" s="34"/>
    </row>
    <row r="2646" spans="1:18" ht="15.75" customHeight="1" x14ac:dyDescent="0.3">
      <c r="A2646" s="22"/>
      <c r="B2646" s="27" t="s">
        <v>30</v>
      </c>
      <c r="C2646" s="27">
        <v>1197831</v>
      </c>
      <c r="D2646" s="28">
        <v>44458</v>
      </c>
      <c r="E2646" s="27" t="s">
        <v>31</v>
      </c>
      <c r="F2646" s="27" t="s">
        <v>103</v>
      </c>
      <c r="G2646" s="27" t="s">
        <v>104</v>
      </c>
      <c r="H2646" s="27" t="s">
        <v>24</v>
      </c>
      <c r="I2646" s="29">
        <v>0.5</v>
      </c>
      <c r="J2646" s="30">
        <v>6500</v>
      </c>
      <c r="K2646" s="31">
        <f t="shared" si="20"/>
        <v>3250</v>
      </c>
      <c r="L2646" s="31">
        <f t="shared" si="21"/>
        <v>1300</v>
      </c>
      <c r="M2646" s="32">
        <v>0.4</v>
      </c>
      <c r="O2646" s="37"/>
      <c r="P2646" s="35"/>
      <c r="Q2646" s="33"/>
      <c r="R2646" s="34"/>
    </row>
    <row r="2647" spans="1:18" ht="15.75" customHeight="1" x14ac:dyDescent="0.3">
      <c r="A2647" s="22"/>
      <c r="B2647" s="27" t="s">
        <v>30</v>
      </c>
      <c r="C2647" s="27">
        <v>1197831</v>
      </c>
      <c r="D2647" s="28">
        <v>44458</v>
      </c>
      <c r="E2647" s="27" t="s">
        <v>31</v>
      </c>
      <c r="F2647" s="27" t="s">
        <v>103</v>
      </c>
      <c r="G2647" s="27" t="s">
        <v>104</v>
      </c>
      <c r="H2647" s="27" t="s">
        <v>25</v>
      </c>
      <c r="I2647" s="29">
        <v>0.40000000000000013</v>
      </c>
      <c r="J2647" s="30">
        <v>4500</v>
      </c>
      <c r="K2647" s="31">
        <f t="shared" si="20"/>
        <v>1800.0000000000007</v>
      </c>
      <c r="L2647" s="31">
        <f t="shared" si="21"/>
        <v>630.00000000000023</v>
      </c>
      <c r="M2647" s="32">
        <v>0.35</v>
      </c>
      <c r="O2647" s="37"/>
      <c r="P2647" s="35"/>
      <c r="Q2647" s="33"/>
      <c r="R2647" s="34"/>
    </row>
    <row r="2648" spans="1:18" ht="15.75" customHeight="1" x14ac:dyDescent="0.3">
      <c r="A2648" s="22"/>
      <c r="B2648" s="27" t="s">
        <v>30</v>
      </c>
      <c r="C2648" s="27">
        <v>1197831</v>
      </c>
      <c r="D2648" s="28">
        <v>44458</v>
      </c>
      <c r="E2648" s="27" t="s">
        <v>31</v>
      </c>
      <c r="F2648" s="27" t="s">
        <v>103</v>
      </c>
      <c r="G2648" s="27" t="s">
        <v>104</v>
      </c>
      <c r="H2648" s="27" t="s">
        <v>26</v>
      </c>
      <c r="I2648" s="29">
        <v>0.15000000000000008</v>
      </c>
      <c r="J2648" s="30">
        <v>3500</v>
      </c>
      <c r="K2648" s="31">
        <f t="shared" si="20"/>
        <v>525.00000000000023</v>
      </c>
      <c r="L2648" s="31">
        <f t="shared" si="21"/>
        <v>210.00000000000011</v>
      </c>
      <c r="M2648" s="32">
        <v>0.4</v>
      </c>
      <c r="O2648" s="37"/>
      <c r="P2648" s="35"/>
      <c r="Q2648" s="33"/>
      <c r="R2648" s="34"/>
    </row>
    <row r="2649" spans="1:18" ht="15.75" customHeight="1" x14ac:dyDescent="0.3">
      <c r="A2649" s="22"/>
      <c r="B2649" s="27" t="s">
        <v>30</v>
      </c>
      <c r="C2649" s="27">
        <v>1197831</v>
      </c>
      <c r="D2649" s="28">
        <v>44458</v>
      </c>
      <c r="E2649" s="27" t="s">
        <v>31</v>
      </c>
      <c r="F2649" s="27" t="s">
        <v>103</v>
      </c>
      <c r="G2649" s="27" t="s">
        <v>104</v>
      </c>
      <c r="H2649" s="27" t="s">
        <v>27</v>
      </c>
      <c r="I2649" s="29">
        <v>0.15000000000000008</v>
      </c>
      <c r="J2649" s="30">
        <v>3250</v>
      </c>
      <c r="K2649" s="31">
        <f t="shared" si="20"/>
        <v>487.50000000000023</v>
      </c>
      <c r="L2649" s="31">
        <f t="shared" si="21"/>
        <v>195.00000000000011</v>
      </c>
      <c r="M2649" s="32">
        <v>0.4</v>
      </c>
      <c r="O2649" s="37"/>
      <c r="P2649" s="35"/>
      <c r="Q2649" s="33"/>
      <c r="R2649" s="34"/>
    </row>
    <row r="2650" spans="1:18" ht="15.75" customHeight="1" x14ac:dyDescent="0.3">
      <c r="A2650" s="22"/>
      <c r="B2650" s="27" t="s">
        <v>30</v>
      </c>
      <c r="C2650" s="27">
        <v>1197831</v>
      </c>
      <c r="D2650" s="28">
        <v>44458</v>
      </c>
      <c r="E2650" s="27" t="s">
        <v>31</v>
      </c>
      <c r="F2650" s="27" t="s">
        <v>103</v>
      </c>
      <c r="G2650" s="27" t="s">
        <v>104</v>
      </c>
      <c r="H2650" s="27" t="s">
        <v>28</v>
      </c>
      <c r="I2650" s="29">
        <v>0.25000000000000006</v>
      </c>
      <c r="J2650" s="30">
        <v>3250</v>
      </c>
      <c r="K2650" s="31">
        <f t="shared" si="20"/>
        <v>812.50000000000023</v>
      </c>
      <c r="L2650" s="31">
        <f t="shared" si="21"/>
        <v>284.37500000000006</v>
      </c>
      <c r="M2650" s="32">
        <v>0.35</v>
      </c>
      <c r="O2650" s="37"/>
      <c r="P2650" s="35"/>
      <c r="Q2650" s="33"/>
      <c r="R2650" s="34"/>
    </row>
    <row r="2651" spans="1:18" ht="15.75" customHeight="1" x14ac:dyDescent="0.3">
      <c r="A2651" s="22"/>
      <c r="B2651" s="27" t="s">
        <v>30</v>
      </c>
      <c r="C2651" s="27">
        <v>1197831</v>
      </c>
      <c r="D2651" s="28">
        <v>44458</v>
      </c>
      <c r="E2651" s="27" t="s">
        <v>31</v>
      </c>
      <c r="F2651" s="27" t="s">
        <v>103</v>
      </c>
      <c r="G2651" s="27" t="s">
        <v>104</v>
      </c>
      <c r="H2651" s="27" t="s">
        <v>29</v>
      </c>
      <c r="I2651" s="29">
        <v>0.3000000000000001</v>
      </c>
      <c r="J2651" s="30">
        <v>4250</v>
      </c>
      <c r="K2651" s="31">
        <f t="shared" si="20"/>
        <v>1275.0000000000005</v>
      </c>
      <c r="L2651" s="31">
        <f t="shared" si="21"/>
        <v>510.00000000000023</v>
      </c>
      <c r="M2651" s="32">
        <v>0.4</v>
      </c>
      <c r="O2651" s="37"/>
      <c r="P2651" s="35"/>
      <c r="Q2651" s="33"/>
      <c r="R2651" s="34"/>
    </row>
    <row r="2652" spans="1:18" ht="15.75" customHeight="1" x14ac:dyDescent="0.3">
      <c r="A2652" s="22"/>
      <c r="B2652" s="27" t="s">
        <v>30</v>
      </c>
      <c r="C2652" s="27">
        <v>1197831</v>
      </c>
      <c r="D2652" s="28">
        <v>44490</v>
      </c>
      <c r="E2652" s="27" t="s">
        <v>31</v>
      </c>
      <c r="F2652" s="27" t="s">
        <v>103</v>
      </c>
      <c r="G2652" s="27" t="s">
        <v>104</v>
      </c>
      <c r="H2652" s="27" t="s">
        <v>24</v>
      </c>
      <c r="I2652" s="29">
        <v>0.3000000000000001</v>
      </c>
      <c r="J2652" s="30">
        <v>6000</v>
      </c>
      <c r="K2652" s="31">
        <f t="shared" si="20"/>
        <v>1800.0000000000007</v>
      </c>
      <c r="L2652" s="31">
        <f t="shared" si="21"/>
        <v>720.00000000000034</v>
      </c>
      <c r="M2652" s="32">
        <v>0.4</v>
      </c>
      <c r="O2652" s="37"/>
      <c r="P2652" s="35"/>
      <c r="Q2652" s="33"/>
      <c r="R2652" s="34"/>
    </row>
    <row r="2653" spans="1:18" ht="15.75" customHeight="1" x14ac:dyDescent="0.3">
      <c r="A2653" s="22"/>
      <c r="B2653" s="27" t="s">
        <v>30</v>
      </c>
      <c r="C2653" s="27">
        <v>1197831</v>
      </c>
      <c r="D2653" s="28">
        <v>44490</v>
      </c>
      <c r="E2653" s="27" t="s">
        <v>31</v>
      </c>
      <c r="F2653" s="27" t="s">
        <v>103</v>
      </c>
      <c r="G2653" s="27" t="s">
        <v>104</v>
      </c>
      <c r="H2653" s="27" t="s">
        <v>25</v>
      </c>
      <c r="I2653" s="29">
        <v>0.20000000000000012</v>
      </c>
      <c r="J2653" s="30">
        <v>4250</v>
      </c>
      <c r="K2653" s="31">
        <f t="shared" si="20"/>
        <v>850.00000000000057</v>
      </c>
      <c r="L2653" s="31">
        <f t="shared" si="21"/>
        <v>297.50000000000017</v>
      </c>
      <c r="M2653" s="32">
        <v>0.35</v>
      </c>
      <c r="O2653" s="37"/>
      <c r="P2653" s="35"/>
      <c r="Q2653" s="33"/>
      <c r="R2653" s="34"/>
    </row>
    <row r="2654" spans="1:18" ht="15.75" customHeight="1" x14ac:dyDescent="0.3">
      <c r="A2654" s="22"/>
      <c r="B2654" s="27" t="s">
        <v>30</v>
      </c>
      <c r="C2654" s="27">
        <v>1197831</v>
      </c>
      <c r="D2654" s="28">
        <v>44490</v>
      </c>
      <c r="E2654" s="27" t="s">
        <v>31</v>
      </c>
      <c r="F2654" s="27" t="s">
        <v>103</v>
      </c>
      <c r="G2654" s="27" t="s">
        <v>104</v>
      </c>
      <c r="H2654" s="27" t="s">
        <v>26</v>
      </c>
      <c r="I2654" s="29">
        <v>0.20000000000000012</v>
      </c>
      <c r="J2654" s="30">
        <v>3000</v>
      </c>
      <c r="K2654" s="31">
        <f t="shared" si="20"/>
        <v>600.00000000000034</v>
      </c>
      <c r="L2654" s="31">
        <f t="shared" si="21"/>
        <v>240.00000000000014</v>
      </c>
      <c r="M2654" s="32">
        <v>0.4</v>
      </c>
      <c r="O2654" s="37"/>
      <c r="P2654" s="35"/>
      <c r="Q2654" s="33"/>
      <c r="R2654" s="34"/>
    </row>
    <row r="2655" spans="1:18" ht="15.75" customHeight="1" x14ac:dyDescent="0.3">
      <c r="A2655" s="22"/>
      <c r="B2655" s="27" t="s">
        <v>30</v>
      </c>
      <c r="C2655" s="27">
        <v>1197831</v>
      </c>
      <c r="D2655" s="28">
        <v>44490</v>
      </c>
      <c r="E2655" s="27" t="s">
        <v>31</v>
      </c>
      <c r="F2655" s="27" t="s">
        <v>103</v>
      </c>
      <c r="G2655" s="27" t="s">
        <v>104</v>
      </c>
      <c r="H2655" s="27" t="s">
        <v>27</v>
      </c>
      <c r="I2655" s="29">
        <v>0.20000000000000012</v>
      </c>
      <c r="J2655" s="30">
        <v>2750</v>
      </c>
      <c r="K2655" s="31">
        <f t="shared" si="20"/>
        <v>550.00000000000034</v>
      </c>
      <c r="L2655" s="31">
        <f t="shared" si="21"/>
        <v>220.00000000000014</v>
      </c>
      <c r="M2655" s="32">
        <v>0.4</v>
      </c>
      <c r="O2655" s="37"/>
      <c r="P2655" s="35"/>
      <c r="Q2655" s="33"/>
      <c r="R2655" s="34"/>
    </row>
    <row r="2656" spans="1:18" ht="15.75" customHeight="1" x14ac:dyDescent="0.3">
      <c r="A2656" s="22"/>
      <c r="B2656" s="27" t="s">
        <v>30</v>
      </c>
      <c r="C2656" s="27">
        <v>1197831</v>
      </c>
      <c r="D2656" s="28">
        <v>44490</v>
      </c>
      <c r="E2656" s="27" t="s">
        <v>31</v>
      </c>
      <c r="F2656" s="27" t="s">
        <v>103</v>
      </c>
      <c r="G2656" s="27" t="s">
        <v>104</v>
      </c>
      <c r="H2656" s="27" t="s">
        <v>28</v>
      </c>
      <c r="I2656" s="29">
        <v>0.3000000000000001</v>
      </c>
      <c r="J2656" s="30">
        <v>2750</v>
      </c>
      <c r="K2656" s="31">
        <f t="shared" si="20"/>
        <v>825.00000000000023</v>
      </c>
      <c r="L2656" s="31">
        <f t="shared" si="21"/>
        <v>288.75000000000006</v>
      </c>
      <c r="M2656" s="32">
        <v>0.35</v>
      </c>
      <c r="O2656" s="37"/>
      <c r="P2656" s="35"/>
      <c r="Q2656" s="33"/>
      <c r="R2656" s="34"/>
    </row>
    <row r="2657" spans="1:18" ht="15.75" customHeight="1" x14ac:dyDescent="0.3">
      <c r="A2657" s="22"/>
      <c r="B2657" s="27" t="s">
        <v>30</v>
      </c>
      <c r="C2657" s="27">
        <v>1197831</v>
      </c>
      <c r="D2657" s="28">
        <v>44490</v>
      </c>
      <c r="E2657" s="27" t="s">
        <v>31</v>
      </c>
      <c r="F2657" s="27" t="s">
        <v>103</v>
      </c>
      <c r="G2657" s="27" t="s">
        <v>104</v>
      </c>
      <c r="H2657" s="27" t="s">
        <v>29</v>
      </c>
      <c r="I2657" s="29">
        <v>0.30000000000000004</v>
      </c>
      <c r="J2657" s="30">
        <v>4000</v>
      </c>
      <c r="K2657" s="31">
        <f t="shared" si="20"/>
        <v>1200.0000000000002</v>
      </c>
      <c r="L2657" s="31">
        <f t="shared" si="21"/>
        <v>480.00000000000011</v>
      </c>
      <c r="M2657" s="32">
        <v>0.4</v>
      </c>
      <c r="O2657" s="37"/>
      <c r="P2657" s="35"/>
      <c r="Q2657" s="33"/>
      <c r="R2657" s="34"/>
    </row>
    <row r="2658" spans="1:18" ht="15.75" customHeight="1" x14ac:dyDescent="0.3">
      <c r="A2658" s="22"/>
      <c r="B2658" s="27" t="s">
        <v>30</v>
      </c>
      <c r="C2658" s="27">
        <v>1197831</v>
      </c>
      <c r="D2658" s="28">
        <v>44520</v>
      </c>
      <c r="E2658" s="27" t="s">
        <v>31</v>
      </c>
      <c r="F2658" s="27" t="s">
        <v>103</v>
      </c>
      <c r="G2658" s="27" t="s">
        <v>104</v>
      </c>
      <c r="H2658" s="27" t="s">
        <v>24</v>
      </c>
      <c r="I2658" s="29">
        <v>0.25000000000000011</v>
      </c>
      <c r="J2658" s="30">
        <v>5500</v>
      </c>
      <c r="K2658" s="31">
        <f t="shared" si="20"/>
        <v>1375.0000000000007</v>
      </c>
      <c r="L2658" s="31">
        <f t="shared" si="21"/>
        <v>550.00000000000034</v>
      </c>
      <c r="M2658" s="32">
        <v>0.4</v>
      </c>
      <c r="O2658" s="37"/>
      <c r="P2658" s="35"/>
      <c r="Q2658" s="33"/>
      <c r="R2658" s="34"/>
    </row>
    <row r="2659" spans="1:18" ht="15.75" customHeight="1" x14ac:dyDescent="0.3">
      <c r="A2659" s="22"/>
      <c r="B2659" s="27" t="s">
        <v>30</v>
      </c>
      <c r="C2659" s="27">
        <v>1197831</v>
      </c>
      <c r="D2659" s="28">
        <v>44520</v>
      </c>
      <c r="E2659" s="27" t="s">
        <v>31</v>
      </c>
      <c r="F2659" s="27" t="s">
        <v>103</v>
      </c>
      <c r="G2659" s="27" t="s">
        <v>104</v>
      </c>
      <c r="H2659" s="27" t="s">
        <v>25</v>
      </c>
      <c r="I2659" s="29">
        <v>0.15000000000000013</v>
      </c>
      <c r="J2659" s="30">
        <v>3750</v>
      </c>
      <c r="K2659" s="31">
        <f t="shared" si="20"/>
        <v>562.50000000000045</v>
      </c>
      <c r="L2659" s="31">
        <f t="shared" si="21"/>
        <v>196.87500000000014</v>
      </c>
      <c r="M2659" s="32">
        <v>0.35</v>
      </c>
      <c r="O2659" s="37"/>
      <c r="P2659" s="35"/>
      <c r="Q2659" s="33"/>
      <c r="R2659" s="34"/>
    </row>
    <row r="2660" spans="1:18" ht="15.75" customHeight="1" x14ac:dyDescent="0.3">
      <c r="A2660" s="22"/>
      <c r="B2660" s="27" t="s">
        <v>30</v>
      </c>
      <c r="C2660" s="27">
        <v>1197831</v>
      </c>
      <c r="D2660" s="28">
        <v>44520</v>
      </c>
      <c r="E2660" s="27" t="s">
        <v>31</v>
      </c>
      <c r="F2660" s="27" t="s">
        <v>103</v>
      </c>
      <c r="G2660" s="27" t="s">
        <v>104</v>
      </c>
      <c r="H2660" s="27" t="s">
        <v>26</v>
      </c>
      <c r="I2660" s="29">
        <v>0.25000000000000017</v>
      </c>
      <c r="J2660" s="30">
        <v>3200</v>
      </c>
      <c r="K2660" s="31">
        <f t="shared" si="20"/>
        <v>800.00000000000057</v>
      </c>
      <c r="L2660" s="31">
        <f t="shared" si="21"/>
        <v>320.00000000000023</v>
      </c>
      <c r="M2660" s="32">
        <v>0.4</v>
      </c>
      <c r="O2660" s="37"/>
      <c r="P2660" s="35"/>
      <c r="Q2660" s="33"/>
      <c r="R2660" s="34"/>
    </row>
    <row r="2661" spans="1:18" ht="15.75" customHeight="1" x14ac:dyDescent="0.3">
      <c r="A2661" s="22"/>
      <c r="B2661" s="27" t="s">
        <v>30</v>
      </c>
      <c r="C2661" s="27">
        <v>1197831</v>
      </c>
      <c r="D2661" s="28">
        <v>44520</v>
      </c>
      <c r="E2661" s="27" t="s">
        <v>31</v>
      </c>
      <c r="F2661" s="27" t="s">
        <v>103</v>
      </c>
      <c r="G2661" s="27" t="s">
        <v>104</v>
      </c>
      <c r="H2661" s="27" t="s">
        <v>27</v>
      </c>
      <c r="I2661" s="29">
        <v>0.55000000000000016</v>
      </c>
      <c r="J2661" s="30">
        <v>3750</v>
      </c>
      <c r="K2661" s="31">
        <f t="shared" si="20"/>
        <v>2062.5000000000005</v>
      </c>
      <c r="L2661" s="31">
        <f t="shared" si="21"/>
        <v>825.00000000000023</v>
      </c>
      <c r="M2661" s="32">
        <v>0.4</v>
      </c>
      <c r="O2661" s="37"/>
      <c r="P2661" s="35"/>
      <c r="Q2661" s="33"/>
      <c r="R2661" s="34"/>
    </row>
    <row r="2662" spans="1:18" ht="15.75" customHeight="1" x14ac:dyDescent="0.3">
      <c r="A2662" s="22"/>
      <c r="B2662" s="27" t="s">
        <v>30</v>
      </c>
      <c r="C2662" s="27">
        <v>1197831</v>
      </c>
      <c r="D2662" s="28">
        <v>44520</v>
      </c>
      <c r="E2662" s="27" t="s">
        <v>31</v>
      </c>
      <c r="F2662" s="27" t="s">
        <v>103</v>
      </c>
      <c r="G2662" s="27" t="s">
        <v>104</v>
      </c>
      <c r="H2662" s="27" t="s">
        <v>28</v>
      </c>
      <c r="I2662" s="29">
        <v>0.75000000000000011</v>
      </c>
      <c r="J2662" s="30">
        <v>3500</v>
      </c>
      <c r="K2662" s="31">
        <f t="shared" si="20"/>
        <v>2625.0000000000005</v>
      </c>
      <c r="L2662" s="31">
        <f t="shared" si="21"/>
        <v>918.75000000000011</v>
      </c>
      <c r="M2662" s="32">
        <v>0.35</v>
      </c>
      <c r="O2662" s="37"/>
      <c r="P2662" s="35"/>
      <c r="Q2662" s="33"/>
      <c r="R2662" s="34"/>
    </row>
    <row r="2663" spans="1:18" ht="15.75" customHeight="1" x14ac:dyDescent="0.3">
      <c r="A2663" s="22"/>
      <c r="B2663" s="27" t="s">
        <v>30</v>
      </c>
      <c r="C2663" s="27">
        <v>1197831</v>
      </c>
      <c r="D2663" s="28">
        <v>44520</v>
      </c>
      <c r="E2663" s="27" t="s">
        <v>31</v>
      </c>
      <c r="F2663" s="27" t="s">
        <v>103</v>
      </c>
      <c r="G2663" s="27" t="s">
        <v>104</v>
      </c>
      <c r="H2663" s="27" t="s">
        <v>29</v>
      </c>
      <c r="I2663" s="29">
        <v>0.75</v>
      </c>
      <c r="J2663" s="30">
        <v>4500</v>
      </c>
      <c r="K2663" s="31">
        <f t="shared" si="20"/>
        <v>3375</v>
      </c>
      <c r="L2663" s="31">
        <f t="shared" si="21"/>
        <v>1350</v>
      </c>
      <c r="M2663" s="32">
        <v>0.4</v>
      </c>
      <c r="O2663" s="37"/>
      <c r="P2663" s="35"/>
      <c r="Q2663" s="33"/>
      <c r="R2663" s="34"/>
    </row>
    <row r="2664" spans="1:18" ht="15.75" customHeight="1" x14ac:dyDescent="0.3">
      <c r="A2664" s="22"/>
      <c r="B2664" s="27" t="s">
        <v>30</v>
      </c>
      <c r="C2664" s="27">
        <v>1197831</v>
      </c>
      <c r="D2664" s="28">
        <v>44549</v>
      </c>
      <c r="E2664" s="27" t="s">
        <v>31</v>
      </c>
      <c r="F2664" s="27" t="s">
        <v>103</v>
      </c>
      <c r="G2664" s="27" t="s">
        <v>104</v>
      </c>
      <c r="H2664" s="27" t="s">
        <v>24</v>
      </c>
      <c r="I2664" s="29">
        <v>0.70000000000000007</v>
      </c>
      <c r="J2664" s="30">
        <v>7000</v>
      </c>
      <c r="K2664" s="31">
        <f t="shared" si="20"/>
        <v>4900.0000000000009</v>
      </c>
      <c r="L2664" s="31">
        <f t="shared" si="21"/>
        <v>1960.0000000000005</v>
      </c>
      <c r="M2664" s="32">
        <v>0.4</v>
      </c>
      <c r="O2664" s="37"/>
      <c r="P2664" s="35"/>
      <c r="Q2664" s="33"/>
      <c r="R2664" s="34"/>
    </row>
    <row r="2665" spans="1:18" ht="15.75" customHeight="1" x14ac:dyDescent="0.3">
      <c r="A2665" s="22"/>
      <c r="B2665" s="27" t="s">
        <v>30</v>
      </c>
      <c r="C2665" s="27">
        <v>1197831</v>
      </c>
      <c r="D2665" s="28">
        <v>44549</v>
      </c>
      <c r="E2665" s="27" t="s">
        <v>31</v>
      </c>
      <c r="F2665" s="27" t="s">
        <v>103</v>
      </c>
      <c r="G2665" s="27" t="s">
        <v>104</v>
      </c>
      <c r="H2665" s="27" t="s">
        <v>25</v>
      </c>
      <c r="I2665" s="29">
        <v>0.60000000000000009</v>
      </c>
      <c r="J2665" s="30">
        <v>5000</v>
      </c>
      <c r="K2665" s="31">
        <f t="shared" si="20"/>
        <v>3000.0000000000005</v>
      </c>
      <c r="L2665" s="31">
        <f t="shared" si="21"/>
        <v>1050</v>
      </c>
      <c r="M2665" s="32">
        <v>0.35</v>
      </c>
      <c r="O2665" s="37"/>
      <c r="P2665" s="35"/>
      <c r="Q2665" s="33"/>
      <c r="R2665" s="34"/>
    </row>
    <row r="2666" spans="1:18" ht="15.75" customHeight="1" x14ac:dyDescent="0.3">
      <c r="A2666" s="22"/>
      <c r="B2666" s="27" t="s">
        <v>30</v>
      </c>
      <c r="C2666" s="27">
        <v>1197831</v>
      </c>
      <c r="D2666" s="28">
        <v>44549</v>
      </c>
      <c r="E2666" s="27" t="s">
        <v>31</v>
      </c>
      <c r="F2666" s="27" t="s">
        <v>103</v>
      </c>
      <c r="G2666" s="27" t="s">
        <v>104</v>
      </c>
      <c r="H2666" s="27" t="s">
        <v>26</v>
      </c>
      <c r="I2666" s="29">
        <v>0.60000000000000009</v>
      </c>
      <c r="J2666" s="30">
        <v>4500</v>
      </c>
      <c r="K2666" s="31">
        <f t="shared" si="20"/>
        <v>2700.0000000000005</v>
      </c>
      <c r="L2666" s="31">
        <f t="shared" si="21"/>
        <v>1080.0000000000002</v>
      </c>
      <c r="M2666" s="32">
        <v>0.4</v>
      </c>
      <c r="O2666" s="37"/>
      <c r="P2666" s="35"/>
      <c r="Q2666" s="33"/>
      <c r="R2666" s="34"/>
    </row>
    <row r="2667" spans="1:18" ht="15.75" customHeight="1" x14ac:dyDescent="0.3">
      <c r="A2667" s="22"/>
      <c r="B2667" s="27" t="s">
        <v>30</v>
      </c>
      <c r="C2667" s="27">
        <v>1197831</v>
      </c>
      <c r="D2667" s="28">
        <v>44549</v>
      </c>
      <c r="E2667" s="27" t="s">
        <v>31</v>
      </c>
      <c r="F2667" s="27" t="s">
        <v>103</v>
      </c>
      <c r="G2667" s="27" t="s">
        <v>104</v>
      </c>
      <c r="H2667" s="27" t="s">
        <v>27</v>
      </c>
      <c r="I2667" s="29">
        <v>0.60000000000000009</v>
      </c>
      <c r="J2667" s="30">
        <v>4000</v>
      </c>
      <c r="K2667" s="31">
        <f t="shared" si="20"/>
        <v>2400.0000000000005</v>
      </c>
      <c r="L2667" s="31">
        <f t="shared" si="21"/>
        <v>960.00000000000023</v>
      </c>
      <c r="M2667" s="32">
        <v>0.4</v>
      </c>
      <c r="O2667" s="37"/>
      <c r="P2667" s="35"/>
      <c r="Q2667" s="33"/>
      <c r="R2667" s="34"/>
    </row>
    <row r="2668" spans="1:18" ht="15.75" customHeight="1" x14ac:dyDescent="0.3">
      <c r="A2668" s="22"/>
      <c r="B2668" s="27" t="s">
        <v>30</v>
      </c>
      <c r="C2668" s="27">
        <v>1197831</v>
      </c>
      <c r="D2668" s="28">
        <v>44549</v>
      </c>
      <c r="E2668" s="27" t="s">
        <v>31</v>
      </c>
      <c r="F2668" s="27" t="s">
        <v>103</v>
      </c>
      <c r="G2668" s="27" t="s">
        <v>104</v>
      </c>
      <c r="H2668" s="27" t="s">
        <v>28</v>
      </c>
      <c r="I2668" s="29">
        <v>0.70000000000000007</v>
      </c>
      <c r="J2668" s="30">
        <v>4000</v>
      </c>
      <c r="K2668" s="31">
        <f t="shared" si="20"/>
        <v>2800.0000000000005</v>
      </c>
      <c r="L2668" s="31">
        <f t="shared" si="21"/>
        <v>980.00000000000011</v>
      </c>
      <c r="M2668" s="32">
        <v>0.35</v>
      </c>
      <c r="O2668" s="37"/>
      <c r="P2668" s="35"/>
      <c r="Q2668" s="33"/>
      <c r="R2668" s="34"/>
    </row>
    <row r="2669" spans="1:18" ht="15.75" customHeight="1" x14ac:dyDescent="0.3">
      <c r="A2669" s="22"/>
      <c r="B2669" s="27" t="s">
        <v>30</v>
      </c>
      <c r="C2669" s="27">
        <v>1197831</v>
      </c>
      <c r="D2669" s="28">
        <v>44549</v>
      </c>
      <c r="E2669" s="27" t="s">
        <v>31</v>
      </c>
      <c r="F2669" s="27" t="s">
        <v>103</v>
      </c>
      <c r="G2669" s="27" t="s">
        <v>104</v>
      </c>
      <c r="H2669" s="27" t="s">
        <v>29</v>
      </c>
      <c r="I2669" s="29">
        <v>0.75</v>
      </c>
      <c r="J2669" s="30">
        <v>5000</v>
      </c>
      <c r="K2669" s="31">
        <f t="shared" si="20"/>
        <v>3750</v>
      </c>
      <c r="L2669" s="31">
        <f t="shared" si="21"/>
        <v>1500</v>
      </c>
      <c r="M2669" s="32">
        <v>0.4</v>
      </c>
      <c r="O2669" s="37"/>
      <c r="P2669" s="35"/>
      <c r="Q2669" s="33"/>
      <c r="R2669" s="34"/>
    </row>
    <row r="2670" spans="1:18" ht="15.75" customHeight="1" x14ac:dyDescent="0.3">
      <c r="A2670" s="22" t="s">
        <v>46</v>
      </c>
      <c r="B2670" s="27" t="s">
        <v>30</v>
      </c>
      <c r="C2670" s="27">
        <v>1197831</v>
      </c>
      <c r="D2670" s="28">
        <v>44219</v>
      </c>
      <c r="E2670" s="27" t="s">
        <v>31</v>
      </c>
      <c r="F2670" s="27" t="s">
        <v>105</v>
      </c>
      <c r="G2670" s="27" t="s">
        <v>106</v>
      </c>
      <c r="H2670" s="27" t="s">
        <v>24</v>
      </c>
      <c r="I2670" s="29">
        <v>0.25000000000000006</v>
      </c>
      <c r="J2670" s="30">
        <v>5750</v>
      </c>
      <c r="K2670" s="31">
        <f t="shared" si="20"/>
        <v>1437.5000000000002</v>
      </c>
      <c r="L2670" s="31">
        <f t="shared" si="21"/>
        <v>575.00000000000011</v>
      </c>
      <c r="M2670" s="32">
        <v>0.4</v>
      </c>
      <c r="O2670" s="37"/>
      <c r="P2670" s="35"/>
      <c r="Q2670" s="33"/>
      <c r="R2670" s="34"/>
    </row>
    <row r="2671" spans="1:18" ht="15.75" customHeight="1" x14ac:dyDescent="0.3">
      <c r="A2671" s="22"/>
      <c r="B2671" s="27" t="s">
        <v>30</v>
      </c>
      <c r="C2671" s="27">
        <v>1197831</v>
      </c>
      <c r="D2671" s="28">
        <v>44219</v>
      </c>
      <c r="E2671" s="27" t="s">
        <v>31</v>
      </c>
      <c r="F2671" s="27" t="s">
        <v>105</v>
      </c>
      <c r="G2671" s="27" t="s">
        <v>106</v>
      </c>
      <c r="H2671" s="27" t="s">
        <v>25</v>
      </c>
      <c r="I2671" s="29">
        <v>0.25000000000000006</v>
      </c>
      <c r="J2671" s="30">
        <v>3750</v>
      </c>
      <c r="K2671" s="31">
        <f t="shared" si="20"/>
        <v>937.50000000000023</v>
      </c>
      <c r="L2671" s="31">
        <f t="shared" si="21"/>
        <v>328.12500000000006</v>
      </c>
      <c r="M2671" s="32">
        <v>0.35</v>
      </c>
      <c r="O2671" s="37"/>
      <c r="P2671" s="35"/>
      <c r="Q2671" s="33"/>
      <c r="R2671" s="34"/>
    </row>
    <row r="2672" spans="1:18" ht="15.75" customHeight="1" x14ac:dyDescent="0.3">
      <c r="A2672" s="22"/>
      <c r="B2672" s="27" t="s">
        <v>30</v>
      </c>
      <c r="C2672" s="27">
        <v>1197831</v>
      </c>
      <c r="D2672" s="28">
        <v>44219</v>
      </c>
      <c r="E2672" s="27" t="s">
        <v>31</v>
      </c>
      <c r="F2672" s="27" t="s">
        <v>105</v>
      </c>
      <c r="G2672" s="27" t="s">
        <v>106</v>
      </c>
      <c r="H2672" s="27" t="s">
        <v>26</v>
      </c>
      <c r="I2672" s="29">
        <v>0.15000000000000008</v>
      </c>
      <c r="J2672" s="30">
        <v>3750</v>
      </c>
      <c r="K2672" s="31">
        <f t="shared" si="20"/>
        <v>562.50000000000034</v>
      </c>
      <c r="L2672" s="31">
        <f t="shared" si="21"/>
        <v>225.00000000000014</v>
      </c>
      <c r="M2672" s="32">
        <v>0.4</v>
      </c>
      <c r="O2672" s="37"/>
      <c r="P2672" s="35"/>
      <c r="Q2672" s="33"/>
      <c r="R2672" s="34"/>
    </row>
    <row r="2673" spans="1:18" ht="15.75" customHeight="1" x14ac:dyDescent="0.3">
      <c r="A2673" s="22"/>
      <c r="B2673" s="27" t="s">
        <v>30</v>
      </c>
      <c r="C2673" s="27">
        <v>1197831</v>
      </c>
      <c r="D2673" s="28">
        <v>44219</v>
      </c>
      <c r="E2673" s="27" t="s">
        <v>31</v>
      </c>
      <c r="F2673" s="27" t="s">
        <v>105</v>
      </c>
      <c r="G2673" s="27" t="s">
        <v>106</v>
      </c>
      <c r="H2673" s="27" t="s">
        <v>27</v>
      </c>
      <c r="I2673" s="29">
        <v>0.2</v>
      </c>
      <c r="J2673" s="30">
        <v>2250</v>
      </c>
      <c r="K2673" s="31">
        <f t="shared" si="20"/>
        <v>450</v>
      </c>
      <c r="L2673" s="31">
        <f t="shared" si="21"/>
        <v>180</v>
      </c>
      <c r="M2673" s="32">
        <v>0.4</v>
      </c>
      <c r="O2673" s="37"/>
      <c r="P2673" s="35"/>
      <c r="Q2673" s="33"/>
      <c r="R2673" s="34"/>
    </row>
    <row r="2674" spans="1:18" ht="15.75" customHeight="1" x14ac:dyDescent="0.3">
      <c r="A2674" s="22"/>
      <c r="B2674" s="27" t="s">
        <v>30</v>
      </c>
      <c r="C2674" s="27">
        <v>1197831</v>
      </c>
      <c r="D2674" s="28">
        <v>44219</v>
      </c>
      <c r="E2674" s="27" t="s">
        <v>31</v>
      </c>
      <c r="F2674" s="27" t="s">
        <v>105</v>
      </c>
      <c r="G2674" s="27" t="s">
        <v>106</v>
      </c>
      <c r="H2674" s="27" t="s">
        <v>28</v>
      </c>
      <c r="I2674" s="29">
        <v>0.35000000000000003</v>
      </c>
      <c r="J2674" s="30">
        <v>2750</v>
      </c>
      <c r="K2674" s="31">
        <f t="shared" si="20"/>
        <v>962.50000000000011</v>
      </c>
      <c r="L2674" s="31">
        <f t="shared" si="21"/>
        <v>336.875</v>
      </c>
      <c r="M2674" s="32">
        <v>0.35</v>
      </c>
      <c r="O2674" s="37"/>
      <c r="P2674" s="35"/>
      <c r="Q2674" s="33"/>
      <c r="R2674" s="34"/>
    </row>
    <row r="2675" spans="1:18" ht="15.75" customHeight="1" x14ac:dyDescent="0.3">
      <c r="A2675" s="22"/>
      <c r="B2675" s="27" t="s">
        <v>30</v>
      </c>
      <c r="C2675" s="27">
        <v>1197831</v>
      </c>
      <c r="D2675" s="28">
        <v>44219</v>
      </c>
      <c r="E2675" s="27" t="s">
        <v>31</v>
      </c>
      <c r="F2675" s="27" t="s">
        <v>105</v>
      </c>
      <c r="G2675" s="27" t="s">
        <v>106</v>
      </c>
      <c r="H2675" s="27" t="s">
        <v>29</v>
      </c>
      <c r="I2675" s="29">
        <v>0.25000000000000006</v>
      </c>
      <c r="J2675" s="30">
        <v>3750</v>
      </c>
      <c r="K2675" s="31">
        <f t="shared" si="20"/>
        <v>937.50000000000023</v>
      </c>
      <c r="L2675" s="31">
        <f t="shared" si="21"/>
        <v>375.00000000000011</v>
      </c>
      <c r="M2675" s="32">
        <v>0.4</v>
      </c>
      <c r="O2675" s="37"/>
      <c r="P2675" s="35"/>
      <c r="Q2675" s="33"/>
      <c r="R2675" s="34"/>
    </row>
    <row r="2676" spans="1:18" ht="15.75" customHeight="1" x14ac:dyDescent="0.3">
      <c r="A2676" s="22"/>
      <c r="B2676" s="27" t="s">
        <v>30</v>
      </c>
      <c r="C2676" s="27">
        <v>1197831</v>
      </c>
      <c r="D2676" s="28">
        <v>44248</v>
      </c>
      <c r="E2676" s="27" t="s">
        <v>31</v>
      </c>
      <c r="F2676" s="27" t="s">
        <v>105</v>
      </c>
      <c r="G2676" s="27" t="s">
        <v>106</v>
      </c>
      <c r="H2676" s="27" t="s">
        <v>24</v>
      </c>
      <c r="I2676" s="29">
        <v>0.25000000000000006</v>
      </c>
      <c r="J2676" s="30">
        <v>6250</v>
      </c>
      <c r="K2676" s="31">
        <f t="shared" si="20"/>
        <v>1562.5000000000005</v>
      </c>
      <c r="L2676" s="31">
        <f t="shared" si="21"/>
        <v>625.00000000000023</v>
      </c>
      <c r="M2676" s="32">
        <v>0.4</v>
      </c>
      <c r="O2676" s="37"/>
      <c r="P2676" s="35"/>
      <c r="Q2676" s="33"/>
      <c r="R2676" s="34"/>
    </row>
    <row r="2677" spans="1:18" ht="15.75" customHeight="1" x14ac:dyDescent="0.3">
      <c r="A2677" s="22"/>
      <c r="B2677" s="27" t="s">
        <v>30</v>
      </c>
      <c r="C2677" s="27">
        <v>1197831</v>
      </c>
      <c r="D2677" s="28">
        <v>44248</v>
      </c>
      <c r="E2677" s="27" t="s">
        <v>31</v>
      </c>
      <c r="F2677" s="27" t="s">
        <v>105</v>
      </c>
      <c r="G2677" s="27" t="s">
        <v>106</v>
      </c>
      <c r="H2677" s="27" t="s">
        <v>25</v>
      </c>
      <c r="I2677" s="29">
        <v>0.25000000000000006</v>
      </c>
      <c r="J2677" s="30">
        <v>2750</v>
      </c>
      <c r="K2677" s="31">
        <f t="shared" si="20"/>
        <v>687.50000000000011</v>
      </c>
      <c r="L2677" s="31">
        <f t="shared" si="21"/>
        <v>240.62500000000003</v>
      </c>
      <c r="M2677" s="32">
        <v>0.35</v>
      </c>
      <c r="O2677" s="37"/>
      <c r="P2677" s="35"/>
      <c r="Q2677" s="33"/>
      <c r="R2677" s="34"/>
    </row>
    <row r="2678" spans="1:18" ht="15.75" customHeight="1" x14ac:dyDescent="0.3">
      <c r="A2678" s="22"/>
      <c r="B2678" s="27" t="s">
        <v>30</v>
      </c>
      <c r="C2678" s="27">
        <v>1197831</v>
      </c>
      <c r="D2678" s="28">
        <v>44248</v>
      </c>
      <c r="E2678" s="27" t="s">
        <v>31</v>
      </c>
      <c r="F2678" s="27" t="s">
        <v>105</v>
      </c>
      <c r="G2678" s="27" t="s">
        <v>106</v>
      </c>
      <c r="H2678" s="27" t="s">
        <v>26</v>
      </c>
      <c r="I2678" s="29">
        <v>0.15000000000000008</v>
      </c>
      <c r="J2678" s="30">
        <v>3250</v>
      </c>
      <c r="K2678" s="31">
        <f t="shared" si="20"/>
        <v>487.50000000000023</v>
      </c>
      <c r="L2678" s="31">
        <f t="shared" si="21"/>
        <v>195.00000000000011</v>
      </c>
      <c r="M2678" s="32">
        <v>0.4</v>
      </c>
      <c r="O2678" s="37"/>
      <c r="P2678" s="35"/>
      <c r="Q2678" s="33"/>
      <c r="R2678" s="34"/>
    </row>
    <row r="2679" spans="1:18" ht="15.75" customHeight="1" x14ac:dyDescent="0.3">
      <c r="A2679" s="22"/>
      <c r="B2679" s="27" t="s">
        <v>30</v>
      </c>
      <c r="C2679" s="27">
        <v>1197831</v>
      </c>
      <c r="D2679" s="28">
        <v>44248</v>
      </c>
      <c r="E2679" s="27" t="s">
        <v>31</v>
      </c>
      <c r="F2679" s="27" t="s">
        <v>105</v>
      </c>
      <c r="G2679" s="27" t="s">
        <v>106</v>
      </c>
      <c r="H2679" s="27" t="s">
        <v>27</v>
      </c>
      <c r="I2679" s="29">
        <v>0.2</v>
      </c>
      <c r="J2679" s="30">
        <v>1750</v>
      </c>
      <c r="K2679" s="31">
        <f t="shared" si="20"/>
        <v>350</v>
      </c>
      <c r="L2679" s="31">
        <f t="shared" si="21"/>
        <v>140</v>
      </c>
      <c r="M2679" s="32">
        <v>0.4</v>
      </c>
      <c r="O2679" s="37"/>
      <c r="P2679" s="35"/>
      <c r="Q2679" s="33"/>
      <c r="R2679" s="34"/>
    </row>
    <row r="2680" spans="1:18" ht="15.75" customHeight="1" x14ac:dyDescent="0.3">
      <c r="A2680" s="22"/>
      <c r="B2680" s="27" t="s">
        <v>30</v>
      </c>
      <c r="C2680" s="27">
        <v>1197831</v>
      </c>
      <c r="D2680" s="28">
        <v>44248</v>
      </c>
      <c r="E2680" s="27" t="s">
        <v>31</v>
      </c>
      <c r="F2680" s="27" t="s">
        <v>105</v>
      </c>
      <c r="G2680" s="27" t="s">
        <v>106</v>
      </c>
      <c r="H2680" s="27" t="s">
        <v>28</v>
      </c>
      <c r="I2680" s="29">
        <v>0.35000000000000003</v>
      </c>
      <c r="J2680" s="30">
        <v>2500</v>
      </c>
      <c r="K2680" s="31">
        <f t="shared" si="20"/>
        <v>875.00000000000011</v>
      </c>
      <c r="L2680" s="31">
        <f t="shared" si="21"/>
        <v>306.25</v>
      </c>
      <c r="M2680" s="32">
        <v>0.35</v>
      </c>
      <c r="O2680" s="37"/>
      <c r="P2680" s="35"/>
      <c r="Q2680" s="33"/>
      <c r="R2680" s="34"/>
    </row>
    <row r="2681" spans="1:18" ht="15.75" customHeight="1" x14ac:dyDescent="0.3">
      <c r="A2681" s="22"/>
      <c r="B2681" s="27" t="s">
        <v>30</v>
      </c>
      <c r="C2681" s="27">
        <v>1197831</v>
      </c>
      <c r="D2681" s="28">
        <v>44248</v>
      </c>
      <c r="E2681" s="27" t="s">
        <v>31</v>
      </c>
      <c r="F2681" s="27" t="s">
        <v>105</v>
      </c>
      <c r="G2681" s="27" t="s">
        <v>106</v>
      </c>
      <c r="H2681" s="27" t="s">
        <v>29</v>
      </c>
      <c r="I2681" s="29">
        <v>0.2</v>
      </c>
      <c r="J2681" s="30">
        <v>3500</v>
      </c>
      <c r="K2681" s="31">
        <f t="shared" si="20"/>
        <v>700</v>
      </c>
      <c r="L2681" s="31">
        <f t="shared" si="21"/>
        <v>280</v>
      </c>
      <c r="M2681" s="32">
        <v>0.4</v>
      </c>
      <c r="O2681" s="37"/>
      <c r="P2681" s="35"/>
      <c r="Q2681" s="33"/>
      <c r="R2681" s="34"/>
    </row>
    <row r="2682" spans="1:18" ht="15.75" customHeight="1" x14ac:dyDescent="0.3">
      <c r="A2682" s="22"/>
      <c r="B2682" s="27" t="s">
        <v>30</v>
      </c>
      <c r="C2682" s="27">
        <v>1197831</v>
      </c>
      <c r="D2682" s="28">
        <v>44274</v>
      </c>
      <c r="E2682" s="27" t="s">
        <v>31</v>
      </c>
      <c r="F2682" s="27" t="s">
        <v>105</v>
      </c>
      <c r="G2682" s="27" t="s">
        <v>106</v>
      </c>
      <c r="H2682" s="27" t="s">
        <v>24</v>
      </c>
      <c r="I2682" s="29">
        <v>0.2</v>
      </c>
      <c r="J2682" s="30">
        <v>5700</v>
      </c>
      <c r="K2682" s="31">
        <f t="shared" si="20"/>
        <v>1140</v>
      </c>
      <c r="L2682" s="31">
        <f t="shared" si="21"/>
        <v>456</v>
      </c>
      <c r="M2682" s="32">
        <v>0.4</v>
      </c>
      <c r="O2682" s="37"/>
      <c r="P2682" s="35"/>
      <c r="Q2682" s="33"/>
      <c r="R2682" s="34"/>
    </row>
    <row r="2683" spans="1:18" ht="15.75" customHeight="1" x14ac:dyDescent="0.3">
      <c r="A2683" s="22"/>
      <c r="B2683" s="27" t="s">
        <v>30</v>
      </c>
      <c r="C2683" s="27">
        <v>1197831</v>
      </c>
      <c r="D2683" s="28">
        <v>44274</v>
      </c>
      <c r="E2683" s="27" t="s">
        <v>31</v>
      </c>
      <c r="F2683" s="27" t="s">
        <v>105</v>
      </c>
      <c r="G2683" s="27" t="s">
        <v>106</v>
      </c>
      <c r="H2683" s="27" t="s">
        <v>25</v>
      </c>
      <c r="I2683" s="29">
        <v>0.2</v>
      </c>
      <c r="J2683" s="30">
        <v>2500</v>
      </c>
      <c r="K2683" s="31">
        <f t="shared" si="20"/>
        <v>500</v>
      </c>
      <c r="L2683" s="31">
        <f t="shared" si="21"/>
        <v>175</v>
      </c>
      <c r="M2683" s="32">
        <v>0.35</v>
      </c>
      <c r="O2683" s="37"/>
      <c r="P2683" s="35"/>
      <c r="Q2683" s="33"/>
      <c r="R2683" s="34"/>
    </row>
    <row r="2684" spans="1:18" ht="15.75" customHeight="1" x14ac:dyDescent="0.3">
      <c r="A2684" s="22"/>
      <c r="B2684" s="27" t="s">
        <v>30</v>
      </c>
      <c r="C2684" s="27">
        <v>1197831</v>
      </c>
      <c r="D2684" s="28">
        <v>44274</v>
      </c>
      <c r="E2684" s="27" t="s">
        <v>31</v>
      </c>
      <c r="F2684" s="27" t="s">
        <v>105</v>
      </c>
      <c r="G2684" s="27" t="s">
        <v>106</v>
      </c>
      <c r="H2684" s="27" t="s">
        <v>26</v>
      </c>
      <c r="I2684" s="29">
        <v>0.10000000000000002</v>
      </c>
      <c r="J2684" s="30">
        <v>2750</v>
      </c>
      <c r="K2684" s="31">
        <f t="shared" si="20"/>
        <v>275.00000000000006</v>
      </c>
      <c r="L2684" s="31">
        <f t="shared" si="21"/>
        <v>110.00000000000003</v>
      </c>
      <c r="M2684" s="32">
        <v>0.4</v>
      </c>
      <c r="O2684" s="37"/>
      <c r="P2684" s="35"/>
      <c r="Q2684" s="33"/>
      <c r="R2684" s="34"/>
    </row>
    <row r="2685" spans="1:18" ht="15.75" customHeight="1" x14ac:dyDescent="0.3">
      <c r="A2685" s="22"/>
      <c r="B2685" s="27" t="s">
        <v>30</v>
      </c>
      <c r="C2685" s="27">
        <v>1197831</v>
      </c>
      <c r="D2685" s="28">
        <v>44274</v>
      </c>
      <c r="E2685" s="27" t="s">
        <v>31</v>
      </c>
      <c r="F2685" s="27" t="s">
        <v>105</v>
      </c>
      <c r="G2685" s="27" t="s">
        <v>106</v>
      </c>
      <c r="H2685" s="27" t="s">
        <v>27</v>
      </c>
      <c r="I2685" s="29">
        <v>0.19999999999999996</v>
      </c>
      <c r="J2685" s="30">
        <v>1250</v>
      </c>
      <c r="K2685" s="31">
        <f t="shared" si="20"/>
        <v>249.99999999999994</v>
      </c>
      <c r="L2685" s="31">
        <f t="shared" si="21"/>
        <v>99.999999999999986</v>
      </c>
      <c r="M2685" s="32">
        <v>0.4</v>
      </c>
      <c r="O2685" s="37"/>
      <c r="P2685" s="35"/>
      <c r="Q2685" s="33"/>
      <c r="R2685" s="34"/>
    </row>
    <row r="2686" spans="1:18" ht="15.75" customHeight="1" x14ac:dyDescent="0.3">
      <c r="A2686" s="22"/>
      <c r="B2686" s="27" t="s">
        <v>30</v>
      </c>
      <c r="C2686" s="27">
        <v>1197831</v>
      </c>
      <c r="D2686" s="28">
        <v>44274</v>
      </c>
      <c r="E2686" s="27" t="s">
        <v>31</v>
      </c>
      <c r="F2686" s="27" t="s">
        <v>105</v>
      </c>
      <c r="G2686" s="27" t="s">
        <v>106</v>
      </c>
      <c r="H2686" s="27" t="s">
        <v>28</v>
      </c>
      <c r="I2686" s="29">
        <v>0.35000000000000009</v>
      </c>
      <c r="J2686" s="30">
        <v>1750</v>
      </c>
      <c r="K2686" s="31">
        <f t="shared" si="20"/>
        <v>612.50000000000011</v>
      </c>
      <c r="L2686" s="31">
        <f t="shared" si="21"/>
        <v>214.37500000000003</v>
      </c>
      <c r="M2686" s="32">
        <v>0.35</v>
      </c>
      <c r="O2686" s="37"/>
      <c r="P2686" s="35"/>
      <c r="Q2686" s="33"/>
      <c r="R2686" s="34"/>
    </row>
    <row r="2687" spans="1:18" ht="15.75" customHeight="1" x14ac:dyDescent="0.3">
      <c r="A2687" s="22"/>
      <c r="B2687" s="27" t="s">
        <v>30</v>
      </c>
      <c r="C2687" s="27">
        <v>1197831</v>
      </c>
      <c r="D2687" s="28">
        <v>44274</v>
      </c>
      <c r="E2687" s="27" t="s">
        <v>31</v>
      </c>
      <c r="F2687" s="27" t="s">
        <v>105</v>
      </c>
      <c r="G2687" s="27" t="s">
        <v>106</v>
      </c>
      <c r="H2687" s="27" t="s">
        <v>29</v>
      </c>
      <c r="I2687" s="29">
        <v>0.25</v>
      </c>
      <c r="J2687" s="30">
        <v>2750</v>
      </c>
      <c r="K2687" s="31">
        <f t="shared" si="20"/>
        <v>687.5</v>
      </c>
      <c r="L2687" s="31">
        <f t="shared" si="21"/>
        <v>275</v>
      </c>
      <c r="M2687" s="32">
        <v>0.4</v>
      </c>
      <c r="O2687" s="37"/>
      <c r="P2687" s="35"/>
      <c r="Q2687" s="33"/>
      <c r="R2687" s="34"/>
    </row>
    <row r="2688" spans="1:18" ht="15.75" customHeight="1" x14ac:dyDescent="0.3">
      <c r="A2688" s="22"/>
      <c r="B2688" s="27" t="s">
        <v>30</v>
      </c>
      <c r="C2688" s="27">
        <v>1197831</v>
      </c>
      <c r="D2688" s="28">
        <v>44306</v>
      </c>
      <c r="E2688" s="27" t="s">
        <v>31</v>
      </c>
      <c r="F2688" s="27" t="s">
        <v>105</v>
      </c>
      <c r="G2688" s="27" t="s">
        <v>106</v>
      </c>
      <c r="H2688" s="27" t="s">
        <v>24</v>
      </c>
      <c r="I2688" s="29">
        <v>0.25</v>
      </c>
      <c r="J2688" s="30">
        <v>5250</v>
      </c>
      <c r="K2688" s="31">
        <f t="shared" si="20"/>
        <v>1312.5</v>
      </c>
      <c r="L2688" s="31">
        <f t="shared" si="21"/>
        <v>525</v>
      </c>
      <c r="M2688" s="32">
        <v>0.4</v>
      </c>
      <c r="O2688" s="37"/>
      <c r="P2688" s="35"/>
      <c r="Q2688" s="33"/>
      <c r="R2688" s="34"/>
    </row>
    <row r="2689" spans="1:18" ht="15.75" customHeight="1" x14ac:dyDescent="0.3">
      <c r="A2689" s="22"/>
      <c r="B2689" s="27" t="s">
        <v>30</v>
      </c>
      <c r="C2689" s="27">
        <v>1197831</v>
      </c>
      <c r="D2689" s="28">
        <v>44306</v>
      </c>
      <c r="E2689" s="27" t="s">
        <v>31</v>
      </c>
      <c r="F2689" s="27" t="s">
        <v>105</v>
      </c>
      <c r="G2689" s="27" t="s">
        <v>106</v>
      </c>
      <c r="H2689" s="27" t="s">
        <v>25</v>
      </c>
      <c r="I2689" s="29">
        <v>0.25</v>
      </c>
      <c r="J2689" s="30">
        <v>2250</v>
      </c>
      <c r="K2689" s="31">
        <f t="shared" si="20"/>
        <v>562.5</v>
      </c>
      <c r="L2689" s="31">
        <f t="shared" si="21"/>
        <v>196.875</v>
      </c>
      <c r="M2689" s="32">
        <v>0.35</v>
      </c>
      <c r="O2689" s="37"/>
      <c r="P2689" s="35"/>
      <c r="Q2689" s="33"/>
      <c r="R2689" s="34"/>
    </row>
    <row r="2690" spans="1:18" ht="15.75" customHeight="1" x14ac:dyDescent="0.3">
      <c r="A2690" s="22"/>
      <c r="B2690" s="27" t="s">
        <v>30</v>
      </c>
      <c r="C2690" s="27">
        <v>1197831</v>
      </c>
      <c r="D2690" s="28">
        <v>44306</v>
      </c>
      <c r="E2690" s="27" t="s">
        <v>31</v>
      </c>
      <c r="F2690" s="27" t="s">
        <v>105</v>
      </c>
      <c r="G2690" s="27" t="s">
        <v>106</v>
      </c>
      <c r="H2690" s="27" t="s">
        <v>26</v>
      </c>
      <c r="I2690" s="29">
        <v>0.15000000000000002</v>
      </c>
      <c r="J2690" s="30">
        <v>2250</v>
      </c>
      <c r="K2690" s="31">
        <f t="shared" si="20"/>
        <v>337.50000000000006</v>
      </c>
      <c r="L2690" s="31">
        <f t="shared" si="21"/>
        <v>135.00000000000003</v>
      </c>
      <c r="M2690" s="32">
        <v>0.4</v>
      </c>
      <c r="O2690" s="37"/>
      <c r="P2690" s="35"/>
      <c r="Q2690" s="33"/>
      <c r="R2690" s="34"/>
    </row>
    <row r="2691" spans="1:18" ht="15.75" customHeight="1" x14ac:dyDescent="0.3">
      <c r="A2691" s="22"/>
      <c r="B2691" s="27" t="s">
        <v>30</v>
      </c>
      <c r="C2691" s="27">
        <v>1197831</v>
      </c>
      <c r="D2691" s="28">
        <v>44306</v>
      </c>
      <c r="E2691" s="27" t="s">
        <v>31</v>
      </c>
      <c r="F2691" s="27" t="s">
        <v>105</v>
      </c>
      <c r="G2691" s="27" t="s">
        <v>106</v>
      </c>
      <c r="H2691" s="27" t="s">
        <v>27</v>
      </c>
      <c r="I2691" s="29">
        <v>0.19999999999999996</v>
      </c>
      <c r="J2691" s="30">
        <v>1500</v>
      </c>
      <c r="K2691" s="31">
        <f t="shared" si="20"/>
        <v>299.99999999999994</v>
      </c>
      <c r="L2691" s="31">
        <f t="shared" si="21"/>
        <v>119.99999999999999</v>
      </c>
      <c r="M2691" s="32">
        <v>0.4</v>
      </c>
      <c r="O2691" s="37"/>
      <c r="P2691" s="35"/>
      <c r="Q2691" s="33"/>
      <c r="R2691" s="34"/>
    </row>
    <row r="2692" spans="1:18" ht="15.75" customHeight="1" x14ac:dyDescent="0.3">
      <c r="A2692" s="22"/>
      <c r="B2692" s="27" t="s">
        <v>30</v>
      </c>
      <c r="C2692" s="27">
        <v>1197831</v>
      </c>
      <c r="D2692" s="28">
        <v>44306</v>
      </c>
      <c r="E2692" s="27" t="s">
        <v>31</v>
      </c>
      <c r="F2692" s="27" t="s">
        <v>105</v>
      </c>
      <c r="G2692" s="27" t="s">
        <v>106</v>
      </c>
      <c r="H2692" s="27" t="s">
        <v>28</v>
      </c>
      <c r="I2692" s="29">
        <v>0.4</v>
      </c>
      <c r="J2692" s="30">
        <v>1750</v>
      </c>
      <c r="K2692" s="31">
        <f t="shared" si="20"/>
        <v>700</v>
      </c>
      <c r="L2692" s="31">
        <f t="shared" si="21"/>
        <v>244.99999999999997</v>
      </c>
      <c r="M2692" s="32">
        <v>0.35</v>
      </c>
      <c r="O2692" s="37"/>
      <c r="P2692" s="35"/>
      <c r="Q2692" s="33"/>
      <c r="R2692" s="34"/>
    </row>
    <row r="2693" spans="1:18" ht="15.75" customHeight="1" x14ac:dyDescent="0.3">
      <c r="A2693" s="22"/>
      <c r="B2693" s="27" t="s">
        <v>30</v>
      </c>
      <c r="C2693" s="27">
        <v>1197831</v>
      </c>
      <c r="D2693" s="28">
        <v>44306</v>
      </c>
      <c r="E2693" s="27" t="s">
        <v>31</v>
      </c>
      <c r="F2693" s="27" t="s">
        <v>105</v>
      </c>
      <c r="G2693" s="27" t="s">
        <v>106</v>
      </c>
      <c r="H2693" s="27" t="s">
        <v>29</v>
      </c>
      <c r="I2693" s="29">
        <v>0.30000000000000004</v>
      </c>
      <c r="J2693" s="30">
        <v>3250</v>
      </c>
      <c r="K2693" s="31">
        <f t="shared" si="20"/>
        <v>975.00000000000011</v>
      </c>
      <c r="L2693" s="31">
        <f t="shared" si="21"/>
        <v>390.00000000000006</v>
      </c>
      <c r="M2693" s="32">
        <v>0.4</v>
      </c>
      <c r="O2693" s="37"/>
      <c r="P2693" s="35"/>
      <c r="Q2693" s="33"/>
      <c r="R2693" s="34"/>
    </row>
    <row r="2694" spans="1:18" ht="15.75" customHeight="1" x14ac:dyDescent="0.3">
      <c r="A2694" s="22"/>
      <c r="B2694" s="27" t="s">
        <v>30</v>
      </c>
      <c r="C2694" s="27">
        <v>1197831</v>
      </c>
      <c r="D2694" s="28">
        <v>44335</v>
      </c>
      <c r="E2694" s="27" t="s">
        <v>31</v>
      </c>
      <c r="F2694" s="27" t="s">
        <v>105</v>
      </c>
      <c r="G2694" s="27" t="s">
        <v>106</v>
      </c>
      <c r="H2694" s="27" t="s">
        <v>24</v>
      </c>
      <c r="I2694" s="29">
        <v>0.4</v>
      </c>
      <c r="J2694" s="30">
        <v>5950</v>
      </c>
      <c r="K2694" s="31">
        <f t="shared" si="20"/>
        <v>2380</v>
      </c>
      <c r="L2694" s="31">
        <f t="shared" si="21"/>
        <v>952</v>
      </c>
      <c r="M2694" s="32">
        <v>0.4</v>
      </c>
      <c r="O2694" s="37"/>
      <c r="P2694" s="35"/>
      <c r="Q2694" s="33"/>
      <c r="R2694" s="34"/>
    </row>
    <row r="2695" spans="1:18" ht="15.75" customHeight="1" x14ac:dyDescent="0.3">
      <c r="A2695" s="22"/>
      <c r="B2695" s="27" t="s">
        <v>30</v>
      </c>
      <c r="C2695" s="27">
        <v>1197831</v>
      </c>
      <c r="D2695" s="28">
        <v>44335</v>
      </c>
      <c r="E2695" s="27" t="s">
        <v>31</v>
      </c>
      <c r="F2695" s="27" t="s">
        <v>105</v>
      </c>
      <c r="G2695" s="27" t="s">
        <v>106</v>
      </c>
      <c r="H2695" s="27" t="s">
        <v>25</v>
      </c>
      <c r="I2695" s="29">
        <v>0.4</v>
      </c>
      <c r="J2695" s="30">
        <v>3000</v>
      </c>
      <c r="K2695" s="31">
        <f t="shared" si="20"/>
        <v>1200</v>
      </c>
      <c r="L2695" s="31">
        <f t="shared" si="21"/>
        <v>420</v>
      </c>
      <c r="M2695" s="32">
        <v>0.35</v>
      </c>
      <c r="O2695" s="37"/>
      <c r="P2695" s="35"/>
      <c r="Q2695" s="33"/>
      <c r="R2695" s="34"/>
    </row>
    <row r="2696" spans="1:18" ht="15.75" customHeight="1" x14ac:dyDescent="0.3">
      <c r="A2696" s="22"/>
      <c r="B2696" s="27" t="s">
        <v>30</v>
      </c>
      <c r="C2696" s="27">
        <v>1197831</v>
      </c>
      <c r="D2696" s="28">
        <v>44335</v>
      </c>
      <c r="E2696" s="27" t="s">
        <v>31</v>
      </c>
      <c r="F2696" s="27" t="s">
        <v>105</v>
      </c>
      <c r="G2696" s="27" t="s">
        <v>106</v>
      </c>
      <c r="H2696" s="27" t="s">
        <v>26</v>
      </c>
      <c r="I2696" s="29">
        <v>0.35000000000000003</v>
      </c>
      <c r="J2696" s="30">
        <v>2750</v>
      </c>
      <c r="K2696" s="31">
        <f t="shared" si="20"/>
        <v>962.50000000000011</v>
      </c>
      <c r="L2696" s="31">
        <f t="shared" si="21"/>
        <v>385.00000000000006</v>
      </c>
      <c r="M2696" s="32">
        <v>0.4</v>
      </c>
      <c r="O2696" s="37"/>
      <c r="P2696" s="35"/>
      <c r="Q2696" s="33"/>
      <c r="R2696" s="34"/>
    </row>
    <row r="2697" spans="1:18" ht="15.75" customHeight="1" x14ac:dyDescent="0.3">
      <c r="A2697" s="22"/>
      <c r="B2697" s="27" t="s">
        <v>30</v>
      </c>
      <c r="C2697" s="27">
        <v>1197831</v>
      </c>
      <c r="D2697" s="28">
        <v>44335</v>
      </c>
      <c r="E2697" s="27" t="s">
        <v>31</v>
      </c>
      <c r="F2697" s="27" t="s">
        <v>105</v>
      </c>
      <c r="G2697" s="27" t="s">
        <v>106</v>
      </c>
      <c r="H2697" s="27" t="s">
        <v>27</v>
      </c>
      <c r="I2697" s="29">
        <v>0.35000000000000003</v>
      </c>
      <c r="J2697" s="30">
        <v>2250</v>
      </c>
      <c r="K2697" s="31">
        <f t="shared" si="20"/>
        <v>787.50000000000011</v>
      </c>
      <c r="L2697" s="31">
        <f t="shared" si="21"/>
        <v>315.00000000000006</v>
      </c>
      <c r="M2697" s="32">
        <v>0.4</v>
      </c>
      <c r="O2697" s="37"/>
      <c r="P2697" s="35"/>
      <c r="Q2697" s="33"/>
      <c r="R2697" s="34"/>
    </row>
    <row r="2698" spans="1:18" ht="15.75" customHeight="1" x14ac:dyDescent="0.3">
      <c r="A2698" s="22"/>
      <c r="B2698" s="27" t="s">
        <v>30</v>
      </c>
      <c r="C2698" s="27">
        <v>1197831</v>
      </c>
      <c r="D2698" s="28">
        <v>44335</v>
      </c>
      <c r="E2698" s="27" t="s">
        <v>31</v>
      </c>
      <c r="F2698" s="27" t="s">
        <v>105</v>
      </c>
      <c r="G2698" s="27" t="s">
        <v>106</v>
      </c>
      <c r="H2698" s="27" t="s">
        <v>28</v>
      </c>
      <c r="I2698" s="29">
        <v>0.44999999999999996</v>
      </c>
      <c r="J2698" s="30">
        <v>2500</v>
      </c>
      <c r="K2698" s="31">
        <f t="shared" si="20"/>
        <v>1125</v>
      </c>
      <c r="L2698" s="31">
        <f t="shared" si="21"/>
        <v>393.75</v>
      </c>
      <c r="M2698" s="32">
        <v>0.35</v>
      </c>
      <c r="O2698" s="37"/>
      <c r="P2698" s="35"/>
      <c r="Q2698" s="33"/>
      <c r="R2698" s="34"/>
    </row>
    <row r="2699" spans="1:18" ht="15.75" customHeight="1" x14ac:dyDescent="0.3">
      <c r="A2699" s="22"/>
      <c r="B2699" s="27" t="s">
        <v>30</v>
      </c>
      <c r="C2699" s="27">
        <v>1197831</v>
      </c>
      <c r="D2699" s="28">
        <v>44335</v>
      </c>
      <c r="E2699" s="27" t="s">
        <v>31</v>
      </c>
      <c r="F2699" s="27" t="s">
        <v>105</v>
      </c>
      <c r="G2699" s="27" t="s">
        <v>106</v>
      </c>
      <c r="H2699" s="27" t="s">
        <v>29</v>
      </c>
      <c r="I2699" s="29">
        <v>0.44999999999999996</v>
      </c>
      <c r="J2699" s="30">
        <v>3500</v>
      </c>
      <c r="K2699" s="31">
        <f t="shared" si="20"/>
        <v>1574.9999999999998</v>
      </c>
      <c r="L2699" s="31">
        <f t="shared" si="21"/>
        <v>630</v>
      </c>
      <c r="M2699" s="32">
        <v>0.4</v>
      </c>
      <c r="O2699" s="37"/>
      <c r="P2699" s="35"/>
      <c r="Q2699" s="33"/>
      <c r="R2699" s="34"/>
    </row>
    <row r="2700" spans="1:18" ht="15.75" customHeight="1" x14ac:dyDescent="0.3">
      <c r="A2700" s="22"/>
      <c r="B2700" s="27" t="s">
        <v>30</v>
      </c>
      <c r="C2700" s="27">
        <v>1197831</v>
      </c>
      <c r="D2700" s="28">
        <v>44368</v>
      </c>
      <c r="E2700" s="27" t="s">
        <v>31</v>
      </c>
      <c r="F2700" s="27" t="s">
        <v>105</v>
      </c>
      <c r="G2700" s="27" t="s">
        <v>106</v>
      </c>
      <c r="H2700" s="27" t="s">
        <v>24</v>
      </c>
      <c r="I2700" s="29">
        <v>0.39999999999999997</v>
      </c>
      <c r="J2700" s="30">
        <v>6000</v>
      </c>
      <c r="K2700" s="31">
        <f t="shared" si="20"/>
        <v>2400</v>
      </c>
      <c r="L2700" s="31">
        <f t="shared" si="21"/>
        <v>960</v>
      </c>
      <c r="M2700" s="32">
        <v>0.4</v>
      </c>
      <c r="O2700" s="37"/>
      <c r="P2700" s="35"/>
      <c r="Q2700" s="33"/>
      <c r="R2700" s="34"/>
    </row>
    <row r="2701" spans="1:18" ht="15.75" customHeight="1" x14ac:dyDescent="0.3">
      <c r="A2701" s="22"/>
      <c r="B2701" s="27" t="s">
        <v>30</v>
      </c>
      <c r="C2701" s="27">
        <v>1197831</v>
      </c>
      <c r="D2701" s="28">
        <v>44368</v>
      </c>
      <c r="E2701" s="27" t="s">
        <v>31</v>
      </c>
      <c r="F2701" s="27" t="s">
        <v>105</v>
      </c>
      <c r="G2701" s="27" t="s">
        <v>106</v>
      </c>
      <c r="H2701" s="27" t="s">
        <v>25</v>
      </c>
      <c r="I2701" s="29">
        <v>0.35000000000000003</v>
      </c>
      <c r="J2701" s="30">
        <v>3500</v>
      </c>
      <c r="K2701" s="31">
        <f t="shared" si="20"/>
        <v>1225.0000000000002</v>
      </c>
      <c r="L2701" s="31">
        <f t="shared" si="21"/>
        <v>428.75000000000006</v>
      </c>
      <c r="M2701" s="32">
        <v>0.35</v>
      </c>
      <c r="O2701" s="37"/>
      <c r="P2701" s="35"/>
      <c r="Q2701" s="33"/>
      <c r="R2701" s="34"/>
    </row>
    <row r="2702" spans="1:18" ht="15.75" customHeight="1" x14ac:dyDescent="0.3">
      <c r="A2702" s="22"/>
      <c r="B2702" s="27" t="s">
        <v>30</v>
      </c>
      <c r="C2702" s="27">
        <v>1197831</v>
      </c>
      <c r="D2702" s="28">
        <v>44368</v>
      </c>
      <c r="E2702" s="27" t="s">
        <v>31</v>
      </c>
      <c r="F2702" s="27" t="s">
        <v>105</v>
      </c>
      <c r="G2702" s="27" t="s">
        <v>106</v>
      </c>
      <c r="H2702" s="27" t="s">
        <v>26</v>
      </c>
      <c r="I2702" s="29">
        <v>0.4</v>
      </c>
      <c r="J2702" s="30">
        <v>3250</v>
      </c>
      <c r="K2702" s="31">
        <f t="shared" si="20"/>
        <v>1300</v>
      </c>
      <c r="L2702" s="31">
        <f t="shared" si="21"/>
        <v>520</v>
      </c>
      <c r="M2702" s="32">
        <v>0.4</v>
      </c>
      <c r="O2702" s="37"/>
      <c r="P2702" s="35"/>
      <c r="Q2702" s="33"/>
      <c r="R2702" s="34"/>
    </row>
    <row r="2703" spans="1:18" ht="15.75" customHeight="1" x14ac:dyDescent="0.3">
      <c r="A2703" s="22"/>
      <c r="B2703" s="27" t="s">
        <v>30</v>
      </c>
      <c r="C2703" s="27">
        <v>1197831</v>
      </c>
      <c r="D2703" s="28">
        <v>44368</v>
      </c>
      <c r="E2703" s="27" t="s">
        <v>31</v>
      </c>
      <c r="F2703" s="27" t="s">
        <v>105</v>
      </c>
      <c r="G2703" s="27" t="s">
        <v>106</v>
      </c>
      <c r="H2703" s="27" t="s">
        <v>27</v>
      </c>
      <c r="I2703" s="29">
        <v>0.4</v>
      </c>
      <c r="J2703" s="30">
        <v>3000</v>
      </c>
      <c r="K2703" s="31">
        <f t="shared" si="20"/>
        <v>1200</v>
      </c>
      <c r="L2703" s="31">
        <f t="shared" si="21"/>
        <v>480</v>
      </c>
      <c r="M2703" s="32">
        <v>0.4</v>
      </c>
      <c r="O2703" s="37"/>
      <c r="P2703" s="35"/>
      <c r="Q2703" s="33"/>
      <c r="R2703" s="34"/>
    </row>
    <row r="2704" spans="1:18" ht="15.75" customHeight="1" x14ac:dyDescent="0.3">
      <c r="A2704" s="22"/>
      <c r="B2704" s="27" t="s">
        <v>30</v>
      </c>
      <c r="C2704" s="27">
        <v>1197831</v>
      </c>
      <c r="D2704" s="28">
        <v>44368</v>
      </c>
      <c r="E2704" s="27" t="s">
        <v>31</v>
      </c>
      <c r="F2704" s="27" t="s">
        <v>105</v>
      </c>
      <c r="G2704" s="27" t="s">
        <v>106</v>
      </c>
      <c r="H2704" s="27" t="s">
        <v>28</v>
      </c>
      <c r="I2704" s="29">
        <v>0.54999999999999993</v>
      </c>
      <c r="J2704" s="30">
        <v>3000</v>
      </c>
      <c r="K2704" s="31">
        <f t="shared" si="20"/>
        <v>1649.9999999999998</v>
      </c>
      <c r="L2704" s="31">
        <f t="shared" si="21"/>
        <v>577.49999999999989</v>
      </c>
      <c r="M2704" s="32">
        <v>0.35</v>
      </c>
      <c r="O2704" s="37"/>
      <c r="P2704" s="35"/>
      <c r="Q2704" s="33"/>
      <c r="R2704" s="34"/>
    </row>
    <row r="2705" spans="1:18" ht="15.75" customHeight="1" x14ac:dyDescent="0.3">
      <c r="A2705" s="22"/>
      <c r="B2705" s="27" t="s">
        <v>30</v>
      </c>
      <c r="C2705" s="27">
        <v>1197831</v>
      </c>
      <c r="D2705" s="28">
        <v>44368</v>
      </c>
      <c r="E2705" s="27" t="s">
        <v>31</v>
      </c>
      <c r="F2705" s="27" t="s">
        <v>105</v>
      </c>
      <c r="G2705" s="27" t="s">
        <v>106</v>
      </c>
      <c r="H2705" s="27" t="s">
        <v>29</v>
      </c>
      <c r="I2705" s="29">
        <v>0.6</v>
      </c>
      <c r="J2705" s="30">
        <v>4750</v>
      </c>
      <c r="K2705" s="31">
        <f t="shared" si="20"/>
        <v>2850</v>
      </c>
      <c r="L2705" s="31">
        <f t="shared" si="21"/>
        <v>1140</v>
      </c>
      <c r="M2705" s="32">
        <v>0.4</v>
      </c>
      <c r="O2705" s="37"/>
      <c r="P2705" s="35"/>
      <c r="Q2705" s="33"/>
      <c r="R2705" s="34"/>
    </row>
    <row r="2706" spans="1:18" ht="15.75" customHeight="1" x14ac:dyDescent="0.3">
      <c r="A2706" s="22"/>
      <c r="B2706" s="27" t="s">
        <v>30</v>
      </c>
      <c r="C2706" s="27">
        <v>1197831</v>
      </c>
      <c r="D2706" s="28">
        <v>44396</v>
      </c>
      <c r="E2706" s="27" t="s">
        <v>31</v>
      </c>
      <c r="F2706" s="27" t="s">
        <v>105</v>
      </c>
      <c r="G2706" s="27" t="s">
        <v>106</v>
      </c>
      <c r="H2706" s="27" t="s">
        <v>24</v>
      </c>
      <c r="I2706" s="29">
        <v>0.54999999999999993</v>
      </c>
      <c r="J2706" s="30">
        <v>7000</v>
      </c>
      <c r="K2706" s="31">
        <f t="shared" si="20"/>
        <v>3849.9999999999995</v>
      </c>
      <c r="L2706" s="31">
        <f t="shared" si="21"/>
        <v>1540</v>
      </c>
      <c r="M2706" s="32">
        <v>0.4</v>
      </c>
      <c r="O2706" s="37"/>
      <c r="P2706" s="35"/>
      <c r="Q2706" s="33"/>
      <c r="R2706" s="34"/>
    </row>
    <row r="2707" spans="1:18" ht="15.75" customHeight="1" x14ac:dyDescent="0.3">
      <c r="A2707" s="22"/>
      <c r="B2707" s="27" t="s">
        <v>30</v>
      </c>
      <c r="C2707" s="27">
        <v>1197831</v>
      </c>
      <c r="D2707" s="28">
        <v>44396</v>
      </c>
      <c r="E2707" s="27" t="s">
        <v>31</v>
      </c>
      <c r="F2707" s="27" t="s">
        <v>105</v>
      </c>
      <c r="G2707" s="27" t="s">
        <v>106</v>
      </c>
      <c r="H2707" s="27" t="s">
        <v>25</v>
      </c>
      <c r="I2707" s="29">
        <v>0.5</v>
      </c>
      <c r="J2707" s="30">
        <v>4500</v>
      </c>
      <c r="K2707" s="31">
        <f t="shared" si="20"/>
        <v>2250</v>
      </c>
      <c r="L2707" s="31">
        <f t="shared" si="21"/>
        <v>787.5</v>
      </c>
      <c r="M2707" s="32">
        <v>0.35</v>
      </c>
      <c r="O2707" s="37"/>
      <c r="P2707" s="35"/>
      <c r="Q2707" s="33"/>
      <c r="R2707" s="34"/>
    </row>
    <row r="2708" spans="1:18" ht="15.75" customHeight="1" x14ac:dyDescent="0.3">
      <c r="A2708" s="22"/>
      <c r="B2708" s="27" t="s">
        <v>30</v>
      </c>
      <c r="C2708" s="27">
        <v>1197831</v>
      </c>
      <c r="D2708" s="28">
        <v>44396</v>
      </c>
      <c r="E2708" s="27" t="s">
        <v>31</v>
      </c>
      <c r="F2708" s="27" t="s">
        <v>105</v>
      </c>
      <c r="G2708" s="27" t="s">
        <v>106</v>
      </c>
      <c r="H2708" s="27" t="s">
        <v>26</v>
      </c>
      <c r="I2708" s="29">
        <v>0.45</v>
      </c>
      <c r="J2708" s="30">
        <v>3750</v>
      </c>
      <c r="K2708" s="31">
        <f t="shared" si="20"/>
        <v>1687.5</v>
      </c>
      <c r="L2708" s="31">
        <f t="shared" si="21"/>
        <v>675</v>
      </c>
      <c r="M2708" s="32">
        <v>0.4</v>
      </c>
      <c r="O2708" s="37"/>
      <c r="P2708" s="35"/>
      <c r="Q2708" s="33"/>
      <c r="R2708" s="34"/>
    </row>
    <row r="2709" spans="1:18" ht="15.75" customHeight="1" x14ac:dyDescent="0.3">
      <c r="A2709" s="22"/>
      <c r="B2709" s="27" t="s">
        <v>30</v>
      </c>
      <c r="C2709" s="27">
        <v>1197831</v>
      </c>
      <c r="D2709" s="28">
        <v>44396</v>
      </c>
      <c r="E2709" s="27" t="s">
        <v>31</v>
      </c>
      <c r="F2709" s="27" t="s">
        <v>105</v>
      </c>
      <c r="G2709" s="27" t="s">
        <v>106</v>
      </c>
      <c r="H2709" s="27" t="s">
        <v>27</v>
      </c>
      <c r="I2709" s="29">
        <v>0.45</v>
      </c>
      <c r="J2709" s="30">
        <v>3250</v>
      </c>
      <c r="K2709" s="31">
        <f t="shared" si="20"/>
        <v>1462.5</v>
      </c>
      <c r="L2709" s="31">
        <f t="shared" si="21"/>
        <v>585</v>
      </c>
      <c r="M2709" s="32">
        <v>0.4</v>
      </c>
      <c r="O2709" s="37"/>
      <c r="P2709" s="35"/>
      <c r="Q2709" s="33"/>
      <c r="R2709" s="34"/>
    </row>
    <row r="2710" spans="1:18" ht="15.75" customHeight="1" x14ac:dyDescent="0.3">
      <c r="A2710" s="22"/>
      <c r="B2710" s="27" t="s">
        <v>30</v>
      </c>
      <c r="C2710" s="27">
        <v>1197831</v>
      </c>
      <c r="D2710" s="28">
        <v>44396</v>
      </c>
      <c r="E2710" s="27" t="s">
        <v>31</v>
      </c>
      <c r="F2710" s="27" t="s">
        <v>105</v>
      </c>
      <c r="G2710" s="27" t="s">
        <v>106</v>
      </c>
      <c r="H2710" s="27" t="s">
        <v>28</v>
      </c>
      <c r="I2710" s="29">
        <v>0.6</v>
      </c>
      <c r="J2710" s="30">
        <v>3500</v>
      </c>
      <c r="K2710" s="31">
        <f t="shared" si="20"/>
        <v>2100</v>
      </c>
      <c r="L2710" s="31">
        <f t="shared" si="21"/>
        <v>735</v>
      </c>
      <c r="M2710" s="32">
        <v>0.35</v>
      </c>
      <c r="O2710" s="37"/>
      <c r="P2710" s="35"/>
      <c r="Q2710" s="33"/>
      <c r="R2710" s="34"/>
    </row>
    <row r="2711" spans="1:18" ht="15.75" customHeight="1" x14ac:dyDescent="0.3">
      <c r="A2711" s="22"/>
      <c r="B2711" s="27" t="s">
        <v>30</v>
      </c>
      <c r="C2711" s="27">
        <v>1197831</v>
      </c>
      <c r="D2711" s="28">
        <v>44396</v>
      </c>
      <c r="E2711" s="27" t="s">
        <v>31</v>
      </c>
      <c r="F2711" s="27" t="s">
        <v>105</v>
      </c>
      <c r="G2711" s="27" t="s">
        <v>106</v>
      </c>
      <c r="H2711" s="27" t="s">
        <v>29</v>
      </c>
      <c r="I2711" s="29">
        <v>0.65</v>
      </c>
      <c r="J2711" s="30">
        <v>5250</v>
      </c>
      <c r="K2711" s="31">
        <f t="shared" si="20"/>
        <v>3412.5</v>
      </c>
      <c r="L2711" s="31">
        <f t="shared" si="21"/>
        <v>1365</v>
      </c>
      <c r="M2711" s="32">
        <v>0.4</v>
      </c>
      <c r="O2711" s="37"/>
      <c r="P2711" s="35"/>
      <c r="Q2711" s="33"/>
      <c r="R2711" s="34"/>
    </row>
    <row r="2712" spans="1:18" ht="15.75" customHeight="1" x14ac:dyDescent="0.3">
      <c r="A2712" s="22"/>
      <c r="B2712" s="27" t="s">
        <v>30</v>
      </c>
      <c r="C2712" s="27">
        <v>1197831</v>
      </c>
      <c r="D2712" s="28">
        <v>44428</v>
      </c>
      <c r="E2712" s="27" t="s">
        <v>31</v>
      </c>
      <c r="F2712" s="27" t="s">
        <v>105</v>
      </c>
      <c r="G2712" s="27" t="s">
        <v>106</v>
      </c>
      <c r="H2712" s="27" t="s">
        <v>24</v>
      </c>
      <c r="I2712" s="29">
        <v>0.6</v>
      </c>
      <c r="J2712" s="30">
        <v>6750</v>
      </c>
      <c r="K2712" s="31">
        <f t="shared" si="20"/>
        <v>4050</v>
      </c>
      <c r="L2712" s="31">
        <f t="shared" si="21"/>
        <v>1620</v>
      </c>
      <c r="M2712" s="32">
        <v>0.4</v>
      </c>
      <c r="O2712" s="37"/>
      <c r="P2712" s="35"/>
      <c r="Q2712" s="33"/>
      <c r="R2712" s="34"/>
    </row>
    <row r="2713" spans="1:18" ht="15.75" customHeight="1" x14ac:dyDescent="0.3">
      <c r="A2713" s="22"/>
      <c r="B2713" s="27" t="s">
        <v>30</v>
      </c>
      <c r="C2713" s="27">
        <v>1197831</v>
      </c>
      <c r="D2713" s="28">
        <v>44428</v>
      </c>
      <c r="E2713" s="27" t="s">
        <v>31</v>
      </c>
      <c r="F2713" s="27" t="s">
        <v>105</v>
      </c>
      <c r="G2713" s="27" t="s">
        <v>106</v>
      </c>
      <c r="H2713" s="27" t="s">
        <v>25</v>
      </c>
      <c r="I2713" s="29">
        <v>0.55000000000000004</v>
      </c>
      <c r="J2713" s="30">
        <v>4500</v>
      </c>
      <c r="K2713" s="31">
        <f t="shared" si="20"/>
        <v>2475</v>
      </c>
      <c r="L2713" s="31">
        <f t="shared" si="21"/>
        <v>866.25</v>
      </c>
      <c r="M2713" s="32">
        <v>0.35</v>
      </c>
      <c r="O2713" s="37"/>
      <c r="P2713" s="35"/>
      <c r="Q2713" s="33"/>
      <c r="R2713" s="34"/>
    </row>
    <row r="2714" spans="1:18" ht="15.75" customHeight="1" x14ac:dyDescent="0.3">
      <c r="A2714" s="22"/>
      <c r="B2714" s="27" t="s">
        <v>30</v>
      </c>
      <c r="C2714" s="27">
        <v>1197831</v>
      </c>
      <c r="D2714" s="28">
        <v>44428</v>
      </c>
      <c r="E2714" s="27" t="s">
        <v>31</v>
      </c>
      <c r="F2714" s="27" t="s">
        <v>105</v>
      </c>
      <c r="G2714" s="27" t="s">
        <v>106</v>
      </c>
      <c r="H2714" s="27" t="s">
        <v>26</v>
      </c>
      <c r="I2714" s="29">
        <v>0.5</v>
      </c>
      <c r="J2714" s="30">
        <v>3750</v>
      </c>
      <c r="K2714" s="31">
        <f t="shared" si="20"/>
        <v>1875</v>
      </c>
      <c r="L2714" s="31">
        <f t="shared" si="21"/>
        <v>750</v>
      </c>
      <c r="M2714" s="32">
        <v>0.4</v>
      </c>
      <c r="O2714" s="37"/>
      <c r="P2714" s="35"/>
      <c r="Q2714" s="33"/>
      <c r="R2714" s="34"/>
    </row>
    <row r="2715" spans="1:18" ht="15.75" customHeight="1" x14ac:dyDescent="0.3">
      <c r="A2715" s="22"/>
      <c r="B2715" s="27" t="s">
        <v>30</v>
      </c>
      <c r="C2715" s="27">
        <v>1197831</v>
      </c>
      <c r="D2715" s="28">
        <v>44428</v>
      </c>
      <c r="E2715" s="27" t="s">
        <v>31</v>
      </c>
      <c r="F2715" s="27" t="s">
        <v>105</v>
      </c>
      <c r="G2715" s="27" t="s">
        <v>106</v>
      </c>
      <c r="H2715" s="27" t="s">
        <v>27</v>
      </c>
      <c r="I2715" s="29">
        <v>0.4</v>
      </c>
      <c r="J2715" s="30">
        <v>3250</v>
      </c>
      <c r="K2715" s="31">
        <f t="shared" si="20"/>
        <v>1300</v>
      </c>
      <c r="L2715" s="31">
        <f t="shared" si="21"/>
        <v>520</v>
      </c>
      <c r="M2715" s="32">
        <v>0.4</v>
      </c>
      <c r="O2715" s="37"/>
      <c r="P2715" s="35"/>
      <c r="Q2715" s="33"/>
      <c r="R2715" s="34"/>
    </row>
    <row r="2716" spans="1:18" ht="15.75" customHeight="1" x14ac:dyDescent="0.3">
      <c r="A2716" s="22"/>
      <c r="B2716" s="27" t="s">
        <v>30</v>
      </c>
      <c r="C2716" s="27">
        <v>1197831</v>
      </c>
      <c r="D2716" s="28">
        <v>44428</v>
      </c>
      <c r="E2716" s="27" t="s">
        <v>31</v>
      </c>
      <c r="F2716" s="27" t="s">
        <v>105</v>
      </c>
      <c r="G2716" s="27" t="s">
        <v>106</v>
      </c>
      <c r="H2716" s="27" t="s">
        <v>28</v>
      </c>
      <c r="I2716" s="29">
        <v>0.5</v>
      </c>
      <c r="J2716" s="30">
        <v>3000</v>
      </c>
      <c r="K2716" s="31">
        <f t="shared" si="20"/>
        <v>1500</v>
      </c>
      <c r="L2716" s="31">
        <f t="shared" si="21"/>
        <v>525</v>
      </c>
      <c r="M2716" s="32">
        <v>0.35</v>
      </c>
      <c r="O2716" s="37"/>
      <c r="P2716" s="35"/>
      <c r="Q2716" s="33"/>
      <c r="R2716" s="34"/>
    </row>
    <row r="2717" spans="1:18" ht="15.75" customHeight="1" x14ac:dyDescent="0.3">
      <c r="A2717" s="22"/>
      <c r="B2717" s="27" t="s">
        <v>30</v>
      </c>
      <c r="C2717" s="27">
        <v>1197831</v>
      </c>
      <c r="D2717" s="28">
        <v>44428</v>
      </c>
      <c r="E2717" s="27" t="s">
        <v>31</v>
      </c>
      <c r="F2717" s="27" t="s">
        <v>105</v>
      </c>
      <c r="G2717" s="27" t="s">
        <v>106</v>
      </c>
      <c r="H2717" s="27" t="s">
        <v>29</v>
      </c>
      <c r="I2717" s="29">
        <v>0.55000000000000004</v>
      </c>
      <c r="J2717" s="30">
        <v>4750</v>
      </c>
      <c r="K2717" s="31">
        <f t="shared" si="20"/>
        <v>2612.5</v>
      </c>
      <c r="L2717" s="31">
        <f t="shared" si="21"/>
        <v>1045</v>
      </c>
      <c r="M2717" s="32">
        <v>0.4</v>
      </c>
      <c r="O2717" s="37"/>
      <c r="P2717" s="35"/>
      <c r="Q2717" s="33"/>
      <c r="R2717" s="34"/>
    </row>
    <row r="2718" spans="1:18" ht="15.75" customHeight="1" x14ac:dyDescent="0.3">
      <c r="A2718" s="22"/>
      <c r="B2718" s="27" t="s">
        <v>30</v>
      </c>
      <c r="C2718" s="27">
        <v>1197831</v>
      </c>
      <c r="D2718" s="28">
        <v>44458</v>
      </c>
      <c r="E2718" s="27" t="s">
        <v>31</v>
      </c>
      <c r="F2718" s="27" t="s">
        <v>105</v>
      </c>
      <c r="G2718" s="27" t="s">
        <v>106</v>
      </c>
      <c r="H2718" s="27" t="s">
        <v>24</v>
      </c>
      <c r="I2718" s="29">
        <v>0.5</v>
      </c>
      <c r="J2718" s="30">
        <v>5750</v>
      </c>
      <c r="K2718" s="31">
        <f t="shared" si="20"/>
        <v>2875</v>
      </c>
      <c r="L2718" s="31">
        <f t="shared" si="21"/>
        <v>1150</v>
      </c>
      <c r="M2718" s="32">
        <v>0.4</v>
      </c>
      <c r="O2718" s="37"/>
      <c r="P2718" s="35"/>
      <c r="Q2718" s="33"/>
      <c r="R2718" s="34"/>
    </row>
    <row r="2719" spans="1:18" ht="15.75" customHeight="1" x14ac:dyDescent="0.3">
      <c r="A2719" s="22"/>
      <c r="B2719" s="27" t="s">
        <v>30</v>
      </c>
      <c r="C2719" s="27">
        <v>1197831</v>
      </c>
      <c r="D2719" s="28">
        <v>44458</v>
      </c>
      <c r="E2719" s="27" t="s">
        <v>31</v>
      </c>
      <c r="F2719" s="27" t="s">
        <v>105</v>
      </c>
      <c r="G2719" s="27" t="s">
        <v>106</v>
      </c>
      <c r="H2719" s="27" t="s">
        <v>25</v>
      </c>
      <c r="I2719" s="29">
        <v>0.40000000000000013</v>
      </c>
      <c r="J2719" s="30">
        <v>3750</v>
      </c>
      <c r="K2719" s="31">
        <f t="shared" si="20"/>
        <v>1500.0000000000005</v>
      </c>
      <c r="L2719" s="31">
        <f t="shared" si="21"/>
        <v>525.00000000000011</v>
      </c>
      <c r="M2719" s="32">
        <v>0.35</v>
      </c>
      <c r="O2719" s="37"/>
      <c r="P2719" s="35"/>
      <c r="Q2719" s="33"/>
      <c r="R2719" s="34"/>
    </row>
    <row r="2720" spans="1:18" ht="15.75" customHeight="1" x14ac:dyDescent="0.3">
      <c r="A2720" s="22"/>
      <c r="B2720" s="27" t="s">
        <v>30</v>
      </c>
      <c r="C2720" s="27">
        <v>1197831</v>
      </c>
      <c r="D2720" s="28">
        <v>44458</v>
      </c>
      <c r="E2720" s="27" t="s">
        <v>31</v>
      </c>
      <c r="F2720" s="27" t="s">
        <v>105</v>
      </c>
      <c r="G2720" s="27" t="s">
        <v>106</v>
      </c>
      <c r="H2720" s="27" t="s">
        <v>26</v>
      </c>
      <c r="I2720" s="29">
        <v>0.15000000000000008</v>
      </c>
      <c r="J2720" s="30">
        <v>2750</v>
      </c>
      <c r="K2720" s="31">
        <f t="shared" si="20"/>
        <v>412.50000000000023</v>
      </c>
      <c r="L2720" s="31">
        <f t="shared" si="21"/>
        <v>165.00000000000011</v>
      </c>
      <c r="M2720" s="32">
        <v>0.4</v>
      </c>
      <c r="O2720" s="37"/>
      <c r="P2720" s="35"/>
      <c r="Q2720" s="33"/>
      <c r="R2720" s="34"/>
    </row>
    <row r="2721" spans="1:18" ht="15.75" customHeight="1" x14ac:dyDescent="0.3">
      <c r="A2721" s="22"/>
      <c r="B2721" s="27" t="s">
        <v>30</v>
      </c>
      <c r="C2721" s="27">
        <v>1197831</v>
      </c>
      <c r="D2721" s="28">
        <v>44458</v>
      </c>
      <c r="E2721" s="27" t="s">
        <v>31</v>
      </c>
      <c r="F2721" s="27" t="s">
        <v>105</v>
      </c>
      <c r="G2721" s="27" t="s">
        <v>106</v>
      </c>
      <c r="H2721" s="27" t="s">
        <v>27</v>
      </c>
      <c r="I2721" s="29">
        <v>0.15000000000000008</v>
      </c>
      <c r="J2721" s="30">
        <v>2500</v>
      </c>
      <c r="K2721" s="31">
        <f t="shared" si="20"/>
        <v>375.00000000000017</v>
      </c>
      <c r="L2721" s="31">
        <f t="shared" si="21"/>
        <v>150.00000000000009</v>
      </c>
      <c r="M2721" s="32">
        <v>0.4</v>
      </c>
      <c r="O2721" s="37"/>
      <c r="P2721" s="35"/>
      <c r="Q2721" s="33"/>
      <c r="R2721" s="34"/>
    </row>
    <row r="2722" spans="1:18" ht="15.75" customHeight="1" x14ac:dyDescent="0.3">
      <c r="A2722" s="22"/>
      <c r="B2722" s="27" t="s">
        <v>30</v>
      </c>
      <c r="C2722" s="27">
        <v>1197831</v>
      </c>
      <c r="D2722" s="28">
        <v>44458</v>
      </c>
      <c r="E2722" s="27" t="s">
        <v>31</v>
      </c>
      <c r="F2722" s="27" t="s">
        <v>105</v>
      </c>
      <c r="G2722" s="27" t="s">
        <v>106</v>
      </c>
      <c r="H2722" s="27" t="s">
        <v>28</v>
      </c>
      <c r="I2722" s="29">
        <v>0.25000000000000006</v>
      </c>
      <c r="J2722" s="30">
        <v>2500</v>
      </c>
      <c r="K2722" s="31">
        <f t="shared" si="20"/>
        <v>625.00000000000011</v>
      </c>
      <c r="L2722" s="31">
        <f t="shared" si="21"/>
        <v>218.75000000000003</v>
      </c>
      <c r="M2722" s="32">
        <v>0.35</v>
      </c>
      <c r="O2722" s="37"/>
      <c r="P2722" s="35"/>
      <c r="Q2722" s="33"/>
      <c r="R2722" s="34"/>
    </row>
    <row r="2723" spans="1:18" ht="15.75" customHeight="1" x14ac:dyDescent="0.3">
      <c r="A2723" s="22"/>
      <c r="B2723" s="27" t="s">
        <v>30</v>
      </c>
      <c r="C2723" s="27">
        <v>1197831</v>
      </c>
      <c r="D2723" s="28">
        <v>44458</v>
      </c>
      <c r="E2723" s="27" t="s">
        <v>31</v>
      </c>
      <c r="F2723" s="27" t="s">
        <v>105</v>
      </c>
      <c r="G2723" s="27" t="s">
        <v>106</v>
      </c>
      <c r="H2723" s="27" t="s">
        <v>29</v>
      </c>
      <c r="I2723" s="29">
        <v>0.3000000000000001</v>
      </c>
      <c r="J2723" s="30">
        <v>3500</v>
      </c>
      <c r="K2723" s="31">
        <f t="shared" si="20"/>
        <v>1050.0000000000005</v>
      </c>
      <c r="L2723" s="31">
        <f t="shared" si="21"/>
        <v>420.00000000000023</v>
      </c>
      <c r="M2723" s="32">
        <v>0.4</v>
      </c>
      <c r="O2723" s="37"/>
      <c r="P2723" s="35"/>
      <c r="Q2723" s="33"/>
      <c r="R2723" s="34"/>
    </row>
    <row r="2724" spans="1:18" ht="15.75" customHeight="1" x14ac:dyDescent="0.3">
      <c r="A2724" s="22"/>
      <c r="B2724" s="27" t="s">
        <v>30</v>
      </c>
      <c r="C2724" s="27">
        <v>1197831</v>
      </c>
      <c r="D2724" s="28">
        <v>44490</v>
      </c>
      <c r="E2724" s="27" t="s">
        <v>31</v>
      </c>
      <c r="F2724" s="27" t="s">
        <v>105</v>
      </c>
      <c r="G2724" s="27" t="s">
        <v>106</v>
      </c>
      <c r="H2724" s="27" t="s">
        <v>24</v>
      </c>
      <c r="I2724" s="29">
        <v>0.3000000000000001</v>
      </c>
      <c r="J2724" s="30">
        <v>5250</v>
      </c>
      <c r="K2724" s="31">
        <f t="shared" si="20"/>
        <v>1575.0000000000005</v>
      </c>
      <c r="L2724" s="31">
        <f t="shared" si="21"/>
        <v>630.00000000000023</v>
      </c>
      <c r="M2724" s="32">
        <v>0.4</v>
      </c>
      <c r="O2724" s="37"/>
      <c r="P2724" s="35"/>
      <c r="Q2724" s="33"/>
      <c r="R2724" s="34"/>
    </row>
    <row r="2725" spans="1:18" ht="15.75" customHeight="1" x14ac:dyDescent="0.3">
      <c r="A2725" s="22"/>
      <c r="B2725" s="27" t="s">
        <v>30</v>
      </c>
      <c r="C2725" s="27">
        <v>1197831</v>
      </c>
      <c r="D2725" s="28">
        <v>44490</v>
      </c>
      <c r="E2725" s="27" t="s">
        <v>31</v>
      </c>
      <c r="F2725" s="27" t="s">
        <v>105</v>
      </c>
      <c r="G2725" s="27" t="s">
        <v>106</v>
      </c>
      <c r="H2725" s="27" t="s">
        <v>25</v>
      </c>
      <c r="I2725" s="29">
        <v>0.20000000000000012</v>
      </c>
      <c r="J2725" s="30">
        <v>3500</v>
      </c>
      <c r="K2725" s="31">
        <f t="shared" si="20"/>
        <v>700.00000000000045</v>
      </c>
      <c r="L2725" s="31">
        <f t="shared" si="21"/>
        <v>245.00000000000014</v>
      </c>
      <c r="M2725" s="32">
        <v>0.35</v>
      </c>
      <c r="O2725" s="37"/>
      <c r="P2725" s="35"/>
      <c r="Q2725" s="33"/>
      <c r="R2725" s="34"/>
    </row>
    <row r="2726" spans="1:18" ht="15.75" customHeight="1" x14ac:dyDescent="0.3">
      <c r="A2726" s="22"/>
      <c r="B2726" s="27" t="s">
        <v>30</v>
      </c>
      <c r="C2726" s="27">
        <v>1197831</v>
      </c>
      <c r="D2726" s="28">
        <v>44490</v>
      </c>
      <c r="E2726" s="27" t="s">
        <v>31</v>
      </c>
      <c r="F2726" s="27" t="s">
        <v>105</v>
      </c>
      <c r="G2726" s="27" t="s">
        <v>106</v>
      </c>
      <c r="H2726" s="27" t="s">
        <v>26</v>
      </c>
      <c r="I2726" s="29">
        <v>0.20000000000000012</v>
      </c>
      <c r="J2726" s="30">
        <v>2250</v>
      </c>
      <c r="K2726" s="31">
        <f t="shared" si="20"/>
        <v>450.00000000000028</v>
      </c>
      <c r="L2726" s="31">
        <f t="shared" si="21"/>
        <v>180.00000000000011</v>
      </c>
      <c r="M2726" s="32">
        <v>0.4</v>
      </c>
      <c r="O2726" s="37"/>
      <c r="P2726" s="35"/>
      <c r="Q2726" s="33"/>
      <c r="R2726" s="34"/>
    </row>
    <row r="2727" spans="1:18" ht="15.75" customHeight="1" x14ac:dyDescent="0.3">
      <c r="A2727" s="22"/>
      <c r="B2727" s="27" t="s">
        <v>30</v>
      </c>
      <c r="C2727" s="27">
        <v>1197831</v>
      </c>
      <c r="D2727" s="28">
        <v>44490</v>
      </c>
      <c r="E2727" s="27" t="s">
        <v>31</v>
      </c>
      <c r="F2727" s="27" t="s">
        <v>105</v>
      </c>
      <c r="G2727" s="27" t="s">
        <v>106</v>
      </c>
      <c r="H2727" s="27" t="s">
        <v>27</v>
      </c>
      <c r="I2727" s="29">
        <v>0.20000000000000012</v>
      </c>
      <c r="J2727" s="30">
        <v>2000</v>
      </c>
      <c r="K2727" s="31">
        <f t="shared" si="20"/>
        <v>400.00000000000023</v>
      </c>
      <c r="L2727" s="31">
        <f t="shared" si="21"/>
        <v>160.00000000000011</v>
      </c>
      <c r="M2727" s="32">
        <v>0.4</v>
      </c>
      <c r="O2727" s="37"/>
      <c r="P2727" s="35"/>
      <c r="Q2727" s="33"/>
      <c r="R2727" s="34"/>
    </row>
    <row r="2728" spans="1:18" ht="15.75" customHeight="1" x14ac:dyDescent="0.3">
      <c r="A2728" s="22"/>
      <c r="B2728" s="27" t="s">
        <v>30</v>
      </c>
      <c r="C2728" s="27">
        <v>1197831</v>
      </c>
      <c r="D2728" s="28">
        <v>44490</v>
      </c>
      <c r="E2728" s="27" t="s">
        <v>31</v>
      </c>
      <c r="F2728" s="27" t="s">
        <v>105</v>
      </c>
      <c r="G2728" s="27" t="s">
        <v>106</v>
      </c>
      <c r="H2728" s="27" t="s">
        <v>28</v>
      </c>
      <c r="I2728" s="29">
        <v>0.3000000000000001</v>
      </c>
      <c r="J2728" s="30">
        <v>2000</v>
      </c>
      <c r="K2728" s="31">
        <f t="shared" si="20"/>
        <v>600.00000000000023</v>
      </c>
      <c r="L2728" s="31">
        <f t="shared" si="21"/>
        <v>210.00000000000006</v>
      </c>
      <c r="M2728" s="32">
        <v>0.35</v>
      </c>
      <c r="O2728" s="37"/>
      <c r="P2728" s="35"/>
      <c r="Q2728" s="33"/>
      <c r="R2728" s="34"/>
    </row>
    <row r="2729" spans="1:18" ht="15.75" customHeight="1" x14ac:dyDescent="0.3">
      <c r="A2729" s="22"/>
      <c r="B2729" s="27" t="s">
        <v>30</v>
      </c>
      <c r="C2729" s="27">
        <v>1197831</v>
      </c>
      <c r="D2729" s="28">
        <v>44490</v>
      </c>
      <c r="E2729" s="27" t="s">
        <v>31</v>
      </c>
      <c r="F2729" s="27" t="s">
        <v>105</v>
      </c>
      <c r="G2729" s="27" t="s">
        <v>106</v>
      </c>
      <c r="H2729" s="27" t="s">
        <v>29</v>
      </c>
      <c r="I2729" s="29">
        <v>0.30000000000000004</v>
      </c>
      <c r="J2729" s="30">
        <v>3250</v>
      </c>
      <c r="K2729" s="31">
        <f t="shared" si="20"/>
        <v>975.00000000000011</v>
      </c>
      <c r="L2729" s="31">
        <f t="shared" si="21"/>
        <v>390.00000000000006</v>
      </c>
      <c r="M2729" s="32">
        <v>0.4</v>
      </c>
      <c r="O2729" s="37"/>
      <c r="P2729" s="35"/>
      <c r="Q2729" s="33"/>
      <c r="R2729" s="34"/>
    </row>
    <row r="2730" spans="1:18" ht="15.75" customHeight="1" x14ac:dyDescent="0.3">
      <c r="A2730" s="22"/>
      <c r="B2730" s="27" t="s">
        <v>30</v>
      </c>
      <c r="C2730" s="27">
        <v>1197831</v>
      </c>
      <c r="D2730" s="28">
        <v>44520</v>
      </c>
      <c r="E2730" s="27" t="s">
        <v>31</v>
      </c>
      <c r="F2730" s="27" t="s">
        <v>105</v>
      </c>
      <c r="G2730" s="27" t="s">
        <v>106</v>
      </c>
      <c r="H2730" s="27" t="s">
        <v>24</v>
      </c>
      <c r="I2730" s="29">
        <v>0.25000000000000011</v>
      </c>
      <c r="J2730" s="30">
        <v>4750</v>
      </c>
      <c r="K2730" s="31">
        <f t="shared" si="20"/>
        <v>1187.5000000000005</v>
      </c>
      <c r="L2730" s="31">
        <f t="shared" si="21"/>
        <v>475.00000000000023</v>
      </c>
      <c r="M2730" s="32">
        <v>0.4</v>
      </c>
      <c r="O2730" s="37"/>
      <c r="P2730" s="35"/>
      <c r="Q2730" s="33"/>
      <c r="R2730" s="34"/>
    </row>
    <row r="2731" spans="1:18" ht="15.75" customHeight="1" x14ac:dyDescent="0.3">
      <c r="A2731" s="22"/>
      <c r="B2731" s="27" t="s">
        <v>30</v>
      </c>
      <c r="C2731" s="27">
        <v>1197831</v>
      </c>
      <c r="D2731" s="28">
        <v>44520</v>
      </c>
      <c r="E2731" s="27" t="s">
        <v>31</v>
      </c>
      <c r="F2731" s="27" t="s">
        <v>105</v>
      </c>
      <c r="G2731" s="27" t="s">
        <v>106</v>
      </c>
      <c r="H2731" s="27" t="s">
        <v>25</v>
      </c>
      <c r="I2731" s="29">
        <v>0.15000000000000013</v>
      </c>
      <c r="J2731" s="30">
        <v>3000</v>
      </c>
      <c r="K2731" s="31">
        <f t="shared" si="20"/>
        <v>450.0000000000004</v>
      </c>
      <c r="L2731" s="31">
        <f t="shared" si="21"/>
        <v>157.50000000000014</v>
      </c>
      <c r="M2731" s="32">
        <v>0.35</v>
      </c>
      <c r="O2731" s="37"/>
      <c r="P2731" s="35"/>
      <c r="Q2731" s="33"/>
      <c r="R2731" s="34"/>
    </row>
    <row r="2732" spans="1:18" ht="15.75" customHeight="1" x14ac:dyDescent="0.3">
      <c r="A2732" s="22"/>
      <c r="B2732" s="27" t="s">
        <v>30</v>
      </c>
      <c r="C2732" s="27">
        <v>1197831</v>
      </c>
      <c r="D2732" s="28">
        <v>44520</v>
      </c>
      <c r="E2732" s="27" t="s">
        <v>31</v>
      </c>
      <c r="F2732" s="27" t="s">
        <v>105</v>
      </c>
      <c r="G2732" s="27" t="s">
        <v>106</v>
      </c>
      <c r="H2732" s="27" t="s">
        <v>26</v>
      </c>
      <c r="I2732" s="29">
        <v>0.25000000000000017</v>
      </c>
      <c r="J2732" s="30">
        <v>2450</v>
      </c>
      <c r="K2732" s="31">
        <f t="shared" si="20"/>
        <v>612.50000000000045</v>
      </c>
      <c r="L2732" s="31">
        <f t="shared" si="21"/>
        <v>245.0000000000002</v>
      </c>
      <c r="M2732" s="32">
        <v>0.4</v>
      </c>
      <c r="O2732" s="37"/>
      <c r="P2732" s="35"/>
      <c r="Q2732" s="33"/>
      <c r="R2732" s="34"/>
    </row>
    <row r="2733" spans="1:18" ht="15.75" customHeight="1" x14ac:dyDescent="0.3">
      <c r="A2733" s="22"/>
      <c r="B2733" s="27" t="s">
        <v>30</v>
      </c>
      <c r="C2733" s="27">
        <v>1197831</v>
      </c>
      <c r="D2733" s="28">
        <v>44520</v>
      </c>
      <c r="E2733" s="27" t="s">
        <v>31</v>
      </c>
      <c r="F2733" s="27" t="s">
        <v>105</v>
      </c>
      <c r="G2733" s="27" t="s">
        <v>106</v>
      </c>
      <c r="H2733" s="27" t="s">
        <v>27</v>
      </c>
      <c r="I2733" s="29">
        <v>0.55000000000000016</v>
      </c>
      <c r="J2733" s="30">
        <v>3000</v>
      </c>
      <c r="K2733" s="31">
        <f t="shared" si="20"/>
        <v>1650.0000000000005</v>
      </c>
      <c r="L2733" s="31">
        <f t="shared" si="21"/>
        <v>660.00000000000023</v>
      </c>
      <c r="M2733" s="32">
        <v>0.4</v>
      </c>
      <c r="O2733" s="37"/>
      <c r="P2733" s="35"/>
      <c r="Q2733" s="33"/>
      <c r="R2733" s="34"/>
    </row>
    <row r="2734" spans="1:18" ht="15.75" customHeight="1" x14ac:dyDescent="0.3">
      <c r="A2734" s="22"/>
      <c r="B2734" s="27" t="s">
        <v>30</v>
      </c>
      <c r="C2734" s="27">
        <v>1197831</v>
      </c>
      <c r="D2734" s="28">
        <v>44520</v>
      </c>
      <c r="E2734" s="27" t="s">
        <v>31</v>
      </c>
      <c r="F2734" s="27" t="s">
        <v>105</v>
      </c>
      <c r="G2734" s="27" t="s">
        <v>106</v>
      </c>
      <c r="H2734" s="27" t="s">
        <v>28</v>
      </c>
      <c r="I2734" s="29">
        <v>0.75000000000000011</v>
      </c>
      <c r="J2734" s="30">
        <v>2750</v>
      </c>
      <c r="K2734" s="31">
        <f t="shared" si="20"/>
        <v>2062.5000000000005</v>
      </c>
      <c r="L2734" s="31">
        <f t="shared" si="21"/>
        <v>721.87500000000011</v>
      </c>
      <c r="M2734" s="32">
        <v>0.35</v>
      </c>
      <c r="O2734" s="37"/>
      <c r="P2734" s="35"/>
      <c r="Q2734" s="33"/>
      <c r="R2734" s="34"/>
    </row>
    <row r="2735" spans="1:18" ht="15.75" customHeight="1" x14ac:dyDescent="0.3">
      <c r="A2735" s="22"/>
      <c r="B2735" s="27" t="s">
        <v>30</v>
      </c>
      <c r="C2735" s="27">
        <v>1197831</v>
      </c>
      <c r="D2735" s="28">
        <v>44520</v>
      </c>
      <c r="E2735" s="27" t="s">
        <v>31</v>
      </c>
      <c r="F2735" s="27" t="s">
        <v>105</v>
      </c>
      <c r="G2735" s="27" t="s">
        <v>106</v>
      </c>
      <c r="H2735" s="27" t="s">
        <v>29</v>
      </c>
      <c r="I2735" s="29">
        <v>0.75</v>
      </c>
      <c r="J2735" s="30">
        <v>3750</v>
      </c>
      <c r="K2735" s="31">
        <f t="shared" si="20"/>
        <v>2812.5</v>
      </c>
      <c r="L2735" s="31">
        <f t="shared" si="21"/>
        <v>1125</v>
      </c>
      <c r="M2735" s="32">
        <v>0.4</v>
      </c>
      <c r="O2735" s="37"/>
      <c r="P2735" s="35"/>
      <c r="Q2735" s="33"/>
      <c r="R2735" s="34"/>
    </row>
    <row r="2736" spans="1:18" ht="15.75" customHeight="1" x14ac:dyDescent="0.3">
      <c r="A2736" s="22"/>
      <c r="B2736" s="27" t="s">
        <v>30</v>
      </c>
      <c r="C2736" s="27">
        <v>1197831</v>
      </c>
      <c r="D2736" s="28">
        <v>44549</v>
      </c>
      <c r="E2736" s="27" t="s">
        <v>31</v>
      </c>
      <c r="F2736" s="27" t="s">
        <v>105</v>
      </c>
      <c r="G2736" s="27" t="s">
        <v>106</v>
      </c>
      <c r="H2736" s="27" t="s">
        <v>24</v>
      </c>
      <c r="I2736" s="29">
        <v>0.70000000000000007</v>
      </c>
      <c r="J2736" s="30">
        <v>6250</v>
      </c>
      <c r="K2736" s="31">
        <f t="shared" si="20"/>
        <v>4375</v>
      </c>
      <c r="L2736" s="31">
        <f t="shared" si="21"/>
        <v>1750</v>
      </c>
      <c r="M2736" s="32">
        <v>0.4</v>
      </c>
      <c r="O2736" s="37"/>
      <c r="P2736" s="35"/>
      <c r="Q2736" s="33"/>
      <c r="R2736" s="34"/>
    </row>
    <row r="2737" spans="1:18" ht="15.75" customHeight="1" x14ac:dyDescent="0.3">
      <c r="A2737" s="22"/>
      <c r="B2737" s="27" t="s">
        <v>30</v>
      </c>
      <c r="C2737" s="27">
        <v>1197831</v>
      </c>
      <c r="D2737" s="28">
        <v>44549</v>
      </c>
      <c r="E2737" s="27" t="s">
        <v>31</v>
      </c>
      <c r="F2737" s="27" t="s">
        <v>105</v>
      </c>
      <c r="G2737" s="27" t="s">
        <v>106</v>
      </c>
      <c r="H2737" s="27" t="s">
        <v>25</v>
      </c>
      <c r="I2737" s="29">
        <v>0.60000000000000009</v>
      </c>
      <c r="J2737" s="30">
        <v>4250</v>
      </c>
      <c r="K2737" s="31">
        <f t="shared" si="20"/>
        <v>2550.0000000000005</v>
      </c>
      <c r="L2737" s="31">
        <f t="shared" si="21"/>
        <v>892.50000000000011</v>
      </c>
      <c r="M2737" s="32">
        <v>0.35</v>
      </c>
      <c r="O2737" s="37"/>
      <c r="P2737" s="35"/>
      <c r="Q2737" s="33"/>
      <c r="R2737" s="34"/>
    </row>
    <row r="2738" spans="1:18" ht="15.75" customHeight="1" x14ac:dyDescent="0.3">
      <c r="A2738" s="22"/>
      <c r="B2738" s="27" t="s">
        <v>30</v>
      </c>
      <c r="C2738" s="27">
        <v>1197831</v>
      </c>
      <c r="D2738" s="28">
        <v>44549</v>
      </c>
      <c r="E2738" s="27" t="s">
        <v>31</v>
      </c>
      <c r="F2738" s="27" t="s">
        <v>105</v>
      </c>
      <c r="G2738" s="27" t="s">
        <v>106</v>
      </c>
      <c r="H2738" s="27" t="s">
        <v>26</v>
      </c>
      <c r="I2738" s="29">
        <v>0.60000000000000009</v>
      </c>
      <c r="J2738" s="30">
        <v>3750</v>
      </c>
      <c r="K2738" s="31">
        <f t="shared" si="20"/>
        <v>2250.0000000000005</v>
      </c>
      <c r="L2738" s="31">
        <f t="shared" si="21"/>
        <v>900.00000000000023</v>
      </c>
      <c r="M2738" s="32">
        <v>0.4</v>
      </c>
      <c r="O2738" s="37"/>
      <c r="P2738" s="35"/>
      <c r="Q2738" s="33"/>
      <c r="R2738" s="34"/>
    </row>
    <row r="2739" spans="1:18" ht="15.75" customHeight="1" x14ac:dyDescent="0.3">
      <c r="A2739" s="22"/>
      <c r="B2739" s="27" t="s">
        <v>30</v>
      </c>
      <c r="C2739" s="27">
        <v>1197831</v>
      </c>
      <c r="D2739" s="28">
        <v>44549</v>
      </c>
      <c r="E2739" s="27" t="s">
        <v>31</v>
      </c>
      <c r="F2739" s="27" t="s">
        <v>105</v>
      </c>
      <c r="G2739" s="27" t="s">
        <v>106</v>
      </c>
      <c r="H2739" s="27" t="s">
        <v>27</v>
      </c>
      <c r="I2739" s="29">
        <v>0.60000000000000009</v>
      </c>
      <c r="J2739" s="30">
        <v>3250</v>
      </c>
      <c r="K2739" s="31">
        <f t="shared" si="20"/>
        <v>1950.0000000000002</v>
      </c>
      <c r="L2739" s="31">
        <f t="shared" si="21"/>
        <v>780.00000000000011</v>
      </c>
      <c r="M2739" s="32">
        <v>0.4</v>
      </c>
      <c r="O2739" s="37"/>
      <c r="P2739" s="35"/>
      <c r="Q2739" s="33"/>
      <c r="R2739" s="34"/>
    </row>
    <row r="2740" spans="1:18" ht="15.75" customHeight="1" x14ac:dyDescent="0.3">
      <c r="A2740" s="22"/>
      <c r="B2740" s="27" t="s">
        <v>30</v>
      </c>
      <c r="C2740" s="27">
        <v>1197831</v>
      </c>
      <c r="D2740" s="28">
        <v>44549</v>
      </c>
      <c r="E2740" s="27" t="s">
        <v>31</v>
      </c>
      <c r="F2740" s="27" t="s">
        <v>105</v>
      </c>
      <c r="G2740" s="27" t="s">
        <v>106</v>
      </c>
      <c r="H2740" s="27" t="s">
        <v>28</v>
      </c>
      <c r="I2740" s="29">
        <v>0.70000000000000007</v>
      </c>
      <c r="J2740" s="30">
        <v>3250</v>
      </c>
      <c r="K2740" s="31">
        <f t="shared" si="20"/>
        <v>2275</v>
      </c>
      <c r="L2740" s="31">
        <f t="shared" si="21"/>
        <v>796.25</v>
      </c>
      <c r="M2740" s="32">
        <v>0.35</v>
      </c>
      <c r="O2740" s="37"/>
      <c r="P2740" s="35"/>
      <c r="Q2740" s="33"/>
      <c r="R2740" s="34"/>
    </row>
    <row r="2741" spans="1:18" ht="15.75" customHeight="1" x14ac:dyDescent="0.3">
      <c r="A2741" s="22"/>
      <c r="B2741" s="27" t="s">
        <v>30</v>
      </c>
      <c r="C2741" s="27">
        <v>1197831</v>
      </c>
      <c r="D2741" s="28">
        <v>44549</v>
      </c>
      <c r="E2741" s="27" t="s">
        <v>31</v>
      </c>
      <c r="F2741" s="27" t="s">
        <v>105</v>
      </c>
      <c r="G2741" s="27" t="s">
        <v>106</v>
      </c>
      <c r="H2741" s="27" t="s">
        <v>29</v>
      </c>
      <c r="I2741" s="29">
        <v>0.75</v>
      </c>
      <c r="J2741" s="30">
        <v>4250</v>
      </c>
      <c r="K2741" s="31">
        <f t="shared" si="20"/>
        <v>3187.5</v>
      </c>
      <c r="L2741" s="31">
        <f t="shared" si="21"/>
        <v>1275</v>
      </c>
      <c r="M2741" s="32">
        <v>0.4</v>
      </c>
      <c r="O2741" s="37"/>
      <c r="P2741" s="35"/>
      <c r="Q2741" s="33"/>
      <c r="R2741" s="34"/>
    </row>
    <row r="2742" spans="1:18" ht="15.75" customHeight="1" x14ac:dyDescent="0.3">
      <c r="A2742" s="22" t="s">
        <v>46</v>
      </c>
      <c r="B2742" s="27" t="s">
        <v>30</v>
      </c>
      <c r="C2742" s="27">
        <v>1197831</v>
      </c>
      <c r="D2742" s="28">
        <v>44212</v>
      </c>
      <c r="E2742" s="27" t="s">
        <v>31</v>
      </c>
      <c r="F2742" s="27" t="s">
        <v>107</v>
      </c>
      <c r="G2742" s="27" t="s">
        <v>108</v>
      </c>
      <c r="H2742" s="27" t="s">
        <v>24</v>
      </c>
      <c r="I2742" s="29">
        <v>0.25000000000000006</v>
      </c>
      <c r="J2742" s="30">
        <v>5500</v>
      </c>
      <c r="K2742" s="31">
        <f t="shared" si="20"/>
        <v>1375.0000000000002</v>
      </c>
      <c r="L2742" s="31">
        <f t="shared" si="21"/>
        <v>481.25000000000006</v>
      </c>
      <c r="M2742" s="32">
        <v>0.35</v>
      </c>
      <c r="O2742" s="37"/>
      <c r="P2742" s="35"/>
      <c r="Q2742" s="33"/>
      <c r="R2742" s="34"/>
    </row>
    <row r="2743" spans="1:18" ht="15.75" customHeight="1" x14ac:dyDescent="0.3">
      <c r="A2743" s="22"/>
      <c r="B2743" s="27" t="s">
        <v>30</v>
      </c>
      <c r="C2743" s="27">
        <v>1197831</v>
      </c>
      <c r="D2743" s="28">
        <v>44212</v>
      </c>
      <c r="E2743" s="27" t="s">
        <v>31</v>
      </c>
      <c r="F2743" s="27" t="s">
        <v>107</v>
      </c>
      <c r="G2743" s="27" t="s">
        <v>108</v>
      </c>
      <c r="H2743" s="27" t="s">
        <v>25</v>
      </c>
      <c r="I2743" s="29">
        <v>0.25000000000000006</v>
      </c>
      <c r="J2743" s="30">
        <v>3500</v>
      </c>
      <c r="K2743" s="31">
        <f t="shared" si="20"/>
        <v>875.00000000000023</v>
      </c>
      <c r="L2743" s="31">
        <f t="shared" si="21"/>
        <v>306.25000000000006</v>
      </c>
      <c r="M2743" s="32">
        <v>0.35</v>
      </c>
      <c r="O2743" s="37"/>
      <c r="P2743" s="35"/>
      <c r="Q2743" s="33"/>
      <c r="R2743" s="34"/>
    </row>
    <row r="2744" spans="1:18" ht="15.75" customHeight="1" x14ac:dyDescent="0.3">
      <c r="A2744" s="22"/>
      <c r="B2744" s="27" t="s">
        <v>30</v>
      </c>
      <c r="C2744" s="27">
        <v>1197831</v>
      </c>
      <c r="D2744" s="28">
        <v>44212</v>
      </c>
      <c r="E2744" s="27" t="s">
        <v>31</v>
      </c>
      <c r="F2744" s="27" t="s">
        <v>107</v>
      </c>
      <c r="G2744" s="27" t="s">
        <v>108</v>
      </c>
      <c r="H2744" s="27" t="s">
        <v>26</v>
      </c>
      <c r="I2744" s="29">
        <v>0.15000000000000008</v>
      </c>
      <c r="J2744" s="30">
        <v>3500</v>
      </c>
      <c r="K2744" s="31">
        <f t="shared" si="20"/>
        <v>525.00000000000023</v>
      </c>
      <c r="L2744" s="31">
        <f t="shared" si="21"/>
        <v>183.75000000000006</v>
      </c>
      <c r="M2744" s="32">
        <v>0.35</v>
      </c>
      <c r="O2744" s="37"/>
      <c r="P2744" s="35"/>
      <c r="Q2744" s="33"/>
      <c r="R2744" s="34"/>
    </row>
    <row r="2745" spans="1:18" ht="15.75" customHeight="1" x14ac:dyDescent="0.3">
      <c r="A2745" s="22"/>
      <c r="B2745" s="27" t="s">
        <v>30</v>
      </c>
      <c r="C2745" s="27">
        <v>1197831</v>
      </c>
      <c r="D2745" s="28">
        <v>44212</v>
      </c>
      <c r="E2745" s="27" t="s">
        <v>31</v>
      </c>
      <c r="F2745" s="27" t="s">
        <v>107</v>
      </c>
      <c r="G2745" s="27" t="s">
        <v>108</v>
      </c>
      <c r="H2745" s="27" t="s">
        <v>27</v>
      </c>
      <c r="I2745" s="29">
        <v>0.2</v>
      </c>
      <c r="J2745" s="30">
        <v>2000</v>
      </c>
      <c r="K2745" s="31">
        <f t="shared" si="20"/>
        <v>400</v>
      </c>
      <c r="L2745" s="31">
        <f t="shared" si="21"/>
        <v>140</v>
      </c>
      <c r="M2745" s="32">
        <v>0.35</v>
      </c>
      <c r="O2745" s="37"/>
      <c r="P2745" s="35"/>
      <c r="Q2745" s="33"/>
      <c r="R2745" s="34"/>
    </row>
    <row r="2746" spans="1:18" ht="15.75" customHeight="1" x14ac:dyDescent="0.3">
      <c r="A2746" s="22"/>
      <c r="B2746" s="27" t="s">
        <v>30</v>
      </c>
      <c r="C2746" s="27">
        <v>1197831</v>
      </c>
      <c r="D2746" s="28">
        <v>44212</v>
      </c>
      <c r="E2746" s="27" t="s">
        <v>31</v>
      </c>
      <c r="F2746" s="27" t="s">
        <v>107</v>
      </c>
      <c r="G2746" s="27" t="s">
        <v>108</v>
      </c>
      <c r="H2746" s="27" t="s">
        <v>28</v>
      </c>
      <c r="I2746" s="29">
        <v>0.35000000000000003</v>
      </c>
      <c r="J2746" s="30">
        <v>2500</v>
      </c>
      <c r="K2746" s="31">
        <f t="shared" si="20"/>
        <v>875.00000000000011</v>
      </c>
      <c r="L2746" s="31">
        <f t="shared" si="21"/>
        <v>306.25</v>
      </c>
      <c r="M2746" s="32">
        <v>0.35</v>
      </c>
      <c r="O2746" s="37"/>
      <c r="P2746" s="35"/>
      <c r="Q2746" s="33"/>
      <c r="R2746" s="34"/>
    </row>
    <row r="2747" spans="1:18" ht="15.75" customHeight="1" x14ac:dyDescent="0.3">
      <c r="A2747" s="22"/>
      <c r="B2747" s="27" t="s">
        <v>30</v>
      </c>
      <c r="C2747" s="27">
        <v>1197831</v>
      </c>
      <c r="D2747" s="28">
        <v>44212</v>
      </c>
      <c r="E2747" s="27" t="s">
        <v>31</v>
      </c>
      <c r="F2747" s="27" t="s">
        <v>107</v>
      </c>
      <c r="G2747" s="27" t="s">
        <v>108</v>
      </c>
      <c r="H2747" s="27" t="s">
        <v>29</v>
      </c>
      <c r="I2747" s="29">
        <v>0.25000000000000006</v>
      </c>
      <c r="J2747" s="30">
        <v>3500</v>
      </c>
      <c r="K2747" s="31">
        <f t="shared" si="20"/>
        <v>875.00000000000023</v>
      </c>
      <c r="L2747" s="31">
        <f t="shared" si="21"/>
        <v>306.25000000000006</v>
      </c>
      <c r="M2747" s="32">
        <v>0.35</v>
      </c>
      <c r="O2747" s="37"/>
      <c r="P2747" s="35"/>
      <c r="Q2747" s="33"/>
      <c r="R2747" s="34"/>
    </row>
    <row r="2748" spans="1:18" ht="15.75" customHeight="1" x14ac:dyDescent="0.3">
      <c r="A2748" s="22"/>
      <c r="B2748" s="27" t="s">
        <v>30</v>
      </c>
      <c r="C2748" s="27">
        <v>1197831</v>
      </c>
      <c r="D2748" s="28">
        <v>44241</v>
      </c>
      <c r="E2748" s="27" t="s">
        <v>31</v>
      </c>
      <c r="F2748" s="27" t="s">
        <v>107</v>
      </c>
      <c r="G2748" s="27" t="s">
        <v>108</v>
      </c>
      <c r="H2748" s="27" t="s">
        <v>24</v>
      </c>
      <c r="I2748" s="29">
        <v>0.25000000000000006</v>
      </c>
      <c r="J2748" s="30">
        <v>6000</v>
      </c>
      <c r="K2748" s="31">
        <f t="shared" si="20"/>
        <v>1500.0000000000002</v>
      </c>
      <c r="L2748" s="31">
        <f t="shared" si="21"/>
        <v>525</v>
      </c>
      <c r="M2748" s="32">
        <v>0.35</v>
      </c>
      <c r="O2748" s="37"/>
      <c r="P2748" s="35"/>
      <c r="Q2748" s="33"/>
      <c r="R2748" s="34"/>
    </row>
    <row r="2749" spans="1:18" ht="15.75" customHeight="1" x14ac:dyDescent="0.3">
      <c r="A2749" s="22"/>
      <c r="B2749" s="27" t="s">
        <v>30</v>
      </c>
      <c r="C2749" s="27">
        <v>1197831</v>
      </c>
      <c r="D2749" s="28">
        <v>44241</v>
      </c>
      <c r="E2749" s="27" t="s">
        <v>31</v>
      </c>
      <c r="F2749" s="27" t="s">
        <v>107</v>
      </c>
      <c r="G2749" s="27" t="s">
        <v>108</v>
      </c>
      <c r="H2749" s="27" t="s">
        <v>25</v>
      </c>
      <c r="I2749" s="29">
        <v>0.25000000000000006</v>
      </c>
      <c r="J2749" s="30">
        <v>2500</v>
      </c>
      <c r="K2749" s="31">
        <f t="shared" si="20"/>
        <v>625.00000000000011</v>
      </c>
      <c r="L2749" s="31">
        <f t="shared" si="21"/>
        <v>218.75000000000003</v>
      </c>
      <c r="M2749" s="32">
        <v>0.35</v>
      </c>
      <c r="O2749" s="37"/>
      <c r="P2749" s="35"/>
      <c r="Q2749" s="33"/>
      <c r="R2749" s="34"/>
    </row>
    <row r="2750" spans="1:18" ht="15.75" customHeight="1" x14ac:dyDescent="0.3">
      <c r="A2750" s="22"/>
      <c r="B2750" s="27" t="s">
        <v>30</v>
      </c>
      <c r="C2750" s="27">
        <v>1197831</v>
      </c>
      <c r="D2750" s="28">
        <v>44241</v>
      </c>
      <c r="E2750" s="27" t="s">
        <v>31</v>
      </c>
      <c r="F2750" s="27" t="s">
        <v>107</v>
      </c>
      <c r="G2750" s="27" t="s">
        <v>108</v>
      </c>
      <c r="H2750" s="27" t="s">
        <v>26</v>
      </c>
      <c r="I2750" s="29">
        <v>0.15000000000000008</v>
      </c>
      <c r="J2750" s="30">
        <v>3000</v>
      </c>
      <c r="K2750" s="31">
        <f t="shared" si="20"/>
        <v>450.00000000000023</v>
      </c>
      <c r="L2750" s="31">
        <f t="shared" si="21"/>
        <v>157.50000000000006</v>
      </c>
      <c r="M2750" s="32">
        <v>0.35</v>
      </c>
      <c r="O2750" s="37"/>
      <c r="P2750" s="35"/>
      <c r="Q2750" s="33"/>
      <c r="R2750" s="34"/>
    </row>
    <row r="2751" spans="1:18" ht="15.75" customHeight="1" x14ac:dyDescent="0.3">
      <c r="A2751" s="22"/>
      <c r="B2751" s="27" t="s">
        <v>30</v>
      </c>
      <c r="C2751" s="27">
        <v>1197831</v>
      </c>
      <c r="D2751" s="28">
        <v>44241</v>
      </c>
      <c r="E2751" s="27" t="s">
        <v>31</v>
      </c>
      <c r="F2751" s="27" t="s">
        <v>107</v>
      </c>
      <c r="G2751" s="27" t="s">
        <v>108</v>
      </c>
      <c r="H2751" s="27" t="s">
        <v>27</v>
      </c>
      <c r="I2751" s="29">
        <v>0.2</v>
      </c>
      <c r="J2751" s="30">
        <v>1500</v>
      </c>
      <c r="K2751" s="31">
        <f t="shared" si="20"/>
        <v>300</v>
      </c>
      <c r="L2751" s="31">
        <f t="shared" si="21"/>
        <v>105</v>
      </c>
      <c r="M2751" s="32">
        <v>0.35</v>
      </c>
      <c r="O2751" s="37"/>
      <c r="P2751" s="35"/>
      <c r="Q2751" s="33"/>
      <c r="R2751" s="34"/>
    </row>
    <row r="2752" spans="1:18" ht="15.75" customHeight="1" x14ac:dyDescent="0.3">
      <c r="A2752" s="22"/>
      <c r="B2752" s="27" t="s">
        <v>30</v>
      </c>
      <c r="C2752" s="27">
        <v>1197831</v>
      </c>
      <c r="D2752" s="28">
        <v>44241</v>
      </c>
      <c r="E2752" s="27" t="s">
        <v>31</v>
      </c>
      <c r="F2752" s="27" t="s">
        <v>107</v>
      </c>
      <c r="G2752" s="27" t="s">
        <v>108</v>
      </c>
      <c r="H2752" s="27" t="s">
        <v>28</v>
      </c>
      <c r="I2752" s="29">
        <v>0.35000000000000003</v>
      </c>
      <c r="J2752" s="30">
        <v>2250</v>
      </c>
      <c r="K2752" s="31">
        <f t="shared" si="20"/>
        <v>787.50000000000011</v>
      </c>
      <c r="L2752" s="31">
        <f t="shared" si="21"/>
        <v>275.625</v>
      </c>
      <c r="M2752" s="32">
        <v>0.35</v>
      </c>
      <c r="O2752" s="37"/>
      <c r="P2752" s="35"/>
      <c r="Q2752" s="33"/>
      <c r="R2752" s="34"/>
    </row>
    <row r="2753" spans="1:18" ht="15.75" customHeight="1" x14ac:dyDescent="0.3">
      <c r="A2753" s="22"/>
      <c r="B2753" s="27" t="s">
        <v>30</v>
      </c>
      <c r="C2753" s="27">
        <v>1197831</v>
      </c>
      <c r="D2753" s="28">
        <v>44241</v>
      </c>
      <c r="E2753" s="27" t="s">
        <v>31</v>
      </c>
      <c r="F2753" s="27" t="s">
        <v>107</v>
      </c>
      <c r="G2753" s="27" t="s">
        <v>108</v>
      </c>
      <c r="H2753" s="27" t="s">
        <v>29</v>
      </c>
      <c r="I2753" s="29">
        <v>0.2</v>
      </c>
      <c r="J2753" s="30">
        <v>3250</v>
      </c>
      <c r="K2753" s="31">
        <f t="shared" si="20"/>
        <v>650</v>
      </c>
      <c r="L2753" s="31">
        <f t="shared" si="21"/>
        <v>227.49999999999997</v>
      </c>
      <c r="M2753" s="32">
        <v>0.35</v>
      </c>
      <c r="O2753" s="37"/>
      <c r="P2753" s="35"/>
      <c r="Q2753" s="33"/>
      <c r="R2753" s="34"/>
    </row>
    <row r="2754" spans="1:18" ht="15.75" customHeight="1" x14ac:dyDescent="0.3">
      <c r="A2754" s="22"/>
      <c r="B2754" s="27" t="s">
        <v>30</v>
      </c>
      <c r="C2754" s="27">
        <v>1197831</v>
      </c>
      <c r="D2754" s="28">
        <v>44267</v>
      </c>
      <c r="E2754" s="27" t="s">
        <v>31</v>
      </c>
      <c r="F2754" s="27" t="s">
        <v>107</v>
      </c>
      <c r="G2754" s="27" t="s">
        <v>108</v>
      </c>
      <c r="H2754" s="27" t="s">
        <v>24</v>
      </c>
      <c r="I2754" s="29">
        <v>0.2</v>
      </c>
      <c r="J2754" s="30">
        <v>5450</v>
      </c>
      <c r="K2754" s="31">
        <f t="shared" si="20"/>
        <v>1090</v>
      </c>
      <c r="L2754" s="31">
        <f t="shared" si="21"/>
        <v>381.5</v>
      </c>
      <c r="M2754" s="32">
        <v>0.35</v>
      </c>
      <c r="O2754" s="37"/>
      <c r="P2754" s="35"/>
      <c r="Q2754" s="33"/>
      <c r="R2754" s="34"/>
    </row>
    <row r="2755" spans="1:18" ht="15.75" customHeight="1" x14ac:dyDescent="0.3">
      <c r="A2755" s="22"/>
      <c r="B2755" s="27" t="s">
        <v>30</v>
      </c>
      <c r="C2755" s="27">
        <v>1197831</v>
      </c>
      <c r="D2755" s="28">
        <v>44267</v>
      </c>
      <c r="E2755" s="27" t="s">
        <v>31</v>
      </c>
      <c r="F2755" s="27" t="s">
        <v>107</v>
      </c>
      <c r="G2755" s="27" t="s">
        <v>108</v>
      </c>
      <c r="H2755" s="27" t="s">
        <v>25</v>
      </c>
      <c r="I2755" s="29">
        <v>0.2</v>
      </c>
      <c r="J2755" s="30">
        <v>2250</v>
      </c>
      <c r="K2755" s="31">
        <f t="shared" si="20"/>
        <v>450</v>
      </c>
      <c r="L2755" s="31">
        <f t="shared" si="21"/>
        <v>157.5</v>
      </c>
      <c r="M2755" s="32">
        <v>0.35</v>
      </c>
      <c r="O2755" s="37"/>
      <c r="P2755" s="35"/>
      <c r="Q2755" s="33"/>
      <c r="R2755" s="34"/>
    </row>
    <row r="2756" spans="1:18" ht="15.75" customHeight="1" x14ac:dyDescent="0.3">
      <c r="A2756" s="22"/>
      <c r="B2756" s="27" t="s">
        <v>30</v>
      </c>
      <c r="C2756" s="27">
        <v>1197831</v>
      </c>
      <c r="D2756" s="28">
        <v>44267</v>
      </c>
      <c r="E2756" s="27" t="s">
        <v>31</v>
      </c>
      <c r="F2756" s="27" t="s">
        <v>107</v>
      </c>
      <c r="G2756" s="27" t="s">
        <v>108</v>
      </c>
      <c r="H2756" s="27" t="s">
        <v>26</v>
      </c>
      <c r="I2756" s="29">
        <v>0.10000000000000002</v>
      </c>
      <c r="J2756" s="30">
        <v>2500</v>
      </c>
      <c r="K2756" s="31">
        <f t="shared" si="20"/>
        <v>250.00000000000006</v>
      </c>
      <c r="L2756" s="31">
        <f t="shared" si="21"/>
        <v>87.500000000000014</v>
      </c>
      <c r="M2756" s="32">
        <v>0.35</v>
      </c>
      <c r="O2756" s="37"/>
      <c r="P2756" s="35"/>
      <c r="Q2756" s="33"/>
      <c r="R2756" s="34"/>
    </row>
    <row r="2757" spans="1:18" ht="15.75" customHeight="1" x14ac:dyDescent="0.3">
      <c r="A2757" s="22"/>
      <c r="B2757" s="27" t="s">
        <v>30</v>
      </c>
      <c r="C2757" s="27">
        <v>1197831</v>
      </c>
      <c r="D2757" s="28">
        <v>44267</v>
      </c>
      <c r="E2757" s="27" t="s">
        <v>31</v>
      </c>
      <c r="F2757" s="27" t="s">
        <v>107</v>
      </c>
      <c r="G2757" s="27" t="s">
        <v>108</v>
      </c>
      <c r="H2757" s="27" t="s">
        <v>27</v>
      </c>
      <c r="I2757" s="29">
        <v>0.19999999999999996</v>
      </c>
      <c r="J2757" s="30">
        <v>1000</v>
      </c>
      <c r="K2757" s="31">
        <f t="shared" si="20"/>
        <v>199.99999999999994</v>
      </c>
      <c r="L2757" s="31">
        <f t="shared" si="21"/>
        <v>69.999999999999972</v>
      </c>
      <c r="M2757" s="32">
        <v>0.35</v>
      </c>
      <c r="O2757" s="37"/>
      <c r="P2757" s="35"/>
      <c r="Q2757" s="33"/>
      <c r="R2757" s="34"/>
    </row>
    <row r="2758" spans="1:18" ht="15.75" customHeight="1" x14ac:dyDescent="0.3">
      <c r="A2758" s="22"/>
      <c r="B2758" s="27" t="s">
        <v>30</v>
      </c>
      <c r="C2758" s="27">
        <v>1197831</v>
      </c>
      <c r="D2758" s="28">
        <v>44267</v>
      </c>
      <c r="E2758" s="27" t="s">
        <v>31</v>
      </c>
      <c r="F2758" s="27" t="s">
        <v>107</v>
      </c>
      <c r="G2758" s="27" t="s">
        <v>108</v>
      </c>
      <c r="H2758" s="27" t="s">
        <v>28</v>
      </c>
      <c r="I2758" s="29">
        <v>0.35000000000000009</v>
      </c>
      <c r="J2758" s="30">
        <v>1500</v>
      </c>
      <c r="K2758" s="31">
        <f t="shared" si="20"/>
        <v>525.00000000000011</v>
      </c>
      <c r="L2758" s="31">
        <f t="shared" si="21"/>
        <v>183.75000000000003</v>
      </c>
      <c r="M2758" s="32">
        <v>0.35</v>
      </c>
      <c r="O2758" s="37"/>
      <c r="P2758" s="35"/>
      <c r="Q2758" s="33"/>
      <c r="R2758" s="34"/>
    </row>
    <row r="2759" spans="1:18" ht="15.75" customHeight="1" x14ac:dyDescent="0.3">
      <c r="A2759" s="22"/>
      <c r="B2759" s="27" t="s">
        <v>30</v>
      </c>
      <c r="C2759" s="27">
        <v>1197831</v>
      </c>
      <c r="D2759" s="28">
        <v>44267</v>
      </c>
      <c r="E2759" s="27" t="s">
        <v>31</v>
      </c>
      <c r="F2759" s="27" t="s">
        <v>107</v>
      </c>
      <c r="G2759" s="27" t="s">
        <v>108</v>
      </c>
      <c r="H2759" s="27" t="s">
        <v>29</v>
      </c>
      <c r="I2759" s="29">
        <v>0.25</v>
      </c>
      <c r="J2759" s="30">
        <v>2500</v>
      </c>
      <c r="K2759" s="31">
        <f t="shared" si="20"/>
        <v>625</v>
      </c>
      <c r="L2759" s="31">
        <f t="shared" si="21"/>
        <v>218.75</v>
      </c>
      <c r="M2759" s="32">
        <v>0.35</v>
      </c>
      <c r="O2759" s="37"/>
      <c r="P2759" s="35"/>
      <c r="Q2759" s="33"/>
      <c r="R2759" s="34"/>
    </row>
    <row r="2760" spans="1:18" ht="15.75" customHeight="1" x14ac:dyDescent="0.3">
      <c r="A2760" s="22"/>
      <c r="B2760" s="27" t="s">
        <v>30</v>
      </c>
      <c r="C2760" s="27">
        <v>1197831</v>
      </c>
      <c r="D2760" s="28">
        <v>44299</v>
      </c>
      <c r="E2760" s="27" t="s">
        <v>31</v>
      </c>
      <c r="F2760" s="27" t="s">
        <v>107</v>
      </c>
      <c r="G2760" s="27" t="s">
        <v>108</v>
      </c>
      <c r="H2760" s="27" t="s">
        <v>24</v>
      </c>
      <c r="I2760" s="29">
        <v>0.25</v>
      </c>
      <c r="J2760" s="30">
        <v>5000</v>
      </c>
      <c r="K2760" s="31">
        <f t="shared" si="20"/>
        <v>1250</v>
      </c>
      <c r="L2760" s="31">
        <f t="shared" si="21"/>
        <v>437.5</v>
      </c>
      <c r="M2760" s="32">
        <v>0.35</v>
      </c>
      <c r="O2760" s="37"/>
      <c r="P2760" s="35"/>
      <c r="Q2760" s="33"/>
      <c r="R2760" s="34"/>
    </row>
    <row r="2761" spans="1:18" ht="15.75" customHeight="1" x14ac:dyDescent="0.3">
      <c r="A2761" s="22"/>
      <c r="B2761" s="27" t="s">
        <v>30</v>
      </c>
      <c r="C2761" s="27">
        <v>1197831</v>
      </c>
      <c r="D2761" s="28">
        <v>44299</v>
      </c>
      <c r="E2761" s="27" t="s">
        <v>31</v>
      </c>
      <c r="F2761" s="27" t="s">
        <v>107</v>
      </c>
      <c r="G2761" s="27" t="s">
        <v>108</v>
      </c>
      <c r="H2761" s="27" t="s">
        <v>25</v>
      </c>
      <c r="I2761" s="29">
        <v>0.25</v>
      </c>
      <c r="J2761" s="30">
        <v>2000</v>
      </c>
      <c r="K2761" s="31">
        <f t="shared" si="20"/>
        <v>500</v>
      </c>
      <c r="L2761" s="31">
        <f t="shared" si="21"/>
        <v>175</v>
      </c>
      <c r="M2761" s="32">
        <v>0.35</v>
      </c>
      <c r="O2761" s="37"/>
      <c r="P2761" s="35"/>
      <c r="Q2761" s="33"/>
      <c r="R2761" s="34"/>
    </row>
    <row r="2762" spans="1:18" ht="15.75" customHeight="1" x14ac:dyDescent="0.3">
      <c r="A2762" s="22"/>
      <c r="B2762" s="27" t="s">
        <v>30</v>
      </c>
      <c r="C2762" s="27">
        <v>1197831</v>
      </c>
      <c r="D2762" s="28">
        <v>44299</v>
      </c>
      <c r="E2762" s="27" t="s">
        <v>31</v>
      </c>
      <c r="F2762" s="27" t="s">
        <v>107</v>
      </c>
      <c r="G2762" s="27" t="s">
        <v>108</v>
      </c>
      <c r="H2762" s="27" t="s">
        <v>26</v>
      </c>
      <c r="I2762" s="29">
        <v>0.15000000000000002</v>
      </c>
      <c r="J2762" s="30">
        <v>2000</v>
      </c>
      <c r="K2762" s="31">
        <f t="shared" si="20"/>
        <v>300.00000000000006</v>
      </c>
      <c r="L2762" s="31">
        <f t="shared" si="21"/>
        <v>105.00000000000001</v>
      </c>
      <c r="M2762" s="32">
        <v>0.35</v>
      </c>
      <c r="O2762" s="37"/>
      <c r="P2762" s="35"/>
      <c r="Q2762" s="33"/>
      <c r="R2762" s="34"/>
    </row>
    <row r="2763" spans="1:18" ht="15.75" customHeight="1" x14ac:dyDescent="0.3">
      <c r="A2763" s="22"/>
      <c r="B2763" s="27" t="s">
        <v>30</v>
      </c>
      <c r="C2763" s="27">
        <v>1197831</v>
      </c>
      <c r="D2763" s="28">
        <v>44299</v>
      </c>
      <c r="E2763" s="27" t="s">
        <v>31</v>
      </c>
      <c r="F2763" s="27" t="s">
        <v>107</v>
      </c>
      <c r="G2763" s="27" t="s">
        <v>108</v>
      </c>
      <c r="H2763" s="27" t="s">
        <v>27</v>
      </c>
      <c r="I2763" s="29">
        <v>0.19999999999999996</v>
      </c>
      <c r="J2763" s="30">
        <v>1250</v>
      </c>
      <c r="K2763" s="31">
        <f t="shared" si="20"/>
        <v>249.99999999999994</v>
      </c>
      <c r="L2763" s="31">
        <f t="shared" si="21"/>
        <v>87.499999999999972</v>
      </c>
      <c r="M2763" s="32">
        <v>0.35</v>
      </c>
      <c r="O2763" s="37"/>
      <c r="P2763" s="35"/>
      <c r="Q2763" s="33"/>
      <c r="R2763" s="34"/>
    </row>
    <row r="2764" spans="1:18" ht="15.75" customHeight="1" x14ac:dyDescent="0.3">
      <c r="A2764" s="22"/>
      <c r="B2764" s="27" t="s">
        <v>30</v>
      </c>
      <c r="C2764" s="27">
        <v>1197831</v>
      </c>
      <c r="D2764" s="28">
        <v>44299</v>
      </c>
      <c r="E2764" s="27" t="s">
        <v>31</v>
      </c>
      <c r="F2764" s="27" t="s">
        <v>107</v>
      </c>
      <c r="G2764" s="27" t="s">
        <v>108</v>
      </c>
      <c r="H2764" s="27" t="s">
        <v>28</v>
      </c>
      <c r="I2764" s="29">
        <v>0.4</v>
      </c>
      <c r="J2764" s="30">
        <v>1500</v>
      </c>
      <c r="K2764" s="31">
        <f t="shared" si="20"/>
        <v>600</v>
      </c>
      <c r="L2764" s="31">
        <f t="shared" si="21"/>
        <v>210</v>
      </c>
      <c r="M2764" s="32">
        <v>0.35</v>
      </c>
      <c r="O2764" s="37"/>
      <c r="P2764" s="35"/>
      <c r="Q2764" s="33"/>
      <c r="R2764" s="34"/>
    </row>
    <row r="2765" spans="1:18" ht="15.75" customHeight="1" x14ac:dyDescent="0.3">
      <c r="A2765" s="22"/>
      <c r="B2765" s="27" t="s">
        <v>30</v>
      </c>
      <c r="C2765" s="27">
        <v>1197831</v>
      </c>
      <c r="D2765" s="28">
        <v>44299</v>
      </c>
      <c r="E2765" s="27" t="s">
        <v>31</v>
      </c>
      <c r="F2765" s="27" t="s">
        <v>107</v>
      </c>
      <c r="G2765" s="27" t="s">
        <v>108</v>
      </c>
      <c r="H2765" s="27" t="s">
        <v>29</v>
      </c>
      <c r="I2765" s="29">
        <v>0.30000000000000004</v>
      </c>
      <c r="J2765" s="30">
        <v>3000</v>
      </c>
      <c r="K2765" s="31">
        <f t="shared" si="20"/>
        <v>900.00000000000011</v>
      </c>
      <c r="L2765" s="31">
        <f t="shared" si="21"/>
        <v>315</v>
      </c>
      <c r="M2765" s="32">
        <v>0.35</v>
      </c>
      <c r="O2765" s="37"/>
      <c r="P2765" s="35"/>
      <c r="Q2765" s="33"/>
      <c r="R2765" s="34"/>
    </row>
    <row r="2766" spans="1:18" ht="15.75" customHeight="1" x14ac:dyDescent="0.3">
      <c r="A2766" s="22"/>
      <c r="B2766" s="27" t="s">
        <v>30</v>
      </c>
      <c r="C2766" s="27">
        <v>1197831</v>
      </c>
      <c r="D2766" s="28">
        <v>44328</v>
      </c>
      <c r="E2766" s="27" t="s">
        <v>31</v>
      </c>
      <c r="F2766" s="27" t="s">
        <v>107</v>
      </c>
      <c r="G2766" s="27" t="s">
        <v>108</v>
      </c>
      <c r="H2766" s="27" t="s">
        <v>24</v>
      </c>
      <c r="I2766" s="29">
        <v>0.4</v>
      </c>
      <c r="J2766" s="30">
        <v>5700</v>
      </c>
      <c r="K2766" s="31">
        <f t="shared" si="20"/>
        <v>2280</v>
      </c>
      <c r="L2766" s="31">
        <f t="shared" si="21"/>
        <v>798</v>
      </c>
      <c r="M2766" s="32">
        <v>0.35</v>
      </c>
      <c r="O2766" s="37"/>
      <c r="P2766" s="35"/>
      <c r="Q2766" s="33"/>
      <c r="R2766" s="34"/>
    </row>
    <row r="2767" spans="1:18" ht="15.75" customHeight="1" x14ac:dyDescent="0.3">
      <c r="A2767" s="22"/>
      <c r="B2767" s="27" t="s">
        <v>30</v>
      </c>
      <c r="C2767" s="27">
        <v>1197831</v>
      </c>
      <c r="D2767" s="28">
        <v>44328</v>
      </c>
      <c r="E2767" s="27" t="s">
        <v>31</v>
      </c>
      <c r="F2767" s="27" t="s">
        <v>107</v>
      </c>
      <c r="G2767" s="27" t="s">
        <v>108</v>
      </c>
      <c r="H2767" s="27" t="s">
        <v>25</v>
      </c>
      <c r="I2767" s="29">
        <v>0.4</v>
      </c>
      <c r="J2767" s="30">
        <v>2750</v>
      </c>
      <c r="K2767" s="31">
        <f t="shared" si="20"/>
        <v>1100</v>
      </c>
      <c r="L2767" s="31">
        <f t="shared" si="21"/>
        <v>385</v>
      </c>
      <c r="M2767" s="32">
        <v>0.35</v>
      </c>
      <c r="O2767" s="37"/>
      <c r="P2767" s="35"/>
      <c r="Q2767" s="33"/>
      <c r="R2767" s="34"/>
    </row>
    <row r="2768" spans="1:18" ht="15.75" customHeight="1" x14ac:dyDescent="0.3">
      <c r="A2768" s="22"/>
      <c r="B2768" s="27" t="s">
        <v>30</v>
      </c>
      <c r="C2768" s="27">
        <v>1197831</v>
      </c>
      <c r="D2768" s="28">
        <v>44328</v>
      </c>
      <c r="E2768" s="27" t="s">
        <v>31</v>
      </c>
      <c r="F2768" s="27" t="s">
        <v>107</v>
      </c>
      <c r="G2768" s="27" t="s">
        <v>108</v>
      </c>
      <c r="H2768" s="27" t="s">
        <v>26</v>
      </c>
      <c r="I2768" s="29">
        <v>0.35000000000000003</v>
      </c>
      <c r="J2768" s="30">
        <v>2500</v>
      </c>
      <c r="K2768" s="31">
        <f t="shared" si="20"/>
        <v>875.00000000000011</v>
      </c>
      <c r="L2768" s="31">
        <f t="shared" si="21"/>
        <v>306.25</v>
      </c>
      <c r="M2768" s="32">
        <v>0.35</v>
      </c>
      <c r="O2768" s="37"/>
      <c r="P2768" s="35"/>
      <c r="Q2768" s="33"/>
      <c r="R2768" s="34"/>
    </row>
    <row r="2769" spans="1:18" ht="15.75" customHeight="1" x14ac:dyDescent="0.3">
      <c r="A2769" s="22"/>
      <c r="B2769" s="27" t="s">
        <v>30</v>
      </c>
      <c r="C2769" s="27">
        <v>1197831</v>
      </c>
      <c r="D2769" s="28">
        <v>44328</v>
      </c>
      <c r="E2769" s="27" t="s">
        <v>31</v>
      </c>
      <c r="F2769" s="27" t="s">
        <v>107</v>
      </c>
      <c r="G2769" s="27" t="s">
        <v>108</v>
      </c>
      <c r="H2769" s="27" t="s">
        <v>27</v>
      </c>
      <c r="I2769" s="29">
        <v>0.35000000000000003</v>
      </c>
      <c r="J2769" s="30">
        <v>2000</v>
      </c>
      <c r="K2769" s="31">
        <f t="shared" si="20"/>
        <v>700.00000000000011</v>
      </c>
      <c r="L2769" s="31">
        <f t="shared" si="21"/>
        <v>245.00000000000003</v>
      </c>
      <c r="M2769" s="32">
        <v>0.35</v>
      </c>
      <c r="O2769" s="37"/>
      <c r="P2769" s="35"/>
      <c r="Q2769" s="33"/>
      <c r="R2769" s="34"/>
    </row>
    <row r="2770" spans="1:18" ht="15.75" customHeight="1" x14ac:dyDescent="0.3">
      <c r="A2770" s="22"/>
      <c r="B2770" s="27" t="s">
        <v>30</v>
      </c>
      <c r="C2770" s="27">
        <v>1197831</v>
      </c>
      <c r="D2770" s="28">
        <v>44328</v>
      </c>
      <c r="E2770" s="27" t="s">
        <v>31</v>
      </c>
      <c r="F2770" s="27" t="s">
        <v>107</v>
      </c>
      <c r="G2770" s="27" t="s">
        <v>108</v>
      </c>
      <c r="H2770" s="27" t="s">
        <v>28</v>
      </c>
      <c r="I2770" s="29">
        <v>0.44999999999999996</v>
      </c>
      <c r="J2770" s="30">
        <v>2250</v>
      </c>
      <c r="K2770" s="31">
        <f t="shared" si="20"/>
        <v>1012.4999999999999</v>
      </c>
      <c r="L2770" s="31">
        <f t="shared" si="21"/>
        <v>354.37499999999994</v>
      </c>
      <c r="M2770" s="32">
        <v>0.35</v>
      </c>
      <c r="O2770" s="37"/>
      <c r="P2770" s="35"/>
      <c r="Q2770" s="33"/>
      <c r="R2770" s="34"/>
    </row>
    <row r="2771" spans="1:18" ht="15.75" customHeight="1" x14ac:dyDescent="0.3">
      <c r="A2771" s="22"/>
      <c r="B2771" s="27" t="s">
        <v>30</v>
      </c>
      <c r="C2771" s="27">
        <v>1197831</v>
      </c>
      <c r="D2771" s="28">
        <v>44328</v>
      </c>
      <c r="E2771" s="27" t="s">
        <v>31</v>
      </c>
      <c r="F2771" s="27" t="s">
        <v>107</v>
      </c>
      <c r="G2771" s="27" t="s">
        <v>108</v>
      </c>
      <c r="H2771" s="27" t="s">
        <v>29</v>
      </c>
      <c r="I2771" s="29">
        <v>0.44999999999999996</v>
      </c>
      <c r="J2771" s="30">
        <v>3250</v>
      </c>
      <c r="K2771" s="31">
        <f t="shared" si="20"/>
        <v>1462.4999999999998</v>
      </c>
      <c r="L2771" s="31">
        <f t="shared" si="21"/>
        <v>511.87499999999989</v>
      </c>
      <c r="M2771" s="32">
        <v>0.35</v>
      </c>
      <c r="O2771" s="37"/>
      <c r="P2771" s="35"/>
      <c r="Q2771" s="33"/>
      <c r="R2771" s="34"/>
    </row>
    <row r="2772" spans="1:18" ht="15.75" customHeight="1" x14ac:dyDescent="0.3">
      <c r="A2772" s="22"/>
      <c r="B2772" s="27" t="s">
        <v>30</v>
      </c>
      <c r="C2772" s="27">
        <v>1197831</v>
      </c>
      <c r="D2772" s="28">
        <v>44361</v>
      </c>
      <c r="E2772" s="27" t="s">
        <v>31</v>
      </c>
      <c r="F2772" s="27" t="s">
        <v>107</v>
      </c>
      <c r="G2772" s="27" t="s">
        <v>108</v>
      </c>
      <c r="H2772" s="27" t="s">
        <v>24</v>
      </c>
      <c r="I2772" s="29">
        <v>0.39999999999999997</v>
      </c>
      <c r="J2772" s="30">
        <v>5750</v>
      </c>
      <c r="K2772" s="31">
        <f t="shared" si="20"/>
        <v>2300</v>
      </c>
      <c r="L2772" s="31">
        <f t="shared" si="21"/>
        <v>805</v>
      </c>
      <c r="M2772" s="32">
        <v>0.35</v>
      </c>
      <c r="O2772" s="37"/>
      <c r="P2772" s="35"/>
      <c r="Q2772" s="33"/>
      <c r="R2772" s="34"/>
    </row>
    <row r="2773" spans="1:18" ht="15.75" customHeight="1" x14ac:dyDescent="0.3">
      <c r="A2773" s="22"/>
      <c r="B2773" s="27" t="s">
        <v>30</v>
      </c>
      <c r="C2773" s="27">
        <v>1197831</v>
      </c>
      <c r="D2773" s="28">
        <v>44361</v>
      </c>
      <c r="E2773" s="27" t="s">
        <v>31</v>
      </c>
      <c r="F2773" s="27" t="s">
        <v>107</v>
      </c>
      <c r="G2773" s="27" t="s">
        <v>108</v>
      </c>
      <c r="H2773" s="27" t="s">
        <v>25</v>
      </c>
      <c r="I2773" s="29">
        <v>0.35000000000000003</v>
      </c>
      <c r="J2773" s="30">
        <v>3250</v>
      </c>
      <c r="K2773" s="31">
        <f t="shared" si="20"/>
        <v>1137.5</v>
      </c>
      <c r="L2773" s="31">
        <f t="shared" si="21"/>
        <v>398.125</v>
      </c>
      <c r="M2773" s="32">
        <v>0.35</v>
      </c>
      <c r="O2773" s="37"/>
      <c r="P2773" s="35"/>
      <c r="Q2773" s="33"/>
      <c r="R2773" s="34"/>
    </row>
    <row r="2774" spans="1:18" ht="15.75" customHeight="1" x14ac:dyDescent="0.3">
      <c r="A2774" s="22"/>
      <c r="B2774" s="27" t="s">
        <v>30</v>
      </c>
      <c r="C2774" s="27">
        <v>1197831</v>
      </c>
      <c r="D2774" s="28">
        <v>44361</v>
      </c>
      <c r="E2774" s="27" t="s">
        <v>31</v>
      </c>
      <c r="F2774" s="27" t="s">
        <v>107</v>
      </c>
      <c r="G2774" s="27" t="s">
        <v>108</v>
      </c>
      <c r="H2774" s="27" t="s">
        <v>26</v>
      </c>
      <c r="I2774" s="29">
        <v>0.4</v>
      </c>
      <c r="J2774" s="30">
        <v>3000</v>
      </c>
      <c r="K2774" s="31">
        <f t="shared" si="20"/>
        <v>1200</v>
      </c>
      <c r="L2774" s="31">
        <f t="shared" si="21"/>
        <v>420</v>
      </c>
      <c r="M2774" s="32">
        <v>0.35</v>
      </c>
      <c r="O2774" s="37"/>
      <c r="P2774" s="35"/>
      <c r="Q2774" s="33"/>
      <c r="R2774" s="34"/>
    </row>
    <row r="2775" spans="1:18" ht="15.75" customHeight="1" x14ac:dyDescent="0.3">
      <c r="A2775" s="22"/>
      <c r="B2775" s="27" t="s">
        <v>30</v>
      </c>
      <c r="C2775" s="27">
        <v>1197831</v>
      </c>
      <c r="D2775" s="28">
        <v>44361</v>
      </c>
      <c r="E2775" s="27" t="s">
        <v>31</v>
      </c>
      <c r="F2775" s="27" t="s">
        <v>107</v>
      </c>
      <c r="G2775" s="27" t="s">
        <v>108</v>
      </c>
      <c r="H2775" s="27" t="s">
        <v>27</v>
      </c>
      <c r="I2775" s="29">
        <v>0.4</v>
      </c>
      <c r="J2775" s="30">
        <v>2750</v>
      </c>
      <c r="K2775" s="31">
        <f t="shared" si="20"/>
        <v>1100</v>
      </c>
      <c r="L2775" s="31">
        <f t="shared" si="21"/>
        <v>385</v>
      </c>
      <c r="M2775" s="32">
        <v>0.35</v>
      </c>
      <c r="O2775" s="37"/>
      <c r="P2775" s="35"/>
      <c r="Q2775" s="33"/>
      <c r="R2775" s="34"/>
    </row>
    <row r="2776" spans="1:18" ht="15.75" customHeight="1" x14ac:dyDescent="0.3">
      <c r="A2776" s="22"/>
      <c r="B2776" s="27" t="s">
        <v>30</v>
      </c>
      <c r="C2776" s="27">
        <v>1197831</v>
      </c>
      <c r="D2776" s="28">
        <v>44361</v>
      </c>
      <c r="E2776" s="27" t="s">
        <v>31</v>
      </c>
      <c r="F2776" s="27" t="s">
        <v>107</v>
      </c>
      <c r="G2776" s="27" t="s">
        <v>108</v>
      </c>
      <c r="H2776" s="27" t="s">
        <v>28</v>
      </c>
      <c r="I2776" s="29">
        <v>0.54999999999999993</v>
      </c>
      <c r="J2776" s="30">
        <v>2750</v>
      </c>
      <c r="K2776" s="31">
        <f t="shared" si="20"/>
        <v>1512.4999999999998</v>
      </c>
      <c r="L2776" s="31">
        <f t="shared" si="21"/>
        <v>529.37499999999989</v>
      </c>
      <c r="M2776" s="32">
        <v>0.35</v>
      </c>
      <c r="O2776" s="37"/>
      <c r="P2776" s="35"/>
      <c r="Q2776" s="33"/>
      <c r="R2776" s="34"/>
    </row>
    <row r="2777" spans="1:18" ht="15.75" customHeight="1" x14ac:dyDescent="0.3">
      <c r="A2777" s="22"/>
      <c r="B2777" s="27" t="s">
        <v>30</v>
      </c>
      <c r="C2777" s="27">
        <v>1197831</v>
      </c>
      <c r="D2777" s="28">
        <v>44361</v>
      </c>
      <c r="E2777" s="27" t="s">
        <v>31</v>
      </c>
      <c r="F2777" s="27" t="s">
        <v>107</v>
      </c>
      <c r="G2777" s="27" t="s">
        <v>108</v>
      </c>
      <c r="H2777" s="27" t="s">
        <v>29</v>
      </c>
      <c r="I2777" s="29">
        <v>0.6</v>
      </c>
      <c r="J2777" s="30">
        <v>4500</v>
      </c>
      <c r="K2777" s="31">
        <f t="shared" si="20"/>
        <v>2700</v>
      </c>
      <c r="L2777" s="31">
        <f t="shared" si="21"/>
        <v>944.99999999999989</v>
      </c>
      <c r="M2777" s="32">
        <v>0.35</v>
      </c>
      <c r="O2777" s="37"/>
      <c r="P2777" s="35"/>
      <c r="Q2777" s="33"/>
      <c r="R2777" s="34"/>
    </row>
    <row r="2778" spans="1:18" ht="15.75" customHeight="1" x14ac:dyDescent="0.3">
      <c r="A2778" s="22"/>
      <c r="B2778" s="27" t="s">
        <v>30</v>
      </c>
      <c r="C2778" s="27">
        <v>1197831</v>
      </c>
      <c r="D2778" s="28">
        <v>44389</v>
      </c>
      <c r="E2778" s="27" t="s">
        <v>31</v>
      </c>
      <c r="F2778" s="27" t="s">
        <v>107</v>
      </c>
      <c r="G2778" s="27" t="s">
        <v>108</v>
      </c>
      <c r="H2778" s="27" t="s">
        <v>24</v>
      </c>
      <c r="I2778" s="29">
        <v>0.54999999999999993</v>
      </c>
      <c r="J2778" s="30">
        <v>6750</v>
      </c>
      <c r="K2778" s="31">
        <f t="shared" si="20"/>
        <v>3712.4999999999995</v>
      </c>
      <c r="L2778" s="31">
        <f t="shared" si="21"/>
        <v>1299.3749999999998</v>
      </c>
      <c r="M2778" s="32">
        <v>0.35</v>
      </c>
      <c r="O2778" s="37"/>
      <c r="P2778" s="35"/>
      <c r="Q2778" s="33"/>
      <c r="R2778" s="34"/>
    </row>
    <row r="2779" spans="1:18" ht="15.75" customHeight="1" x14ac:dyDescent="0.3">
      <c r="A2779" s="22"/>
      <c r="B2779" s="27" t="s">
        <v>30</v>
      </c>
      <c r="C2779" s="27">
        <v>1197831</v>
      </c>
      <c r="D2779" s="28">
        <v>44389</v>
      </c>
      <c r="E2779" s="27" t="s">
        <v>31</v>
      </c>
      <c r="F2779" s="27" t="s">
        <v>107</v>
      </c>
      <c r="G2779" s="27" t="s">
        <v>108</v>
      </c>
      <c r="H2779" s="27" t="s">
        <v>25</v>
      </c>
      <c r="I2779" s="29">
        <v>0.5</v>
      </c>
      <c r="J2779" s="30">
        <v>4250</v>
      </c>
      <c r="K2779" s="31">
        <f t="shared" si="20"/>
        <v>2125</v>
      </c>
      <c r="L2779" s="31">
        <f t="shared" si="21"/>
        <v>743.75</v>
      </c>
      <c r="M2779" s="32">
        <v>0.35</v>
      </c>
      <c r="O2779" s="37"/>
      <c r="P2779" s="35"/>
      <c r="Q2779" s="33"/>
      <c r="R2779" s="34"/>
    </row>
    <row r="2780" spans="1:18" ht="15.75" customHeight="1" x14ac:dyDescent="0.3">
      <c r="A2780" s="22"/>
      <c r="B2780" s="27" t="s">
        <v>30</v>
      </c>
      <c r="C2780" s="27">
        <v>1197831</v>
      </c>
      <c r="D2780" s="28">
        <v>44389</v>
      </c>
      <c r="E2780" s="27" t="s">
        <v>31</v>
      </c>
      <c r="F2780" s="27" t="s">
        <v>107</v>
      </c>
      <c r="G2780" s="27" t="s">
        <v>108</v>
      </c>
      <c r="H2780" s="27" t="s">
        <v>26</v>
      </c>
      <c r="I2780" s="29">
        <v>0.45</v>
      </c>
      <c r="J2780" s="30">
        <v>3500</v>
      </c>
      <c r="K2780" s="31">
        <f t="shared" si="20"/>
        <v>1575</v>
      </c>
      <c r="L2780" s="31">
        <f t="shared" si="21"/>
        <v>551.25</v>
      </c>
      <c r="M2780" s="32">
        <v>0.35</v>
      </c>
      <c r="O2780" s="37"/>
      <c r="P2780" s="35"/>
      <c r="Q2780" s="33"/>
      <c r="R2780" s="34"/>
    </row>
    <row r="2781" spans="1:18" ht="15.75" customHeight="1" x14ac:dyDescent="0.3">
      <c r="A2781" s="22"/>
      <c r="B2781" s="27" t="s">
        <v>30</v>
      </c>
      <c r="C2781" s="27">
        <v>1197831</v>
      </c>
      <c r="D2781" s="28">
        <v>44389</v>
      </c>
      <c r="E2781" s="27" t="s">
        <v>31</v>
      </c>
      <c r="F2781" s="27" t="s">
        <v>107</v>
      </c>
      <c r="G2781" s="27" t="s">
        <v>108</v>
      </c>
      <c r="H2781" s="27" t="s">
        <v>27</v>
      </c>
      <c r="I2781" s="29">
        <v>0.45</v>
      </c>
      <c r="J2781" s="30">
        <v>3000</v>
      </c>
      <c r="K2781" s="31">
        <f t="shared" si="20"/>
        <v>1350</v>
      </c>
      <c r="L2781" s="31">
        <f t="shared" si="21"/>
        <v>472.49999999999994</v>
      </c>
      <c r="M2781" s="32">
        <v>0.35</v>
      </c>
      <c r="O2781" s="37"/>
      <c r="P2781" s="35"/>
      <c r="Q2781" s="33"/>
      <c r="R2781" s="34"/>
    </row>
    <row r="2782" spans="1:18" ht="15.75" customHeight="1" x14ac:dyDescent="0.3">
      <c r="A2782" s="22"/>
      <c r="B2782" s="27" t="s">
        <v>30</v>
      </c>
      <c r="C2782" s="27">
        <v>1197831</v>
      </c>
      <c r="D2782" s="28">
        <v>44389</v>
      </c>
      <c r="E2782" s="27" t="s">
        <v>31</v>
      </c>
      <c r="F2782" s="27" t="s">
        <v>107</v>
      </c>
      <c r="G2782" s="27" t="s">
        <v>108</v>
      </c>
      <c r="H2782" s="27" t="s">
        <v>28</v>
      </c>
      <c r="I2782" s="29">
        <v>0.6</v>
      </c>
      <c r="J2782" s="30">
        <v>3250</v>
      </c>
      <c r="K2782" s="31">
        <f t="shared" si="20"/>
        <v>1950</v>
      </c>
      <c r="L2782" s="31">
        <f t="shared" si="21"/>
        <v>682.5</v>
      </c>
      <c r="M2782" s="32">
        <v>0.35</v>
      </c>
      <c r="O2782" s="37"/>
      <c r="P2782" s="35"/>
      <c r="Q2782" s="33"/>
      <c r="R2782" s="34"/>
    </row>
    <row r="2783" spans="1:18" ht="15.75" customHeight="1" x14ac:dyDescent="0.3">
      <c r="A2783" s="22"/>
      <c r="B2783" s="27" t="s">
        <v>30</v>
      </c>
      <c r="C2783" s="27">
        <v>1197831</v>
      </c>
      <c r="D2783" s="28">
        <v>44389</v>
      </c>
      <c r="E2783" s="27" t="s">
        <v>31</v>
      </c>
      <c r="F2783" s="27" t="s">
        <v>107</v>
      </c>
      <c r="G2783" s="27" t="s">
        <v>108</v>
      </c>
      <c r="H2783" s="27" t="s">
        <v>29</v>
      </c>
      <c r="I2783" s="29">
        <v>0.65</v>
      </c>
      <c r="J2783" s="30">
        <v>5000</v>
      </c>
      <c r="K2783" s="31">
        <f t="shared" si="20"/>
        <v>3250</v>
      </c>
      <c r="L2783" s="31">
        <f t="shared" si="21"/>
        <v>1137.5</v>
      </c>
      <c r="M2783" s="32">
        <v>0.35</v>
      </c>
      <c r="O2783" s="37"/>
      <c r="P2783" s="35"/>
      <c r="Q2783" s="33"/>
      <c r="R2783" s="34"/>
    </row>
    <row r="2784" spans="1:18" ht="15.75" customHeight="1" x14ac:dyDescent="0.3">
      <c r="A2784" s="22"/>
      <c r="B2784" s="27" t="s">
        <v>30</v>
      </c>
      <c r="C2784" s="27">
        <v>1197831</v>
      </c>
      <c r="D2784" s="28">
        <v>44421</v>
      </c>
      <c r="E2784" s="27" t="s">
        <v>31</v>
      </c>
      <c r="F2784" s="27" t="s">
        <v>107</v>
      </c>
      <c r="G2784" s="27" t="s">
        <v>108</v>
      </c>
      <c r="H2784" s="27" t="s">
        <v>24</v>
      </c>
      <c r="I2784" s="29">
        <v>0.6</v>
      </c>
      <c r="J2784" s="30">
        <v>6500</v>
      </c>
      <c r="K2784" s="31">
        <f t="shared" si="20"/>
        <v>3900</v>
      </c>
      <c r="L2784" s="31">
        <f t="shared" si="21"/>
        <v>1365</v>
      </c>
      <c r="M2784" s="32">
        <v>0.35</v>
      </c>
      <c r="O2784" s="37"/>
      <c r="P2784" s="35"/>
      <c r="Q2784" s="33"/>
      <c r="R2784" s="34"/>
    </row>
    <row r="2785" spans="1:18" ht="15.75" customHeight="1" x14ac:dyDescent="0.3">
      <c r="A2785" s="22"/>
      <c r="B2785" s="27" t="s">
        <v>30</v>
      </c>
      <c r="C2785" s="27">
        <v>1197831</v>
      </c>
      <c r="D2785" s="28">
        <v>44421</v>
      </c>
      <c r="E2785" s="27" t="s">
        <v>31</v>
      </c>
      <c r="F2785" s="27" t="s">
        <v>107</v>
      </c>
      <c r="G2785" s="27" t="s">
        <v>108</v>
      </c>
      <c r="H2785" s="27" t="s">
        <v>25</v>
      </c>
      <c r="I2785" s="29">
        <v>0.55000000000000004</v>
      </c>
      <c r="J2785" s="30">
        <v>4250</v>
      </c>
      <c r="K2785" s="31">
        <f t="shared" si="20"/>
        <v>2337.5</v>
      </c>
      <c r="L2785" s="31">
        <f t="shared" si="21"/>
        <v>818.125</v>
      </c>
      <c r="M2785" s="32">
        <v>0.35</v>
      </c>
      <c r="O2785" s="37"/>
      <c r="P2785" s="35"/>
      <c r="Q2785" s="33"/>
      <c r="R2785" s="34"/>
    </row>
    <row r="2786" spans="1:18" ht="15.75" customHeight="1" x14ac:dyDescent="0.3">
      <c r="A2786" s="22"/>
      <c r="B2786" s="27" t="s">
        <v>30</v>
      </c>
      <c r="C2786" s="27">
        <v>1197831</v>
      </c>
      <c r="D2786" s="28">
        <v>44421</v>
      </c>
      <c r="E2786" s="27" t="s">
        <v>31</v>
      </c>
      <c r="F2786" s="27" t="s">
        <v>107</v>
      </c>
      <c r="G2786" s="27" t="s">
        <v>108</v>
      </c>
      <c r="H2786" s="27" t="s">
        <v>26</v>
      </c>
      <c r="I2786" s="29">
        <v>0.5</v>
      </c>
      <c r="J2786" s="30">
        <v>3500</v>
      </c>
      <c r="K2786" s="31">
        <f t="shared" si="20"/>
        <v>1750</v>
      </c>
      <c r="L2786" s="31">
        <f t="shared" si="21"/>
        <v>612.5</v>
      </c>
      <c r="M2786" s="32">
        <v>0.35</v>
      </c>
      <c r="O2786" s="37"/>
      <c r="P2786" s="35"/>
      <c r="Q2786" s="33"/>
      <c r="R2786" s="34"/>
    </row>
    <row r="2787" spans="1:18" ht="15.75" customHeight="1" x14ac:dyDescent="0.3">
      <c r="A2787" s="22"/>
      <c r="B2787" s="27" t="s">
        <v>30</v>
      </c>
      <c r="C2787" s="27">
        <v>1197831</v>
      </c>
      <c r="D2787" s="28">
        <v>44421</v>
      </c>
      <c r="E2787" s="27" t="s">
        <v>31</v>
      </c>
      <c r="F2787" s="27" t="s">
        <v>107</v>
      </c>
      <c r="G2787" s="27" t="s">
        <v>108</v>
      </c>
      <c r="H2787" s="27" t="s">
        <v>27</v>
      </c>
      <c r="I2787" s="29">
        <v>0.4</v>
      </c>
      <c r="J2787" s="30">
        <v>3000</v>
      </c>
      <c r="K2787" s="31">
        <f t="shared" si="20"/>
        <v>1200</v>
      </c>
      <c r="L2787" s="31">
        <f t="shared" si="21"/>
        <v>420</v>
      </c>
      <c r="M2787" s="32">
        <v>0.35</v>
      </c>
      <c r="O2787" s="37"/>
      <c r="P2787" s="35"/>
      <c r="Q2787" s="33"/>
      <c r="R2787" s="34"/>
    </row>
    <row r="2788" spans="1:18" ht="15.75" customHeight="1" x14ac:dyDescent="0.3">
      <c r="A2788" s="22"/>
      <c r="B2788" s="27" t="s">
        <v>30</v>
      </c>
      <c r="C2788" s="27">
        <v>1197831</v>
      </c>
      <c r="D2788" s="28">
        <v>44421</v>
      </c>
      <c r="E2788" s="27" t="s">
        <v>31</v>
      </c>
      <c r="F2788" s="27" t="s">
        <v>107</v>
      </c>
      <c r="G2788" s="27" t="s">
        <v>108</v>
      </c>
      <c r="H2788" s="27" t="s">
        <v>28</v>
      </c>
      <c r="I2788" s="29">
        <v>0.5</v>
      </c>
      <c r="J2788" s="30">
        <v>2750</v>
      </c>
      <c r="K2788" s="31">
        <f t="shared" si="20"/>
        <v>1375</v>
      </c>
      <c r="L2788" s="31">
        <f t="shared" si="21"/>
        <v>481.24999999999994</v>
      </c>
      <c r="M2788" s="32">
        <v>0.35</v>
      </c>
      <c r="O2788" s="37"/>
      <c r="P2788" s="35"/>
      <c r="Q2788" s="33"/>
      <c r="R2788" s="34"/>
    </row>
    <row r="2789" spans="1:18" ht="15.75" customHeight="1" x14ac:dyDescent="0.3">
      <c r="A2789" s="22"/>
      <c r="B2789" s="27" t="s">
        <v>30</v>
      </c>
      <c r="C2789" s="27">
        <v>1197831</v>
      </c>
      <c r="D2789" s="28">
        <v>44421</v>
      </c>
      <c r="E2789" s="27" t="s">
        <v>31</v>
      </c>
      <c r="F2789" s="27" t="s">
        <v>107</v>
      </c>
      <c r="G2789" s="27" t="s">
        <v>108</v>
      </c>
      <c r="H2789" s="27" t="s">
        <v>29</v>
      </c>
      <c r="I2789" s="29">
        <v>0.55000000000000004</v>
      </c>
      <c r="J2789" s="30">
        <v>4500</v>
      </c>
      <c r="K2789" s="31">
        <f t="shared" si="20"/>
        <v>2475</v>
      </c>
      <c r="L2789" s="31">
        <f t="shared" si="21"/>
        <v>866.25</v>
      </c>
      <c r="M2789" s="32">
        <v>0.35</v>
      </c>
      <c r="O2789" s="37"/>
      <c r="P2789" s="35"/>
      <c r="Q2789" s="33"/>
      <c r="R2789" s="34"/>
    </row>
    <row r="2790" spans="1:18" ht="15.75" customHeight="1" x14ac:dyDescent="0.3">
      <c r="A2790" s="22"/>
      <c r="B2790" s="27" t="s">
        <v>30</v>
      </c>
      <c r="C2790" s="27">
        <v>1197831</v>
      </c>
      <c r="D2790" s="28">
        <v>44451</v>
      </c>
      <c r="E2790" s="27" t="s">
        <v>31</v>
      </c>
      <c r="F2790" s="27" t="s">
        <v>107</v>
      </c>
      <c r="G2790" s="27" t="s">
        <v>108</v>
      </c>
      <c r="H2790" s="27" t="s">
        <v>24</v>
      </c>
      <c r="I2790" s="29">
        <v>0.5</v>
      </c>
      <c r="J2790" s="30">
        <v>5500</v>
      </c>
      <c r="K2790" s="31">
        <f t="shared" si="20"/>
        <v>2750</v>
      </c>
      <c r="L2790" s="31">
        <f t="shared" si="21"/>
        <v>962.49999999999989</v>
      </c>
      <c r="M2790" s="32">
        <v>0.35</v>
      </c>
      <c r="O2790" s="37"/>
      <c r="P2790" s="35"/>
      <c r="Q2790" s="33"/>
      <c r="R2790" s="34"/>
    </row>
    <row r="2791" spans="1:18" ht="15.75" customHeight="1" x14ac:dyDescent="0.3">
      <c r="A2791" s="22"/>
      <c r="B2791" s="27" t="s">
        <v>30</v>
      </c>
      <c r="C2791" s="27">
        <v>1197831</v>
      </c>
      <c r="D2791" s="28">
        <v>44451</v>
      </c>
      <c r="E2791" s="27" t="s">
        <v>31</v>
      </c>
      <c r="F2791" s="27" t="s">
        <v>107</v>
      </c>
      <c r="G2791" s="27" t="s">
        <v>108</v>
      </c>
      <c r="H2791" s="27" t="s">
        <v>25</v>
      </c>
      <c r="I2791" s="29">
        <v>0.40000000000000013</v>
      </c>
      <c r="J2791" s="30">
        <v>3500</v>
      </c>
      <c r="K2791" s="31">
        <f t="shared" si="20"/>
        <v>1400.0000000000005</v>
      </c>
      <c r="L2791" s="31">
        <f t="shared" si="21"/>
        <v>490.00000000000011</v>
      </c>
      <c r="M2791" s="32">
        <v>0.35</v>
      </c>
      <c r="O2791" s="37"/>
      <c r="P2791" s="35"/>
      <c r="Q2791" s="33"/>
      <c r="R2791" s="34"/>
    </row>
    <row r="2792" spans="1:18" ht="15.75" customHeight="1" x14ac:dyDescent="0.3">
      <c r="A2792" s="22"/>
      <c r="B2792" s="27" t="s">
        <v>30</v>
      </c>
      <c r="C2792" s="27">
        <v>1197831</v>
      </c>
      <c r="D2792" s="28">
        <v>44451</v>
      </c>
      <c r="E2792" s="27" t="s">
        <v>31</v>
      </c>
      <c r="F2792" s="27" t="s">
        <v>107</v>
      </c>
      <c r="G2792" s="27" t="s">
        <v>108</v>
      </c>
      <c r="H2792" s="27" t="s">
        <v>26</v>
      </c>
      <c r="I2792" s="29">
        <v>0.15000000000000008</v>
      </c>
      <c r="J2792" s="30">
        <v>2500</v>
      </c>
      <c r="K2792" s="31">
        <f t="shared" si="20"/>
        <v>375.00000000000017</v>
      </c>
      <c r="L2792" s="31">
        <f t="shared" si="21"/>
        <v>131.25000000000006</v>
      </c>
      <c r="M2792" s="32">
        <v>0.35</v>
      </c>
      <c r="O2792" s="37"/>
      <c r="P2792" s="35"/>
      <c r="Q2792" s="33"/>
      <c r="R2792" s="34"/>
    </row>
    <row r="2793" spans="1:18" ht="15.75" customHeight="1" x14ac:dyDescent="0.3">
      <c r="A2793" s="22"/>
      <c r="B2793" s="27" t="s">
        <v>30</v>
      </c>
      <c r="C2793" s="27">
        <v>1197831</v>
      </c>
      <c r="D2793" s="28">
        <v>44451</v>
      </c>
      <c r="E2793" s="27" t="s">
        <v>31</v>
      </c>
      <c r="F2793" s="27" t="s">
        <v>107</v>
      </c>
      <c r="G2793" s="27" t="s">
        <v>108</v>
      </c>
      <c r="H2793" s="27" t="s">
        <v>27</v>
      </c>
      <c r="I2793" s="29">
        <v>0.15000000000000008</v>
      </c>
      <c r="J2793" s="30">
        <v>2250</v>
      </c>
      <c r="K2793" s="31">
        <f t="shared" si="20"/>
        <v>337.50000000000017</v>
      </c>
      <c r="L2793" s="31">
        <f t="shared" si="21"/>
        <v>118.12500000000006</v>
      </c>
      <c r="M2793" s="32">
        <v>0.35</v>
      </c>
      <c r="O2793" s="37"/>
      <c r="P2793" s="35"/>
      <c r="Q2793" s="33"/>
      <c r="R2793" s="34"/>
    </row>
    <row r="2794" spans="1:18" ht="15.75" customHeight="1" x14ac:dyDescent="0.3">
      <c r="A2794" s="22"/>
      <c r="B2794" s="27" t="s">
        <v>30</v>
      </c>
      <c r="C2794" s="27">
        <v>1197831</v>
      </c>
      <c r="D2794" s="28">
        <v>44451</v>
      </c>
      <c r="E2794" s="27" t="s">
        <v>31</v>
      </c>
      <c r="F2794" s="27" t="s">
        <v>107</v>
      </c>
      <c r="G2794" s="27" t="s">
        <v>108</v>
      </c>
      <c r="H2794" s="27" t="s">
        <v>28</v>
      </c>
      <c r="I2794" s="29">
        <v>0.25000000000000006</v>
      </c>
      <c r="J2794" s="30">
        <v>2250</v>
      </c>
      <c r="K2794" s="31">
        <f t="shared" si="20"/>
        <v>562.50000000000011</v>
      </c>
      <c r="L2794" s="31">
        <f t="shared" si="21"/>
        <v>196.87500000000003</v>
      </c>
      <c r="M2794" s="32">
        <v>0.35</v>
      </c>
      <c r="O2794" s="37"/>
      <c r="P2794" s="35"/>
      <c r="Q2794" s="33"/>
      <c r="R2794" s="34"/>
    </row>
    <row r="2795" spans="1:18" ht="15.75" customHeight="1" x14ac:dyDescent="0.3">
      <c r="A2795" s="22"/>
      <c r="B2795" s="27" t="s">
        <v>30</v>
      </c>
      <c r="C2795" s="27">
        <v>1197831</v>
      </c>
      <c r="D2795" s="28">
        <v>44451</v>
      </c>
      <c r="E2795" s="27" t="s">
        <v>31</v>
      </c>
      <c r="F2795" s="27" t="s">
        <v>107</v>
      </c>
      <c r="G2795" s="27" t="s">
        <v>108</v>
      </c>
      <c r="H2795" s="27" t="s">
        <v>29</v>
      </c>
      <c r="I2795" s="29">
        <v>0.3000000000000001</v>
      </c>
      <c r="J2795" s="30">
        <v>3250</v>
      </c>
      <c r="K2795" s="31">
        <f t="shared" si="20"/>
        <v>975.00000000000034</v>
      </c>
      <c r="L2795" s="31">
        <f t="shared" si="21"/>
        <v>341.25000000000011</v>
      </c>
      <c r="M2795" s="32">
        <v>0.35</v>
      </c>
      <c r="O2795" s="37"/>
      <c r="P2795" s="35"/>
      <c r="Q2795" s="33"/>
      <c r="R2795" s="34"/>
    </row>
    <row r="2796" spans="1:18" ht="15.75" customHeight="1" x14ac:dyDescent="0.3">
      <c r="A2796" s="22"/>
      <c r="B2796" s="27" t="s">
        <v>30</v>
      </c>
      <c r="C2796" s="27">
        <v>1197831</v>
      </c>
      <c r="D2796" s="28">
        <v>44483</v>
      </c>
      <c r="E2796" s="27" t="s">
        <v>31</v>
      </c>
      <c r="F2796" s="27" t="s">
        <v>107</v>
      </c>
      <c r="G2796" s="27" t="s">
        <v>108</v>
      </c>
      <c r="H2796" s="27" t="s">
        <v>24</v>
      </c>
      <c r="I2796" s="29">
        <v>0.3000000000000001</v>
      </c>
      <c r="J2796" s="30">
        <v>5000</v>
      </c>
      <c r="K2796" s="31">
        <f t="shared" si="20"/>
        <v>1500.0000000000005</v>
      </c>
      <c r="L2796" s="31">
        <f t="shared" si="21"/>
        <v>525.00000000000011</v>
      </c>
      <c r="M2796" s="32">
        <v>0.35</v>
      </c>
      <c r="O2796" s="37"/>
      <c r="P2796" s="35"/>
      <c r="Q2796" s="33"/>
      <c r="R2796" s="34"/>
    </row>
    <row r="2797" spans="1:18" ht="15.75" customHeight="1" x14ac:dyDescent="0.3">
      <c r="A2797" s="22"/>
      <c r="B2797" s="27" t="s">
        <v>30</v>
      </c>
      <c r="C2797" s="27">
        <v>1197831</v>
      </c>
      <c r="D2797" s="28">
        <v>44483</v>
      </c>
      <c r="E2797" s="27" t="s">
        <v>31</v>
      </c>
      <c r="F2797" s="27" t="s">
        <v>107</v>
      </c>
      <c r="G2797" s="27" t="s">
        <v>108</v>
      </c>
      <c r="H2797" s="27" t="s">
        <v>25</v>
      </c>
      <c r="I2797" s="29">
        <v>0.20000000000000012</v>
      </c>
      <c r="J2797" s="30">
        <v>3250</v>
      </c>
      <c r="K2797" s="31">
        <f t="shared" si="20"/>
        <v>650.00000000000034</v>
      </c>
      <c r="L2797" s="31">
        <f t="shared" si="21"/>
        <v>227.50000000000011</v>
      </c>
      <c r="M2797" s="32">
        <v>0.35</v>
      </c>
      <c r="O2797" s="37"/>
      <c r="P2797" s="35"/>
      <c r="Q2797" s="33"/>
      <c r="R2797" s="34"/>
    </row>
    <row r="2798" spans="1:18" ht="15.75" customHeight="1" x14ac:dyDescent="0.3">
      <c r="A2798" s="22"/>
      <c r="B2798" s="27" t="s">
        <v>30</v>
      </c>
      <c r="C2798" s="27">
        <v>1197831</v>
      </c>
      <c r="D2798" s="28">
        <v>44483</v>
      </c>
      <c r="E2798" s="27" t="s">
        <v>31</v>
      </c>
      <c r="F2798" s="27" t="s">
        <v>107</v>
      </c>
      <c r="G2798" s="27" t="s">
        <v>108</v>
      </c>
      <c r="H2798" s="27" t="s">
        <v>26</v>
      </c>
      <c r="I2798" s="29">
        <v>0.20000000000000012</v>
      </c>
      <c r="J2798" s="30">
        <v>2000</v>
      </c>
      <c r="K2798" s="31">
        <f t="shared" si="20"/>
        <v>400.00000000000023</v>
      </c>
      <c r="L2798" s="31">
        <f t="shared" si="21"/>
        <v>140.00000000000006</v>
      </c>
      <c r="M2798" s="32">
        <v>0.35</v>
      </c>
      <c r="O2798" s="37"/>
      <c r="P2798" s="35"/>
      <c r="Q2798" s="33"/>
      <c r="R2798" s="34"/>
    </row>
    <row r="2799" spans="1:18" ht="15.75" customHeight="1" x14ac:dyDescent="0.3">
      <c r="A2799" s="22"/>
      <c r="B2799" s="27" t="s">
        <v>30</v>
      </c>
      <c r="C2799" s="27">
        <v>1197831</v>
      </c>
      <c r="D2799" s="28">
        <v>44483</v>
      </c>
      <c r="E2799" s="27" t="s">
        <v>31</v>
      </c>
      <c r="F2799" s="27" t="s">
        <v>107</v>
      </c>
      <c r="G2799" s="27" t="s">
        <v>108</v>
      </c>
      <c r="H2799" s="27" t="s">
        <v>27</v>
      </c>
      <c r="I2799" s="29">
        <v>0.20000000000000012</v>
      </c>
      <c r="J2799" s="30">
        <v>1750</v>
      </c>
      <c r="K2799" s="31">
        <f t="shared" si="20"/>
        <v>350.00000000000023</v>
      </c>
      <c r="L2799" s="31">
        <f t="shared" si="21"/>
        <v>122.50000000000007</v>
      </c>
      <c r="M2799" s="32">
        <v>0.35</v>
      </c>
      <c r="O2799" s="37"/>
      <c r="P2799" s="35"/>
      <c r="Q2799" s="33"/>
      <c r="R2799" s="34"/>
    </row>
    <row r="2800" spans="1:18" ht="15.75" customHeight="1" x14ac:dyDescent="0.3">
      <c r="A2800" s="22"/>
      <c r="B2800" s="27" t="s">
        <v>30</v>
      </c>
      <c r="C2800" s="27">
        <v>1197831</v>
      </c>
      <c r="D2800" s="28">
        <v>44483</v>
      </c>
      <c r="E2800" s="27" t="s">
        <v>31</v>
      </c>
      <c r="F2800" s="27" t="s">
        <v>107</v>
      </c>
      <c r="G2800" s="27" t="s">
        <v>108</v>
      </c>
      <c r="H2800" s="27" t="s">
        <v>28</v>
      </c>
      <c r="I2800" s="29">
        <v>0.3000000000000001</v>
      </c>
      <c r="J2800" s="30">
        <v>1750</v>
      </c>
      <c r="K2800" s="31">
        <f t="shared" si="20"/>
        <v>525.00000000000023</v>
      </c>
      <c r="L2800" s="31">
        <f t="shared" si="21"/>
        <v>183.75000000000006</v>
      </c>
      <c r="M2800" s="32">
        <v>0.35</v>
      </c>
      <c r="O2800" s="37"/>
      <c r="P2800" s="35"/>
      <c r="Q2800" s="33"/>
      <c r="R2800" s="34"/>
    </row>
    <row r="2801" spans="1:18" ht="15.75" customHeight="1" x14ac:dyDescent="0.3">
      <c r="A2801" s="22"/>
      <c r="B2801" s="27" t="s">
        <v>30</v>
      </c>
      <c r="C2801" s="27">
        <v>1197831</v>
      </c>
      <c r="D2801" s="28">
        <v>44483</v>
      </c>
      <c r="E2801" s="27" t="s">
        <v>31</v>
      </c>
      <c r="F2801" s="27" t="s">
        <v>107</v>
      </c>
      <c r="G2801" s="27" t="s">
        <v>108</v>
      </c>
      <c r="H2801" s="27" t="s">
        <v>29</v>
      </c>
      <c r="I2801" s="29">
        <v>0.30000000000000004</v>
      </c>
      <c r="J2801" s="30">
        <v>3000</v>
      </c>
      <c r="K2801" s="31">
        <f t="shared" si="20"/>
        <v>900.00000000000011</v>
      </c>
      <c r="L2801" s="31">
        <f t="shared" si="21"/>
        <v>315</v>
      </c>
      <c r="M2801" s="32">
        <v>0.35</v>
      </c>
      <c r="O2801" s="37"/>
      <c r="P2801" s="35"/>
      <c r="Q2801" s="33"/>
      <c r="R2801" s="34"/>
    </row>
    <row r="2802" spans="1:18" ht="15.75" customHeight="1" x14ac:dyDescent="0.3">
      <c r="A2802" s="22"/>
      <c r="B2802" s="27" t="s">
        <v>30</v>
      </c>
      <c r="C2802" s="27">
        <v>1197831</v>
      </c>
      <c r="D2802" s="28">
        <v>44513</v>
      </c>
      <c r="E2802" s="27" t="s">
        <v>31</v>
      </c>
      <c r="F2802" s="27" t="s">
        <v>107</v>
      </c>
      <c r="G2802" s="27" t="s">
        <v>108</v>
      </c>
      <c r="H2802" s="27" t="s">
        <v>24</v>
      </c>
      <c r="I2802" s="29">
        <v>0.25000000000000011</v>
      </c>
      <c r="J2802" s="30">
        <v>4500</v>
      </c>
      <c r="K2802" s="31">
        <f t="shared" si="20"/>
        <v>1125.0000000000005</v>
      </c>
      <c r="L2802" s="31">
        <f t="shared" si="21"/>
        <v>393.75000000000011</v>
      </c>
      <c r="M2802" s="32">
        <v>0.35</v>
      </c>
      <c r="O2802" s="37"/>
      <c r="P2802" s="35"/>
      <c r="Q2802" s="33"/>
      <c r="R2802" s="34"/>
    </row>
    <row r="2803" spans="1:18" ht="15.75" customHeight="1" x14ac:dyDescent="0.3">
      <c r="A2803" s="22"/>
      <c r="B2803" s="27" t="s">
        <v>30</v>
      </c>
      <c r="C2803" s="27">
        <v>1197831</v>
      </c>
      <c r="D2803" s="28">
        <v>44513</v>
      </c>
      <c r="E2803" s="27" t="s">
        <v>31</v>
      </c>
      <c r="F2803" s="27" t="s">
        <v>107</v>
      </c>
      <c r="G2803" s="27" t="s">
        <v>108</v>
      </c>
      <c r="H2803" s="27" t="s">
        <v>25</v>
      </c>
      <c r="I2803" s="29">
        <v>0.15000000000000013</v>
      </c>
      <c r="J2803" s="30">
        <v>2750</v>
      </c>
      <c r="K2803" s="31">
        <f t="shared" si="20"/>
        <v>412.50000000000034</v>
      </c>
      <c r="L2803" s="31">
        <f t="shared" si="21"/>
        <v>144.37500000000011</v>
      </c>
      <c r="M2803" s="32">
        <v>0.35</v>
      </c>
      <c r="O2803" s="37"/>
      <c r="P2803" s="35"/>
      <c r="Q2803" s="33"/>
      <c r="R2803" s="34"/>
    </row>
    <row r="2804" spans="1:18" ht="15.75" customHeight="1" x14ac:dyDescent="0.3">
      <c r="A2804" s="22"/>
      <c r="B2804" s="27" t="s">
        <v>30</v>
      </c>
      <c r="C2804" s="27">
        <v>1197831</v>
      </c>
      <c r="D2804" s="28">
        <v>44513</v>
      </c>
      <c r="E2804" s="27" t="s">
        <v>31</v>
      </c>
      <c r="F2804" s="27" t="s">
        <v>107</v>
      </c>
      <c r="G2804" s="27" t="s">
        <v>108</v>
      </c>
      <c r="H2804" s="27" t="s">
        <v>26</v>
      </c>
      <c r="I2804" s="29">
        <v>0.25000000000000017</v>
      </c>
      <c r="J2804" s="30">
        <v>2200</v>
      </c>
      <c r="K2804" s="31">
        <f t="shared" si="20"/>
        <v>550.00000000000034</v>
      </c>
      <c r="L2804" s="31">
        <f t="shared" si="21"/>
        <v>192.50000000000011</v>
      </c>
      <c r="M2804" s="32">
        <v>0.35</v>
      </c>
      <c r="O2804" s="37"/>
      <c r="P2804" s="35"/>
      <c r="Q2804" s="33"/>
      <c r="R2804" s="34"/>
    </row>
    <row r="2805" spans="1:18" ht="15.75" customHeight="1" x14ac:dyDescent="0.3">
      <c r="A2805" s="22"/>
      <c r="B2805" s="27" t="s">
        <v>30</v>
      </c>
      <c r="C2805" s="27">
        <v>1197831</v>
      </c>
      <c r="D2805" s="28">
        <v>44513</v>
      </c>
      <c r="E2805" s="27" t="s">
        <v>31</v>
      </c>
      <c r="F2805" s="27" t="s">
        <v>107</v>
      </c>
      <c r="G2805" s="27" t="s">
        <v>108</v>
      </c>
      <c r="H2805" s="27" t="s">
        <v>27</v>
      </c>
      <c r="I2805" s="29">
        <v>0.55000000000000016</v>
      </c>
      <c r="J2805" s="30">
        <v>2750</v>
      </c>
      <c r="K2805" s="31">
        <f t="shared" si="20"/>
        <v>1512.5000000000005</v>
      </c>
      <c r="L2805" s="31">
        <f t="shared" si="21"/>
        <v>529.37500000000011</v>
      </c>
      <c r="M2805" s="32">
        <v>0.35</v>
      </c>
      <c r="O2805" s="37"/>
      <c r="P2805" s="35"/>
      <c r="Q2805" s="33"/>
      <c r="R2805" s="34"/>
    </row>
    <row r="2806" spans="1:18" ht="15.75" customHeight="1" x14ac:dyDescent="0.3">
      <c r="A2806" s="22"/>
      <c r="B2806" s="27" t="s">
        <v>30</v>
      </c>
      <c r="C2806" s="27">
        <v>1197831</v>
      </c>
      <c r="D2806" s="28">
        <v>44513</v>
      </c>
      <c r="E2806" s="27" t="s">
        <v>31</v>
      </c>
      <c r="F2806" s="27" t="s">
        <v>107</v>
      </c>
      <c r="G2806" s="27" t="s">
        <v>108</v>
      </c>
      <c r="H2806" s="27" t="s">
        <v>28</v>
      </c>
      <c r="I2806" s="29">
        <v>0.75000000000000011</v>
      </c>
      <c r="J2806" s="30">
        <v>2500</v>
      </c>
      <c r="K2806" s="31">
        <f t="shared" si="20"/>
        <v>1875.0000000000002</v>
      </c>
      <c r="L2806" s="31">
        <f t="shared" si="21"/>
        <v>656.25</v>
      </c>
      <c r="M2806" s="32">
        <v>0.35</v>
      </c>
      <c r="O2806" s="37"/>
      <c r="P2806" s="35"/>
      <c r="Q2806" s="33"/>
      <c r="R2806" s="34"/>
    </row>
    <row r="2807" spans="1:18" ht="15.75" customHeight="1" x14ac:dyDescent="0.3">
      <c r="A2807" s="22"/>
      <c r="B2807" s="27" t="s">
        <v>30</v>
      </c>
      <c r="C2807" s="27">
        <v>1197831</v>
      </c>
      <c r="D2807" s="28">
        <v>44513</v>
      </c>
      <c r="E2807" s="27" t="s">
        <v>31</v>
      </c>
      <c r="F2807" s="27" t="s">
        <v>107</v>
      </c>
      <c r="G2807" s="27" t="s">
        <v>108</v>
      </c>
      <c r="H2807" s="27" t="s">
        <v>29</v>
      </c>
      <c r="I2807" s="29">
        <v>0.75</v>
      </c>
      <c r="J2807" s="30">
        <v>3500</v>
      </c>
      <c r="K2807" s="31">
        <f t="shared" si="20"/>
        <v>2625</v>
      </c>
      <c r="L2807" s="31">
        <f t="shared" si="21"/>
        <v>918.74999999999989</v>
      </c>
      <c r="M2807" s="32">
        <v>0.35</v>
      </c>
      <c r="O2807" s="37"/>
      <c r="P2807" s="35"/>
      <c r="Q2807" s="33"/>
      <c r="R2807" s="34"/>
    </row>
    <row r="2808" spans="1:18" ht="15.75" customHeight="1" x14ac:dyDescent="0.3">
      <c r="A2808" s="22"/>
      <c r="B2808" s="27" t="s">
        <v>30</v>
      </c>
      <c r="C2808" s="27">
        <v>1197831</v>
      </c>
      <c r="D2808" s="28">
        <v>44542</v>
      </c>
      <c r="E2808" s="27" t="s">
        <v>31</v>
      </c>
      <c r="F2808" s="27" t="s">
        <v>107</v>
      </c>
      <c r="G2808" s="27" t="s">
        <v>108</v>
      </c>
      <c r="H2808" s="27" t="s">
        <v>24</v>
      </c>
      <c r="I2808" s="29">
        <v>0.70000000000000007</v>
      </c>
      <c r="J2808" s="30">
        <v>6000</v>
      </c>
      <c r="K2808" s="31">
        <f t="shared" si="20"/>
        <v>4200</v>
      </c>
      <c r="L2808" s="31">
        <f t="shared" si="21"/>
        <v>1470</v>
      </c>
      <c r="M2808" s="32">
        <v>0.35</v>
      </c>
      <c r="O2808" s="37"/>
      <c r="P2808" s="35"/>
      <c r="Q2808" s="33"/>
      <c r="R2808" s="34"/>
    </row>
    <row r="2809" spans="1:18" ht="15.75" customHeight="1" x14ac:dyDescent="0.3">
      <c r="A2809" s="22"/>
      <c r="B2809" s="27" t="s">
        <v>30</v>
      </c>
      <c r="C2809" s="27">
        <v>1197831</v>
      </c>
      <c r="D2809" s="28">
        <v>44542</v>
      </c>
      <c r="E2809" s="27" t="s">
        <v>31</v>
      </c>
      <c r="F2809" s="27" t="s">
        <v>107</v>
      </c>
      <c r="G2809" s="27" t="s">
        <v>108</v>
      </c>
      <c r="H2809" s="27" t="s">
        <v>25</v>
      </c>
      <c r="I2809" s="29">
        <v>0.60000000000000009</v>
      </c>
      <c r="J2809" s="30">
        <v>4000</v>
      </c>
      <c r="K2809" s="31">
        <f t="shared" si="20"/>
        <v>2400.0000000000005</v>
      </c>
      <c r="L2809" s="31">
        <f t="shared" si="21"/>
        <v>840.00000000000011</v>
      </c>
      <c r="M2809" s="32">
        <v>0.35</v>
      </c>
      <c r="O2809" s="37"/>
      <c r="P2809" s="35"/>
      <c r="Q2809" s="33"/>
      <c r="R2809" s="34"/>
    </row>
    <row r="2810" spans="1:18" ht="15.75" customHeight="1" x14ac:dyDescent="0.3">
      <c r="A2810" s="22"/>
      <c r="B2810" s="27" t="s">
        <v>30</v>
      </c>
      <c r="C2810" s="27">
        <v>1197831</v>
      </c>
      <c r="D2810" s="28">
        <v>44542</v>
      </c>
      <c r="E2810" s="27" t="s">
        <v>31</v>
      </c>
      <c r="F2810" s="27" t="s">
        <v>107</v>
      </c>
      <c r="G2810" s="27" t="s">
        <v>108</v>
      </c>
      <c r="H2810" s="27" t="s">
        <v>26</v>
      </c>
      <c r="I2810" s="29">
        <v>0.60000000000000009</v>
      </c>
      <c r="J2810" s="30">
        <v>3500</v>
      </c>
      <c r="K2810" s="31">
        <f t="shared" si="20"/>
        <v>2100.0000000000005</v>
      </c>
      <c r="L2810" s="31">
        <f t="shared" si="21"/>
        <v>735.00000000000011</v>
      </c>
      <c r="M2810" s="32">
        <v>0.35</v>
      </c>
      <c r="O2810" s="37"/>
      <c r="P2810" s="35"/>
      <c r="Q2810" s="33"/>
      <c r="R2810" s="34"/>
    </row>
    <row r="2811" spans="1:18" ht="15.75" customHeight="1" x14ac:dyDescent="0.3">
      <c r="A2811" s="22"/>
      <c r="B2811" s="27" t="s">
        <v>30</v>
      </c>
      <c r="C2811" s="27">
        <v>1197831</v>
      </c>
      <c r="D2811" s="28">
        <v>44542</v>
      </c>
      <c r="E2811" s="27" t="s">
        <v>31</v>
      </c>
      <c r="F2811" s="27" t="s">
        <v>107</v>
      </c>
      <c r="G2811" s="27" t="s">
        <v>108</v>
      </c>
      <c r="H2811" s="27" t="s">
        <v>27</v>
      </c>
      <c r="I2811" s="29">
        <v>0.60000000000000009</v>
      </c>
      <c r="J2811" s="30">
        <v>3000</v>
      </c>
      <c r="K2811" s="31">
        <f t="shared" ref="K2811:K3065" si="22">I2811*J2811</f>
        <v>1800.0000000000002</v>
      </c>
      <c r="L2811" s="31">
        <f t="shared" ref="L2811:L3065" si="23">K2811*M2811</f>
        <v>630</v>
      </c>
      <c r="M2811" s="32">
        <v>0.35</v>
      </c>
      <c r="O2811" s="37"/>
      <c r="P2811" s="35"/>
      <c r="Q2811" s="33"/>
      <c r="R2811" s="34"/>
    </row>
    <row r="2812" spans="1:18" ht="15.75" customHeight="1" x14ac:dyDescent="0.3">
      <c r="A2812" s="22"/>
      <c r="B2812" s="27" t="s">
        <v>30</v>
      </c>
      <c r="C2812" s="27">
        <v>1197831</v>
      </c>
      <c r="D2812" s="28">
        <v>44542</v>
      </c>
      <c r="E2812" s="27" t="s">
        <v>31</v>
      </c>
      <c r="F2812" s="27" t="s">
        <v>107</v>
      </c>
      <c r="G2812" s="27" t="s">
        <v>108</v>
      </c>
      <c r="H2812" s="27" t="s">
        <v>28</v>
      </c>
      <c r="I2812" s="29">
        <v>0.70000000000000007</v>
      </c>
      <c r="J2812" s="30">
        <v>3000</v>
      </c>
      <c r="K2812" s="31">
        <f t="shared" si="22"/>
        <v>2100</v>
      </c>
      <c r="L2812" s="31">
        <f t="shared" si="23"/>
        <v>735</v>
      </c>
      <c r="M2812" s="32">
        <v>0.35</v>
      </c>
      <c r="O2812" s="37"/>
      <c r="P2812" s="35"/>
      <c r="Q2812" s="33"/>
      <c r="R2812" s="34"/>
    </row>
    <row r="2813" spans="1:18" ht="15.75" customHeight="1" x14ac:dyDescent="0.3">
      <c r="A2813" s="22"/>
      <c r="B2813" s="27" t="s">
        <v>30</v>
      </c>
      <c r="C2813" s="27">
        <v>1197831</v>
      </c>
      <c r="D2813" s="28">
        <v>44542</v>
      </c>
      <c r="E2813" s="27" t="s">
        <v>31</v>
      </c>
      <c r="F2813" s="27" t="s">
        <v>107</v>
      </c>
      <c r="G2813" s="27" t="s">
        <v>108</v>
      </c>
      <c r="H2813" s="27" t="s">
        <v>29</v>
      </c>
      <c r="I2813" s="29">
        <v>0.75</v>
      </c>
      <c r="J2813" s="30">
        <v>4000</v>
      </c>
      <c r="K2813" s="31">
        <f t="shared" si="22"/>
        <v>3000</v>
      </c>
      <c r="L2813" s="31">
        <f t="shared" si="23"/>
        <v>1050</v>
      </c>
      <c r="M2813" s="32">
        <v>0.35</v>
      </c>
      <c r="O2813" s="37"/>
      <c r="P2813" s="35"/>
      <c r="Q2813" s="33"/>
      <c r="R2813" s="34"/>
    </row>
    <row r="2814" spans="1:18" ht="15.75" customHeight="1" x14ac:dyDescent="0.3">
      <c r="A2814" s="22" t="s">
        <v>46</v>
      </c>
      <c r="B2814" s="27" t="s">
        <v>21</v>
      </c>
      <c r="C2814" s="27">
        <v>1185732</v>
      </c>
      <c r="D2814" s="28">
        <v>44208</v>
      </c>
      <c r="E2814" s="27" t="s">
        <v>40</v>
      </c>
      <c r="F2814" s="27" t="s">
        <v>109</v>
      </c>
      <c r="G2814" s="27" t="s">
        <v>110</v>
      </c>
      <c r="H2814" s="27" t="s">
        <v>24</v>
      </c>
      <c r="I2814" s="29">
        <v>0.4</v>
      </c>
      <c r="J2814" s="30">
        <v>4750</v>
      </c>
      <c r="K2814" s="31">
        <f t="shared" si="22"/>
        <v>1900</v>
      </c>
      <c r="L2814" s="31">
        <f t="shared" si="23"/>
        <v>665</v>
      </c>
      <c r="M2814" s="32">
        <v>0.35</v>
      </c>
      <c r="O2814" s="37"/>
      <c r="P2814" s="35"/>
      <c r="Q2814" s="33"/>
      <c r="R2814" s="34"/>
    </row>
    <row r="2815" spans="1:18" ht="15.75" customHeight="1" x14ac:dyDescent="0.3">
      <c r="A2815" s="22"/>
      <c r="B2815" s="27" t="s">
        <v>21</v>
      </c>
      <c r="C2815" s="27">
        <v>1185732</v>
      </c>
      <c r="D2815" s="28">
        <v>44208</v>
      </c>
      <c r="E2815" s="27" t="s">
        <v>40</v>
      </c>
      <c r="F2815" s="27" t="s">
        <v>109</v>
      </c>
      <c r="G2815" s="27" t="s">
        <v>110</v>
      </c>
      <c r="H2815" s="27" t="s">
        <v>25</v>
      </c>
      <c r="I2815" s="29">
        <v>0.4</v>
      </c>
      <c r="J2815" s="30">
        <v>2750</v>
      </c>
      <c r="K2815" s="31">
        <f t="shared" si="22"/>
        <v>1100</v>
      </c>
      <c r="L2815" s="31">
        <f t="shared" si="23"/>
        <v>330</v>
      </c>
      <c r="M2815" s="32">
        <v>0.3</v>
      </c>
      <c r="O2815" s="37"/>
      <c r="P2815" s="35"/>
      <c r="Q2815" s="33"/>
      <c r="R2815" s="34"/>
    </row>
    <row r="2816" spans="1:18" ht="15.75" customHeight="1" x14ac:dyDescent="0.3">
      <c r="A2816" s="22"/>
      <c r="B2816" s="27" t="s">
        <v>21</v>
      </c>
      <c r="C2816" s="27">
        <v>1185732</v>
      </c>
      <c r="D2816" s="28">
        <v>44208</v>
      </c>
      <c r="E2816" s="27" t="s">
        <v>40</v>
      </c>
      <c r="F2816" s="27" t="s">
        <v>109</v>
      </c>
      <c r="G2816" s="27" t="s">
        <v>110</v>
      </c>
      <c r="H2816" s="27" t="s">
        <v>26</v>
      </c>
      <c r="I2816" s="29">
        <v>0.30000000000000004</v>
      </c>
      <c r="J2816" s="30">
        <v>2750</v>
      </c>
      <c r="K2816" s="31">
        <f t="shared" si="22"/>
        <v>825.00000000000011</v>
      </c>
      <c r="L2816" s="31">
        <f t="shared" si="23"/>
        <v>247.50000000000003</v>
      </c>
      <c r="M2816" s="32">
        <v>0.3</v>
      </c>
      <c r="O2816" s="37"/>
      <c r="P2816" s="35"/>
      <c r="Q2816" s="33"/>
      <c r="R2816" s="34"/>
    </row>
    <row r="2817" spans="1:18" ht="15.75" customHeight="1" x14ac:dyDescent="0.3">
      <c r="A2817" s="22"/>
      <c r="B2817" s="27" t="s">
        <v>21</v>
      </c>
      <c r="C2817" s="27">
        <v>1185732</v>
      </c>
      <c r="D2817" s="28">
        <v>44208</v>
      </c>
      <c r="E2817" s="27" t="s">
        <v>40</v>
      </c>
      <c r="F2817" s="27" t="s">
        <v>109</v>
      </c>
      <c r="G2817" s="27" t="s">
        <v>110</v>
      </c>
      <c r="H2817" s="27" t="s">
        <v>27</v>
      </c>
      <c r="I2817" s="29">
        <v>0.35000000000000003</v>
      </c>
      <c r="J2817" s="30">
        <v>1250</v>
      </c>
      <c r="K2817" s="31">
        <f t="shared" si="22"/>
        <v>437.50000000000006</v>
      </c>
      <c r="L2817" s="31">
        <f t="shared" si="23"/>
        <v>131.25</v>
      </c>
      <c r="M2817" s="32">
        <v>0.3</v>
      </c>
      <c r="O2817" s="37"/>
      <c r="P2817" s="35"/>
      <c r="Q2817" s="33"/>
      <c r="R2817" s="34"/>
    </row>
    <row r="2818" spans="1:18" ht="15.75" customHeight="1" x14ac:dyDescent="0.3">
      <c r="A2818" s="22"/>
      <c r="B2818" s="27" t="s">
        <v>21</v>
      </c>
      <c r="C2818" s="27">
        <v>1185732</v>
      </c>
      <c r="D2818" s="28">
        <v>44208</v>
      </c>
      <c r="E2818" s="27" t="s">
        <v>40</v>
      </c>
      <c r="F2818" s="27" t="s">
        <v>109</v>
      </c>
      <c r="G2818" s="27" t="s">
        <v>110</v>
      </c>
      <c r="H2818" s="27" t="s">
        <v>28</v>
      </c>
      <c r="I2818" s="29">
        <v>0.49999999999999994</v>
      </c>
      <c r="J2818" s="30">
        <v>1750</v>
      </c>
      <c r="K2818" s="31">
        <f t="shared" si="22"/>
        <v>874.99999999999989</v>
      </c>
      <c r="L2818" s="31">
        <f t="shared" si="23"/>
        <v>306.24999999999994</v>
      </c>
      <c r="M2818" s="32">
        <v>0.35</v>
      </c>
      <c r="O2818" s="37"/>
      <c r="P2818" s="35"/>
      <c r="Q2818" s="33"/>
      <c r="R2818" s="34"/>
    </row>
    <row r="2819" spans="1:18" ht="15.75" customHeight="1" x14ac:dyDescent="0.3">
      <c r="A2819" s="22"/>
      <c r="B2819" s="27" t="s">
        <v>21</v>
      </c>
      <c r="C2819" s="27">
        <v>1185732</v>
      </c>
      <c r="D2819" s="28">
        <v>44208</v>
      </c>
      <c r="E2819" s="27" t="s">
        <v>40</v>
      </c>
      <c r="F2819" s="27" t="s">
        <v>109</v>
      </c>
      <c r="G2819" s="27" t="s">
        <v>110</v>
      </c>
      <c r="H2819" s="27" t="s">
        <v>29</v>
      </c>
      <c r="I2819" s="29">
        <v>0.4</v>
      </c>
      <c r="J2819" s="30">
        <v>2750</v>
      </c>
      <c r="K2819" s="31">
        <f t="shared" si="22"/>
        <v>1100</v>
      </c>
      <c r="L2819" s="31">
        <f t="shared" si="23"/>
        <v>440</v>
      </c>
      <c r="M2819" s="32">
        <v>0.4</v>
      </c>
      <c r="O2819" s="37"/>
      <c r="P2819" s="35"/>
      <c r="Q2819" s="33"/>
      <c r="R2819" s="34"/>
    </row>
    <row r="2820" spans="1:18" ht="15.75" customHeight="1" x14ac:dyDescent="0.3">
      <c r="A2820" s="22"/>
      <c r="B2820" s="27" t="s">
        <v>21</v>
      </c>
      <c r="C2820" s="27">
        <v>1185732</v>
      </c>
      <c r="D2820" s="28">
        <v>44239</v>
      </c>
      <c r="E2820" s="27" t="s">
        <v>40</v>
      </c>
      <c r="F2820" s="27" t="s">
        <v>109</v>
      </c>
      <c r="G2820" s="27" t="s">
        <v>110</v>
      </c>
      <c r="H2820" s="27" t="s">
        <v>24</v>
      </c>
      <c r="I2820" s="29">
        <v>0.4</v>
      </c>
      <c r="J2820" s="30">
        <v>5250</v>
      </c>
      <c r="K2820" s="31">
        <f t="shared" si="22"/>
        <v>2100</v>
      </c>
      <c r="L2820" s="31">
        <f t="shared" si="23"/>
        <v>735</v>
      </c>
      <c r="M2820" s="32">
        <v>0.35</v>
      </c>
      <c r="O2820" s="37"/>
      <c r="P2820" s="35"/>
      <c r="Q2820" s="33"/>
      <c r="R2820" s="34"/>
    </row>
    <row r="2821" spans="1:18" ht="15.75" customHeight="1" x14ac:dyDescent="0.3">
      <c r="A2821" s="22"/>
      <c r="B2821" s="27" t="s">
        <v>21</v>
      </c>
      <c r="C2821" s="27">
        <v>1185732</v>
      </c>
      <c r="D2821" s="28">
        <v>44239</v>
      </c>
      <c r="E2821" s="27" t="s">
        <v>40</v>
      </c>
      <c r="F2821" s="27" t="s">
        <v>109</v>
      </c>
      <c r="G2821" s="27" t="s">
        <v>110</v>
      </c>
      <c r="H2821" s="27" t="s">
        <v>25</v>
      </c>
      <c r="I2821" s="29">
        <v>0.4</v>
      </c>
      <c r="J2821" s="30">
        <v>1750</v>
      </c>
      <c r="K2821" s="31">
        <f t="shared" si="22"/>
        <v>700</v>
      </c>
      <c r="L2821" s="31">
        <f t="shared" si="23"/>
        <v>210</v>
      </c>
      <c r="M2821" s="32">
        <v>0.3</v>
      </c>
      <c r="O2821" s="37"/>
      <c r="P2821" s="35"/>
      <c r="Q2821" s="33"/>
      <c r="R2821" s="34"/>
    </row>
    <row r="2822" spans="1:18" ht="15.75" customHeight="1" x14ac:dyDescent="0.3">
      <c r="A2822" s="22"/>
      <c r="B2822" s="27" t="s">
        <v>21</v>
      </c>
      <c r="C2822" s="27">
        <v>1185732</v>
      </c>
      <c r="D2822" s="28">
        <v>44239</v>
      </c>
      <c r="E2822" s="27" t="s">
        <v>40</v>
      </c>
      <c r="F2822" s="27" t="s">
        <v>109</v>
      </c>
      <c r="G2822" s="27" t="s">
        <v>110</v>
      </c>
      <c r="H2822" s="27" t="s">
        <v>26</v>
      </c>
      <c r="I2822" s="29">
        <v>0.30000000000000004</v>
      </c>
      <c r="J2822" s="30">
        <v>2250</v>
      </c>
      <c r="K2822" s="31">
        <f t="shared" si="22"/>
        <v>675.00000000000011</v>
      </c>
      <c r="L2822" s="31">
        <f t="shared" si="23"/>
        <v>202.50000000000003</v>
      </c>
      <c r="M2822" s="32">
        <v>0.3</v>
      </c>
      <c r="O2822" s="37"/>
      <c r="P2822" s="35"/>
      <c r="Q2822" s="33"/>
      <c r="R2822" s="34"/>
    </row>
    <row r="2823" spans="1:18" ht="15.75" customHeight="1" x14ac:dyDescent="0.3">
      <c r="A2823" s="22"/>
      <c r="B2823" s="27" t="s">
        <v>21</v>
      </c>
      <c r="C2823" s="27">
        <v>1185732</v>
      </c>
      <c r="D2823" s="28">
        <v>44239</v>
      </c>
      <c r="E2823" s="27" t="s">
        <v>40</v>
      </c>
      <c r="F2823" s="27" t="s">
        <v>109</v>
      </c>
      <c r="G2823" s="27" t="s">
        <v>110</v>
      </c>
      <c r="H2823" s="27" t="s">
        <v>27</v>
      </c>
      <c r="I2823" s="29">
        <v>0.35000000000000003</v>
      </c>
      <c r="J2823" s="30">
        <v>1000</v>
      </c>
      <c r="K2823" s="31">
        <f t="shared" si="22"/>
        <v>350.00000000000006</v>
      </c>
      <c r="L2823" s="31">
        <f t="shared" si="23"/>
        <v>105.00000000000001</v>
      </c>
      <c r="M2823" s="32">
        <v>0.3</v>
      </c>
      <c r="O2823" s="37"/>
      <c r="P2823" s="35"/>
      <c r="Q2823" s="33"/>
      <c r="R2823" s="34"/>
    </row>
    <row r="2824" spans="1:18" ht="15.75" customHeight="1" x14ac:dyDescent="0.3">
      <c r="A2824" s="22"/>
      <c r="B2824" s="27" t="s">
        <v>21</v>
      </c>
      <c r="C2824" s="27">
        <v>1185732</v>
      </c>
      <c r="D2824" s="28">
        <v>44239</v>
      </c>
      <c r="E2824" s="27" t="s">
        <v>40</v>
      </c>
      <c r="F2824" s="27" t="s">
        <v>109</v>
      </c>
      <c r="G2824" s="27" t="s">
        <v>110</v>
      </c>
      <c r="H2824" s="27" t="s">
        <v>28</v>
      </c>
      <c r="I2824" s="29">
        <v>0.49999999999999994</v>
      </c>
      <c r="J2824" s="30">
        <v>1750</v>
      </c>
      <c r="K2824" s="31">
        <f t="shared" si="22"/>
        <v>874.99999999999989</v>
      </c>
      <c r="L2824" s="31">
        <f t="shared" si="23"/>
        <v>306.24999999999994</v>
      </c>
      <c r="M2824" s="32">
        <v>0.35</v>
      </c>
      <c r="O2824" s="37"/>
      <c r="P2824" s="35"/>
      <c r="Q2824" s="33"/>
      <c r="R2824" s="34"/>
    </row>
    <row r="2825" spans="1:18" ht="15.75" customHeight="1" x14ac:dyDescent="0.3">
      <c r="A2825" s="22"/>
      <c r="B2825" s="27" t="s">
        <v>21</v>
      </c>
      <c r="C2825" s="27">
        <v>1185732</v>
      </c>
      <c r="D2825" s="28">
        <v>44239</v>
      </c>
      <c r="E2825" s="27" t="s">
        <v>40</v>
      </c>
      <c r="F2825" s="27" t="s">
        <v>109</v>
      </c>
      <c r="G2825" s="27" t="s">
        <v>110</v>
      </c>
      <c r="H2825" s="27" t="s">
        <v>29</v>
      </c>
      <c r="I2825" s="29">
        <v>0.35</v>
      </c>
      <c r="J2825" s="30">
        <v>2750</v>
      </c>
      <c r="K2825" s="31">
        <f t="shared" si="22"/>
        <v>962.49999999999989</v>
      </c>
      <c r="L2825" s="31">
        <f t="shared" si="23"/>
        <v>385</v>
      </c>
      <c r="M2825" s="32">
        <v>0.4</v>
      </c>
      <c r="O2825" s="37"/>
      <c r="P2825" s="35"/>
      <c r="Q2825" s="33"/>
      <c r="R2825" s="34"/>
    </row>
    <row r="2826" spans="1:18" ht="15.75" customHeight="1" x14ac:dyDescent="0.3">
      <c r="A2826" s="22"/>
      <c r="B2826" s="27" t="s">
        <v>21</v>
      </c>
      <c r="C2826" s="27">
        <v>1185732</v>
      </c>
      <c r="D2826" s="28">
        <v>44266</v>
      </c>
      <c r="E2826" s="27" t="s">
        <v>40</v>
      </c>
      <c r="F2826" s="27" t="s">
        <v>109</v>
      </c>
      <c r="G2826" s="27" t="s">
        <v>110</v>
      </c>
      <c r="H2826" s="27" t="s">
        <v>24</v>
      </c>
      <c r="I2826" s="29">
        <v>0.4</v>
      </c>
      <c r="J2826" s="30">
        <v>4950</v>
      </c>
      <c r="K2826" s="31">
        <f t="shared" si="22"/>
        <v>1980</v>
      </c>
      <c r="L2826" s="31">
        <f t="shared" si="23"/>
        <v>693</v>
      </c>
      <c r="M2826" s="32">
        <v>0.35</v>
      </c>
      <c r="O2826" s="37"/>
      <c r="P2826" s="35"/>
      <c r="Q2826" s="33"/>
      <c r="R2826" s="34"/>
    </row>
    <row r="2827" spans="1:18" ht="15.75" customHeight="1" x14ac:dyDescent="0.3">
      <c r="A2827" s="22"/>
      <c r="B2827" s="27" t="s">
        <v>21</v>
      </c>
      <c r="C2827" s="27">
        <v>1185732</v>
      </c>
      <c r="D2827" s="28">
        <v>44266</v>
      </c>
      <c r="E2827" s="27" t="s">
        <v>40</v>
      </c>
      <c r="F2827" s="27" t="s">
        <v>109</v>
      </c>
      <c r="G2827" s="27" t="s">
        <v>110</v>
      </c>
      <c r="H2827" s="27" t="s">
        <v>25</v>
      </c>
      <c r="I2827" s="29">
        <v>0.4</v>
      </c>
      <c r="J2827" s="30">
        <v>2000</v>
      </c>
      <c r="K2827" s="31">
        <f t="shared" si="22"/>
        <v>800</v>
      </c>
      <c r="L2827" s="31">
        <f t="shared" si="23"/>
        <v>240</v>
      </c>
      <c r="M2827" s="32">
        <v>0.3</v>
      </c>
      <c r="O2827" s="37"/>
      <c r="P2827" s="35"/>
      <c r="Q2827" s="33"/>
      <c r="R2827" s="34"/>
    </row>
    <row r="2828" spans="1:18" ht="15.75" customHeight="1" x14ac:dyDescent="0.3">
      <c r="A2828" s="22"/>
      <c r="B2828" s="27" t="s">
        <v>21</v>
      </c>
      <c r="C2828" s="27">
        <v>1185732</v>
      </c>
      <c r="D2828" s="28">
        <v>44266</v>
      </c>
      <c r="E2828" s="27" t="s">
        <v>40</v>
      </c>
      <c r="F2828" s="27" t="s">
        <v>109</v>
      </c>
      <c r="G2828" s="27" t="s">
        <v>110</v>
      </c>
      <c r="H2828" s="27" t="s">
        <v>26</v>
      </c>
      <c r="I2828" s="29">
        <v>0.30000000000000004</v>
      </c>
      <c r="J2828" s="30">
        <v>2250</v>
      </c>
      <c r="K2828" s="31">
        <f t="shared" si="22"/>
        <v>675.00000000000011</v>
      </c>
      <c r="L2828" s="31">
        <f t="shared" si="23"/>
        <v>202.50000000000003</v>
      </c>
      <c r="M2828" s="32">
        <v>0.3</v>
      </c>
      <c r="O2828" s="37"/>
      <c r="P2828" s="35"/>
      <c r="Q2828" s="33"/>
      <c r="R2828" s="34"/>
    </row>
    <row r="2829" spans="1:18" ht="15.75" customHeight="1" x14ac:dyDescent="0.3">
      <c r="A2829" s="22"/>
      <c r="B2829" s="27" t="s">
        <v>21</v>
      </c>
      <c r="C2829" s="27">
        <v>1185732</v>
      </c>
      <c r="D2829" s="28">
        <v>44266</v>
      </c>
      <c r="E2829" s="27" t="s">
        <v>40</v>
      </c>
      <c r="F2829" s="27" t="s">
        <v>109</v>
      </c>
      <c r="G2829" s="27" t="s">
        <v>110</v>
      </c>
      <c r="H2829" s="27" t="s">
        <v>27</v>
      </c>
      <c r="I2829" s="29">
        <v>0.35</v>
      </c>
      <c r="J2829" s="30">
        <v>750</v>
      </c>
      <c r="K2829" s="31">
        <f t="shared" si="22"/>
        <v>262.5</v>
      </c>
      <c r="L2829" s="31">
        <f t="shared" si="23"/>
        <v>78.75</v>
      </c>
      <c r="M2829" s="32">
        <v>0.3</v>
      </c>
      <c r="O2829" s="37"/>
      <c r="P2829" s="35"/>
      <c r="Q2829" s="33"/>
      <c r="R2829" s="34"/>
    </row>
    <row r="2830" spans="1:18" ht="15.75" customHeight="1" x14ac:dyDescent="0.3">
      <c r="A2830" s="22"/>
      <c r="B2830" s="27" t="s">
        <v>21</v>
      </c>
      <c r="C2830" s="27">
        <v>1185732</v>
      </c>
      <c r="D2830" s="28">
        <v>44266</v>
      </c>
      <c r="E2830" s="27" t="s">
        <v>40</v>
      </c>
      <c r="F2830" s="27" t="s">
        <v>109</v>
      </c>
      <c r="G2830" s="27" t="s">
        <v>110</v>
      </c>
      <c r="H2830" s="27" t="s">
        <v>28</v>
      </c>
      <c r="I2830" s="29">
        <v>0.5</v>
      </c>
      <c r="J2830" s="30">
        <v>1250</v>
      </c>
      <c r="K2830" s="31">
        <f t="shared" si="22"/>
        <v>625</v>
      </c>
      <c r="L2830" s="31">
        <f t="shared" si="23"/>
        <v>218.75</v>
      </c>
      <c r="M2830" s="32">
        <v>0.35</v>
      </c>
      <c r="O2830" s="37"/>
      <c r="P2830" s="35"/>
      <c r="Q2830" s="33"/>
      <c r="R2830" s="34"/>
    </row>
    <row r="2831" spans="1:18" ht="15.75" customHeight="1" x14ac:dyDescent="0.3">
      <c r="A2831" s="22"/>
      <c r="B2831" s="27" t="s">
        <v>21</v>
      </c>
      <c r="C2831" s="27">
        <v>1185732</v>
      </c>
      <c r="D2831" s="28">
        <v>44266</v>
      </c>
      <c r="E2831" s="27" t="s">
        <v>40</v>
      </c>
      <c r="F2831" s="27" t="s">
        <v>109</v>
      </c>
      <c r="G2831" s="27" t="s">
        <v>110</v>
      </c>
      <c r="H2831" s="27" t="s">
        <v>29</v>
      </c>
      <c r="I2831" s="29">
        <v>0.4</v>
      </c>
      <c r="J2831" s="30">
        <v>2250</v>
      </c>
      <c r="K2831" s="31">
        <f t="shared" si="22"/>
        <v>900</v>
      </c>
      <c r="L2831" s="31">
        <f t="shared" si="23"/>
        <v>360</v>
      </c>
      <c r="M2831" s="32">
        <v>0.4</v>
      </c>
      <c r="O2831" s="37"/>
      <c r="P2831" s="35"/>
      <c r="Q2831" s="33"/>
      <c r="R2831" s="34"/>
    </row>
    <row r="2832" spans="1:18" ht="15.75" customHeight="1" x14ac:dyDescent="0.3">
      <c r="A2832" s="22"/>
      <c r="B2832" s="27" t="s">
        <v>21</v>
      </c>
      <c r="C2832" s="27">
        <v>1185732</v>
      </c>
      <c r="D2832" s="28">
        <v>44298</v>
      </c>
      <c r="E2832" s="27" t="s">
        <v>40</v>
      </c>
      <c r="F2832" s="27" t="s">
        <v>109</v>
      </c>
      <c r="G2832" s="27" t="s">
        <v>110</v>
      </c>
      <c r="H2832" s="27" t="s">
        <v>24</v>
      </c>
      <c r="I2832" s="29">
        <v>0.4</v>
      </c>
      <c r="J2832" s="30">
        <v>4500</v>
      </c>
      <c r="K2832" s="31">
        <f t="shared" si="22"/>
        <v>1800</v>
      </c>
      <c r="L2832" s="31">
        <f t="shared" si="23"/>
        <v>630</v>
      </c>
      <c r="M2832" s="32">
        <v>0.35</v>
      </c>
      <c r="O2832" s="37"/>
      <c r="P2832" s="35"/>
      <c r="Q2832" s="33"/>
      <c r="R2832" s="34"/>
    </row>
    <row r="2833" spans="1:18" ht="15.75" customHeight="1" x14ac:dyDescent="0.3">
      <c r="A2833" s="22"/>
      <c r="B2833" s="27" t="s">
        <v>21</v>
      </c>
      <c r="C2833" s="27">
        <v>1185732</v>
      </c>
      <c r="D2833" s="28">
        <v>44298</v>
      </c>
      <c r="E2833" s="27" t="s">
        <v>40</v>
      </c>
      <c r="F2833" s="27" t="s">
        <v>109</v>
      </c>
      <c r="G2833" s="27" t="s">
        <v>110</v>
      </c>
      <c r="H2833" s="27" t="s">
        <v>25</v>
      </c>
      <c r="I2833" s="29">
        <v>0.4</v>
      </c>
      <c r="J2833" s="30">
        <v>1500</v>
      </c>
      <c r="K2833" s="31">
        <f t="shared" si="22"/>
        <v>600</v>
      </c>
      <c r="L2833" s="31">
        <f t="shared" si="23"/>
        <v>180</v>
      </c>
      <c r="M2833" s="32">
        <v>0.3</v>
      </c>
      <c r="O2833" s="37"/>
      <c r="P2833" s="35"/>
      <c r="Q2833" s="33"/>
      <c r="R2833" s="34"/>
    </row>
    <row r="2834" spans="1:18" ht="15.75" customHeight="1" x14ac:dyDescent="0.3">
      <c r="A2834" s="22"/>
      <c r="B2834" s="27" t="s">
        <v>21</v>
      </c>
      <c r="C2834" s="27">
        <v>1185732</v>
      </c>
      <c r="D2834" s="28">
        <v>44298</v>
      </c>
      <c r="E2834" s="27" t="s">
        <v>40</v>
      </c>
      <c r="F2834" s="27" t="s">
        <v>109</v>
      </c>
      <c r="G2834" s="27" t="s">
        <v>110</v>
      </c>
      <c r="H2834" s="27" t="s">
        <v>26</v>
      </c>
      <c r="I2834" s="29">
        <v>0.30000000000000004</v>
      </c>
      <c r="J2834" s="30">
        <v>1500</v>
      </c>
      <c r="K2834" s="31">
        <f t="shared" si="22"/>
        <v>450.00000000000006</v>
      </c>
      <c r="L2834" s="31">
        <f t="shared" si="23"/>
        <v>135</v>
      </c>
      <c r="M2834" s="32">
        <v>0.3</v>
      </c>
      <c r="O2834" s="37"/>
      <c r="P2834" s="35"/>
      <c r="Q2834" s="33"/>
      <c r="R2834" s="34"/>
    </row>
    <row r="2835" spans="1:18" ht="15.75" customHeight="1" x14ac:dyDescent="0.3">
      <c r="A2835" s="22"/>
      <c r="B2835" s="27" t="s">
        <v>21</v>
      </c>
      <c r="C2835" s="27">
        <v>1185732</v>
      </c>
      <c r="D2835" s="28">
        <v>44298</v>
      </c>
      <c r="E2835" s="27" t="s">
        <v>40</v>
      </c>
      <c r="F2835" s="27" t="s">
        <v>109</v>
      </c>
      <c r="G2835" s="27" t="s">
        <v>110</v>
      </c>
      <c r="H2835" s="27" t="s">
        <v>27</v>
      </c>
      <c r="I2835" s="29">
        <v>0.35</v>
      </c>
      <c r="J2835" s="30">
        <v>750</v>
      </c>
      <c r="K2835" s="31">
        <f t="shared" si="22"/>
        <v>262.5</v>
      </c>
      <c r="L2835" s="31">
        <f t="shared" si="23"/>
        <v>78.75</v>
      </c>
      <c r="M2835" s="32">
        <v>0.3</v>
      </c>
      <c r="O2835" s="37"/>
      <c r="P2835" s="35"/>
      <c r="Q2835" s="33"/>
      <c r="R2835" s="34"/>
    </row>
    <row r="2836" spans="1:18" ht="15.75" customHeight="1" x14ac:dyDescent="0.3">
      <c r="A2836" s="22"/>
      <c r="B2836" s="27" t="s">
        <v>21</v>
      </c>
      <c r="C2836" s="27">
        <v>1185732</v>
      </c>
      <c r="D2836" s="28">
        <v>44298</v>
      </c>
      <c r="E2836" s="27" t="s">
        <v>40</v>
      </c>
      <c r="F2836" s="27" t="s">
        <v>109</v>
      </c>
      <c r="G2836" s="27" t="s">
        <v>110</v>
      </c>
      <c r="H2836" s="27" t="s">
        <v>28</v>
      </c>
      <c r="I2836" s="29">
        <v>0.6</v>
      </c>
      <c r="J2836" s="30">
        <v>1000</v>
      </c>
      <c r="K2836" s="31">
        <f t="shared" si="22"/>
        <v>600</v>
      </c>
      <c r="L2836" s="31">
        <f t="shared" si="23"/>
        <v>210</v>
      </c>
      <c r="M2836" s="32">
        <v>0.35</v>
      </c>
      <c r="O2836" s="37"/>
      <c r="P2836" s="35"/>
      <c r="Q2836" s="33"/>
      <c r="R2836" s="34"/>
    </row>
    <row r="2837" spans="1:18" ht="15.75" customHeight="1" x14ac:dyDescent="0.3">
      <c r="A2837" s="22"/>
      <c r="B2837" s="27" t="s">
        <v>21</v>
      </c>
      <c r="C2837" s="27">
        <v>1185732</v>
      </c>
      <c r="D2837" s="28">
        <v>44298</v>
      </c>
      <c r="E2837" s="27" t="s">
        <v>40</v>
      </c>
      <c r="F2837" s="27" t="s">
        <v>109</v>
      </c>
      <c r="G2837" s="27" t="s">
        <v>110</v>
      </c>
      <c r="H2837" s="27" t="s">
        <v>29</v>
      </c>
      <c r="I2837" s="29">
        <v>0.5</v>
      </c>
      <c r="J2837" s="30">
        <v>2250</v>
      </c>
      <c r="K2837" s="31">
        <f t="shared" si="22"/>
        <v>1125</v>
      </c>
      <c r="L2837" s="31">
        <f t="shared" si="23"/>
        <v>450</v>
      </c>
      <c r="M2837" s="32">
        <v>0.4</v>
      </c>
      <c r="O2837" s="37"/>
      <c r="P2837" s="35"/>
      <c r="Q2837" s="33"/>
      <c r="R2837" s="34"/>
    </row>
    <row r="2838" spans="1:18" ht="15.75" customHeight="1" x14ac:dyDescent="0.3">
      <c r="A2838" s="22"/>
      <c r="B2838" s="27" t="s">
        <v>21</v>
      </c>
      <c r="C2838" s="27">
        <v>1185732</v>
      </c>
      <c r="D2838" s="28">
        <v>44329</v>
      </c>
      <c r="E2838" s="27" t="s">
        <v>40</v>
      </c>
      <c r="F2838" s="27" t="s">
        <v>109</v>
      </c>
      <c r="G2838" s="27" t="s">
        <v>110</v>
      </c>
      <c r="H2838" s="27" t="s">
        <v>24</v>
      </c>
      <c r="I2838" s="29">
        <v>0.6</v>
      </c>
      <c r="J2838" s="30">
        <v>4950</v>
      </c>
      <c r="K2838" s="31">
        <f t="shared" si="22"/>
        <v>2970</v>
      </c>
      <c r="L2838" s="31">
        <f t="shared" si="23"/>
        <v>1039.5</v>
      </c>
      <c r="M2838" s="32">
        <v>0.35</v>
      </c>
      <c r="O2838" s="37"/>
      <c r="P2838" s="35"/>
      <c r="Q2838" s="33"/>
      <c r="R2838" s="34"/>
    </row>
    <row r="2839" spans="1:18" ht="15.75" customHeight="1" x14ac:dyDescent="0.3">
      <c r="A2839" s="22"/>
      <c r="B2839" s="27" t="s">
        <v>21</v>
      </c>
      <c r="C2839" s="27">
        <v>1185732</v>
      </c>
      <c r="D2839" s="28">
        <v>44329</v>
      </c>
      <c r="E2839" s="27" t="s">
        <v>40</v>
      </c>
      <c r="F2839" s="27" t="s">
        <v>109</v>
      </c>
      <c r="G2839" s="27" t="s">
        <v>110</v>
      </c>
      <c r="H2839" s="27" t="s">
        <v>25</v>
      </c>
      <c r="I2839" s="29">
        <v>0.5</v>
      </c>
      <c r="J2839" s="30">
        <v>2000</v>
      </c>
      <c r="K2839" s="31">
        <f t="shared" si="22"/>
        <v>1000</v>
      </c>
      <c r="L2839" s="31">
        <f t="shared" si="23"/>
        <v>300</v>
      </c>
      <c r="M2839" s="32">
        <v>0.3</v>
      </c>
      <c r="O2839" s="37"/>
      <c r="P2839" s="35"/>
      <c r="Q2839" s="33"/>
      <c r="R2839" s="34"/>
    </row>
    <row r="2840" spans="1:18" ht="15.75" customHeight="1" x14ac:dyDescent="0.3">
      <c r="A2840" s="22"/>
      <c r="B2840" s="27" t="s">
        <v>21</v>
      </c>
      <c r="C2840" s="27">
        <v>1185732</v>
      </c>
      <c r="D2840" s="28">
        <v>44329</v>
      </c>
      <c r="E2840" s="27" t="s">
        <v>40</v>
      </c>
      <c r="F2840" s="27" t="s">
        <v>109</v>
      </c>
      <c r="G2840" s="27" t="s">
        <v>110</v>
      </c>
      <c r="H2840" s="27" t="s">
        <v>26</v>
      </c>
      <c r="I2840" s="29">
        <v>0.45</v>
      </c>
      <c r="J2840" s="30">
        <v>1750</v>
      </c>
      <c r="K2840" s="31">
        <f t="shared" si="22"/>
        <v>787.5</v>
      </c>
      <c r="L2840" s="31">
        <f t="shared" si="23"/>
        <v>236.25</v>
      </c>
      <c r="M2840" s="32">
        <v>0.3</v>
      </c>
      <c r="O2840" s="37"/>
      <c r="P2840" s="35"/>
      <c r="Q2840" s="33"/>
      <c r="R2840" s="34"/>
    </row>
    <row r="2841" spans="1:18" ht="15.75" customHeight="1" x14ac:dyDescent="0.3">
      <c r="A2841" s="22"/>
      <c r="B2841" s="27" t="s">
        <v>21</v>
      </c>
      <c r="C2841" s="27">
        <v>1185732</v>
      </c>
      <c r="D2841" s="28">
        <v>44329</v>
      </c>
      <c r="E2841" s="27" t="s">
        <v>40</v>
      </c>
      <c r="F2841" s="27" t="s">
        <v>109</v>
      </c>
      <c r="G2841" s="27" t="s">
        <v>110</v>
      </c>
      <c r="H2841" s="27" t="s">
        <v>27</v>
      </c>
      <c r="I2841" s="29">
        <v>0.45</v>
      </c>
      <c r="J2841" s="30">
        <v>1000</v>
      </c>
      <c r="K2841" s="31">
        <f t="shared" si="22"/>
        <v>450</v>
      </c>
      <c r="L2841" s="31">
        <f t="shared" si="23"/>
        <v>135</v>
      </c>
      <c r="M2841" s="32">
        <v>0.3</v>
      </c>
      <c r="O2841" s="37"/>
      <c r="P2841" s="35"/>
      <c r="Q2841" s="33"/>
      <c r="R2841" s="34"/>
    </row>
    <row r="2842" spans="1:18" ht="15.75" customHeight="1" x14ac:dyDescent="0.3">
      <c r="A2842" s="22"/>
      <c r="B2842" s="27" t="s">
        <v>21</v>
      </c>
      <c r="C2842" s="27">
        <v>1185732</v>
      </c>
      <c r="D2842" s="28">
        <v>44329</v>
      </c>
      <c r="E2842" s="27" t="s">
        <v>40</v>
      </c>
      <c r="F2842" s="27" t="s">
        <v>109</v>
      </c>
      <c r="G2842" s="27" t="s">
        <v>110</v>
      </c>
      <c r="H2842" s="27" t="s">
        <v>28</v>
      </c>
      <c r="I2842" s="29">
        <v>0.54999999999999993</v>
      </c>
      <c r="J2842" s="30">
        <v>1250</v>
      </c>
      <c r="K2842" s="31">
        <f t="shared" si="22"/>
        <v>687.49999999999989</v>
      </c>
      <c r="L2842" s="31">
        <f t="shared" si="23"/>
        <v>240.62499999999994</v>
      </c>
      <c r="M2842" s="32">
        <v>0.35</v>
      </c>
      <c r="O2842" s="37"/>
      <c r="P2842" s="35"/>
      <c r="Q2842" s="33"/>
      <c r="R2842" s="34"/>
    </row>
    <row r="2843" spans="1:18" ht="15.75" customHeight="1" x14ac:dyDescent="0.3">
      <c r="A2843" s="22"/>
      <c r="B2843" s="27" t="s">
        <v>21</v>
      </c>
      <c r="C2843" s="27">
        <v>1185732</v>
      </c>
      <c r="D2843" s="28">
        <v>44329</v>
      </c>
      <c r="E2843" s="27" t="s">
        <v>40</v>
      </c>
      <c r="F2843" s="27" t="s">
        <v>109</v>
      </c>
      <c r="G2843" s="27" t="s">
        <v>110</v>
      </c>
      <c r="H2843" s="27" t="s">
        <v>29</v>
      </c>
      <c r="I2843" s="29">
        <v>0.6</v>
      </c>
      <c r="J2843" s="30">
        <v>2500</v>
      </c>
      <c r="K2843" s="31">
        <f t="shared" si="22"/>
        <v>1500</v>
      </c>
      <c r="L2843" s="31">
        <f t="shared" si="23"/>
        <v>600</v>
      </c>
      <c r="M2843" s="32">
        <v>0.4</v>
      </c>
      <c r="O2843" s="37"/>
      <c r="P2843" s="35"/>
      <c r="Q2843" s="33"/>
      <c r="R2843" s="34"/>
    </row>
    <row r="2844" spans="1:18" ht="15.75" customHeight="1" x14ac:dyDescent="0.3">
      <c r="A2844" s="22"/>
      <c r="B2844" s="27" t="s">
        <v>21</v>
      </c>
      <c r="C2844" s="27">
        <v>1185732</v>
      </c>
      <c r="D2844" s="28">
        <v>44359</v>
      </c>
      <c r="E2844" s="27" t="s">
        <v>40</v>
      </c>
      <c r="F2844" s="27" t="s">
        <v>109</v>
      </c>
      <c r="G2844" s="27" t="s">
        <v>110</v>
      </c>
      <c r="H2844" s="27" t="s">
        <v>24</v>
      </c>
      <c r="I2844" s="29">
        <v>0.45</v>
      </c>
      <c r="J2844" s="30">
        <v>5000</v>
      </c>
      <c r="K2844" s="31">
        <f t="shared" si="22"/>
        <v>2250</v>
      </c>
      <c r="L2844" s="31">
        <f t="shared" si="23"/>
        <v>787.5</v>
      </c>
      <c r="M2844" s="32">
        <v>0.35</v>
      </c>
      <c r="O2844" s="37"/>
      <c r="P2844" s="35"/>
      <c r="Q2844" s="33"/>
      <c r="R2844" s="34"/>
    </row>
    <row r="2845" spans="1:18" ht="15.75" customHeight="1" x14ac:dyDescent="0.3">
      <c r="A2845" s="22"/>
      <c r="B2845" s="27" t="s">
        <v>21</v>
      </c>
      <c r="C2845" s="27">
        <v>1185732</v>
      </c>
      <c r="D2845" s="28">
        <v>44359</v>
      </c>
      <c r="E2845" s="27" t="s">
        <v>40</v>
      </c>
      <c r="F2845" s="27" t="s">
        <v>109</v>
      </c>
      <c r="G2845" s="27" t="s">
        <v>110</v>
      </c>
      <c r="H2845" s="27" t="s">
        <v>25</v>
      </c>
      <c r="I2845" s="29">
        <v>0.40000000000000008</v>
      </c>
      <c r="J2845" s="30">
        <v>2500</v>
      </c>
      <c r="K2845" s="31">
        <f t="shared" si="22"/>
        <v>1000.0000000000002</v>
      </c>
      <c r="L2845" s="31">
        <f t="shared" si="23"/>
        <v>300.00000000000006</v>
      </c>
      <c r="M2845" s="32">
        <v>0.3</v>
      </c>
      <c r="O2845" s="37"/>
      <c r="P2845" s="35"/>
      <c r="Q2845" s="33"/>
      <c r="R2845" s="34"/>
    </row>
    <row r="2846" spans="1:18" ht="15.75" customHeight="1" x14ac:dyDescent="0.3">
      <c r="A2846" s="22"/>
      <c r="B2846" s="27" t="s">
        <v>21</v>
      </c>
      <c r="C2846" s="27">
        <v>1185732</v>
      </c>
      <c r="D2846" s="28">
        <v>44359</v>
      </c>
      <c r="E2846" s="27" t="s">
        <v>40</v>
      </c>
      <c r="F2846" s="27" t="s">
        <v>109</v>
      </c>
      <c r="G2846" s="27" t="s">
        <v>110</v>
      </c>
      <c r="H2846" s="27" t="s">
        <v>26</v>
      </c>
      <c r="I2846" s="29">
        <v>0.35000000000000003</v>
      </c>
      <c r="J2846" s="30">
        <v>2000</v>
      </c>
      <c r="K2846" s="31">
        <f t="shared" si="22"/>
        <v>700.00000000000011</v>
      </c>
      <c r="L2846" s="31">
        <f t="shared" si="23"/>
        <v>210.00000000000003</v>
      </c>
      <c r="M2846" s="32">
        <v>0.3</v>
      </c>
      <c r="O2846" s="37"/>
      <c r="P2846" s="35"/>
      <c r="Q2846" s="33"/>
      <c r="R2846" s="34"/>
    </row>
    <row r="2847" spans="1:18" ht="15.75" customHeight="1" x14ac:dyDescent="0.3">
      <c r="A2847" s="22"/>
      <c r="B2847" s="27" t="s">
        <v>21</v>
      </c>
      <c r="C2847" s="27">
        <v>1185732</v>
      </c>
      <c r="D2847" s="28">
        <v>44359</v>
      </c>
      <c r="E2847" s="27" t="s">
        <v>40</v>
      </c>
      <c r="F2847" s="27" t="s">
        <v>109</v>
      </c>
      <c r="G2847" s="27" t="s">
        <v>110</v>
      </c>
      <c r="H2847" s="27" t="s">
        <v>27</v>
      </c>
      <c r="I2847" s="29">
        <v>0.35000000000000003</v>
      </c>
      <c r="J2847" s="30">
        <v>1750</v>
      </c>
      <c r="K2847" s="31">
        <f t="shared" si="22"/>
        <v>612.50000000000011</v>
      </c>
      <c r="L2847" s="31">
        <f t="shared" si="23"/>
        <v>183.75000000000003</v>
      </c>
      <c r="M2847" s="32">
        <v>0.3</v>
      </c>
      <c r="O2847" s="37"/>
      <c r="P2847" s="35"/>
      <c r="Q2847" s="33"/>
      <c r="R2847" s="34"/>
    </row>
    <row r="2848" spans="1:18" ht="15.75" customHeight="1" x14ac:dyDescent="0.3">
      <c r="A2848" s="22"/>
      <c r="B2848" s="27" t="s">
        <v>21</v>
      </c>
      <c r="C2848" s="27">
        <v>1185732</v>
      </c>
      <c r="D2848" s="28">
        <v>44359</v>
      </c>
      <c r="E2848" s="27" t="s">
        <v>40</v>
      </c>
      <c r="F2848" s="27" t="s">
        <v>109</v>
      </c>
      <c r="G2848" s="27" t="s">
        <v>110</v>
      </c>
      <c r="H2848" s="27" t="s">
        <v>28</v>
      </c>
      <c r="I2848" s="29">
        <v>0.45</v>
      </c>
      <c r="J2848" s="30">
        <v>1750</v>
      </c>
      <c r="K2848" s="31">
        <f t="shared" si="22"/>
        <v>787.5</v>
      </c>
      <c r="L2848" s="31">
        <f t="shared" si="23"/>
        <v>275.625</v>
      </c>
      <c r="M2848" s="32">
        <v>0.35</v>
      </c>
      <c r="O2848" s="37"/>
      <c r="P2848" s="35"/>
      <c r="Q2848" s="33"/>
      <c r="R2848" s="34"/>
    </row>
    <row r="2849" spans="1:18" ht="15.75" customHeight="1" x14ac:dyDescent="0.3">
      <c r="A2849" s="22"/>
      <c r="B2849" s="27" t="s">
        <v>21</v>
      </c>
      <c r="C2849" s="27">
        <v>1185732</v>
      </c>
      <c r="D2849" s="28">
        <v>44359</v>
      </c>
      <c r="E2849" s="27" t="s">
        <v>40</v>
      </c>
      <c r="F2849" s="27" t="s">
        <v>109</v>
      </c>
      <c r="G2849" s="27" t="s">
        <v>110</v>
      </c>
      <c r="H2849" s="27" t="s">
        <v>29</v>
      </c>
      <c r="I2849" s="29">
        <v>0.55000000000000004</v>
      </c>
      <c r="J2849" s="30">
        <v>3250</v>
      </c>
      <c r="K2849" s="31">
        <f t="shared" si="22"/>
        <v>1787.5000000000002</v>
      </c>
      <c r="L2849" s="31">
        <f t="shared" si="23"/>
        <v>715.00000000000011</v>
      </c>
      <c r="M2849" s="32">
        <v>0.4</v>
      </c>
      <c r="O2849" s="37"/>
      <c r="P2849" s="35"/>
      <c r="Q2849" s="33"/>
      <c r="R2849" s="34"/>
    </row>
    <row r="2850" spans="1:18" ht="15.75" customHeight="1" x14ac:dyDescent="0.3">
      <c r="A2850" s="22"/>
      <c r="B2850" s="27" t="s">
        <v>21</v>
      </c>
      <c r="C2850" s="27">
        <v>1185732</v>
      </c>
      <c r="D2850" s="28">
        <v>44388</v>
      </c>
      <c r="E2850" s="27" t="s">
        <v>40</v>
      </c>
      <c r="F2850" s="27" t="s">
        <v>109</v>
      </c>
      <c r="G2850" s="27" t="s">
        <v>110</v>
      </c>
      <c r="H2850" s="27" t="s">
        <v>24</v>
      </c>
      <c r="I2850" s="29">
        <v>0.5</v>
      </c>
      <c r="J2850" s="30">
        <v>5500</v>
      </c>
      <c r="K2850" s="31">
        <f t="shared" si="22"/>
        <v>2750</v>
      </c>
      <c r="L2850" s="31">
        <f t="shared" si="23"/>
        <v>962.49999999999989</v>
      </c>
      <c r="M2850" s="32">
        <v>0.35</v>
      </c>
      <c r="O2850" s="37"/>
      <c r="P2850" s="35"/>
      <c r="Q2850" s="33"/>
      <c r="R2850" s="34"/>
    </row>
    <row r="2851" spans="1:18" ht="15.75" customHeight="1" x14ac:dyDescent="0.3">
      <c r="A2851" s="22"/>
      <c r="B2851" s="27" t="s">
        <v>21</v>
      </c>
      <c r="C2851" s="27">
        <v>1185732</v>
      </c>
      <c r="D2851" s="28">
        <v>44388</v>
      </c>
      <c r="E2851" s="27" t="s">
        <v>40</v>
      </c>
      <c r="F2851" s="27" t="s">
        <v>109</v>
      </c>
      <c r="G2851" s="27" t="s">
        <v>110</v>
      </c>
      <c r="H2851" s="27" t="s">
        <v>25</v>
      </c>
      <c r="I2851" s="29">
        <v>0.45000000000000007</v>
      </c>
      <c r="J2851" s="30">
        <v>3000</v>
      </c>
      <c r="K2851" s="31">
        <f t="shared" si="22"/>
        <v>1350.0000000000002</v>
      </c>
      <c r="L2851" s="31">
        <f t="shared" si="23"/>
        <v>405.00000000000006</v>
      </c>
      <c r="M2851" s="32">
        <v>0.3</v>
      </c>
      <c r="O2851" s="37"/>
      <c r="P2851" s="35"/>
      <c r="Q2851" s="33"/>
      <c r="R2851" s="34"/>
    </row>
    <row r="2852" spans="1:18" ht="15.75" customHeight="1" x14ac:dyDescent="0.3">
      <c r="A2852" s="22"/>
      <c r="B2852" s="27" t="s">
        <v>21</v>
      </c>
      <c r="C2852" s="27">
        <v>1185732</v>
      </c>
      <c r="D2852" s="28">
        <v>44388</v>
      </c>
      <c r="E2852" s="27" t="s">
        <v>40</v>
      </c>
      <c r="F2852" s="27" t="s">
        <v>109</v>
      </c>
      <c r="G2852" s="27" t="s">
        <v>110</v>
      </c>
      <c r="H2852" s="27" t="s">
        <v>26</v>
      </c>
      <c r="I2852" s="29">
        <v>0.4</v>
      </c>
      <c r="J2852" s="30">
        <v>2250</v>
      </c>
      <c r="K2852" s="31">
        <f t="shared" si="22"/>
        <v>900</v>
      </c>
      <c r="L2852" s="31">
        <f t="shared" si="23"/>
        <v>270</v>
      </c>
      <c r="M2852" s="32">
        <v>0.3</v>
      </c>
      <c r="O2852" s="37"/>
      <c r="P2852" s="35"/>
      <c r="Q2852" s="33"/>
      <c r="R2852" s="34"/>
    </row>
    <row r="2853" spans="1:18" ht="15.75" customHeight="1" x14ac:dyDescent="0.3">
      <c r="A2853" s="22"/>
      <c r="B2853" s="27" t="s">
        <v>21</v>
      </c>
      <c r="C2853" s="27">
        <v>1185732</v>
      </c>
      <c r="D2853" s="28">
        <v>44388</v>
      </c>
      <c r="E2853" s="27" t="s">
        <v>40</v>
      </c>
      <c r="F2853" s="27" t="s">
        <v>109</v>
      </c>
      <c r="G2853" s="27" t="s">
        <v>110</v>
      </c>
      <c r="H2853" s="27" t="s">
        <v>27</v>
      </c>
      <c r="I2853" s="29">
        <v>0.4</v>
      </c>
      <c r="J2853" s="30">
        <v>1750</v>
      </c>
      <c r="K2853" s="31">
        <f t="shared" si="22"/>
        <v>700</v>
      </c>
      <c r="L2853" s="31">
        <f t="shared" si="23"/>
        <v>210</v>
      </c>
      <c r="M2853" s="32">
        <v>0.3</v>
      </c>
      <c r="O2853" s="37"/>
      <c r="P2853" s="35"/>
      <c r="Q2853" s="33"/>
      <c r="R2853" s="34"/>
    </row>
    <row r="2854" spans="1:18" ht="15.75" customHeight="1" x14ac:dyDescent="0.3">
      <c r="A2854" s="22"/>
      <c r="B2854" s="27" t="s">
        <v>21</v>
      </c>
      <c r="C2854" s="27">
        <v>1185732</v>
      </c>
      <c r="D2854" s="28">
        <v>44388</v>
      </c>
      <c r="E2854" s="27" t="s">
        <v>40</v>
      </c>
      <c r="F2854" s="27" t="s">
        <v>109</v>
      </c>
      <c r="G2854" s="27" t="s">
        <v>110</v>
      </c>
      <c r="H2854" s="27" t="s">
        <v>28</v>
      </c>
      <c r="I2854" s="29">
        <v>0.5</v>
      </c>
      <c r="J2854" s="30">
        <v>2000</v>
      </c>
      <c r="K2854" s="31">
        <f t="shared" si="22"/>
        <v>1000</v>
      </c>
      <c r="L2854" s="31">
        <f t="shared" si="23"/>
        <v>350</v>
      </c>
      <c r="M2854" s="32">
        <v>0.35</v>
      </c>
      <c r="O2854" s="37"/>
      <c r="P2854" s="35"/>
      <c r="Q2854" s="33"/>
      <c r="R2854" s="34"/>
    </row>
    <row r="2855" spans="1:18" ht="15.75" customHeight="1" x14ac:dyDescent="0.3">
      <c r="A2855" s="22"/>
      <c r="B2855" s="27" t="s">
        <v>21</v>
      </c>
      <c r="C2855" s="27">
        <v>1185732</v>
      </c>
      <c r="D2855" s="28">
        <v>44388</v>
      </c>
      <c r="E2855" s="27" t="s">
        <v>40</v>
      </c>
      <c r="F2855" s="27" t="s">
        <v>109</v>
      </c>
      <c r="G2855" s="27" t="s">
        <v>110</v>
      </c>
      <c r="H2855" s="27" t="s">
        <v>29</v>
      </c>
      <c r="I2855" s="29">
        <v>0.55000000000000004</v>
      </c>
      <c r="J2855" s="30">
        <v>3750</v>
      </c>
      <c r="K2855" s="31">
        <f t="shared" si="22"/>
        <v>2062.5</v>
      </c>
      <c r="L2855" s="31">
        <f t="shared" si="23"/>
        <v>825</v>
      </c>
      <c r="M2855" s="32">
        <v>0.4</v>
      </c>
      <c r="O2855" s="37"/>
      <c r="P2855" s="35"/>
      <c r="Q2855" s="33"/>
      <c r="R2855" s="34"/>
    </row>
    <row r="2856" spans="1:18" ht="15.75" customHeight="1" x14ac:dyDescent="0.3">
      <c r="A2856" s="22"/>
      <c r="B2856" s="27" t="s">
        <v>21</v>
      </c>
      <c r="C2856" s="27">
        <v>1185732</v>
      </c>
      <c r="D2856" s="28">
        <v>44420</v>
      </c>
      <c r="E2856" s="27" t="s">
        <v>40</v>
      </c>
      <c r="F2856" s="27" t="s">
        <v>109</v>
      </c>
      <c r="G2856" s="27" t="s">
        <v>110</v>
      </c>
      <c r="H2856" s="27" t="s">
        <v>24</v>
      </c>
      <c r="I2856" s="29">
        <v>0.5</v>
      </c>
      <c r="J2856" s="30">
        <v>5250</v>
      </c>
      <c r="K2856" s="31">
        <f t="shared" si="22"/>
        <v>2625</v>
      </c>
      <c r="L2856" s="31">
        <f t="shared" si="23"/>
        <v>918.74999999999989</v>
      </c>
      <c r="M2856" s="32">
        <v>0.35</v>
      </c>
      <c r="O2856" s="37"/>
      <c r="P2856" s="35"/>
      <c r="Q2856" s="33"/>
      <c r="R2856" s="34"/>
    </row>
    <row r="2857" spans="1:18" ht="15.75" customHeight="1" x14ac:dyDescent="0.3">
      <c r="A2857" s="22"/>
      <c r="B2857" s="27" t="s">
        <v>21</v>
      </c>
      <c r="C2857" s="27">
        <v>1185732</v>
      </c>
      <c r="D2857" s="28">
        <v>44420</v>
      </c>
      <c r="E2857" s="27" t="s">
        <v>40</v>
      </c>
      <c r="F2857" s="27" t="s">
        <v>109</v>
      </c>
      <c r="G2857" s="27" t="s">
        <v>110</v>
      </c>
      <c r="H2857" s="27" t="s">
        <v>25</v>
      </c>
      <c r="I2857" s="29">
        <v>0.45000000000000007</v>
      </c>
      <c r="J2857" s="30">
        <v>3000</v>
      </c>
      <c r="K2857" s="31">
        <f t="shared" si="22"/>
        <v>1350.0000000000002</v>
      </c>
      <c r="L2857" s="31">
        <f t="shared" si="23"/>
        <v>405.00000000000006</v>
      </c>
      <c r="M2857" s="32">
        <v>0.3</v>
      </c>
      <c r="O2857" s="37"/>
      <c r="P2857" s="35"/>
      <c r="Q2857" s="33"/>
      <c r="R2857" s="34"/>
    </row>
    <row r="2858" spans="1:18" ht="15.75" customHeight="1" x14ac:dyDescent="0.3">
      <c r="A2858" s="22"/>
      <c r="B2858" s="27" t="s">
        <v>21</v>
      </c>
      <c r="C2858" s="27">
        <v>1185732</v>
      </c>
      <c r="D2858" s="28">
        <v>44420</v>
      </c>
      <c r="E2858" s="27" t="s">
        <v>40</v>
      </c>
      <c r="F2858" s="27" t="s">
        <v>109</v>
      </c>
      <c r="G2858" s="27" t="s">
        <v>110</v>
      </c>
      <c r="H2858" s="27" t="s">
        <v>26</v>
      </c>
      <c r="I2858" s="29">
        <v>0.4</v>
      </c>
      <c r="J2858" s="30">
        <v>2250</v>
      </c>
      <c r="K2858" s="31">
        <f t="shared" si="22"/>
        <v>900</v>
      </c>
      <c r="L2858" s="31">
        <f t="shared" si="23"/>
        <v>270</v>
      </c>
      <c r="M2858" s="32">
        <v>0.3</v>
      </c>
      <c r="O2858" s="37"/>
      <c r="P2858" s="35"/>
      <c r="Q2858" s="33"/>
      <c r="R2858" s="34"/>
    </row>
    <row r="2859" spans="1:18" ht="15.75" customHeight="1" x14ac:dyDescent="0.3">
      <c r="A2859" s="22"/>
      <c r="B2859" s="27" t="s">
        <v>21</v>
      </c>
      <c r="C2859" s="27">
        <v>1185732</v>
      </c>
      <c r="D2859" s="28">
        <v>44420</v>
      </c>
      <c r="E2859" s="27" t="s">
        <v>40</v>
      </c>
      <c r="F2859" s="27" t="s">
        <v>109</v>
      </c>
      <c r="G2859" s="27" t="s">
        <v>110</v>
      </c>
      <c r="H2859" s="27" t="s">
        <v>27</v>
      </c>
      <c r="I2859" s="29">
        <v>0.4</v>
      </c>
      <c r="J2859" s="30">
        <v>2000</v>
      </c>
      <c r="K2859" s="31">
        <f t="shared" si="22"/>
        <v>800</v>
      </c>
      <c r="L2859" s="31">
        <f t="shared" si="23"/>
        <v>240</v>
      </c>
      <c r="M2859" s="32">
        <v>0.3</v>
      </c>
      <c r="O2859" s="37"/>
      <c r="P2859" s="35"/>
      <c r="Q2859" s="33"/>
      <c r="R2859" s="34"/>
    </row>
    <row r="2860" spans="1:18" ht="15.75" customHeight="1" x14ac:dyDescent="0.3">
      <c r="A2860" s="22"/>
      <c r="B2860" s="27" t="s">
        <v>21</v>
      </c>
      <c r="C2860" s="27">
        <v>1185732</v>
      </c>
      <c r="D2860" s="28">
        <v>44420</v>
      </c>
      <c r="E2860" s="27" t="s">
        <v>40</v>
      </c>
      <c r="F2860" s="27" t="s">
        <v>109</v>
      </c>
      <c r="G2860" s="27" t="s">
        <v>110</v>
      </c>
      <c r="H2860" s="27" t="s">
        <v>28</v>
      </c>
      <c r="I2860" s="29">
        <v>0.5</v>
      </c>
      <c r="J2860" s="30">
        <v>1750</v>
      </c>
      <c r="K2860" s="31">
        <f t="shared" si="22"/>
        <v>875</v>
      </c>
      <c r="L2860" s="31">
        <f t="shared" si="23"/>
        <v>306.25</v>
      </c>
      <c r="M2860" s="32">
        <v>0.35</v>
      </c>
      <c r="O2860" s="37"/>
      <c r="P2860" s="35"/>
      <c r="Q2860" s="33"/>
      <c r="R2860" s="34"/>
    </row>
    <row r="2861" spans="1:18" ht="15.75" customHeight="1" x14ac:dyDescent="0.3">
      <c r="A2861" s="22"/>
      <c r="B2861" s="27" t="s">
        <v>21</v>
      </c>
      <c r="C2861" s="27">
        <v>1185732</v>
      </c>
      <c r="D2861" s="28">
        <v>44420</v>
      </c>
      <c r="E2861" s="27" t="s">
        <v>40</v>
      </c>
      <c r="F2861" s="27" t="s">
        <v>109</v>
      </c>
      <c r="G2861" s="27" t="s">
        <v>110</v>
      </c>
      <c r="H2861" s="27" t="s">
        <v>29</v>
      </c>
      <c r="I2861" s="29">
        <v>0.55000000000000004</v>
      </c>
      <c r="J2861" s="30">
        <v>3500</v>
      </c>
      <c r="K2861" s="31">
        <f t="shared" si="22"/>
        <v>1925.0000000000002</v>
      </c>
      <c r="L2861" s="31">
        <f t="shared" si="23"/>
        <v>770.00000000000011</v>
      </c>
      <c r="M2861" s="32">
        <v>0.4</v>
      </c>
      <c r="O2861" s="37"/>
      <c r="P2861" s="35"/>
      <c r="Q2861" s="33"/>
      <c r="R2861" s="34"/>
    </row>
    <row r="2862" spans="1:18" ht="15.75" customHeight="1" x14ac:dyDescent="0.3">
      <c r="A2862" s="22"/>
      <c r="B2862" s="27" t="s">
        <v>21</v>
      </c>
      <c r="C2862" s="27">
        <v>1185732</v>
      </c>
      <c r="D2862" s="28">
        <v>44452</v>
      </c>
      <c r="E2862" s="27" t="s">
        <v>40</v>
      </c>
      <c r="F2862" s="27" t="s">
        <v>109</v>
      </c>
      <c r="G2862" s="27" t="s">
        <v>110</v>
      </c>
      <c r="H2862" s="27" t="s">
        <v>24</v>
      </c>
      <c r="I2862" s="29">
        <v>0.45</v>
      </c>
      <c r="J2862" s="30">
        <v>4750</v>
      </c>
      <c r="K2862" s="31">
        <f t="shared" si="22"/>
        <v>2137.5</v>
      </c>
      <c r="L2862" s="31">
        <f t="shared" si="23"/>
        <v>748.125</v>
      </c>
      <c r="M2862" s="32">
        <v>0.35</v>
      </c>
      <c r="O2862" s="37"/>
      <c r="P2862" s="35"/>
      <c r="Q2862" s="33"/>
      <c r="R2862" s="34"/>
    </row>
    <row r="2863" spans="1:18" ht="15.75" customHeight="1" x14ac:dyDescent="0.3">
      <c r="A2863" s="22"/>
      <c r="B2863" s="27" t="s">
        <v>21</v>
      </c>
      <c r="C2863" s="27">
        <v>1185732</v>
      </c>
      <c r="D2863" s="28">
        <v>44452</v>
      </c>
      <c r="E2863" s="27" t="s">
        <v>40</v>
      </c>
      <c r="F2863" s="27" t="s">
        <v>109</v>
      </c>
      <c r="G2863" s="27" t="s">
        <v>110</v>
      </c>
      <c r="H2863" s="27" t="s">
        <v>25</v>
      </c>
      <c r="I2863" s="29">
        <v>0.40000000000000008</v>
      </c>
      <c r="J2863" s="30">
        <v>2750</v>
      </c>
      <c r="K2863" s="31">
        <f t="shared" si="22"/>
        <v>1100.0000000000002</v>
      </c>
      <c r="L2863" s="31">
        <f t="shared" si="23"/>
        <v>330.00000000000006</v>
      </c>
      <c r="M2863" s="32">
        <v>0.3</v>
      </c>
      <c r="O2863" s="37"/>
      <c r="P2863" s="35"/>
      <c r="Q2863" s="33"/>
      <c r="R2863" s="34"/>
    </row>
    <row r="2864" spans="1:18" ht="15.75" customHeight="1" x14ac:dyDescent="0.3">
      <c r="A2864" s="22"/>
      <c r="B2864" s="27" t="s">
        <v>21</v>
      </c>
      <c r="C2864" s="27">
        <v>1185732</v>
      </c>
      <c r="D2864" s="28">
        <v>44452</v>
      </c>
      <c r="E2864" s="27" t="s">
        <v>40</v>
      </c>
      <c r="F2864" s="27" t="s">
        <v>109</v>
      </c>
      <c r="G2864" s="27" t="s">
        <v>110</v>
      </c>
      <c r="H2864" s="27" t="s">
        <v>26</v>
      </c>
      <c r="I2864" s="29">
        <v>0.35000000000000003</v>
      </c>
      <c r="J2864" s="30">
        <v>1750</v>
      </c>
      <c r="K2864" s="31">
        <f t="shared" si="22"/>
        <v>612.50000000000011</v>
      </c>
      <c r="L2864" s="31">
        <f t="shared" si="23"/>
        <v>183.75000000000003</v>
      </c>
      <c r="M2864" s="32">
        <v>0.3</v>
      </c>
      <c r="O2864" s="37"/>
      <c r="P2864" s="35"/>
      <c r="Q2864" s="33"/>
      <c r="R2864" s="34"/>
    </row>
    <row r="2865" spans="1:18" ht="15.75" customHeight="1" x14ac:dyDescent="0.3">
      <c r="A2865" s="22"/>
      <c r="B2865" s="27" t="s">
        <v>21</v>
      </c>
      <c r="C2865" s="27">
        <v>1185732</v>
      </c>
      <c r="D2865" s="28">
        <v>44452</v>
      </c>
      <c r="E2865" s="27" t="s">
        <v>40</v>
      </c>
      <c r="F2865" s="27" t="s">
        <v>109</v>
      </c>
      <c r="G2865" s="27" t="s">
        <v>110</v>
      </c>
      <c r="H2865" s="27" t="s">
        <v>27</v>
      </c>
      <c r="I2865" s="29">
        <v>0.35000000000000003</v>
      </c>
      <c r="J2865" s="30">
        <v>1500</v>
      </c>
      <c r="K2865" s="31">
        <f t="shared" si="22"/>
        <v>525</v>
      </c>
      <c r="L2865" s="31">
        <f t="shared" si="23"/>
        <v>157.5</v>
      </c>
      <c r="M2865" s="32">
        <v>0.3</v>
      </c>
      <c r="O2865" s="37"/>
      <c r="P2865" s="35"/>
      <c r="Q2865" s="33"/>
      <c r="R2865" s="34"/>
    </row>
    <row r="2866" spans="1:18" ht="15.75" customHeight="1" x14ac:dyDescent="0.3">
      <c r="A2866" s="22"/>
      <c r="B2866" s="27" t="s">
        <v>21</v>
      </c>
      <c r="C2866" s="27">
        <v>1185732</v>
      </c>
      <c r="D2866" s="28">
        <v>44452</v>
      </c>
      <c r="E2866" s="27" t="s">
        <v>40</v>
      </c>
      <c r="F2866" s="27" t="s">
        <v>109</v>
      </c>
      <c r="G2866" s="27" t="s">
        <v>110</v>
      </c>
      <c r="H2866" s="27" t="s">
        <v>28</v>
      </c>
      <c r="I2866" s="29">
        <v>0.45</v>
      </c>
      <c r="J2866" s="30">
        <v>1500</v>
      </c>
      <c r="K2866" s="31">
        <f t="shared" si="22"/>
        <v>675</v>
      </c>
      <c r="L2866" s="31">
        <f t="shared" si="23"/>
        <v>236.24999999999997</v>
      </c>
      <c r="M2866" s="32">
        <v>0.35</v>
      </c>
      <c r="O2866" s="37"/>
      <c r="P2866" s="35"/>
      <c r="Q2866" s="33"/>
      <c r="R2866" s="34"/>
    </row>
    <row r="2867" spans="1:18" ht="15.75" customHeight="1" x14ac:dyDescent="0.3">
      <c r="A2867" s="22"/>
      <c r="B2867" s="27" t="s">
        <v>21</v>
      </c>
      <c r="C2867" s="27">
        <v>1185732</v>
      </c>
      <c r="D2867" s="28">
        <v>44452</v>
      </c>
      <c r="E2867" s="27" t="s">
        <v>40</v>
      </c>
      <c r="F2867" s="27" t="s">
        <v>109</v>
      </c>
      <c r="G2867" s="27" t="s">
        <v>110</v>
      </c>
      <c r="H2867" s="27" t="s">
        <v>29</v>
      </c>
      <c r="I2867" s="29">
        <v>0.5</v>
      </c>
      <c r="J2867" s="30">
        <v>2250</v>
      </c>
      <c r="K2867" s="31">
        <f t="shared" si="22"/>
        <v>1125</v>
      </c>
      <c r="L2867" s="31">
        <f t="shared" si="23"/>
        <v>450</v>
      </c>
      <c r="M2867" s="32">
        <v>0.4</v>
      </c>
      <c r="O2867" s="37"/>
      <c r="P2867" s="35"/>
      <c r="Q2867" s="33"/>
      <c r="R2867" s="34"/>
    </row>
    <row r="2868" spans="1:18" ht="15.75" customHeight="1" x14ac:dyDescent="0.3">
      <c r="A2868" s="22"/>
      <c r="B2868" s="27" t="s">
        <v>21</v>
      </c>
      <c r="C2868" s="27">
        <v>1185732</v>
      </c>
      <c r="D2868" s="28">
        <v>44481</v>
      </c>
      <c r="E2868" s="27" t="s">
        <v>40</v>
      </c>
      <c r="F2868" s="27" t="s">
        <v>109</v>
      </c>
      <c r="G2868" s="27" t="s">
        <v>110</v>
      </c>
      <c r="H2868" s="27" t="s">
        <v>24</v>
      </c>
      <c r="I2868" s="29">
        <v>0.54999999999999993</v>
      </c>
      <c r="J2868" s="30">
        <v>4000</v>
      </c>
      <c r="K2868" s="31">
        <f t="shared" si="22"/>
        <v>2199.9999999999995</v>
      </c>
      <c r="L2868" s="31">
        <f t="shared" si="23"/>
        <v>769.99999999999977</v>
      </c>
      <c r="M2868" s="32">
        <v>0.35</v>
      </c>
      <c r="O2868" s="37"/>
      <c r="P2868" s="35"/>
      <c r="Q2868" s="33"/>
      <c r="R2868" s="34"/>
    </row>
    <row r="2869" spans="1:18" ht="15.75" customHeight="1" x14ac:dyDescent="0.3">
      <c r="A2869" s="22"/>
      <c r="B2869" s="27" t="s">
        <v>21</v>
      </c>
      <c r="C2869" s="27">
        <v>1185732</v>
      </c>
      <c r="D2869" s="28">
        <v>44481</v>
      </c>
      <c r="E2869" s="27" t="s">
        <v>40</v>
      </c>
      <c r="F2869" s="27" t="s">
        <v>109</v>
      </c>
      <c r="G2869" s="27" t="s">
        <v>110</v>
      </c>
      <c r="H2869" s="27" t="s">
        <v>25</v>
      </c>
      <c r="I2869" s="29">
        <v>0.45</v>
      </c>
      <c r="J2869" s="30">
        <v>2500</v>
      </c>
      <c r="K2869" s="31">
        <f t="shared" si="22"/>
        <v>1125</v>
      </c>
      <c r="L2869" s="31">
        <f t="shared" si="23"/>
        <v>337.5</v>
      </c>
      <c r="M2869" s="32">
        <v>0.3</v>
      </c>
      <c r="O2869" s="37"/>
      <c r="P2869" s="35"/>
      <c r="Q2869" s="33"/>
      <c r="R2869" s="34"/>
    </row>
    <row r="2870" spans="1:18" ht="15.75" customHeight="1" x14ac:dyDescent="0.3">
      <c r="A2870" s="22"/>
      <c r="B2870" s="27" t="s">
        <v>21</v>
      </c>
      <c r="C2870" s="27">
        <v>1185732</v>
      </c>
      <c r="D2870" s="28">
        <v>44481</v>
      </c>
      <c r="E2870" s="27" t="s">
        <v>40</v>
      </c>
      <c r="F2870" s="27" t="s">
        <v>109</v>
      </c>
      <c r="G2870" s="27" t="s">
        <v>110</v>
      </c>
      <c r="H2870" s="27" t="s">
        <v>26</v>
      </c>
      <c r="I2870" s="29">
        <v>0.45</v>
      </c>
      <c r="J2870" s="30">
        <v>1500</v>
      </c>
      <c r="K2870" s="31">
        <f t="shared" si="22"/>
        <v>675</v>
      </c>
      <c r="L2870" s="31">
        <f t="shared" si="23"/>
        <v>202.5</v>
      </c>
      <c r="M2870" s="32">
        <v>0.3</v>
      </c>
      <c r="O2870" s="37"/>
      <c r="P2870" s="35"/>
      <c r="Q2870" s="33"/>
      <c r="R2870" s="34"/>
    </row>
    <row r="2871" spans="1:18" ht="15.75" customHeight="1" x14ac:dyDescent="0.3">
      <c r="A2871" s="22"/>
      <c r="B2871" s="27" t="s">
        <v>21</v>
      </c>
      <c r="C2871" s="27">
        <v>1185732</v>
      </c>
      <c r="D2871" s="28">
        <v>44481</v>
      </c>
      <c r="E2871" s="27" t="s">
        <v>40</v>
      </c>
      <c r="F2871" s="27" t="s">
        <v>109</v>
      </c>
      <c r="G2871" s="27" t="s">
        <v>110</v>
      </c>
      <c r="H2871" s="27" t="s">
        <v>27</v>
      </c>
      <c r="I2871" s="29">
        <v>0.45</v>
      </c>
      <c r="J2871" s="30">
        <v>1250</v>
      </c>
      <c r="K2871" s="31">
        <f t="shared" si="22"/>
        <v>562.5</v>
      </c>
      <c r="L2871" s="31">
        <f t="shared" si="23"/>
        <v>168.75</v>
      </c>
      <c r="M2871" s="32">
        <v>0.3</v>
      </c>
      <c r="O2871" s="37"/>
      <c r="P2871" s="35"/>
      <c r="Q2871" s="33"/>
      <c r="R2871" s="34"/>
    </row>
    <row r="2872" spans="1:18" ht="15.75" customHeight="1" x14ac:dyDescent="0.3">
      <c r="A2872" s="22"/>
      <c r="B2872" s="27" t="s">
        <v>21</v>
      </c>
      <c r="C2872" s="27">
        <v>1185732</v>
      </c>
      <c r="D2872" s="28">
        <v>44481</v>
      </c>
      <c r="E2872" s="27" t="s">
        <v>40</v>
      </c>
      <c r="F2872" s="27" t="s">
        <v>109</v>
      </c>
      <c r="G2872" s="27" t="s">
        <v>110</v>
      </c>
      <c r="H2872" s="27" t="s">
        <v>28</v>
      </c>
      <c r="I2872" s="29">
        <v>0.54999999999999993</v>
      </c>
      <c r="J2872" s="30">
        <v>1250</v>
      </c>
      <c r="K2872" s="31">
        <f t="shared" si="22"/>
        <v>687.49999999999989</v>
      </c>
      <c r="L2872" s="31">
        <f t="shared" si="23"/>
        <v>240.62499999999994</v>
      </c>
      <c r="M2872" s="32">
        <v>0.35</v>
      </c>
      <c r="O2872" s="37"/>
      <c r="P2872" s="35"/>
      <c r="Q2872" s="33"/>
      <c r="R2872" s="34"/>
    </row>
    <row r="2873" spans="1:18" ht="15.75" customHeight="1" x14ac:dyDescent="0.3">
      <c r="A2873" s="22"/>
      <c r="B2873" s="27" t="s">
        <v>21</v>
      </c>
      <c r="C2873" s="27">
        <v>1185732</v>
      </c>
      <c r="D2873" s="28">
        <v>44481</v>
      </c>
      <c r="E2873" s="27" t="s">
        <v>40</v>
      </c>
      <c r="F2873" s="27" t="s">
        <v>109</v>
      </c>
      <c r="G2873" s="27" t="s">
        <v>110</v>
      </c>
      <c r="H2873" s="27" t="s">
        <v>29</v>
      </c>
      <c r="I2873" s="29">
        <v>0.59999999999999987</v>
      </c>
      <c r="J2873" s="30">
        <v>2500</v>
      </c>
      <c r="K2873" s="31">
        <f t="shared" si="22"/>
        <v>1499.9999999999998</v>
      </c>
      <c r="L2873" s="31">
        <f t="shared" si="23"/>
        <v>599.99999999999989</v>
      </c>
      <c r="M2873" s="32">
        <v>0.4</v>
      </c>
      <c r="O2873" s="37"/>
      <c r="P2873" s="35"/>
      <c r="Q2873" s="33"/>
      <c r="R2873" s="34"/>
    </row>
    <row r="2874" spans="1:18" ht="15.75" customHeight="1" x14ac:dyDescent="0.3">
      <c r="A2874" s="22"/>
      <c r="B2874" s="27" t="s">
        <v>21</v>
      </c>
      <c r="C2874" s="27">
        <v>1185732</v>
      </c>
      <c r="D2874" s="28">
        <v>44512</v>
      </c>
      <c r="E2874" s="27" t="s">
        <v>40</v>
      </c>
      <c r="F2874" s="27" t="s">
        <v>109</v>
      </c>
      <c r="G2874" s="27" t="s">
        <v>110</v>
      </c>
      <c r="H2874" s="27" t="s">
        <v>24</v>
      </c>
      <c r="I2874" s="29">
        <v>0.54999999999999993</v>
      </c>
      <c r="J2874" s="30">
        <v>4000</v>
      </c>
      <c r="K2874" s="31">
        <f t="shared" si="22"/>
        <v>2199.9999999999995</v>
      </c>
      <c r="L2874" s="31">
        <f t="shared" si="23"/>
        <v>769.99999999999977</v>
      </c>
      <c r="M2874" s="32">
        <v>0.35</v>
      </c>
      <c r="O2874" s="37"/>
      <c r="P2874" s="35"/>
      <c r="Q2874" s="33"/>
      <c r="R2874" s="34"/>
    </row>
    <row r="2875" spans="1:18" ht="15.75" customHeight="1" x14ac:dyDescent="0.3">
      <c r="A2875" s="22"/>
      <c r="B2875" s="27" t="s">
        <v>21</v>
      </c>
      <c r="C2875" s="27">
        <v>1185732</v>
      </c>
      <c r="D2875" s="28">
        <v>44512</v>
      </c>
      <c r="E2875" s="27" t="s">
        <v>40</v>
      </c>
      <c r="F2875" s="27" t="s">
        <v>109</v>
      </c>
      <c r="G2875" s="27" t="s">
        <v>110</v>
      </c>
      <c r="H2875" s="27" t="s">
        <v>25</v>
      </c>
      <c r="I2875" s="29">
        <v>0.45</v>
      </c>
      <c r="J2875" s="30">
        <v>2500</v>
      </c>
      <c r="K2875" s="31">
        <f t="shared" si="22"/>
        <v>1125</v>
      </c>
      <c r="L2875" s="31">
        <f t="shared" si="23"/>
        <v>337.5</v>
      </c>
      <c r="M2875" s="32">
        <v>0.3</v>
      </c>
      <c r="O2875" s="37"/>
      <c r="P2875" s="35"/>
      <c r="Q2875" s="33"/>
      <c r="R2875" s="34"/>
    </row>
    <row r="2876" spans="1:18" ht="15.75" customHeight="1" x14ac:dyDescent="0.3">
      <c r="A2876" s="22"/>
      <c r="B2876" s="27" t="s">
        <v>21</v>
      </c>
      <c r="C2876" s="27">
        <v>1185732</v>
      </c>
      <c r="D2876" s="28">
        <v>44512</v>
      </c>
      <c r="E2876" s="27" t="s">
        <v>40</v>
      </c>
      <c r="F2876" s="27" t="s">
        <v>109</v>
      </c>
      <c r="G2876" s="27" t="s">
        <v>110</v>
      </c>
      <c r="H2876" s="27" t="s">
        <v>26</v>
      </c>
      <c r="I2876" s="29">
        <v>0.45</v>
      </c>
      <c r="J2876" s="30">
        <v>1950</v>
      </c>
      <c r="K2876" s="31">
        <f t="shared" si="22"/>
        <v>877.5</v>
      </c>
      <c r="L2876" s="31">
        <f t="shared" si="23"/>
        <v>263.25</v>
      </c>
      <c r="M2876" s="32">
        <v>0.3</v>
      </c>
      <c r="O2876" s="37"/>
      <c r="P2876" s="35"/>
      <c r="Q2876" s="33"/>
      <c r="R2876" s="34"/>
    </row>
    <row r="2877" spans="1:18" ht="15.75" customHeight="1" x14ac:dyDescent="0.3">
      <c r="A2877" s="22"/>
      <c r="B2877" s="27" t="s">
        <v>21</v>
      </c>
      <c r="C2877" s="27">
        <v>1185732</v>
      </c>
      <c r="D2877" s="28">
        <v>44512</v>
      </c>
      <c r="E2877" s="27" t="s">
        <v>40</v>
      </c>
      <c r="F2877" s="27" t="s">
        <v>109</v>
      </c>
      <c r="G2877" s="27" t="s">
        <v>110</v>
      </c>
      <c r="H2877" s="27" t="s">
        <v>27</v>
      </c>
      <c r="I2877" s="29">
        <v>0.45</v>
      </c>
      <c r="J2877" s="30">
        <v>1750</v>
      </c>
      <c r="K2877" s="31">
        <f t="shared" si="22"/>
        <v>787.5</v>
      </c>
      <c r="L2877" s="31">
        <f t="shared" si="23"/>
        <v>236.25</v>
      </c>
      <c r="M2877" s="32">
        <v>0.3</v>
      </c>
      <c r="O2877" s="37"/>
      <c r="P2877" s="35"/>
      <c r="Q2877" s="33"/>
      <c r="R2877" s="34"/>
    </row>
    <row r="2878" spans="1:18" ht="15.75" customHeight="1" x14ac:dyDescent="0.3">
      <c r="A2878" s="22"/>
      <c r="B2878" s="27" t="s">
        <v>21</v>
      </c>
      <c r="C2878" s="27">
        <v>1185732</v>
      </c>
      <c r="D2878" s="28">
        <v>44512</v>
      </c>
      <c r="E2878" s="27" t="s">
        <v>40</v>
      </c>
      <c r="F2878" s="27" t="s">
        <v>109</v>
      </c>
      <c r="G2878" s="27" t="s">
        <v>110</v>
      </c>
      <c r="H2878" s="27" t="s">
        <v>28</v>
      </c>
      <c r="I2878" s="29">
        <v>0.6</v>
      </c>
      <c r="J2878" s="30">
        <v>1500</v>
      </c>
      <c r="K2878" s="31">
        <f t="shared" si="22"/>
        <v>900</v>
      </c>
      <c r="L2878" s="31">
        <f t="shared" si="23"/>
        <v>315</v>
      </c>
      <c r="M2878" s="32">
        <v>0.35</v>
      </c>
      <c r="O2878" s="37"/>
      <c r="P2878" s="35"/>
      <c r="Q2878" s="33"/>
      <c r="R2878" s="34"/>
    </row>
    <row r="2879" spans="1:18" ht="15.75" customHeight="1" x14ac:dyDescent="0.3">
      <c r="A2879" s="22"/>
      <c r="B2879" s="27" t="s">
        <v>21</v>
      </c>
      <c r="C2879" s="27">
        <v>1185732</v>
      </c>
      <c r="D2879" s="28">
        <v>44512</v>
      </c>
      <c r="E2879" s="27" t="s">
        <v>40</v>
      </c>
      <c r="F2879" s="27" t="s">
        <v>109</v>
      </c>
      <c r="G2879" s="27" t="s">
        <v>110</v>
      </c>
      <c r="H2879" s="27" t="s">
        <v>29</v>
      </c>
      <c r="I2879" s="29">
        <v>0.64999999999999991</v>
      </c>
      <c r="J2879" s="30">
        <v>2500</v>
      </c>
      <c r="K2879" s="31">
        <f t="shared" si="22"/>
        <v>1624.9999999999998</v>
      </c>
      <c r="L2879" s="31">
        <f t="shared" si="23"/>
        <v>650</v>
      </c>
      <c r="M2879" s="32">
        <v>0.4</v>
      </c>
      <c r="O2879" s="37"/>
      <c r="P2879" s="35"/>
      <c r="Q2879" s="33"/>
      <c r="R2879" s="34"/>
    </row>
    <row r="2880" spans="1:18" ht="15.75" customHeight="1" x14ac:dyDescent="0.3">
      <c r="A2880" s="22"/>
      <c r="B2880" s="27" t="s">
        <v>21</v>
      </c>
      <c r="C2880" s="27">
        <v>1185732</v>
      </c>
      <c r="D2880" s="28">
        <v>44541</v>
      </c>
      <c r="E2880" s="27" t="s">
        <v>40</v>
      </c>
      <c r="F2880" s="27" t="s">
        <v>109</v>
      </c>
      <c r="G2880" s="27" t="s">
        <v>110</v>
      </c>
      <c r="H2880" s="27" t="s">
        <v>24</v>
      </c>
      <c r="I2880" s="29">
        <v>0.6</v>
      </c>
      <c r="J2880" s="30">
        <v>5000</v>
      </c>
      <c r="K2880" s="31">
        <f t="shared" si="22"/>
        <v>3000</v>
      </c>
      <c r="L2880" s="31">
        <f t="shared" si="23"/>
        <v>1050</v>
      </c>
      <c r="M2880" s="32">
        <v>0.35</v>
      </c>
      <c r="O2880" s="37"/>
      <c r="P2880" s="35"/>
      <c r="Q2880" s="33"/>
      <c r="R2880" s="34"/>
    </row>
    <row r="2881" spans="1:18" ht="15.75" customHeight="1" x14ac:dyDescent="0.3">
      <c r="A2881" s="22"/>
      <c r="B2881" s="27" t="s">
        <v>21</v>
      </c>
      <c r="C2881" s="27">
        <v>1185732</v>
      </c>
      <c r="D2881" s="28">
        <v>44541</v>
      </c>
      <c r="E2881" s="27" t="s">
        <v>40</v>
      </c>
      <c r="F2881" s="27" t="s">
        <v>109</v>
      </c>
      <c r="G2881" s="27" t="s">
        <v>110</v>
      </c>
      <c r="H2881" s="27" t="s">
        <v>25</v>
      </c>
      <c r="I2881" s="29">
        <v>0.5</v>
      </c>
      <c r="J2881" s="30">
        <v>3000</v>
      </c>
      <c r="K2881" s="31">
        <f t="shared" si="22"/>
        <v>1500</v>
      </c>
      <c r="L2881" s="31">
        <f t="shared" si="23"/>
        <v>450</v>
      </c>
      <c r="M2881" s="32">
        <v>0.3</v>
      </c>
      <c r="O2881" s="37"/>
      <c r="P2881" s="35"/>
      <c r="Q2881" s="33"/>
      <c r="R2881" s="34"/>
    </row>
    <row r="2882" spans="1:18" ht="15.75" customHeight="1" x14ac:dyDescent="0.3">
      <c r="A2882" s="22"/>
      <c r="B2882" s="27" t="s">
        <v>21</v>
      </c>
      <c r="C2882" s="27">
        <v>1185732</v>
      </c>
      <c r="D2882" s="28">
        <v>44541</v>
      </c>
      <c r="E2882" s="27" t="s">
        <v>40</v>
      </c>
      <c r="F2882" s="27" t="s">
        <v>109</v>
      </c>
      <c r="G2882" s="27" t="s">
        <v>110</v>
      </c>
      <c r="H2882" s="27" t="s">
        <v>26</v>
      </c>
      <c r="I2882" s="29">
        <v>0.5</v>
      </c>
      <c r="J2882" s="30">
        <v>2500</v>
      </c>
      <c r="K2882" s="31">
        <f t="shared" si="22"/>
        <v>1250</v>
      </c>
      <c r="L2882" s="31">
        <f t="shared" si="23"/>
        <v>375</v>
      </c>
      <c r="M2882" s="32">
        <v>0.3</v>
      </c>
      <c r="O2882" s="37"/>
      <c r="P2882" s="35"/>
      <c r="Q2882" s="33"/>
      <c r="R2882" s="34"/>
    </row>
    <row r="2883" spans="1:18" ht="15.75" customHeight="1" x14ac:dyDescent="0.3">
      <c r="A2883" s="22"/>
      <c r="B2883" s="27" t="s">
        <v>21</v>
      </c>
      <c r="C2883" s="27">
        <v>1185732</v>
      </c>
      <c r="D2883" s="28">
        <v>44541</v>
      </c>
      <c r="E2883" s="27" t="s">
        <v>40</v>
      </c>
      <c r="F2883" s="27" t="s">
        <v>109</v>
      </c>
      <c r="G2883" s="27" t="s">
        <v>110</v>
      </c>
      <c r="H2883" s="27" t="s">
        <v>27</v>
      </c>
      <c r="I2883" s="29">
        <v>0.5</v>
      </c>
      <c r="J2883" s="30">
        <v>2000</v>
      </c>
      <c r="K2883" s="31">
        <f t="shared" si="22"/>
        <v>1000</v>
      </c>
      <c r="L2883" s="31">
        <f t="shared" si="23"/>
        <v>300</v>
      </c>
      <c r="M2883" s="32">
        <v>0.3</v>
      </c>
      <c r="O2883" s="37"/>
      <c r="P2883" s="35"/>
      <c r="Q2883" s="33"/>
      <c r="R2883" s="34"/>
    </row>
    <row r="2884" spans="1:18" ht="15.75" customHeight="1" x14ac:dyDescent="0.3">
      <c r="A2884" s="22"/>
      <c r="B2884" s="27" t="s">
        <v>21</v>
      </c>
      <c r="C2884" s="27">
        <v>1185732</v>
      </c>
      <c r="D2884" s="28">
        <v>44541</v>
      </c>
      <c r="E2884" s="27" t="s">
        <v>40</v>
      </c>
      <c r="F2884" s="27" t="s">
        <v>109</v>
      </c>
      <c r="G2884" s="27" t="s">
        <v>110</v>
      </c>
      <c r="H2884" s="27" t="s">
        <v>28</v>
      </c>
      <c r="I2884" s="29">
        <v>0.6</v>
      </c>
      <c r="J2884" s="30">
        <v>2000</v>
      </c>
      <c r="K2884" s="31">
        <f t="shared" si="22"/>
        <v>1200</v>
      </c>
      <c r="L2884" s="31">
        <f t="shared" si="23"/>
        <v>420</v>
      </c>
      <c r="M2884" s="32">
        <v>0.35</v>
      </c>
      <c r="O2884" s="37"/>
      <c r="P2884" s="35"/>
      <c r="Q2884" s="33"/>
      <c r="R2884" s="34"/>
    </row>
    <row r="2885" spans="1:18" ht="15.75" customHeight="1" x14ac:dyDescent="0.3">
      <c r="A2885" s="22"/>
      <c r="B2885" s="27" t="s">
        <v>21</v>
      </c>
      <c r="C2885" s="27">
        <v>1185732</v>
      </c>
      <c r="D2885" s="28">
        <v>44541</v>
      </c>
      <c r="E2885" s="27" t="s">
        <v>40</v>
      </c>
      <c r="F2885" s="27" t="s">
        <v>109</v>
      </c>
      <c r="G2885" s="27" t="s">
        <v>110</v>
      </c>
      <c r="H2885" s="27" t="s">
        <v>29</v>
      </c>
      <c r="I2885" s="29">
        <v>0.64999999999999991</v>
      </c>
      <c r="J2885" s="30">
        <v>3000</v>
      </c>
      <c r="K2885" s="31">
        <f t="shared" si="22"/>
        <v>1949.9999999999998</v>
      </c>
      <c r="L2885" s="31">
        <f t="shared" si="23"/>
        <v>780</v>
      </c>
      <c r="M2885" s="32">
        <v>0.4</v>
      </c>
      <c r="O2885" s="37"/>
      <c r="P2885" s="35"/>
      <c r="Q2885" s="33"/>
      <c r="R2885" s="34"/>
    </row>
    <row r="2886" spans="1:18" ht="15.75" customHeight="1" x14ac:dyDescent="0.3">
      <c r="A2886" s="22" t="s">
        <v>46</v>
      </c>
      <c r="B2886" s="27" t="s">
        <v>21</v>
      </c>
      <c r="C2886" s="27">
        <v>1185732</v>
      </c>
      <c r="D2886" s="28">
        <v>44205</v>
      </c>
      <c r="E2886" s="27" t="s">
        <v>40</v>
      </c>
      <c r="F2886" s="27" t="s">
        <v>111</v>
      </c>
      <c r="G2886" s="27" t="s">
        <v>112</v>
      </c>
      <c r="H2886" s="27" t="s">
        <v>24</v>
      </c>
      <c r="I2886" s="29">
        <v>0.35000000000000003</v>
      </c>
      <c r="J2886" s="30">
        <v>4750</v>
      </c>
      <c r="K2886" s="31">
        <f t="shared" si="22"/>
        <v>1662.5000000000002</v>
      </c>
      <c r="L2886" s="31">
        <f t="shared" si="23"/>
        <v>581.875</v>
      </c>
      <c r="M2886" s="32">
        <v>0.35</v>
      </c>
      <c r="O2886" s="37"/>
      <c r="P2886" s="35"/>
      <c r="Q2886" s="33"/>
      <c r="R2886" s="34"/>
    </row>
    <row r="2887" spans="1:18" ht="15.75" customHeight="1" x14ac:dyDescent="0.3">
      <c r="A2887" s="22"/>
      <c r="B2887" s="27" t="s">
        <v>21</v>
      </c>
      <c r="C2887" s="27">
        <v>1185732</v>
      </c>
      <c r="D2887" s="28">
        <v>44205</v>
      </c>
      <c r="E2887" s="27" t="s">
        <v>40</v>
      </c>
      <c r="F2887" s="27" t="s">
        <v>111</v>
      </c>
      <c r="G2887" s="27" t="s">
        <v>112</v>
      </c>
      <c r="H2887" s="27" t="s">
        <v>25</v>
      </c>
      <c r="I2887" s="29">
        <v>0.35000000000000003</v>
      </c>
      <c r="J2887" s="30">
        <v>2750</v>
      </c>
      <c r="K2887" s="31">
        <f t="shared" si="22"/>
        <v>962.50000000000011</v>
      </c>
      <c r="L2887" s="31">
        <f t="shared" si="23"/>
        <v>288.75</v>
      </c>
      <c r="M2887" s="32">
        <v>0.3</v>
      </c>
      <c r="O2887" s="37"/>
      <c r="P2887" s="35"/>
      <c r="Q2887" s="33"/>
      <c r="R2887" s="34"/>
    </row>
    <row r="2888" spans="1:18" ht="15.75" customHeight="1" x14ac:dyDescent="0.3">
      <c r="A2888" s="22"/>
      <c r="B2888" s="27" t="s">
        <v>21</v>
      </c>
      <c r="C2888" s="27">
        <v>1185732</v>
      </c>
      <c r="D2888" s="28">
        <v>44205</v>
      </c>
      <c r="E2888" s="27" t="s">
        <v>40</v>
      </c>
      <c r="F2888" s="27" t="s">
        <v>111</v>
      </c>
      <c r="G2888" s="27" t="s">
        <v>112</v>
      </c>
      <c r="H2888" s="27" t="s">
        <v>26</v>
      </c>
      <c r="I2888" s="29">
        <v>0.25000000000000006</v>
      </c>
      <c r="J2888" s="30">
        <v>2750</v>
      </c>
      <c r="K2888" s="31">
        <f t="shared" si="22"/>
        <v>687.50000000000011</v>
      </c>
      <c r="L2888" s="31">
        <f t="shared" si="23"/>
        <v>206.25000000000003</v>
      </c>
      <c r="M2888" s="32">
        <v>0.3</v>
      </c>
      <c r="O2888" s="37"/>
      <c r="P2888" s="35"/>
      <c r="Q2888" s="33"/>
      <c r="R2888" s="34"/>
    </row>
    <row r="2889" spans="1:18" ht="15.75" customHeight="1" x14ac:dyDescent="0.3">
      <c r="A2889" s="22"/>
      <c r="B2889" s="27" t="s">
        <v>21</v>
      </c>
      <c r="C2889" s="27">
        <v>1185732</v>
      </c>
      <c r="D2889" s="28">
        <v>44205</v>
      </c>
      <c r="E2889" s="27" t="s">
        <v>40</v>
      </c>
      <c r="F2889" s="27" t="s">
        <v>111</v>
      </c>
      <c r="G2889" s="27" t="s">
        <v>112</v>
      </c>
      <c r="H2889" s="27" t="s">
        <v>27</v>
      </c>
      <c r="I2889" s="29">
        <v>0.30000000000000004</v>
      </c>
      <c r="J2889" s="30">
        <v>1250</v>
      </c>
      <c r="K2889" s="31">
        <f t="shared" si="22"/>
        <v>375.00000000000006</v>
      </c>
      <c r="L2889" s="31">
        <f t="shared" si="23"/>
        <v>112.50000000000001</v>
      </c>
      <c r="M2889" s="32">
        <v>0.3</v>
      </c>
      <c r="O2889" s="37"/>
      <c r="P2889" s="35"/>
      <c r="Q2889" s="33"/>
      <c r="R2889" s="34"/>
    </row>
    <row r="2890" spans="1:18" ht="15.75" customHeight="1" x14ac:dyDescent="0.3">
      <c r="A2890" s="22"/>
      <c r="B2890" s="27" t="s">
        <v>21</v>
      </c>
      <c r="C2890" s="27">
        <v>1185732</v>
      </c>
      <c r="D2890" s="28">
        <v>44205</v>
      </c>
      <c r="E2890" s="27" t="s">
        <v>40</v>
      </c>
      <c r="F2890" s="27" t="s">
        <v>111</v>
      </c>
      <c r="G2890" s="27" t="s">
        <v>112</v>
      </c>
      <c r="H2890" s="27" t="s">
        <v>28</v>
      </c>
      <c r="I2890" s="29">
        <v>0.44999999999999996</v>
      </c>
      <c r="J2890" s="30">
        <v>1750</v>
      </c>
      <c r="K2890" s="31">
        <f t="shared" si="22"/>
        <v>787.49999999999989</v>
      </c>
      <c r="L2890" s="31">
        <f t="shared" si="23"/>
        <v>275.62499999999994</v>
      </c>
      <c r="M2890" s="32">
        <v>0.35</v>
      </c>
      <c r="O2890" s="37"/>
      <c r="P2890" s="35"/>
      <c r="Q2890" s="33"/>
      <c r="R2890" s="34"/>
    </row>
    <row r="2891" spans="1:18" ht="15.75" customHeight="1" x14ac:dyDescent="0.3">
      <c r="A2891" s="22"/>
      <c r="B2891" s="27" t="s">
        <v>21</v>
      </c>
      <c r="C2891" s="27">
        <v>1185732</v>
      </c>
      <c r="D2891" s="28">
        <v>44205</v>
      </c>
      <c r="E2891" s="27" t="s">
        <v>40</v>
      </c>
      <c r="F2891" s="27" t="s">
        <v>111</v>
      </c>
      <c r="G2891" s="27" t="s">
        <v>112</v>
      </c>
      <c r="H2891" s="27" t="s">
        <v>29</v>
      </c>
      <c r="I2891" s="29">
        <v>0.35000000000000003</v>
      </c>
      <c r="J2891" s="30">
        <v>2750</v>
      </c>
      <c r="K2891" s="31">
        <f t="shared" si="22"/>
        <v>962.50000000000011</v>
      </c>
      <c r="L2891" s="31">
        <f t="shared" si="23"/>
        <v>385.00000000000006</v>
      </c>
      <c r="M2891" s="32">
        <v>0.4</v>
      </c>
      <c r="O2891" s="37"/>
      <c r="P2891" s="35"/>
      <c r="Q2891" s="33"/>
      <c r="R2891" s="34"/>
    </row>
    <row r="2892" spans="1:18" ht="15.75" customHeight="1" x14ac:dyDescent="0.3">
      <c r="A2892" s="22"/>
      <c r="B2892" s="27" t="s">
        <v>21</v>
      </c>
      <c r="C2892" s="27">
        <v>1185732</v>
      </c>
      <c r="D2892" s="28">
        <v>44236</v>
      </c>
      <c r="E2892" s="27" t="s">
        <v>40</v>
      </c>
      <c r="F2892" s="27" t="s">
        <v>111</v>
      </c>
      <c r="G2892" s="27" t="s">
        <v>112</v>
      </c>
      <c r="H2892" s="27" t="s">
        <v>24</v>
      </c>
      <c r="I2892" s="29">
        <v>0.35000000000000003</v>
      </c>
      <c r="J2892" s="30">
        <v>5250</v>
      </c>
      <c r="K2892" s="31">
        <f t="shared" si="22"/>
        <v>1837.5000000000002</v>
      </c>
      <c r="L2892" s="31">
        <f t="shared" si="23"/>
        <v>643.125</v>
      </c>
      <c r="M2892" s="32">
        <v>0.35</v>
      </c>
      <c r="O2892" s="37"/>
      <c r="P2892" s="35"/>
      <c r="Q2892" s="33"/>
      <c r="R2892" s="34"/>
    </row>
    <row r="2893" spans="1:18" ht="15.75" customHeight="1" x14ac:dyDescent="0.3">
      <c r="A2893" s="22"/>
      <c r="B2893" s="27" t="s">
        <v>21</v>
      </c>
      <c r="C2893" s="27">
        <v>1185732</v>
      </c>
      <c r="D2893" s="28">
        <v>44236</v>
      </c>
      <c r="E2893" s="27" t="s">
        <v>40</v>
      </c>
      <c r="F2893" s="27" t="s">
        <v>111</v>
      </c>
      <c r="G2893" s="27" t="s">
        <v>112</v>
      </c>
      <c r="H2893" s="27" t="s">
        <v>25</v>
      </c>
      <c r="I2893" s="29">
        <v>0.35000000000000003</v>
      </c>
      <c r="J2893" s="30">
        <v>1750</v>
      </c>
      <c r="K2893" s="31">
        <f t="shared" si="22"/>
        <v>612.50000000000011</v>
      </c>
      <c r="L2893" s="31">
        <f t="shared" si="23"/>
        <v>183.75000000000003</v>
      </c>
      <c r="M2893" s="32">
        <v>0.3</v>
      </c>
      <c r="O2893" s="37"/>
      <c r="P2893" s="35"/>
      <c r="Q2893" s="33"/>
      <c r="R2893" s="34"/>
    </row>
    <row r="2894" spans="1:18" ht="15.75" customHeight="1" x14ac:dyDescent="0.3">
      <c r="A2894" s="22"/>
      <c r="B2894" s="27" t="s">
        <v>21</v>
      </c>
      <c r="C2894" s="27">
        <v>1185732</v>
      </c>
      <c r="D2894" s="28">
        <v>44236</v>
      </c>
      <c r="E2894" s="27" t="s">
        <v>40</v>
      </c>
      <c r="F2894" s="27" t="s">
        <v>111</v>
      </c>
      <c r="G2894" s="27" t="s">
        <v>112</v>
      </c>
      <c r="H2894" s="27" t="s">
        <v>26</v>
      </c>
      <c r="I2894" s="29">
        <v>0.25000000000000006</v>
      </c>
      <c r="J2894" s="30">
        <v>2250</v>
      </c>
      <c r="K2894" s="31">
        <f t="shared" si="22"/>
        <v>562.50000000000011</v>
      </c>
      <c r="L2894" s="31">
        <f t="shared" si="23"/>
        <v>168.75000000000003</v>
      </c>
      <c r="M2894" s="32">
        <v>0.3</v>
      </c>
      <c r="O2894" s="37"/>
      <c r="P2894" s="35"/>
      <c r="Q2894" s="33"/>
      <c r="R2894" s="34"/>
    </row>
    <row r="2895" spans="1:18" ht="15.75" customHeight="1" x14ac:dyDescent="0.3">
      <c r="A2895" s="22"/>
      <c r="B2895" s="27" t="s">
        <v>21</v>
      </c>
      <c r="C2895" s="27">
        <v>1185732</v>
      </c>
      <c r="D2895" s="28">
        <v>44236</v>
      </c>
      <c r="E2895" s="27" t="s">
        <v>40</v>
      </c>
      <c r="F2895" s="27" t="s">
        <v>111</v>
      </c>
      <c r="G2895" s="27" t="s">
        <v>112</v>
      </c>
      <c r="H2895" s="27" t="s">
        <v>27</v>
      </c>
      <c r="I2895" s="29">
        <v>0.30000000000000004</v>
      </c>
      <c r="J2895" s="30">
        <v>1000</v>
      </c>
      <c r="K2895" s="31">
        <f t="shared" si="22"/>
        <v>300.00000000000006</v>
      </c>
      <c r="L2895" s="31">
        <f t="shared" si="23"/>
        <v>90.000000000000014</v>
      </c>
      <c r="M2895" s="32">
        <v>0.3</v>
      </c>
      <c r="O2895" s="37"/>
      <c r="P2895" s="35"/>
      <c r="Q2895" s="33"/>
      <c r="R2895" s="34"/>
    </row>
    <row r="2896" spans="1:18" ht="15.75" customHeight="1" x14ac:dyDescent="0.3">
      <c r="A2896" s="22"/>
      <c r="B2896" s="27" t="s">
        <v>21</v>
      </c>
      <c r="C2896" s="27">
        <v>1185732</v>
      </c>
      <c r="D2896" s="28">
        <v>44236</v>
      </c>
      <c r="E2896" s="27" t="s">
        <v>40</v>
      </c>
      <c r="F2896" s="27" t="s">
        <v>111</v>
      </c>
      <c r="G2896" s="27" t="s">
        <v>112</v>
      </c>
      <c r="H2896" s="27" t="s">
        <v>28</v>
      </c>
      <c r="I2896" s="29">
        <v>0.44999999999999996</v>
      </c>
      <c r="J2896" s="30">
        <v>1750</v>
      </c>
      <c r="K2896" s="31">
        <f t="shared" si="22"/>
        <v>787.49999999999989</v>
      </c>
      <c r="L2896" s="31">
        <f t="shared" si="23"/>
        <v>275.62499999999994</v>
      </c>
      <c r="M2896" s="32">
        <v>0.35</v>
      </c>
      <c r="O2896" s="37"/>
      <c r="P2896" s="35"/>
      <c r="Q2896" s="33"/>
      <c r="R2896" s="34"/>
    </row>
    <row r="2897" spans="1:18" ht="15.75" customHeight="1" x14ac:dyDescent="0.3">
      <c r="A2897" s="22"/>
      <c r="B2897" s="27" t="s">
        <v>21</v>
      </c>
      <c r="C2897" s="27">
        <v>1185732</v>
      </c>
      <c r="D2897" s="28">
        <v>44236</v>
      </c>
      <c r="E2897" s="27" t="s">
        <v>40</v>
      </c>
      <c r="F2897" s="27" t="s">
        <v>111</v>
      </c>
      <c r="G2897" s="27" t="s">
        <v>112</v>
      </c>
      <c r="H2897" s="27" t="s">
        <v>29</v>
      </c>
      <c r="I2897" s="29">
        <v>0.24999999999999997</v>
      </c>
      <c r="J2897" s="30">
        <v>2750</v>
      </c>
      <c r="K2897" s="31">
        <f t="shared" si="22"/>
        <v>687.49999999999989</v>
      </c>
      <c r="L2897" s="31">
        <f t="shared" si="23"/>
        <v>274.99999999999994</v>
      </c>
      <c r="M2897" s="32">
        <v>0.4</v>
      </c>
      <c r="O2897" s="37"/>
      <c r="P2897" s="35"/>
      <c r="Q2897" s="33"/>
      <c r="R2897" s="34"/>
    </row>
    <row r="2898" spans="1:18" ht="15.75" customHeight="1" x14ac:dyDescent="0.3">
      <c r="A2898" s="22"/>
      <c r="B2898" s="27" t="s">
        <v>21</v>
      </c>
      <c r="C2898" s="27">
        <v>1185732</v>
      </c>
      <c r="D2898" s="28">
        <v>44263</v>
      </c>
      <c r="E2898" s="27" t="s">
        <v>40</v>
      </c>
      <c r="F2898" s="27" t="s">
        <v>111</v>
      </c>
      <c r="G2898" s="27" t="s">
        <v>112</v>
      </c>
      <c r="H2898" s="27" t="s">
        <v>24</v>
      </c>
      <c r="I2898" s="29">
        <v>0.30000000000000004</v>
      </c>
      <c r="J2898" s="30">
        <v>4950</v>
      </c>
      <c r="K2898" s="31">
        <f t="shared" si="22"/>
        <v>1485.0000000000002</v>
      </c>
      <c r="L2898" s="31">
        <f t="shared" si="23"/>
        <v>519.75</v>
      </c>
      <c r="M2898" s="32">
        <v>0.35</v>
      </c>
      <c r="O2898" s="37"/>
      <c r="P2898" s="35"/>
      <c r="Q2898" s="33"/>
      <c r="R2898" s="34"/>
    </row>
    <row r="2899" spans="1:18" ht="15.75" customHeight="1" x14ac:dyDescent="0.3">
      <c r="A2899" s="22"/>
      <c r="B2899" s="27" t="s">
        <v>21</v>
      </c>
      <c r="C2899" s="27">
        <v>1185732</v>
      </c>
      <c r="D2899" s="28">
        <v>44263</v>
      </c>
      <c r="E2899" s="27" t="s">
        <v>40</v>
      </c>
      <c r="F2899" s="27" t="s">
        <v>111</v>
      </c>
      <c r="G2899" s="27" t="s">
        <v>112</v>
      </c>
      <c r="H2899" s="27" t="s">
        <v>25</v>
      </c>
      <c r="I2899" s="29">
        <v>0.30000000000000004</v>
      </c>
      <c r="J2899" s="30">
        <v>2000</v>
      </c>
      <c r="K2899" s="31">
        <f t="shared" si="22"/>
        <v>600.00000000000011</v>
      </c>
      <c r="L2899" s="31">
        <f t="shared" si="23"/>
        <v>180.00000000000003</v>
      </c>
      <c r="M2899" s="32">
        <v>0.3</v>
      </c>
      <c r="O2899" s="37"/>
      <c r="P2899" s="35"/>
      <c r="Q2899" s="33"/>
      <c r="R2899" s="34"/>
    </row>
    <row r="2900" spans="1:18" ht="15.75" customHeight="1" x14ac:dyDescent="0.3">
      <c r="A2900" s="22"/>
      <c r="B2900" s="27" t="s">
        <v>21</v>
      </c>
      <c r="C2900" s="27">
        <v>1185732</v>
      </c>
      <c r="D2900" s="28">
        <v>44263</v>
      </c>
      <c r="E2900" s="27" t="s">
        <v>40</v>
      </c>
      <c r="F2900" s="27" t="s">
        <v>111</v>
      </c>
      <c r="G2900" s="27" t="s">
        <v>112</v>
      </c>
      <c r="H2900" s="27" t="s">
        <v>26</v>
      </c>
      <c r="I2900" s="29">
        <v>0.20000000000000004</v>
      </c>
      <c r="J2900" s="30">
        <v>2250</v>
      </c>
      <c r="K2900" s="31">
        <f t="shared" si="22"/>
        <v>450.00000000000011</v>
      </c>
      <c r="L2900" s="31">
        <f t="shared" si="23"/>
        <v>135.00000000000003</v>
      </c>
      <c r="M2900" s="32">
        <v>0.3</v>
      </c>
      <c r="O2900" s="37"/>
      <c r="P2900" s="35"/>
      <c r="Q2900" s="33"/>
      <c r="R2900" s="34"/>
    </row>
    <row r="2901" spans="1:18" ht="15.75" customHeight="1" x14ac:dyDescent="0.3">
      <c r="A2901" s="22"/>
      <c r="B2901" s="27" t="s">
        <v>21</v>
      </c>
      <c r="C2901" s="27">
        <v>1185732</v>
      </c>
      <c r="D2901" s="28">
        <v>44263</v>
      </c>
      <c r="E2901" s="27" t="s">
        <v>40</v>
      </c>
      <c r="F2901" s="27" t="s">
        <v>111</v>
      </c>
      <c r="G2901" s="27" t="s">
        <v>112</v>
      </c>
      <c r="H2901" s="27" t="s">
        <v>27</v>
      </c>
      <c r="I2901" s="29">
        <v>0.24999999999999997</v>
      </c>
      <c r="J2901" s="30">
        <v>750</v>
      </c>
      <c r="K2901" s="31">
        <f t="shared" si="22"/>
        <v>187.49999999999997</v>
      </c>
      <c r="L2901" s="31">
        <f t="shared" si="23"/>
        <v>56.249999999999993</v>
      </c>
      <c r="M2901" s="32">
        <v>0.3</v>
      </c>
      <c r="O2901" s="37"/>
      <c r="P2901" s="35"/>
      <c r="Q2901" s="33"/>
      <c r="R2901" s="34"/>
    </row>
    <row r="2902" spans="1:18" ht="15.75" customHeight="1" x14ac:dyDescent="0.3">
      <c r="A2902" s="22"/>
      <c r="B2902" s="27" t="s">
        <v>21</v>
      </c>
      <c r="C2902" s="27">
        <v>1185732</v>
      </c>
      <c r="D2902" s="28">
        <v>44263</v>
      </c>
      <c r="E2902" s="27" t="s">
        <v>40</v>
      </c>
      <c r="F2902" s="27" t="s">
        <v>111</v>
      </c>
      <c r="G2902" s="27" t="s">
        <v>112</v>
      </c>
      <c r="H2902" s="27" t="s">
        <v>28</v>
      </c>
      <c r="I2902" s="29">
        <v>0.4</v>
      </c>
      <c r="J2902" s="30">
        <v>1250</v>
      </c>
      <c r="K2902" s="31">
        <f t="shared" si="22"/>
        <v>500</v>
      </c>
      <c r="L2902" s="31">
        <f t="shared" si="23"/>
        <v>175</v>
      </c>
      <c r="M2902" s="32">
        <v>0.35</v>
      </c>
      <c r="O2902" s="37"/>
      <c r="P2902" s="35"/>
      <c r="Q2902" s="33"/>
      <c r="R2902" s="34"/>
    </row>
    <row r="2903" spans="1:18" ht="15.75" customHeight="1" x14ac:dyDescent="0.3">
      <c r="A2903" s="22"/>
      <c r="B2903" s="27" t="s">
        <v>21</v>
      </c>
      <c r="C2903" s="27">
        <v>1185732</v>
      </c>
      <c r="D2903" s="28">
        <v>44263</v>
      </c>
      <c r="E2903" s="27" t="s">
        <v>40</v>
      </c>
      <c r="F2903" s="27" t="s">
        <v>111</v>
      </c>
      <c r="G2903" s="27" t="s">
        <v>112</v>
      </c>
      <c r="H2903" s="27" t="s">
        <v>29</v>
      </c>
      <c r="I2903" s="29">
        <v>0.30000000000000004</v>
      </c>
      <c r="J2903" s="30">
        <v>2250</v>
      </c>
      <c r="K2903" s="31">
        <f t="shared" si="22"/>
        <v>675.00000000000011</v>
      </c>
      <c r="L2903" s="31">
        <f t="shared" si="23"/>
        <v>270.00000000000006</v>
      </c>
      <c r="M2903" s="32">
        <v>0.4</v>
      </c>
      <c r="O2903" s="37"/>
      <c r="P2903" s="35"/>
      <c r="Q2903" s="33"/>
      <c r="R2903" s="34"/>
    </row>
    <row r="2904" spans="1:18" ht="15.75" customHeight="1" x14ac:dyDescent="0.3">
      <c r="A2904" s="22"/>
      <c r="B2904" s="27" t="s">
        <v>21</v>
      </c>
      <c r="C2904" s="27">
        <v>1185732</v>
      </c>
      <c r="D2904" s="28">
        <v>44295</v>
      </c>
      <c r="E2904" s="27" t="s">
        <v>40</v>
      </c>
      <c r="F2904" s="27" t="s">
        <v>111</v>
      </c>
      <c r="G2904" s="27" t="s">
        <v>112</v>
      </c>
      <c r="H2904" s="27" t="s">
        <v>24</v>
      </c>
      <c r="I2904" s="29">
        <v>0.30000000000000004</v>
      </c>
      <c r="J2904" s="30">
        <v>4500</v>
      </c>
      <c r="K2904" s="31">
        <f t="shared" si="22"/>
        <v>1350.0000000000002</v>
      </c>
      <c r="L2904" s="31">
        <f t="shared" si="23"/>
        <v>472.50000000000006</v>
      </c>
      <c r="M2904" s="32">
        <v>0.35</v>
      </c>
      <c r="O2904" s="37"/>
      <c r="P2904" s="35"/>
      <c r="Q2904" s="33"/>
      <c r="R2904" s="34"/>
    </row>
    <row r="2905" spans="1:18" ht="15.75" customHeight="1" x14ac:dyDescent="0.3">
      <c r="A2905" s="22"/>
      <c r="B2905" s="27" t="s">
        <v>21</v>
      </c>
      <c r="C2905" s="27">
        <v>1185732</v>
      </c>
      <c r="D2905" s="28">
        <v>44295</v>
      </c>
      <c r="E2905" s="27" t="s">
        <v>40</v>
      </c>
      <c r="F2905" s="27" t="s">
        <v>111</v>
      </c>
      <c r="G2905" s="27" t="s">
        <v>112</v>
      </c>
      <c r="H2905" s="27" t="s">
        <v>25</v>
      </c>
      <c r="I2905" s="29">
        <v>0.30000000000000004</v>
      </c>
      <c r="J2905" s="30">
        <v>1500</v>
      </c>
      <c r="K2905" s="31">
        <f t="shared" si="22"/>
        <v>450.00000000000006</v>
      </c>
      <c r="L2905" s="31">
        <f t="shared" si="23"/>
        <v>135</v>
      </c>
      <c r="M2905" s="32">
        <v>0.3</v>
      </c>
      <c r="O2905" s="37"/>
      <c r="P2905" s="35"/>
      <c r="Q2905" s="33"/>
      <c r="R2905" s="34"/>
    </row>
    <row r="2906" spans="1:18" ht="15.75" customHeight="1" x14ac:dyDescent="0.3">
      <c r="A2906" s="22"/>
      <c r="B2906" s="27" t="s">
        <v>21</v>
      </c>
      <c r="C2906" s="27">
        <v>1185732</v>
      </c>
      <c r="D2906" s="28">
        <v>44295</v>
      </c>
      <c r="E2906" s="27" t="s">
        <v>40</v>
      </c>
      <c r="F2906" s="27" t="s">
        <v>111</v>
      </c>
      <c r="G2906" s="27" t="s">
        <v>112</v>
      </c>
      <c r="H2906" s="27" t="s">
        <v>26</v>
      </c>
      <c r="I2906" s="29">
        <v>0.20000000000000004</v>
      </c>
      <c r="J2906" s="30">
        <v>1500</v>
      </c>
      <c r="K2906" s="31">
        <f t="shared" si="22"/>
        <v>300.00000000000006</v>
      </c>
      <c r="L2906" s="31">
        <f t="shared" si="23"/>
        <v>90.000000000000014</v>
      </c>
      <c r="M2906" s="32">
        <v>0.3</v>
      </c>
      <c r="O2906" s="37"/>
      <c r="P2906" s="35"/>
      <c r="Q2906" s="33"/>
      <c r="R2906" s="34"/>
    </row>
    <row r="2907" spans="1:18" ht="15.75" customHeight="1" x14ac:dyDescent="0.3">
      <c r="A2907" s="22"/>
      <c r="B2907" s="27" t="s">
        <v>21</v>
      </c>
      <c r="C2907" s="27">
        <v>1185732</v>
      </c>
      <c r="D2907" s="28">
        <v>44295</v>
      </c>
      <c r="E2907" s="27" t="s">
        <v>40</v>
      </c>
      <c r="F2907" s="27" t="s">
        <v>111</v>
      </c>
      <c r="G2907" s="27" t="s">
        <v>112</v>
      </c>
      <c r="H2907" s="27" t="s">
        <v>27</v>
      </c>
      <c r="I2907" s="29">
        <v>0.24999999999999997</v>
      </c>
      <c r="J2907" s="30">
        <v>750</v>
      </c>
      <c r="K2907" s="31">
        <f t="shared" si="22"/>
        <v>187.49999999999997</v>
      </c>
      <c r="L2907" s="31">
        <f t="shared" si="23"/>
        <v>56.249999999999993</v>
      </c>
      <c r="M2907" s="32">
        <v>0.3</v>
      </c>
      <c r="O2907" s="37"/>
      <c r="P2907" s="35"/>
      <c r="Q2907" s="33"/>
      <c r="R2907" s="34"/>
    </row>
    <row r="2908" spans="1:18" ht="15.75" customHeight="1" x14ac:dyDescent="0.3">
      <c r="A2908" s="22"/>
      <c r="B2908" s="27" t="s">
        <v>21</v>
      </c>
      <c r="C2908" s="27">
        <v>1185732</v>
      </c>
      <c r="D2908" s="28">
        <v>44295</v>
      </c>
      <c r="E2908" s="27" t="s">
        <v>40</v>
      </c>
      <c r="F2908" s="27" t="s">
        <v>111</v>
      </c>
      <c r="G2908" s="27" t="s">
        <v>112</v>
      </c>
      <c r="H2908" s="27" t="s">
        <v>28</v>
      </c>
      <c r="I2908" s="29">
        <v>0.6</v>
      </c>
      <c r="J2908" s="30">
        <v>1000</v>
      </c>
      <c r="K2908" s="31">
        <f t="shared" si="22"/>
        <v>600</v>
      </c>
      <c r="L2908" s="31">
        <f t="shared" si="23"/>
        <v>210</v>
      </c>
      <c r="M2908" s="32">
        <v>0.35</v>
      </c>
      <c r="O2908" s="37"/>
      <c r="P2908" s="35"/>
      <c r="Q2908" s="33"/>
      <c r="R2908" s="34"/>
    </row>
    <row r="2909" spans="1:18" ht="15.75" customHeight="1" x14ac:dyDescent="0.3">
      <c r="A2909" s="22"/>
      <c r="B2909" s="27" t="s">
        <v>21</v>
      </c>
      <c r="C2909" s="27">
        <v>1185732</v>
      </c>
      <c r="D2909" s="28">
        <v>44295</v>
      </c>
      <c r="E2909" s="27" t="s">
        <v>40</v>
      </c>
      <c r="F2909" s="27" t="s">
        <v>111</v>
      </c>
      <c r="G2909" s="27" t="s">
        <v>112</v>
      </c>
      <c r="H2909" s="27" t="s">
        <v>29</v>
      </c>
      <c r="I2909" s="29">
        <v>0.5</v>
      </c>
      <c r="J2909" s="30">
        <v>2250</v>
      </c>
      <c r="K2909" s="31">
        <f t="shared" si="22"/>
        <v>1125</v>
      </c>
      <c r="L2909" s="31">
        <f t="shared" si="23"/>
        <v>450</v>
      </c>
      <c r="M2909" s="32">
        <v>0.4</v>
      </c>
      <c r="O2909" s="37"/>
      <c r="P2909" s="35"/>
      <c r="Q2909" s="33"/>
      <c r="R2909" s="34"/>
    </row>
    <row r="2910" spans="1:18" ht="15.75" customHeight="1" x14ac:dyDescent="0.3">
      <c r="A2910" s="22"/>
      <c r="B2910" s="27" t="s">
        <v>21</v>
      </c>
      <c r="C2910" s="27">
        <v>1185732</v>
      </c>
      <c r="D2910" s="28">
        <v>44326</v>
      </c>
      <c r="E2910" s="27" t="s">
        <v>40</v>
      </c>
      <c r="F2910" s="27" t="s">
        <v>111</v>
      </c>
      <c r="G2910" s="27" t="s">
        <v>112</v>
      </c>
      <c r="H2910" s="27" t="s">
        <v>24</v>
      </c>
      <c r="I2910" s="29">
        <v>0.6</v>
      </c>
      <c r="J2910" s="30">
        <v>4950</v>
      </c>
      <c r="K2910" s="31">
        <f t="shared" si="22"/>
        <v>2970</v>
      </c>
      <c r="L2910" s="31">
        <f t="shared" si="23"/>
        <v>1039.5</v>
      </c>
      <c r="M2910" s="32">
        <v>0.35</v>
      </c>
      <c r="O2910" s="37"/>
      <c r="P2910" s="35"/>
      <c r="Q2910" s="33"/>
      <c r="R2910" s="34"/>
    </row>
    <row r="2911" spans="1:18" ht="15.75" customHeight="1" x14ac:dyDescent="0.3">
      <c r="A2911" s="22"/>
      <c r="B2911" s="27" t="s">
        <v>21</v>
      </c>
      <c r="C2911" s="27">
        <v>1185732</v>
      </c>
      <c r="D2911" s="28">
        <v>44326</v>
      </c>
      <c r="E2911" s="27" t="s">
        <v>40</v>
      </c>
      <c r="F2911" s="27" t="s">
        <v>111</v>
      </c>
      <c r="G2911" s="27" t="s">
        <v>112</v>
      </c>
      <c r="H2911" s="27" t="s">
        <v>25</v>
      </c>
      <c r="I2911" s="29">
        <v>0.45</v>
      </c>
      <c r="J2911" s="30">
        <v>2000</v>
      </c>
      <c r="K2911" s="31">
        <f t="shared" si="22"/>
        <v>900</v>
      </c>
      <c r="L2911" s="31">
        <f t="shared" si="23"/>
        <v>270</v>
      </c>
      <c r="M2911" s="32">
        <v>0.3</v>
      </c>
      <c r="O2911" s="37"/>
      <c r="P2911" s="35"/>
      <c r="Q2911" s="33"/>
      <c r="R2911" s="34"/>
    </row>
    <row r="2912" spans="1:18" ht="15.75" customHeight="1" x14ac:dyDescent="0.3">
      <c r="A2912" s="22"/>
      <c r="B2912" s="27" t="s">
        <v>21</v>
      </c>
      <c r="C2912" s="27">
        <v>1185732</v>
      </c>
      <c r="D2912" s="28">
        <v>44326</v>
      </c>
      <c r="E2912" s="27" t="s">
        <v>40</v>
      </c>
      <c r="F2912" s="27" t="s">
        <v>111</v>
      </c>
      <c r="G2912" s="27" t="s">
        <v>112</v>
      </c>
      <c r="H2912" s="27" t="s">
        <v>26</v>
      </c>
      <c r="I2912" s="29">
        <v>0.4</v>
      </c>
      <c r="J2912" s="30">
        <v>1750</v>
      </c>
      <c r="K2912" s="31">
        <f t="shared" si="22"/>
        <v>700</v>
      </c>
      <c r="L2912" s="31">
        <f t="shared" si="23"/>
        <v>210</v>
      </c>
      <c r="M2912" s="32">
        <v>0.3</v>
      </c>
      <c r="O2912" s="37"/>
      <c r="P2912" s="35"/>
      <c r="Q2912" s="33"/>
      <c r="R2912" s="34"/>
    </row>
    <row r="2913" spans="1:18" ht="15.75" customHeight="1" x14ac:dyDescent="0.3">
      <c r="A2913" s="22"/>
      <c r="B2913" s="27" t="s">
        <v>21</v>
      </c>
      <c r="C2913" s="27">
        <v>1185732</v>
      </c>
      <c r="D2913" s="28">
        <v>44326</v>
      </c>
      <c r="E2913" s="27" t="s">
        <v>40</v>
      </c>
      <c r="F2913" s="27" t="s">
        <v>111</v>
      </c>
      <c r="G2913" s="27" t="s">
        <v>112</v>
      </c>
      <c r="H2913" s="27" t="s">
        <v>27</v>
      </c>
      <c r="I2913" s="29">
        <v>0.4</v>
      </c>
      <c r="J2913" s="30">
        <v>1000</v>
      </c>
      <c r="K2913" s="31">
        <f t="shared" si="22"/>
        <v>400</v>
      </c>
      <c r="L2913" s="31">
        <f t="shared" si="23"/>
        <v>120</v>
      </c>
      <c r="M2913" s="32">
        <v>0.3</v>
      </c>
      <c r="O2913" s="37"/>
      <c r="P2913" s="35"/>
      <c r="Q2913" s="33"/>
      <c r="R2913" s="34"/>
    </row>
    <row r="2914" spans="1:18" ht="15.75" customHeight="1" x14ac:dyDescent="0.3">
      <c r="A2914" s="22"/>
      <c r="B2914" s="27" t="s">
        <v>21</v>
      </c>
      <c r="C2914" s="27">
        <v>1185732</v>
      </c>
      <c r="D2914" s="28">
        <v>44326</v>
      </c>
      <c r="E2914" s="27" t="s">
        <v>40</v>
      </c>
      <c r="F2914" s="27" t="s">
        <v>111</v>
      </c>
      <c r="G2914" s="27" t="s">
        <v>112</v>
      </c>
      <c r="H2914" s="27" t="s">
        <v>28</v>
      </c>
      <c r="I2914" s="29">
        <v>0.49999999999999994</v>
      </c>
      <c r="J2914" s="30">
        <v>1250</v>
      </c>
      <c r="K2914" s="31">
        <f t="shared" si="22"/>
        <v>624.99999999999989</v>
      </c>
      <c r="L2914" s="31">
        <f t="shared" si="23"/>
        <v>218.74999999999994</v>
      </c>
      <c r="M2914" s="32">
        <v>0.35</v>
      </c>
      <c r="O2914" s="37"/>
      <c r="P2914" s="35"/>
      <c r="Q2914" s="33"/>
      <c r="R2914" s="34"/>
    </row>
    <row r="2915" spans="1:18" ht="15.75" customHeight="1" x14ac:dyDescent="0.3">
      <c r="A2915" s="22"/>
      <c r="B2915" s="27" t="s">
        <v>21</v>
      </c>
      <c r="C2915" s="27">
        <v>1185732</v>
      </c>
      <c r="D2915" s="28">
        <v>44326</v>
      </c>
      <c r="E2915" s="27" t="s">
        <v>40</v>
      </c>
      <c r="F2915" s="27" t="s">
        <v>111</v>
      </c>
      <c r="G2915" s="27" t="s">
        <v>112</v>
      </c>
      <c r="H2915" s="27" t="s">
        <v>29</v>
      </c>
      <c r="I2915" s="29">
        <v>0.54999999999999993</v>
      </c>
      <c r="J2915" s="30">
        <v>2500</v>
      </c>
      <c r="K2915" s="31">
        <f t="shared" si="22"/>
        <v>1374.9999999999998</v>
      </c>
      <c r="L2915" s="31">
        <f t="shared" si="23"/>
        <v>549.99999999999989</v>
      </c>
      <c r="M2915" s="32">
        <v>0.4</v>
      </c>
      <c r="O2915" s="37"/>
      <c r="P2915" s="35"/>
      <c r="Q2915" s="33"/>
      <c r="R2915" s="34"/>
    </row>
    <row r="2916" spans="1:18" ht="15.75" customHeight="1" x14ac:dyDescent="0.3">
      <c r="A2916" s="22"/>
      <c r="B2916" s="27" t="s">
        <v>21</v>
      </c>
      <c r="C2916" s="27">
        <v>1185732</v>
      </c>
      <c r="D2916" s="28">
        <v>44356</v>
      </c>
      <c r="E2916" s="27" t="s">
        <v>40</v>
      </c>
      <c r="F2916" s="27" t="s">
        <v>111</v>
      </c>
      <c r="G2916" s="27" t="s">
        <v>112</v>
      </c>
      <c r="H2916" s="27" t="s">
        <v>24</v>
      </c>
      <c r="I2916" s="29">
        <v>0.4</v>
      </c>
      <c r="J2916" s="30">
        <v>5000</v>
      </c>
      <c r="K2916" s="31">
        <f t="shared" si="22"/>
        <v>2000</v>
      </c>
      <c r="L2916" s="31">
        <f t="shared" si="23"/>
        <v>700</v>
      </c>
      <c r="M2916" s="32">
        <v>0.35</v>
      </c>
      <c r="O2916" s="37"/>
      <c r="P2916" s="35"/>
      <c r="Q2916" s="33"/>
      <c r="R2916" s="34"/>
    </row>
    <row r="2917" spans="1:18" ht="15.75" customHeight="1" x14ac:dyDescent="0.3">
      <c r="A2917" s="22"/>
      <c r="B2917" s="27" t="s">
        <v>21</v>
      </c>
      <c r="C2917" s="27">
        <v>1185732</v>
      </c>
      <c r="D2917" s="28">
        <v>44356</v>
      </c>
      <c r="E2917" s="27" t="s">
        <v>40</v>
      </c>
      <c r="F2917" s="27" t="s">
        <v>111</v>
      </c>
      <c r="G2917" s="27" t="s">
        <v>112</v>
      </c>
      <c r="H2917" s="27" t="s">
        <v>25</v>
      </c>
      <c r="I2917" s="29">
        <v>0.35000000000000009</v>
      </c>
      <c r="J2917" s="30">
        <v>2500</v>
      </c>
      <c r="K2917" s="31">
        <f t="shared" si="22"/>
        <v>875.00000000000023</v>
      </c>
      <c r="L2917" s="31">
        <f t="shared" si="23"/>
        <v>262.50000000000006</v>
      </c>
      <c r="M2917" s="32">
        <v>0.3</v>
      </c>
      <c r="O2917" s="37"/>
      <c r="P2917" s="35"/>
      <c r="Q2917" s="33"/>
      <c r="R2917" s="34"/>
    </row>
    <row r="2918" spans="1:18" ht="15.75" customHeight="1" x14ac:dyDescent="0.3">
      <c r="A2918" s="22"/>
      <c r="B2918" s="27" t="s">
        <v>21</v>
      </c>
      <c r="C2918" s="27">
        <v>1185732</v>
      </c>
      <c r="D2918" s="28">
        <v>44356</v>
      </c>
      <c r="E2918" s="27" t="s">
        <v>40</v>
      </c>
      <c r="F2918" s="27" t="s">
        <v>111</v>
      </c>
      <c r="G2918" s="27" t="s">
        <v>112</v>
      </c>
      <c r="H2918" s="27" t="s">
        <v>26</v>
      </c>
      <c r="I2918" s="29">
        <v>0.30000000000000004</v>
      </c>
      <c r="J2918" s="30">
        <v>2000</v>
      </c>
      <c r="K2918" s="31">
        <f t="shared" si="22"/>
        <v>600.00000000000011</v>
      </c>
      <c r="L2918" s="31">
        <f t="shared" si="23"/>
        <v>180.00000000000003</v>
      </c>
      <c r="M2918" s="32">
        <v>0.3</v>
      </c>
      <c r="O2918" s="37"/>
      <c r="P2918" s="35"/>
      <c r="Q2918" s="33"/>
      <c r="R2918" s="34"/>
    </row>
    <row r="2919" spans="1:18" ht="15.75" customHeight="1" x14ac:dyDescent="0.3">
      <c r="A2919" s="22"/>
      <c r="B2919" s="27" t="s">
        <v>21</v>
      </c>
      <c r="C2919" s="27">
        <v>1185732</v>
      </c>
      <c r="D2919" s="28">
        <v>44356</v>
      </c>
      <c r="E2919" s="27" t="s">
        <v>40</v>
      </c>
      <c r="F2919" s="27" t="s">
        <v>111</v>
      </c>
      <c r="G2919" s="27" t="s">
        <v>112</v>
      </c>
      <c r="H2919" s="27" t="s">
        <v>27</v>
      </c>
      <c r="I2919" s="29">
        <v>0.30000000000000004</v>
      </c>
      <c r="J2919" s="30">
        <v>1750</v>
      </c>
      <c r="K2919" s="31">
        <f t="shared" si="22"/>
        <v>525.00000000000011</v>
      </c>
      <c r="L2919" s="31">
        <f t="shared" si="23"/>
        <v>157.50000000000003</v>
      </c>
      <c r="M2919" s="32">
        <v>0.3</v>
      </c>
      <c r="O2919" s="37"/>
      <c r="P2919" s="35"/>
      <c r="Q2919" s="33"/>
      <c r="R2919" s="34"/>
    </row>
    <row r="2920" spans="1:18" ht="15.75" customHeight="1" x14ac:dyDescent="0.3">
      <c r="A2920" s="22"/>
      <c r="B2920" s="27" t="s">
        <v>21</v>
      </c>
      <c r="C2920" s="27">
        <v>1185732</v>
      </c>
      <c r="D2920" s="28">
        <v>44356</v>
      </c>
      <c r="E2920" s="27" t="s">
        <v>40</v>
      </c>
      <c r="F2920" s="27" t="s">
        <v>111</v>
      </c>
      <c r="G2920" s="27" t="s">
        <v>112</v>
      </c>
      <c r="H2920" s="27" t="s">
        <v>28</v>
      </c>
      <c r="I2920" s="29">
        <v>0.4</v>
      </c>
      <c r="J2920" s="30">
        <v>1750</v>
      </c>
      <c r="K2920" s="31">
        <f t="shared" si="22"/>
        <v>700</v>
      </c>
      <c r="L2920" s="31">
        <f t="shared" si="23"/>
        <v>244.99999999999997</v>
      </c>
      <c r="M2920" s="32">
        <v>0.35</v>
      </c>
      <c r="O2920" s="37"/>
      <c r="P2920" s="35"/>
      <c r="Q2920" s="33"/>
      <c r="R2920" s="34"/>
    </row>
    <row r="2921" spans="1:18" ht="15.75" customHeight="1" x14ac:dyDescent="0.3">
      <c r="A2921" s="22"/>
      <c r="B2921" s="27" t="s">
        <v>21</v>
      </c>
      <c r="C2921" s="27">
        <v>1185732</v>
      </c>
      <c r="D2921" s="28">
        <v>44356</v>
      </c>
      <c r="E2921" s="27" t="s">
        <v>40</v>
      </c>
      <c r="F2921" s="27" t="s">
        <v>111</v>
      </c>
      <c r="G2921" s="27" t="s">
        <v>112</v>
      </c>
      <c r="H2921" s="27" t="s">
        <v>29</v>
      </c>
      <c r="I2921" s="29">
        <v>0.55000000000000004</v>
      </c>
      <c r="J2921" s="30">
        <v>3250</v>
      </c>
      <c r="K2921" s="31">
        <f t="shared" si="22"/>
        <v>1787.5000000000002</v>
      </c>
      <c r="L2921" s="31">
        <f t="shared" si="23"/>
        <v>715.00000000000011</v>
      </c>
      <c r="M2921" s="32">
        <v>0.4</v>
      </c>
      <c r="O2921" s="37"/>
      <c r="P2921" s="35"/>
      <c r="Q2921" s="33"/>
      <c r="R2921" s="34"/>
    </row>
    <row r="2922" spans="1:18" ht="15.75" customHeight="1" x14ac:dyDescent="0.3">
      <c r="A2922" s="22"/>
      <c r="B2922" s="27" t="s">
        <v>21</v>
      </c>
      <c r="C2922" s="27">
        <v>1185732</v>
      </c>
      <c r="D2922" s="28">
        <v>44385</v>
      </c>
      <c r="E2922" s="27" t="s">
        <v>40</v>
      </c>
      <c r="F2922" s="27" t="s">
        <v>111</v>
      </c>
      <c r="G2922" s="27" t="s">
        <v>112</v>
      </c>
      <c r="H2922" s="27" t="s">
        <v>24</v>
      </c>
      <c r="I2922" s="29">
        <v>0.5</v>
      </c>
      <c r="J2922" s="30">
        <v>5500</v>
      </c>
      <c r="K2922" s="31">
        <f t="shared" si="22"/>
        <v>2750</v>
      </c>
      <c r="L2922" s="31">
        <f t="shared" si="23"/>
        <v>962.49999999999989</v>
      </c>
      <c r="M2922" s="32">
        <v>0.35</v>
      </c>
      <c r="O2922" s="37"/>
      <c r="P2922" s="35"/>
      <c r="Q2922" s="33"/>
      <c r="R2922" s="34"/>
    </row>
    <row r="2923" spans="1:18" ht="15.75" customHeight="1" x14ac:dyDescent="0.3">
      <c r="A2923" s="22"/>
      <c r="B2923" s="27" t="s">
        <v>21</v>
      </c>
      <c r="C2923" s="27">
        <v>1185732</v>
      </c>
      <c r="D2923" s="28">
        <v>44385</v>
      </c>
      <c r="E2923" s="27" t="s">
        <v>40</v>
      </c>
      <c r="F2923" s="27" t="s">
        <v>111</v>
      </c>
      <c r="G2923" s="27" t="s">
        <v>112</v>
      </c>
      <c r="H2923" s="27" t="s">
        <v>25</v>
      </c>
      <c r="I2923" s="29">
        <v>0.45000000000000007</v>
      </c>
      <c r="J2923" s="30">
        <v>3000</v>
      </c>
      <c r="K2923" s="31">
        <f t="shared" si="22"/>
        <v>1350.0000000000002</v>
      </c>
      <c r="L2923" s="31">
        <f t="shared" si="23"/>
        <v>405.00000000000006</v>
      </c>
      <c r="M2923" s="32">
        <v>0.3</v>
      </c>
      <c r="O2923" s="37"/>
      <c r="P2923" s="35"/>
      <c r="Q2923" s="33"/>
      <c r="R2923" s="34"/>
    </row>
    <row r="2924" spans="1:18" ht="15.75" customHeight="1" x14ac:dyDescent="0.3">
      <c r="A2924" s="22"/>
      <c r="B2924" s="27" t="s">
        <v>21</v>
      </c>
      <c r="C2924" s="27">
        <v>1185732</v>
      </c>
      <c r="D2924" s="28">
        <v>44385</v>
      </c>
      <c r="E2924" s="27" t="s">
        <v>40</v>
      </c>
      <c r="F2924" s="27" t="s">
        <v>111</v>
      </c>
      <c r="G2924" s="27" t="s">
        <v>112</v>
      </c>
      <c r="H2924" s="27" t="s">
        <v>26</v>
      </c>
      <c r="I2924" s="29">
        <v>0.4</v>
      </c>
      <c r="J2924" s="30">
        <v>2250</v>
      </c>
      <c r="K2924" s="31">
        <f t="shared" si="22"/>
        <v>900</v>
      </c>
      <c r="L2924" s="31">
        <f t="shared" si="23"/>
        <v>270</v>
      </c>
      <c r="M2924" s="32">
        <v>0.3</v>
      </c>
      <c r="O2924" s="37"/>
      <c r="P2924" s="35"/>
      <c r="Q2924" s="33"/>
      <c r="R2924" s="34"/>
    </row>
    <row r="2925" spans="1:18" ht="15.75" customHeight="1" x14ac:dyDescent="0.3">
      <c r="A2925" s="22"/>
      <c r="B2925" s="27" t="s">
        <v>21</v>
      </c>
      <c r="C2925" s="27">
        <v>1185732</v>
      </c>
      <c r="D2925" s="28">
        <v>44385</v>
      </c>
      <c r="E2925" s="27" t="s">
        <v>40</v>
      </c>
      <c r="F2925" s="27" t="s">
        <v>111</v>
      </c>
      <c r="G2925" s="27" t="s">
        <v>112</v>
      </c>
      <c r="H2925" s="27" t="s">
        <v>27</v>
      </c>
      <c r="I2925" s="29">
        <v>0.4</v>
      </c>
      <c r="J2925" s="30">
        <v>1750</v>
      </c>
      <c r="K2925" s="31">
        <f t="shared" si="22"/>
        <v>700</v>
      </c>
      <c r="L2925" s="31">
        <f t="shared" si="23"/>
        <v>210</v>
      </c>
      <c r="M2925" s="32">
        <v>0.3</v>
      </c>
      <c r="O2925" s="37"/>
      <c r="P2925" s="35"/>
      <c r="Q2925" s="33"/>
      <c r="R2925" s="34"/>
    </row>
    <row r="2926" spans="1:18" ht="15.75" customHeight="1" x14ac:dyDescent="0.3">
      <c r="A2926" s="22"/>
      <c r="B2926" s="27" t="s">
        <v>21</v>
      </c>
      <c r="C2926" s="27">
        <v>1185732</v>
      </c>
      <c r="D2926" s="28">
        <v>44385</v>
      </c>
      <c r="E2926" s="27" t="s">
        <v>40</v>
      </c>
      <c r="F2926" s="27" t="s">
        <v>111</v>
      </c>
      <c r="G2926" s="27" t="s">
        <v>112</v>
      </c>
      <c r="H2926" s="27" t="s">
        <v>28</v>
      </c>
      <c r="I2926" s="29">
        <v>0.5</v>
      </c>
      <c r="J2926" s="30">
        <v>2000</v>
      </c>
      <c r="K2926" s="31">
        <f t="shared" si="22"/>
        <v>1000</v>
      </c>
      <c r="L2926" s="31">
        <f t="shared" si="23"/>
        <v>350</v>
      </c>
      <c r="M2926" s="32">
        <v>0.35</v>
      </c>
      <c r="O2926" s="37"/>
      <c r="P2926" s="35"/>
      <c r="Q2926" s="33"/>
      <c r="R2926" s="34"/>
    </row>
    <row r="2927" spans="1:18" ht="15.75" customHeight="1" x14ac:dyDescent="0.3">
      <c r="A2927" s="22"/>
      <c r="B2927" s="27" t="s">
        <v>21</v>
      </c>
      <c r="C2927" s="27">
        <v>1185732</v>
      </c>
      <c r="D2927" s="28">
        <v>44385</v>
      </c>
      <c r="E2927" s="27" t="s">
        <v>40</v>
      </c>
      <c r="F2927" s="27" t="s">
        <v>111</v>
      </c>
      <c r="G2927" s="27" t="s">
        <v>112</v>
      </c>
      <c r="H2927" s="27" t="s">
        <v>29</v>
      </c>
      <c r="I2927" s="29">
        <v>0.55000000000000004</v>
      </c>
      <c r="J2927" s="30">
        <v>3750</v>
      </c>
      <c r="K2927" s="31">
        <f t="shared" si="22"/>
        <v>2062.5</v>
      </c>
      <c r="L2927" s="31">
        <f t="shared" si="23"/>
        <v>825</v>
      </c>
      <c r="M2927" s="32">
        <v>0.4</v>
      </c>
      <c r="O2927" s="37"/>
      <c r="P2927" s="35"/>
      <c r="Q2927" s="33"/>
      <c r="R2927" s="34"/>
    </row>
    <row r="2928" spans="1:18" ht="15.75" customHeight="1" x14ac:dyDescent="0.3">
      <c r="A2928" s="22"/>
      <c r="B2928" s="27" t="s">
        <v>21</v>
      </c>
      <c r="C2928" s="27">
        <v>1185732</v>
      </c>
      <c r="D2928" s="28">
        <v>44417</v>
      </c>
      <c r="E2928" s="27" t="s">
        <v>40</v>
      </c>
      <c r="F2928" s="27" t="s">
        <v>111</v>
      </c>
      <c r="G2928" s="27" t="s">
        <v>112</v>
      </c>
      <c r="H2928" s="27" t="s">
        <v>24</v>
      </c>
      <c r="I2928" s="29">
        <v>0.5</v>
      </c>
      <c r="J2928" s="30">
        <v>5250</v>
      </c>
      <c r="K2928" s="31">
        <f t="shared" si="22"/>
        <v>2625</v>
      </c>
      <c r="L2928" s="31">
        <f t="shared" si="23"/>
        <v>918.74999999999989</v>
      </c>
      <c r="M2928" s="32">
        <v>0.35</v>
      </c>
      <c r="O2928" s="37"/>
      <c r="P2928" s="35"/>
      <c r="Q2928" s="33"/>
      <c r="R2928" s="34"/>
    </row>
    <row r="2929" spans="1:18" ht="15.75" customHeight="1" x14ac:dyDescent="0.3">
      <c r="A2929" s="22"/>
      <c r="B2929" s="27" t="s">
        <v>21</v>
      </c>
      <c r="C2929" s="27">
        <v>1185732</v>
      </c>
      <c r="D2929" s="28">
        <v>44417</v>
      </c>
      <c r="E2929" s="27" t="s">
        <v>40</v>
      </c>
      <c r="F2929" s="27" t="s">
        <v>111</v>
      </c>
      <c r="G2929" s="27" t="s">
        <v>112</v>
      </c>
      <c r="H2929" s="27" t="s">
        <v>25</v>
      </c>
      <c r="I2929" s="29">
        <v>0.45000000000000007</v>
      </c>
      <c r="J2929" s="30">
        <v>3000</v>
      </c>
      <c r="K2929" s="31">
        <f t="shared" si="22"/>
        <v>1350.0000000000002</v>
      </c>
      <c r="L2929" s="31">
        <f t="shared" si="23"/>
        <v>405.00000000000006</v>
      </c>
      <c r="M2929" s="32">
        <v>0.3</v>
      </c>
      <c r="O2929" s="37"/>
      <c r="P2929" s="35"/>
      <c r="Q2929" s="33"/>
      <c r="R2929" s="34"/>
    </row>
    <row r="2930" spans="1:18" ht="15.75" customHeight="1" x14ac:dyDescent="0.3">
      <c r="A2930" s="22"/>
      <c r="B2930" s="27" t="s">
        <v>21</v>
      </c>
      <c r="C2930" s="27">
        <v>1185732</v>
      </c>
      <c r="D2930" s="28">
        <v>44417</v>
      </c>
      <c r="E2930" s="27" t="s">
        <v>40</v>
      </c>
      <c r="F2930" s="27" t="s">
        <v>111</v>
      </c>
      <c r="G2930" s="27" t="s">
        <v>112</v>
      </c>
      <c r="H2930" s="27" t="s">
        <v>26</v>
      </c>
      <c r="I2930" s="29">
        <v>0.4</v>
      </c>
      <c r="J2930" s="30">
        <v>2250</v>
      </c>
      <c r="K2930" s="31">
        <f t="shared" si="22"/>
        <v>900</v>
      </c>
      <c r="L2930" s="31">
        <f t="shared" si="23"/>
        <v>270</v>
      </c>
      <c r="M2930" s="32">
        <v>0.3</v>
      </c>
      <c r="O2930" s="37"/>
      <c r="P2930" s="35"/>
      <c r="Q2930" s="33"/>
      <c r="R2930" s="34"/>
    </row>
    <row r="2931" spans="1:18" ht="15.75" customHeight="1" x14ac:dyDescent="0.3">
      <c r="A2931" s="22"/>
      <c r="B2931" s="27" t="s">
        <v>21</v>
      </c>
      <c r="C2931" s="27">
        <v>1185732</v>
      </c>
      <c r="D2931" s="28">
        <v>44417</v>
      </c>
      <c r="E2931" s="27" t="s">
        <v>40</v>
      </c>
      <c r="F2931" s="27" t="s">
        <v>111</v>
      </c>
      <c r="G2931" s="27" t="s">
        <v>112</v>
      </c>
      <c r="H2931" s="27" t="s">
        <v>27</v>
      </c>
      <c r="I2931" s="29">
        <v>0.4</v>
      </c>
      <c r="J2931" s="30">
        <v>2000</v>
      </c>
      <c r="K2931" s="31">
        <f t="shared" si="22"/>
        <v>800</v>
      </c>
      <c r="L2931" s="31">
        <f t="shared" si="23"/>
        <v>240</v>
      </c>
      <c r="M2931" s="32">
        <v>0.3</v>
      </c>
      <c r="O2931" s="37"/>
      <c r="P2931" s="35"/>
      <c r="Q2931" s="33"/>
      <c r="R2931" s="34"/>
    </row>
    <row r="2932" spans="1:18" ht="15.75" customHeight="1" x14ac:dyDescent="0.3">
      <c r="A2932" s="22"/>
      <c r="B2932" s="27" t="s">
        <v>21</v>
      </c>
      <c r="C2932" s="27">
        <v>1185732</v>
      </c>
      <c r="D2932" s="28">
        <v>44417</v>
      </c>
      <c r="E2932" s="27" t="s">
        <v>40</v>
      </c>
      <c r="F2932" s="27" t="s">
        <v>111</v>
      </c>
      <c r="G2932" s="27" t="s">
        <v>112</v>
      </c>
      <c r="H2932" s="27" t="s">
        <v>28</v>
      </c>
      <c r="I2932" s="29">
        <v>0.5</v>
      </c>
      <c r="J2932" s="30">
        <v>1750</v>
      </c>
      <c r="K2932" s="31">
        <f t="shared" si="22"/>
        <v>875</v>
      </c>
      <c r="L2932" s="31">
        <f t="shared" si="23"/>
        <v>306.25</v>
      </c>
      <c r="M2932" s="32">
        <v>0.35</v>
      </c>
      <c r="O2932" s="37"/>
      <c r="P2932" s="35"/>
      <c r="Q2932" s="33"/>
      <c r="R2932" s="34"/>
    </row>
    <row r="2933" spans="1:18" ht="15.75" customHeight="1" x14ac:dyDescent="0.3">
      <c r="A2933" s="22"/>
      <c r="B2933" s="27" t="s">
        <v>21</v>
      </c>
      <c r="C2933" s="27">
        <v>1185732</v>
      </c>
      <c r="D2933" s="28">
        <v>44417</v>
      </c>
      <c r="E2933" s="27" t="s">
        <v>40</v>
      </c>
      <c r="F2933" s="27" t="s">
        <v>111</v>
      </c>
      <c r="G2933" s="27" t="s">
        <v>112</v>
      </c>
      <c r="H2933" s="27" t="s">
        <v>29</v>
      </c>
      <c r="I2933" s="29">
        <v>0.55000000000000004</v>
      </c>
      <c r="J2933" s="30">
        <v>3500</v>
      </c>
      <c r="K2933" s="31">
        <f t="shared" si="22"/>
        <v>1925.0000000000002</v>
      </c>
      <c r="L2933" s="31">
        <f t="shared" si="23"/>
        <v>770.00000000000011</v>
      </c>
      <c r="M2933" s="32">
        <v>0.4</v>
      </c>
      <c r="O2933" s="37"/>
      <c r="P2933" s="35"/>
      <c r="Q2933" s="33"/>
      <c r="R2933" s="34"/>
    </row>
    <row r="2934" spans="1:18" ht="15.75" customHeight="1" x14ac:dyDescent="0.3">
      <c r="A2934" s="22"/>
      <c r="B2934" s="27" t="s">
        <v>21</v>
      </c>
      <c r="C2934" s="27">
        <v>1185732</v>
      </c>
      <c r="D2934" s="28">
        <v>44449</v>
      </c>
      <c r="E2934" s="27" t="s">
        <v>40</v>
      </c>
      <c r="F2934" s="27" t="s">
        <v>111</v>
      </c>
      <c r="G2934" s="27" t="s">
        <v>112</v>
      </c>
      <c r="H2934" s="27" t="s">
        <v>24</v>
      </c>
      <c r="I2934" s="29">
        <v>0.4</v>
      </c>
      <c r="J2934" s="30">
        <v>4750</v>
      </c>
      <c r="K2934" s="31">
        <f t="shared" si="22"/>
        <v>1900</v>
      </c>
      <c r="L2934" s="31">
        <f t="shared" si="23"/>
        <v>665</v>
      </c>
      <c r="M2934" s="32">
        <v>0.35</v>
      </c>
      <c r="O2934" s="37"/>
      <c r="P2934" s="35"/>
      <c r="Q2934" s="33"/>
      <c r="R2934" s="34"/>
    </row>
    <row r="2935" spans="1:18" ht="15.75" customHeight="1" x14ac:dyDescent="0.3">
      <c r="A2935" s="22"/>
      <c r="B2935" s="27" t="s">
        <v>21</v>
      </c>
      <c r="C2935" s="27">
        <v>1185732</v>
      </c>
      <c r="D2935" s="28">
        <v>44449</v>
      </c>
      <c r="E2935" s="27" t="s">
        <v>40</v>
      </c>
      <c r="F2935" s="27" t="s">
        <v>111</v>
      </c>
      <c r="G2935" s="27" t="s">
        <v>112</v>
      </c>
      <c r="H2935" s="27" t="s">
        <v>25</v>
      </c>
      <c r="I2935" s="29">
        <v>0.35000000000000009</v>
      </c>
      <c r="J2935" s="30">
        <v>2750</v>
      </c>
      <c r="K2935" s="31">
        <f t="shared" si="22"/>
        <v>962.50000000000023</v>
      </c>
      <c r="L2935" s="31">
        <f t="shared" si="23"/>
        <v>288.75000000000006</v>
      </c>
      <c r="M2935" s="32">
        <v>0.3</v>
      </c>
      <c r="O2935" s="37"/>
      <c r="P2935" s="35"/>
      <c r="Q2935" s="33"/>
      <c r="R2935" s="34"/>
    </row>
    <row r="2936" spans="1:18" ht="15.75" customHeight="1" x14ac:dyDescent="0.3">
      <c r="A2936" s="22"/>
      <c r="B2936" s="27" t="s">
        <v>21</v>
      </c>
      <c r="C2936" s="27">
        <v>1185732</v>
      </c>
      <c r="D2936" s="28">
        <v>44449</v>
      </c>
      <c r="E2936" s="27" t="s">
        <v>40</v>
      </c>
      <c r="F2936" s="27" t="s">
        <v>111</v>
      </c>
      <c r="G2936" s="27" t="s">
        <v>112</v>
      </c>
      <c r="H2936" s="27" t="s">
        <v>26</v>
      </c>
      <c r="I2936" s="29">
        <v>0.30000000000000004</v>
      </c>
      <c r="J2936" s="30">
        <v>1750</v>
      </c>
      <c r="K2936" s="31">
        <f t="shared" si="22"/>
        <v>525.00000000000011</v>
      </c>
      <c r="L2936" s="31">
        <f t="shared" si="23"/>
        <v>157.50000000000003</v>
      </c>
      <c r="M2936" s="32">
        <v>0.3</v>
      </c>
      <c r="O2936" s="37"/>
      <c r="P2936" s="35"/>
      <c r="Q2936" s="33"/>
      <c r="R2936" s="34"/>
    </row>
    <row r="2937" spans="1:18" ht="15.75" customHeight="1" x14ac:dyDescent="0.3">
      <c r="A2937" s="22"/>
      <c r="B2937" s="27" t="s">
        <v>21</v>
      </c>
      <c r="C2937" s="27">
        <v>1185732</v>
      </c>
      <c r="D2937" s="28">
        <v>44449</v>
      </c>
      <c r="E2937" s="27" t="s">
        <v>40</v>
      </c>
      <c r="F2937" s="27" t="s">
        <v>111</v>
      </c>
      <c r="G2937" s="27" t="s">
        <v>112</v>
      </c>
      <c r="H2937" s="27" t="s">
        <v>27</v>
      </c>
      <c r="I2937" s="29">
        <v>0.30000000000000004</v>
      </c>
      <c r="J2937" s="30">
        <v>1500</v>
      </c>
      <c r="K2937" s="31">
        <f t="shared" si="22"/>
        <v>450.00000000000006</v>
      </c>
      <c r="L2937" s="31">
        <f t="shared" si="23"/>
        <v>135</v>
      </c>
      <c r="M2937" s="32">
        <v>0.3</v>
      </c>
      <c r="O2937" s="37"/>
      <c r="P2937" s="35"/>
      <c r="Q2937" s="33"/>
      <c r="R2937" s="34"/>
    </row>
    <row r="2938" spans="1:18" ht="15.75" customHeight="1" x14ac:dyDescent="0.3">
      <c r="A2938" s="22"/>
      <c r="B2938" s="27" t="s">
        <v>21</v>
      </c>
      <c r="C2938" s="27">
        <v>1185732</v>
      </c>
      <c r="D2938" s="28">
        <v>44449</v>
      </c>
      <c r="E2938" s="27" t="s">
        <v>40</v>
      </c>
      <c r="F2938" s="27" t="s">
        <v>111</v>
      </c>
      <c r="G2938" s="27" t="s">
        <v>112</v>
      </c>
      <c r="H2938" s="27" t="s">
        <v>28</v>
      </c>
      <c r="I2938" s="29">
        <v>0.4</v>
      </c>
      <c r="J2938" s="30">
        <v>1500</v>
      </c>
      <c r="K2938" s="31">
        <f t="shared" si="22"/>
        <v>600</v>
      </c>
      <c r="L2938" s="31">
        <f t="shared" si="23"/>
        <v>210</v>
      </c>
      <c r="M2938" s="32">
        <v>0.35</v>
      </c>
      <c r="O2938" s="37"/>
      <c r="P2938" s="35"/>
      <c r="Q2938" s="33"/>
      <c r="R2938" s="34"/>
    </row>
    <row r="2939" spans="1:18" ht="15.75" customHeight="1" x14ac:dyDescent="0.3">
      <c r="A2939" s="22"/>
      <c r="B2939" s="27" t="s">
        <v>21</v>
      </c>
      <c r="C2939" s="27">
        <v>1185732</v>
      </c>
      <c r="D2939" s="28">
        <v>44449</v>
      </c>
      <c r="E2939" s="27" t="s">
        <v>40</v>
      </c>
      <c r="F2939" s="27" t="s">
        <v>111</v>
      </c>
      <c r="G2939" s="27" t="s">
        <v>112</v>
      </c>
      <c r="H2939" s="27" t="s">
        <v>29</v>
      </c>
      <c r="I2939" s="29">
        <v>0.45</v>
      </c>
      <c r="J2939" s="30">
        <v>2250</v>
      </c>
      <c r="K2939" s="31">
        <f t="shared" si="22"/>
        <v>1012.5</v>
      </c>
      <c r="L2939" s="31">
        <f t="shared" si="23"/>
        <v>405</v>
      </c>
      <c r="M2939" s="32">
        <v>0.4</v>
      </c>
      <c r="O2939" s="37"/>
      <c r="P2939" s="35"/>
      <c r="Q2939" s="33"/>
      <c r="R2939" s="34"/>
    </row>
    <row r="2940" spans="1:18" ht="15.75" customHeight="1" x14ac:dyDescent="0.3">
      <c r="A2940" s="22"/>
      <c r="B2940" s="27" t="s">
        <v>21</v>
      </c>
      <c r="C2940" s="27">
        <v>1185732</v>
      </c>
      <c r="D2940" s="28">
        <v>44478</v>
      </c>
      <c r="E2940" s="27" t="s">
        <v>40</v>
      </c>
      <c r="F2940" s="27" t="s">
        <v>111</v>
      </c>
      <c r="G2940" s="27" t="s">
        <v>112</v>
      </c>
      <c r="H2940" s="27" t="s">
        <v>24</v>
      </c>
      <c r="I2940" s="29">
        <v>0.49999999999999994</v>
      </c>
      <c r="J2940" s="30">
        <v>4000</v>
      </c>
      <c r="K2940" s="31">
        <f t="shared" si="22"/>
        <v>1999.9999999999998</v>
      </c>
      <c r="L2940" s="31">
        <f t="shared" si="23"/>
        <v>699.99999999999989</v>
      </c>
      <c r="M2940" s="32">
        <v>0.35</v>
      </c>
      <c r="O2940" s="37"/>
      <c r="P2940" s="35"/>
      <c r="Q2940" s="33"/>
      <c r="R2940" s="34"/>
    </row>
    <row r="2941" spans="1:18" ht="15.75" customHeight="1" x14ac:dyDescent="0.3">
      <c r="A2941" s="22"/>
      <c r="B2941" s="27" t="s">
        <v>21</v>
      </c>
      <c r="C2941" s="27">
        <v>1185732</v>
      </c>
      <c r="D2941" s="28">
        <v>44478</v>
      </c>
      <c r="E2941" s="27" t="s">
        <v>40</v>
      </c>
      <c r="F2941" s="27" t="s">
        <v>111</v>
      </c>
      <c r="G2941" s="27" t="s">
        <v>112</v>
      </c>
      <c r="H2941" s="27" t="s">
        <v>25</v>
      </c>
      <c r="I2941" s="29">
        <v>0.4</v>
      </c>
      <c r="J2941" s="30">
        <v>2500</v>
      </c>
      <c r="K2941" s="31">
        <f t="shared" si="22"/>
        <v>1000</v>
      </c>
      <c r="L2941" s="31">
        <f t="shared" si="23"/>
        <v>300</v>
      </c>
      <c r="M2941" s="32">
        <v>0.3</v>
      </c>
      <c r="O2941" s="37"/>
      <c r="P2941" s="35"/>
      <c r="Q2941" s="33"/>
      <c r="R2941" s="34"/>
    </row>
    <row r="2942" spans="1:18" ht="15.75" customHeight="1" x14ac:dyDescent="0.3">
      <c r="A2942" s="22"/>
      <c r="B2942" s="27" t="s">
        <v>21</v>
      </c>
      <c r="C2942" s="27">
        <v>1185732</v>
      </c>
      <c r="D2942" s="28">
        <v>44478</v>
      </c>
      <c r="E2942" s="27" t="s">
        <v>40</v>
      </c>
      <c r="F2942" s="27" t="s">
        <v>111</v>
      </c>
      <c r="G2942" s="27" t="s">
        <v>112</v>
      </c>
      <c r="H2942" s="27" t="s">
        <v>26</v>
      </c>
      <c r="I2942" s="29">
        <v>0.4</v>
      </c>
      <c r="J2942" s="30">
        <v>1500</v>
      </c>
      <c r="K2942" s="31">
        <f t="shared" si="22"/>
        <v>600</v>
      </c>
      <c r="L2942" s="31">
        <f t="shared" si="23"/>
        <v>180</v>
      </c>
      <c r="M2942" s="32">
        <v>0.3</v>
      </c>
      <c r="O2942" s="37"/>
      <c r="P2942" s="35"/>
      <c r="Q2942" s="33"/>
      <c r="R2942" s="34"/>
    </row>
    <row r="2943" spans="1:18" ht="15.75" customHeight="1" x14ac:dyDescent="0.3">
      <c r="A2943" s="22"/>
      <c r="B2943" s="27" t="s">
        <v>21</v>
      </c>
      <c r="C2943" s="27">
        <v>1185732</v>
      </c>
      <c r="D2943" s="28">
        <v>44478</v>
      </c>
      <c r="E2943" s="27" t="s">
        <v>40</v>
      </c>
      <c r="F2943" s="27" t="s">
        <v>111</v>
      </c>
      <c r="G2943" s="27" t="s">
        <v>112</v>
      </c>
      <c r="H2943" s="27" t="s">
        <v>27</v>
      </c>
      <c r="I2943" s="29">
        <v>0.4</v>
      </c>
      <c r="J2943" s="30">
        <v>1250</v>
      </c>
      <c r="K2943" s="31">
        <f t="shared" si="22"/>
        <v>500</v>
      </c>
      <c r="L2943" s="31">
        <f t="shared" si="23"/>
        <v>150</v>
      </c>
      <c r="M2943" s="32">
        <v>0.3</v>
      </c>
      <c r="O2943" s="37"/>
      <c r="P2943" s="35"/>
      <c r="Q2943" s="33"/>
      <c r="R2943" s="34"/>
    </row>
    <row r="2944" spans="1:18" ht="15.75" customHeight="1" x14ac:dyDescent="0.3">
      <c r="A2944" s="22"/>
      <c r="B2944" s="27" t="s">
        <v>21</v>
      </c>
      <c r="C2944" s="27">
        <v>1185732</v>
      </c>
      <c r="D2944" s="28">
        <v>44478</v>
      </c>
      <c r="E2944" s="27" t="s">
        <v>40</v>
      </c>
      <c r="F2944" s="27" t="s">
        <v>111</v>
      </c>
      <c r="G2944" s="27" t="s">
        <v>112</v>
      </c>
      <c r="H2944" s="27" t="s">
        <v>28</v>
      </c>
      <c r="I2944" s="29">
        <v>0.49999999999999994</v>
      </c>
      <c r="J2944" s="30">
        <v>1250</v>
      </c>
      <c r="K2944" s="31">
        <f t="shared" si="22"/>
        <v>624.99999999999989</v>
      </c>
      <c r="L2944" s="31">
        <f t="shared" si="23"/>
        <v>218.74999999999994</v>
      </c>
      <c r="M2944" s="32">
        <v>0.35</v>
      </c>
      <c r="O2944" s="37"/>
      <c r="P2944" s="35"/>
      <c r="Q2944" s="33"/>
      <c r="R2944" s="34"/>
    </row>
    <row r="2945" spans="1:18" ht="15.75" customHeight="1" x14ac:dyDescent="0.3">
      <c r="A2945" s="22"/>
      <c r="B2945" s="27" t="s">
        <v>21</v>
      </c>
      <c r="C2945" s="27">
        <v>1185732</v>
      </c>
      <c r="D2945" s="28">
        <v>44478</v>
      </c>
      <c r="E2945" s="27" t="s">
        <v>40</v>
      </c>
      <c r="F2945" s="27" t="s">
        <v>111</v>
      </c>
      <c r="G2945" s="27" t="s">
        <v>112</v>
      </c>
      <c r="H2945" s="27" t="s">
        <v>29</v>
      </c>
      <c r="I2945" s="29">
        <v>0.54999999999999982</v>
      </c>
      <c r="J2945" s="30">
        <v>2500</v>
      </c>
      <c r="K2945" s="31">
        <f t="shared" si="22"/>
        <v>1374.9999999999995</v>
      </c>
      <c r="L2945" s="31">
        <f t="shared" si="23"/>
        <v>549.99999999999989</v>
      </c>
      <c r="M2945" s="32">
        <v>0.4</v>
      </c>
      <c r="O2945" s="37"/>
      <c r="P2945" s="35"/>
      <c r="Q2945" s="33"/>
      <c r="R2945" s="34"/>
    </row>
    <row r="2946" spans="1:18" ht="15.75" customHeight="1" x14ac:dyDescent="0.3">
      <c r="A2946" s="22"/>
      <c r="B2946" s="27" t="s">
        <v>21</v>
      </c>
      <c r="C2946" s="27">
        <v>1185732</v>
      </c>
      <c r="D2946" s="28">
        <v>44509</v>
      </c>
      <c r="E2946" s="27" t="s">
        <v>40</v>
      </c>
      <c r="F2946" s="27" t="s">
        <v>111</v>
      </c>
      <c r="G2946" s="27" t="s">
        <v>112</v>
      </c>
      <c r="H2946" s="27" t="s">
        <v>24</v>
      </c>
      <c r="I2946" s="29">
        <v>0.49999999999999994</v>
      </c>
      <c r="J2946" s="30">
        <v>4000</v>
      </c>
      <c r="K2946" s="31">
        <f t="shared" si="22"/>
        <v>1999.9999999999998</v>
      </c>
      <c r="L2946" s="31">
        <f t="shared" si="23"/>
        <v>699.99999999999989</v>
      </c>
      <c r="M2946" s="32">
        <v>0.35</v>
      </c>
      <c r="O2946" s="37"/>
      <c r="P2946" s="35"/>
      <c r="Q2946" s="33"/>
      <c r="R2946" s="34"/>
    </row>
    <row r="2947" spans="1:18" ht="15.75" customHeight="1" x14ac:dyDescent="0.3">
      <c r="A2947" s="22"/>
      <c r="B2947" s="27" t="s">
        <v>21</v>
      </c>
      <c r="C2947" s="27">
        <v>1185732</v>
      </c>
      <c r="D2947" s="28">
        <v>44509</v>
      </c>
      <c r="E2947" s="27" t="s">
        <v>40</v>
      </c>
      <c r="F2947" s="27" t="s">
        <v>111</v>
      </c>
      <c r="G2947" s="27" t="s">
        <v>112</v>
      </c>
      <c r="H2947" s="27" t="s">
        <v>25</v>
      </c>
      <c r="I2947" s="29">
        <v>0.4</v>
      </c>
      <c r="J2947" s="30">
        <v>2500</v>
      </c>
      <c r="K2947" s="31">
        <f t="shared" si="22"/>
        <v>1000</v>
      </c>
      <c r="L2947" s="31">
        <f t="shared" si="23"/>
        <v>300</v>
      </c>
      <c r="M2947" s="32">
        <v>0.3</v>
      </c>
      <c r="O2947" s="37"/>
      <c r="P2947" s="35"/>
      <c r="Q2947" s="33"/>
      <c r="R2947" s="34"/>
    </row>
    <row r="2948" spans="1:18" ht="15.75" customHeight="1" x14ac:dyDescent="0.3">
      <c r="A2948" s="22"/>
      <c r="B2948" s="27" t="s">
        <v>21</v>
      </c>
      <c r="C2948" s="27">
        <v>1185732</v>
      </c>
      <c r="D2948" s="28">
        <v>44509</v>
      </c>
      <c r="E2948" s="27" t="s">
        <v>40</v>
      </c>
      <c r="F2948" s="27" t="s">
        <v>111</v>
      </c>
      <c r="G2948" s="27" t="s">
        <v>112</v>
      </c>
      <c r="H2948" s="27" t="s">
        <v>26</v>
      </c>
      <c r="I2948" s="29">
        <v>0.4</v>
      </c>
      <c r="J2948" s="30">
        <v>1950</v>
      </c>
      <c r="K2948" s="31">
        <f t="shared" si="22"/>
        <v>780</v>
      </c>
      <c r="L2948" s="31">
        <f t="shared" si="23"/>
        <v>234</v>
      </c>
      <c r="M2948" s="32">
        <v>0.3</v>
      </c>
      <c r="O2948" s="37"/>
      <c r="P2948" s="35"/>
      <c r="Q2948" s="33"/>
      <c r="R2948" s="34"/>
    </row>
    <row r="2949" spans="1:18" ht="15.75" customHeight="1" x14ac:dyDescent="0.3">
      <c r="A2949" s="22"/>
      <c r="B2949" s="27" t="s">
        <v>21</v>
      </c>
      <c r="C2949" s="27">
        <v>1185732</v>
      </c>
      <c r="D2949" s="28">
        <v>44509</v>
      </c>
      <c r="E2949" s="27" t="s">
        <v>40</v>
      </c>
      <c r="F2949" s="27" t="s">
        <v>111</v>
      </c>
      <c r="G2949" s="27" t="s">
        <v>112</v>
      </c>
      <c r="H2949" s="27" t="s">
        <v>27</v>
      </c>
      <c r="I2949" s="29">
        <v>0.4</v>
      </c>
      <c r="J2949" s="30">
        <v>1750</v>
      </c>
      <c r="K2949" s="31">
        <f t="shared" si="22"/>
        <v>700</v>
      </c>
      <c r="L2949" s="31">
        <f t="shared" si="23"/>
        <v>210</v>
      </c>
      <c r="M2949" s="32">
        <v>0.3</v>
      </c>
      <c r="O2949" s="37"/>
      <c r="P2949" s="35"/>
      <c r="Q2949" s="33"/>
      <c r="R2949" s="34"/>
    </row>
    <row r="2950" spans="1:18" ht="15.75" customHeight="1" x14ac:dyDescent="0.3">
      <c r="A2950" s="22"/>
      <c r="B2950" s="27" t="s">
        <v>21</v>
      </c>
      <c r="C2950" s="27">
        <v>1185732</v>
      </c>
      <c r="D2950" s="28">
        <v>44509</v>
      </c>
      <c r="E2950" s="27" t="s">
        <v>40</v>
      </c>
      <c r="F2950" s="27" t="s">
        <v>111</v>
      </c>
      <c r="G2950" s="27" t="s">
        <v>112</v>
      </c>
      <c r="H2950" s="27" t="s">
        <v>28</v>
      </c>
      <c r="I2950" s="29">
        <v>0.6</v>
      </c>
      <c r="J2950" s="30">
        <v>1500</v>
      </c>
      <c r="K2950" s="31">
        <f t="shared" si="22"/>
        <v>900</v>
      </c>
      <c r="L2950" s="31">
        <f t="shared" si="23"/>
        <v>315</v>
      </c>
      <c r="M2950" s="32">
        <v>0.35</v>
      </c>
      <c r="O2950" s="37"/>
      <c r="P2950" s="35"/>
      <c r="Q2950" s="33"/>
      <c r="R2950" s="34"/>
    </row>
    <row r="2951" spans="1:18" ht="15.75" customHeight="1" x14ac:dyDescent="0.3">
      <c r="A2951" s="22"/>
      <c r="B2951" s="27" t="s">
        <v>21</v>
      </c>
      <c r="C2951" s="27">
        <v>1185732</v>
      </c>
      <c r="D2951" s="28">
        <v>44509</v>
      </c>
      <c r="E2951" s="27" t="s">
        <v>40</v>
      </c>
      <c r="F2951" s="27" t="s">
        <v>111</v>
      </c>
      <c r="G2951" s="27" t="s">
        <v>112</v>
      </c>
      <c r="H2951" s="27" t="s">
        <v>29</v>
      </c>
      <c r="I2951" s="29">
        <v>0.64999999999999991</v>
      </c>
      <c r="J2951" s="30">
        <v>2500</v>
      </c>
      <c r="K2951" s="31">
        <f t="shared" si="22"/>
        <v>1624.9999999999998</v>
      </c>
      <c r="L2951" s="31">
        <f t="shared" si="23"/>
        <v>650</v>
      </c>
      <c r="M2951" s="32">
        <v>0.4</v>
      </c>
      <c r="O2951" s="37"/>
      <c r="P2951" s="35"/>
      <c r="Q2951" s="33"/>
      <c r="R2951" s="34"/>
    </row>
    <row r="2952" spans="1:18" ht="15.75" customHeight="1" x14ac:dyDescent="0.3">
      <c r="A2952" s="22"/>
      <c r="B2952" s="27" t="s">
        <v>21</v>
      </c>
      <c r="C2952" s="27">
        <v>1185732</v>
      </c>
      <c r="D2952" s="28">
        <v>44538</v>
      </c>
      <c r="E2952" s="27" t="s">
        <v>40</v>
      </c>
      <c r="F2952" s="27" t="s">
        <v>111</v>
      </c>
      <c r="G2952" s="27" t="s">
        <v>112</v>
      </c>
      <c r="H2952" s="27" t="s">
        <v>24</v>
      </c>
      <c r="I2952" s="29">
        <v>0.6</v>
      </c>
      <c r="J2952" s="30">
        <v>5000</v>
      </c>
      <c r="K2952" s="31">
        <f t="shared" si="22"/>
        <v>3000</v>
      </c>
      <c r="L2952" s="31">
        <f t="shared" si="23"/>
        <v>1050</v>
      </c>
      <c r="M2952" s="32">
        <v>0.35</v>
      </c>
      <c r="O2952" s="37"/>
      <c r="P2952" s="35"/>
      <c r="Q2952" s="33"/>
      <c r="R2952" s="34"/>
    </row>
    <row r="2953" spans="1:18" ht="15.75" customHeight="1" x14ac:dyDescent="0.3">
      <c r="A2953" s="22"/>
      <c r="B2953" s="27" t="s">
        <v>21</v>
      </c>
      <c r="C2953" s="27">
        <v>1185732</v>
      </c>
      <c r="D2953" s="28">
        <v>44538</v>
      </c>
      <c r="E2953" s="27" t="s">
        <v>40</v>
      </c>
      <c r="F2953" s="27" t="s">
        <v>111</v>
      </c>
      <c r="G2953" s="27" t="s">
        <v>112</v>
      </c>
      <c r="H2953" s="27" t="s">
        <v>25</v>
      </c>
      <c r="I2953" s="29">
        <v>0.5</v>
      </c>
      <c r="J2953" s="30">
        <v>3000</v>
      </c>
      <c r="K2953" s="31">
        <f t="shared" si="22"/>
        <v>1500</v>
      </c>
      <c r="L2953" s="31">
        <f t="shared" si="23"/>
        <v>450</v>
      </c>
      <c r="M2953" s="32">
        <v>0.3</v>
      </c>
      <c r="O2953" s="37"/>
      <c r="P2953" s="35"/>
      <c r="Q2953" s="33"/>
      <c r="R2953" s="34"/>
    </row>
    <row r="2954" spans="1:18" ht="15.75" customHeight="1" x14ac:dyDescent="0.3">
      <c r="A2954" s="22"/>
      <c r="B2954" s="27" t="s">
        <v>21</v>
      </c>
      <c r="C2954" s="27">
        <v>1185732</v>
      </c>
      <c r="D2954" s="28">
        <v>44538</v>
      </c>
      <c r="E2954" s="27" t="s">
        <v>40</v>
      </c>
      <c r="F2954" s="27" t="s">
        <v>111</v>
      </c>
      <c r="G2954" s="27" t="s">
        <v>112</v>
      </c>
      <c r="H2954" s="27" t="s">
        <v>26</v>
      </c>
      <c r="I2954" s="29">
        <v>0.5</v>
      </c>
      <c r="J2954" s="30">
        <v>2500</v>
      </c>
      <c r="K2954" s="31">
        <f t="shared" si="22"/>
        <v>1250</v>
      </c>
      <c r="L2954" s="31">
        <f t="shared" si="23"/>
        <v>375</v>
      </c>
      <c r="M2954" s="32">
        <v>0.3</v>
      </c>
      <c r="O2954" s="37"/>
      <c r="P2954" s="35"/>
      <c r="Q2954" s="33"/>
      <c r="R2954" s="34"/>
    </row>
    <row r="2955" spans="1:18" ht="15.75" customHeight="1" x14ac:dyDescent="0.3">
      <c r="A2955" s="22"/>
      <c r="B2955" s="27" t="s">
        <v>21</v>
      </c>
      <c r="C2955" s="27">
        <v>1185732</v>
      </c>
      <c r="D2955" s="28">
        <v>44538</v>
      </c>
      <c r="E2955" s="27" t="s">
        <v>40</v>
      </c>
      <c r="F2955" s="27" t="s">
        <v>111</v>
      </c>
      <c r="G2955" s="27" t="s">
        <v>112</v>
      </c>
      <c r="H2955" s="27" t="s">
        <v>27</v>
      </c>
      <c r="I2955" s="29">
        <v>0.5</v>
      </c>
      <c r="J2955" s="30">
        <v>2000</v>
      </c>
      <c r="K2955" s="31">
        <f t="shared" si="22"/>
        <v>1000</v>
      </c>
      <c r="L2955" s="31">
        <f t="shared" si="23"/>
        <v>300</v>
      </c>
      <c r="M2955" s="32">
        <v>0.3</v>
      </c>
      <c r="O2955" s="37"/>
      <c r="P2955" s="35"/>
      <c r="Q2955" s="33"/>
      <c r="R2955" s="34"/>
    </row>
    <row r="2956" spans="1:18" ht="15.75" customHeight="1" x14ac:dyDescent="0.3">
      <c r="A2956" s="22"/>
      <c r="B2956" s="27" t="s">
        <v>21</v>
      </c>
      <c r="C2956" s="27">
        <v>1185732</v>
      </c>
      <c r="D2956" s="28">
        <v>44538</v>
      </c>
      <c r="E2956" s="27" t="s">
        <v>40</v>
      </c>
      <c r="F2956" s="27" t="s">
        <v>111</v>
      </c>
      <c r="G2956" s="27" t="s">
        <v>112</v>
      </c>
      <c r="H2956" s="27" t="s">
        <v>28</v>
      </c>
      <c r="I2956" s="29">
        <v>0.6</v>
      </c>
      <c r="J2956" s="30">
        <v>2000</v>
      </c>
      <c r="K2956" s="31">
        <f t="shared" si="22"/>
        <v>1200</v>
      </c>
      <c r="L2956" s="31">
        <f t="shared" si="23"/>
        <v>420</v>
      </c>
      <c r="M2956" s="32">
        <v>0.35</v>
      </c>
      <c r="O2956" s="37"/>
      <c r="P2956" s="35"/>
      <c r="Q2956" s="33"/>
      <c r="R2956" s="34"/>
    </row>
    <row r="2957" spans="1:18" ht="15.75" customHeight="1" x14ac:dyDescent="0.3">
      <c r="A2957" s="22"/>
      <c r="B2957" s="27" t="s">
        <v>21</v>
      </c>
      <c r="C2957" s="27">
        <v>1185732</v>
      </c>
      <c r="D2957" s="28">
        <v>44538</v>
      </c>
      <c r="E2957" s="27" t="s">
        <v>40</v>
      </c>
      <c r="F2957" s="27" t="s">
        <v>111</v>
      </c>
      <c r="G2957" s="27" t="s">
        <v>112</v>
      </c>
      <c r="H2957" s="27" t="s">
        <v>29</v>
      </c>
      <c r="I2957" s="29">
        <v>0.64999999999999991</v>
      </c>
      <c r="J2957" s="30">
        <v>3000</v>
      </c>
      <c r="K2957" s="31">
        <f t="shared" si="22"/>
        <v>1949.9999999999998</v>
      </c>
      <c r="L2957" s="31">
        <f t="shared" si="23"/>
        <v>780</v>
      </c>
      <c r="M2957" s="32">
        <v>0.4</v>
      </c>
      <c r="O2957" s="37"/>
      <c r="P2957" s="35"/>
      <c r="Q2957" s="33"/>
      <c r="R2957" s="34"/>
    </row>
    <row r="2958" spans="1:18" ht="15.75" customHeight="1" x14ac:dyDescent="0.3">
      <c r="A2958" s="22" t="s">
        <v>46</v>
      </c>
      <c r="B2958" s="27" t="s">
        <v>21</v>
      </c>
      <c r="C2958" s="27">
        <v>1185732</v>
      </c>
      <c r="D2958" s="28">
        <v>44202</v>
      </c>
      <c r="E2958" s="27" t="s">
        <v>40</v>
      </c>
      <c r="F2958" s="27" t="s">
        <v>113</v>
      </c>
      <c r="G2958" s="27" t="s">
        <v>114</v>
      </c>
      <c r="H2958" s="27" t="s">
        <v>24</v>
      </c>
      <c r="I2958" s="29">
        <v>0.30000000000000004</v>
      </c>
      <c r="J2958" s="30">
        <v>4500</v>
      </c>
      <c r="K2958" s="31">
        <f t="shared" si="22"/>
        <v>1350.0000000000002</v>
      </c>
      <c r="L2958" s="31">
        <f t="shared" si="23"/>
        <v>405.00000000000006</v>
      </c>
      <c r="M2958" s="32">
        <v>0.3</v>
      </c>
      <c r="O2958" s="37"/>
      <c r="P2958" s="35"/>
      <c r="Q2958" s="33"/>
      <c r="R2958" s="34"/>
    </row>
    <row r="2959" spans="1:18" ht="15.75" customHeight="1" x14ac:dyDescent="0.3">
      <c r="A2959" s="22"/>
      <c r="B2959" s="27" t="s">
        <v>21</v>
      </c>
      <c r="C2959" s="27">
        <v>1185732</v>
      </c>
      <c r="D2959" s="28">
        <v>44202</v>
      </c>
      <c r="E2959" s="27" t="s">
        <v>40</v>
      </c>
      <c r="F2959" s="27" t="s">
        <v>113</v>
      </c>
      <c r="G2959" s="27" t="s">
        <v>114</v>
      </c>
      <c r="H2959" s="27" t="s">
        <v>25</v>
      </c>
      <c r="I2959" s="29">
        <v>0.30000000000000004</v>
      </c>
      <c r="J2959" s="30">
        <v>2500</v>
      </c>
      <c r="K2959" s="31">
        <f t="shared" si="22"/>
        <v>750.00000000000011</v>
      </c>
      <c r="L2959" s="31">
        <f t="shared" si="23"/>
        <v>262.5</v>
      </c>
      <c r="M2959" s="32">
        <v>0.35</v>
      </c>
      <c r="O2959" s="37"/>
      <c r="P2959" s="35"/>
      <c r="Q2959" s="33"/>
      <c r="R2959" s="34"/>
    </row>
    <row r="2960" spans="1:18" ht="15.75" customHeight="1" x14ac:dyDescent="0.3">
      <c r="A2960" s="22"/>
      <c r="B2960" s="27" t="s">
        <v>21</v>
      </c>
      <c r="C2960" s="27">
        <v>1185732</v>
      </c>
      <c r="D2960" s="28">
        <v>44202</v>
      </c>
      <c r="E2960" s="27" t="s">
        <v>40</v>
      </c>
      <c r="F2960" s="27" t="s">
        <v>113</v>
      </c>
      <c r="G2960" s="27" t="s">
        <v>114</v>
      </c>
      <c r="H2960" s="27" t="s">
        <v>26</v>
      </c>
      <c r="I2960" s="29">
        <v>0.20000000000000007</v>
      </c>
      <c r="J2960" s="30">
        <v>2500</v>
      </c>
      <c r="K2960" s="31">
        <f t="shared" si="22"/>
        <v>500.00000000000017</v>
      </c>
      <c r="L2960" s="31">
        <f t="shared" si="23"/>
        <v>150.00000000000006</v>
      </c>
      <c r="M2960" s="32">
        <v>0.3</v>
      </c>
      <c r="O2960" s="37"/>
      <c r="P2960" s="35"/>
      <c r="Q2960" s="33"/>
      <c r="R2960" s="34"/>
    </row>
    <row r="2961" spans="1:18" ht="15.75" customHeight="1" x14ac:dyDescent="0.3">
      <c r="A2961" s="22"/>
      <c r="B2961" s="27" t="s">
        <v>21</v>
      </c>
      <c r="C2961" s="27">
        <v>1185732</v>
      </c>
      <c r="D2961" s="28">
        <v>44202</v>
      </c>
      <c r="E2961" s="27" t="s">
        <v>40</v>
      </c>
      <c r="F2961" s="27" t="s">
        <v>113</v>
      </c>
      <c r="G2961" s="27" t="s">
        <v>114</v>
      </c>
      <c r="H2961" s="27" t="s">
        <v>27</v>
      </c>
      <c r="I2961" s="29">
        <v>0.25000000000000006</v>
      </c>
      <c r="J2961" s="30">
        <v>1000</v>
      </c>
      <c r="K2961" s="31">
        <f t="shared" si="22"/>
        <v>250.00000000000006</v>
      </c>
      <c r="L2961" s="31">
        <f t="shared" si="23"/>
        <v>75.000000000000014</v>
      </c>
      <c r="M2961" s="32">
        <v>0.3</v>
      </c>
      <c r="O2961" s="37"/>
      <c r="P2961" s="35"/>
      <c r="Q2961" s="33"/>
      <c r="R2961" s="34"/>
    </row>
    <row r="2962" spans="1:18" ht="15.75" customHeight="1" x14ac:dyDescent="0.3">
      <c r="A2962" s="22"/>
      <c r="B2962" s="27" t="s">
        <v>21</v>
      </c>
      <c r="C2962" s="27">
        <v>1185732</v>
      </c>
      <c r="D2962" s="28">
        <v>44202</v>
      </c>
      <c r="E2962" s="27" t="s">
        <v>40</v>
      </c>
      <c r="F2962" s="27" t="s">
        <v>113</v>
      </c>
      <c r="G2962" s="27" t="s">
        <v>114</v>
      </c>
      <c r="H2962" s="27" t="s">
        <v>28</v>
      </c>
      <c r="I2962" s="29">
        <v>0.39999999999999997</v>
      </c>
      <c r="J2962" s="30">
        <v>1500</v>
      </c>
      <c r="K2962" s="31">
        <f t="shared" si="22"/>
        <v>600</v>
      </c>
      <c r="L2962" s="31">
        <f t="shared" si="23"/>
        <v>300</v>
      </c>
      <c r="M2962" s="32">
        <v>0.5</v>
      </c>
      <c r="O2962" s="37"/>
      <c r="P2962" s="35"/>
      <c r="Q2962" s="33"/>
      <c r="R2962" s="34"/>
    </row>
    <row r="2963" spans="1:18" ht="15.75" customHeight="1" x14ac:dyDescent="0.3">
      <c r="A2963" s="22"/>
      <c r="B2963" s="27" t="s">
        <v>21</v>
      </c>
      <c r="C2963" s="27">
        <v>1185732</v>
      </c>
      <c r="D2963" s="28">
        <v>44202</v>
      </c>
      <c r="E2963" s="27" t="s">
        <v>40</v>
      </c>
      <c r="F2963" s="27" t="s">
        <v>113</v>
      </c>
      <c r="G2963" s="27" t="s">
        <v>114</v>
      </c>
      <c r="H2963" s="27" t="s">
        <v>29</v>
      </c>
      <c r="I2963" s="29">
        <v>0.30000000000000004</v>
      </c>
      <c r="J2963" s="30">
        <v>2500</v>
      </c>
      <c r="K2963" s="31">
        <f t="shared" si="22"/>
        <v>750.00000000000011</v>
      </c>
      <c r="L2963" s="31">
        <f t="shared" si="23"/>
        <v>300.00000000000006</v>
      </c>
      <c r="M2963" s="32">
        <v>0.4</v>
      </c>
      <c r="O2963" s="37"/>
      <c r="P2963" s="35"/>
      <c r="Q2963" s="33"/>
      <c r="R2963" s="34"/>
    </row>
    <row r="2964" spans="1:18" ht="15.75" customHeight="1" x14ac:dyDescent="0.3">
      <c r="A2964" s="22"/>
      <c r="B2964" s="27" t="s">
        <v>21</v>
      </c>
      <c r="C2964" s="27">
        <v>1185732</v>
      </c>
      <c r="D2964" s="28">
        <v>44233</v>
      </c>
      <c r="E2964" s="27" t="s">
        <v>40</v>
      </c>
      <c r="F2964" s="27" t="s">
        <v>113</v>
      </c>
      <c r="G2964" s="27" t="s">
        <v>114</v>
      </c>
      <c r="H2964" s="27" t="s">
        <v>24</v>
      </c>
      <c r="I2964" s="29">
        <v>0.30000000000000004</v>
      </c>
      <c r="J2964" s="30">
        <v>5000</v>
      </c>
      <c r="K2964" s="31">
        <f t="shared" si="22"/>
        <v>1500.0000000000002</v>
      </c>
      <c r="L2964" s="31">
        <f t="shared" si="23"/>
        <v>450.00000000000006</v>
      </c>
      <c r="M2964" s="32">
        <v>0.3</v>
      </c>
      <c r="O2964" s="37"/>
      <c r="P2964" s="35"/>
      <c r="Q2964" s="33"/>
      <c r="R2964" s="34"/>
    </row>
    <row r="2965" spans="1:18" ht="15.75" customHeight="1" x14ac:dyDescent="0.3">
      <c r="A2965" s="22"/>
      <c r="B2965" s="27" t="s">
        <v>21</v>
      </c>
      <c r="C2965" s="27">
        <v>1185732</v>
      </c>
      <c r="D2965" s="28">
        <v>44233</v>
      </c>
      <c r="E2965" s="27" t="s">
        <v>40</v>
      </c>
      <c r="F2965" s="27" t="s">
        <v>113</v>
      </c>
      <c r="G2965" s="27" t="s">
        <v>114</v>
      </c>
      <c r="H2965" s="27" t="s">
        <v>25</v>
      </c>
      <c r="I2965" s="29">
        <v>0.30000000000000004</v>
      </c>
      <c r="J2965" s="30">
        <v>1500</v>
      </c>
      <c r="K2965" s="31">
        <f t="shared" si="22"/>
        <v>450.00000000000006</v>
      </c>
      <c r="L2965" s="31">
        <f t="shared" si="23"/>
        <v>157.5</v>
      </c>
      <c r="M2965" s="32">
        <v>0.35</v>
      </c>
      <c r="O2965" s="37"/>
      <c r="P2965" s="35"/>
      <c r="Q2965" s="33"/>
      <c r="R2965" s="34"/>
    </row>
    <row r="2966" spans="1:18" ht="15.75" customHeight="1" x14ac:dyDescent="0.3">
      <c r="A2966" s="22"/>
      <c r="B2966" s="27" t="s">
        <v>21</v>
      </c>
      <c r="C2966" s="27">
        <v>1185732</v>
      </c>
      <c r="D2966" s="28">
        <v>44233</v>
      </c>
      <c r="E2966" s="27" t="s">
        <v>40</v>
      </c>
      <c r="F2966" s="27" t="s">
        <v>113</v>
      </c>
      <c r="G2966" s="27" t="s">
        <v>114</v>
      </c>
      <c r="H2966" s="27" t="s">
        <v>26</v>
      </c>
      <c r="I2966" s="29">
        <v>0.20000000000000007</v>
      </c>
      <c r="J2966" s="30">
        <v>2000</v>
      </c>
      <c r="K2966" s="31">
        <f t="shared" si="22"/>
        <v>400.00000000000011</v>
      </c>
      <c r="L2966" s="31">
        <f t="shared" si="23"/>
        <v>120.00000000000003</v>
      </c>
      <c r="M2966" s="32">
        <v>0.3</v>
      </c>
      <c r="O2966" s="37"/>
      <c r="P2966" s="35"/>
      <c r="Q2966" s="33"/>
      <c r="R2966" s="34"/>
    </row>
    <row r="2967" spans="1:18" ht="15.75" customHeight="1" x14ac:dyDescent="0.3">
      <c r="A2967" s="22"/>
      <c r="B2967" s="27" t="s">
        <v>21</v>
      </c>
      <c r="C2967" s="27">
        <v>1185732</v>
      </c>
      <c r="D2967" s="28">
        <v>44233</v>
      </c>
      <c r="E2967" s="27" t="s">
        <v>40</v>
      </c>
      <c r="F2967" s="27" t="s">
        <v>113</v>
      </c>
      <c r="G2967" s="27" t="s">
        <v>114</v>
      </c>
      <c r="H2967" s="27" t="s">
        <v>27</v>
      </c>
      <c r="I2967" s="29">
        <v>0.25000000000000006</v>
      </c>
      <c r="J2967" s="30">
        <v>750</v>
      </c>
      <c r="K2967" s="31">
        <f t="shared" si="22"/>
        <v>187.50000000000003</v>
      </c>
      <c r="L2967" s="31">
        <f t="shared" si="23"/>
        <v>56.250000000000007</v>
      </c>
      <c r="M2967" s="32">
        <v>0.3</v>
      </c>
      <c r="O2967" s="37"/>
      <c r="P2967" s="35"/>
      <c r="Q2967" s="33"/>
      <c r="R2967" s="34"/>
    </row>
    <row r="2968" spans="1:18" ht="15.75" customHeight="1" x14ac:dyDescent="0.3">
      <c r="A2968" s="22"/>
      <c r="B2968" s="27" t="s">
        <v>21</v>
      </c>
      <c r="C2968" s="27">
        <v>1185732</v>
      </c>
      <c r="D2968" s="28">
        <v>44233</v>
      </c>
      <c r="E2968" s="27" t="s">
        <v>40</v>
      </c>
      <c r="F2968" s="27" t="s">
        <v>113</v>
      </c>
      <c r="G2968" s="27" t="s">
        <v>114</v>
      </c>
      <c r="H2968" s="27" t="s">
        <v>28</v>
      </c>
      <c r="I2968" s="29">
        <v>0.39999999999999997</v>
      </c>
      <c r="J2968" s="30">
        <v>1500</v>
      </c>
      <c r="K2968" s="31">
        <f t="shared" si="22"/>
        <v>600</v>
      </c>
      <c r="L2968" s="31">
        <f t="shared" si="23"/>
        <v>300</v>
      </c>
      <c r="M2968" s="32">
        <v>0.5</v>
      </c>
      <c r="O2968" s="37"/>
      <c r="P2968" s="35"/>
      <c r="Q2968" s="33"/>
      <c r="R2968" s="34"/>
    </row>
    <row r="2969" spans="1:18" ht="15.75" customHeight="1" x14ac:dyDescent="0.3">
      <c r="A2969" s="22"/>
      <c r="B2969" s="27" t="s">
        <v>21</v>
      </c>
      <c r="C2969" s="27">
        <v>1185732</v>
      </c>
      <c r="D2969" s="28">
        <v>44233</v>
      </c>
      <c r="E2969" s="27" t="s">
        <v>40</v>
      </c>
      <c r="F2969" s="27" t="s">
        <v>113</v>
      </c>
      <c r="G2969" s="27" t="s">
        <v>114</v>
      </c>
      <c r="H2969" s="27" t="s">
        <v>29</v>
      </c>
      <c r="I2969" s="29">
        <v>0.14999999999999997</v>
      </c>
      <c r="J2969" s="30">
        <v>2500</v>
      </c>
      <c r="K2969" s="31">
        <f t="shared" si="22"/>
        <v>374.99999999999994</v>
      </c>
      <c r="L2969" s="31">
        <f t="shared" si="23"/>
        <v>149.99999999999997</v>
      </c>
      <c r="M2969" s="32">
        <v>0.4</v>
      </c>
      <c r="O2969" s="37"/>
      <c r="P2969" s="35"/>
      <c r="Q2969" s="33"/>
      <c r="R2969" s="34"/>
    </row>
    <row r="2970" spans="1:18" ht="15.75" customHeight="1" x14ac:dyDescent="0.3">
      <c r="A2970" s="22"/>
      <c r="B2970" s="27" t="s">
        <v>21</v>
      </c>
      <c r="C2970" s="27">
        <v>1185732</v>
      </c>
      <c r="D2970" s="28">
        <v>44260</v>
      </c>
      <c r="E2970" s="27" t="s">
        <v>40</v>
      </c>
      <c r="F2970" s="27" t="s">
        <v>113</v>
      </c>
      <c r="G2970" s="27" t="s">
        <v>114</v>
      </c>
      <c r="H2970" s="27" t="s">
        <v>24</v>
      </c>
      <c r="I2970" s="29">
        <v>0.20000000000000004</v>
      </c>
      <c r="J2970" s="30">
        <v>4700</v>
      </c>
      <c r="K2970" s="31">
        <f t="shared" si="22"/>
        <v>940.00000000000023</v>
      </c>
      <c r="L2970" s="31">
        <f t="shared" si="23"/>
        <v>282.00000000000006</v>
      </c>
      <c r="M2970" s="32">
        <v>0.3</v>
      </c>
      <c r="O2970" s="37"/>
      <c r="P2970" s="35"/>
      <c r="Q2970" s="33"/>
      <c r="R2970" s="34"/>
    </row>
    <row r="2971" spans="1:18" ht="15.75" customHeight="1" x14ac:dyDescent="0.3">
      <c r="A2971" s="22"/>
      <c r="B2971" s="27" t="s">
        <v>21</v>
      </c>
      <c r="C2971" s="27">
        <v>1185732</v>
      </c>
      <c r="D2971" s="28">
        <v>44260</v>
      </c>
      <c r="E2971" s="27" t="s">
        <v>40</v>
      </c>
      <c r="F2971" s="27" t="s">
        <v>113</v>
      </c>
      <c r="G2971" s="27" t="s">
        <v>114</v>
      </c>
      <c r="H2971" s="27" t="s">
        <v>25</v>
      </c>
      <c r="I2971" s="29">
        <v>0.20000000000000004</v>
      </c>
      <c r="J2971" s="30">
        <v>1750</v>
      </c>
      <c r="K2971" s="31">
        <f t="shared" si="22"/>
        <v>350.00000000000006</v>
      </c>
      <c r="L2971" s="31">
        <f t="shared" si="23"/>
        <v>122.50000000000001</v>
      </c>
      <c r="M2971" s="32">
        <v>0.35</v>
      </c>
      <c r="O2971" s="37"/>
      <c r="P2971" s="35"/>
      <c r="Q2971" s="33"/>
      <c r="R2971" s="34"/>
    </row>
    <row r="2972" spans="1:18" ht="15.75" customHeight="1" x14ac:dyDescent="0.3">
      <c r="A2972" s="22"/>
      <c r="B2972" s="27" t="s">
        <v>21</v>
      </c>
      <c r="C2972" s="27">
        <v>1185732</v>
      </c>
      <c r="D2972" s="28">
        <v>44260</v>
      </c>
      <c r="E2972" s="27" t="s">
        <v>40</v>
      </c>
      <c r="F2972" s="27" t="s">
        <v>113</v>
      </c>
      <c r="G2972" s="27" t="s">
        <v>114</v>
      </c>
      <c r="H2972" s="27" t="s">
        <v>26</v>
      </c>
      <c r="I2972" s="29">
        <v>0.10000000000000003</v>
      </c>
      <c r="J2972" s="30">
        <v>2250</v>
      </c>
      <c r="K2972" s="31">
        <f t="shared" si="22"/>
        <v>225.00000000000009</v>
      </c>
      <c r="L2972" s="31">
        <f t="shared" si="23"/>
        <v>67.500000000000028</v>
      </c>
      <c r="M2972" s="32">
        <v>0.3</v>
      </c>
      <c r="O2972" s="37"/>
      <c r="P2972" s="35"/>
      <c r="Q2972" s="33"/>
      <c r="R2972" s="34"/>
    </row>
    <row r="2973" spans="1:18" ht="15.75" customHeight="1" x14ac:dyDescent="0.3">
      <c r="A2973" s="22"/>
      <c r="B2973" s="27" t="s">
        <v>21</v>
      </c>
      <c r="C2973" s="27">
        <v>1185732</v>
      </c>
      <c r="D2973" s="28">
        <v>44260</v>
      </c>
      <c r="E2973" s="27" t="s">
        <v>40</v>
      </c>
      <c r="F2973" s="27" t="s">
        <v>113</v>
      </c>
      <c r="G2973" s="27" t="s">
        <v>114</v>
      </c>
      <c r="H2973" s="27" t="s">
        <v>27</v>
      </c>
      <c r="I2973" s="29">
        <v>0.14999999999999997</v>
      </c>
      <c r="J2973" s="30">
        <v>1000</v>
      </c>
      <c r="K2973" s="31">
        <f t="shared" si="22"/>
        <v>149.99999999999997</v>
      </c>
      <c r="L2973" s="31">
        <f t="shared" si="23"/>
        <v>44.999999999999993</v>
      </c>
      <c r="M2973" s="32">
        <v>0.3</v>
      </c>
      <c r="O2973" s="37"/>
      <c r="P2973" s="35"/>
      <c r="Q2973" s="33"/>
      <c r="R2973" s="34"/>
    </row>
    <row r="2974" spans="1:18" ht="15.75" customHeight="1" x14ac:dyDescent="0.3">
      <c r="A2974" s="22"/>
      <c r="B2974" s="27" t="s">
        <v>21</v>
      </c>
      <c r="C2974" s="27">
        <v>1185732</v>
      </c>
      <c r="D2974" s="28">
        <v>44260</v>
      </c>
      <c r="E2974" s="27" t="s">
        <v>40</v>
      </c>
      <c r="F2974" s="27" t="s">
        <v>113</v>
      </c>
      <c r="G2974" s="27" t="s">
        <v>114</v>
      </c>
      <c r="H2974" s="27" t="s">
        <v>28</v>
      </c>
      <c r="I2974" s="29">
        <v>0.30000000000000004</v>
      </c>
      <c r="J2974" s="30">
        <v>1500</v>
      </c>
      <c r="K2974" s="31">
        <f t="shared" si="22"/>
        <v>450.00000000000006</v>
      </c>
      <c r="L2974" s="31">
        <f t="shared" si="23"/>
        <v>225.00000000000003</v>
      </c>
      <c r="M2974" s="32">
        <v>0.5</v>
      </c>
      <c r="O2974" s="37"/>
      <c r="P2974" s="35"/>
      <c r="Q2974" s="33"/>
      <c r="R2974" s="34"/>
    </row>
    <row r="2975" spans="1:18" ht="15.75" customHeight="1" x14ac:dyDescent="0.3">
      <c r="A2975" s="22"/>
      <c r="B2975" s="27" t="s">
        <v>21</v>
      </c>
      <c r="C2975" s="27">
        <v>1185732</v>
      </c>
      <c r="D2975" s="28">
        <v>44260</v>
      </c>
      <c r="E2975" s="27" t="s">
        <v>40</v>
      </c>
      <c r="F2975" s="27" t="s">
        <v>113</v>
      </c>
      <c r="G2975" s="27" t="s">
        <v>114</v>
      </c>
      <c r="H2975" s="27" t="s">
        <v>29</v>
      </c>
      <c r="I2975" s="29">
        <v>0.20000000000000004</v>
      </c>
      <c r="J2975" s="30">
        <v>2500</v>
      </c>
      <c r="K2975" s="31">
        <f t="shared" si="22"/>
        <v>500.00000000000011</v>
      </c>
      <c r="L2975" s="31">
        <f t="shared" si="23"/>
        <v>200.00000000000006</v>
      </c>
      <c r="M2975" s="32">
        <v>0.4</v>
      </c>
      <c r="O2975" s="37"/>
      <c r="P2975" s="35"/>
      <c r="Q2975" s="33"/>
      <c r="R2975" s="34"/>
    </row>
    <row r="2976" spans="1:18" ht="15.75" customHeight="1" x14ac:dyDescent="0.3">
      <c r="A2976" s="22"/>
      <c r="B2976" s="27" t="s">
        <v>21</v>
      </c>
      <c r="C2976" s="27">
        <v>1185732</v>
      </c>
      <c r="D2976" s="28">
        <v>44292</v>
      </c>
      <c r="E2976" s="27" t="s">
        <v>40</v>
      </c>
      <c r="F2976" s="27" t="s">
        <v>113</v>
      </c>
      <c r="G2976" s="27" t="s">
        <v>114</v>
      </c>
      <c r="H2976" s="27" t="s">
        <v>24</v>
      </c>
      <c r="I2976" s="29">
        <v>0.20000000000000004</v>
      </c>
      <c r="J2976" s="30">
        <v>4750</v>
      </c>
      <c r="K2976" s="31">
        <f t="shared" si="22"/>
        <v>950.00000000000023</v>
      </c>
      <c r="L2976" s="31">
        <f t="shared" si="23"/>
        <v>285.00000000000006</v>
      </c>
      <c r="M2976" s="32">
        <v>0.3</v>
      </c>
      <c r="O2976" s="37"/>
      <c r="P2976" s="35"/>
      <c r="Q2976" s="33"/>
      <c r="R2976" s="34"/>
    </row>
    <row r="2977" spans="1:18" ht="15.75" customHeight="1" x14ac:dyDescent="0.3">
      <c r="A2977" s="22"/>
      <c r="B2977" s="27" t="s">
        <v>21</v>
      </c>
      <c r="C2977" s="27">
        <v>1185732</v>
      </c>
      <c r="D2977" s="28">
        <v>44292</v>
      </c>
      <c r="E2977" s="27" t="s">
        <v>40</v>
      </c>
      <c r="F2977" s="27" t="s">
        <v>113</v>
      </c>
      <c r="G2977" s="27" t="s">
        <v>114</v>
      </c>
      <c r="H2977" s="27" t="s">
        <v>25</v>
      </c>
      <c r="I2977" s="29">
        <v>0.20000000000000004</v>
      </c>
      <c r="J2977" s="30">
        <v>1750</v>
      </c>
      <c r="K2977" s="31">
        <f t="shared" si="22"/>
        <v>350.00000000000006</v>
      </c>
      <c r="L2977" s="31">
        <f t="shared" si="23"/>
        <v>122.50000000000001</v>
      </c>
      <c r="M2977" s="32">
        <v>0.35</v>
      </c>
      <c r="O2977" s="37"/>
      <c r="P2977" s="35"/>
      <c r="Q2977" s="33"/>
      <c r="R2977" s="34"/>
    </row>
    <row r="2978" spans="1:18" ht="15.75" customHeight="1" x14ac:dyDescent="0.3">
      <c r="A2978" s="22"/>
      <c r="B2978" s="27" t="s">
        <v>21</v>
      </c>
      <c r="C2978" s="27">
        <v>1185732</v>
      </c>
      <c r="D2978" s="28">
        <v>44292</v>
      </c>
      <c r="E2978" s="27" t="s">
        <v>40</v>
      </c>
      <c r="F2978" s="27" t="s">
        <v>113</v>
      </c>
      <c r="G2978" s="27" t="s">
        <v>114</v>
      </c>
      <c r="H2978" s="27" t="s">
        <v>26</v>
      </c>
      <c r="I2978" s="29">
        <v>0.10000000000000003</v>
      </c>
      <c r="J2978" s="30">
        <v>1750</v>
      </c>
      <c r="K2978" s="31">
        <f t="shared" si="22"/>
        <v>175.00000000000006</v>
      </c>
      <c r="L2978" s="31">
        <f t="shared" si="23"/>
        <v>52.500000000000014</v>
      </c>
      <c r="M2978" s="32">
        <v>0.3</v>
      </c>
      <c r="O2978" s="37"/>
      <c r="P2978" s="35"/>
      <c r="Q2978" s="33"/>
      <c r="R2978" s="34"/>
    </row>
    <row r="2979" spans="1:18" ht="15.75" customHeight="1" x14ac:dyDescent="0.3">
      <c r="A2979" s="22"/>
      <c r="B2979" s="27" t="s">
        <v>21</v>
      </c>
      <c r="C2979" s="27">
        <v>1185732</v>
      </c>
      <c r="D2979" s="28">
        <v>44292</v>
      </c>
      <c r="E2979" s="27" t="s">
        <v>40</v>
      </c>
      <c r="F2979" s="27" t="s">
        <v>113</v>
      </c>
      <c r="G2979" s="27" t="s">
        <v>114</v>
      </c>
      <c r="H2979" s="27" t="s">
        <v>27</v>
      </c>
      <c r="I2979" s="29">
        <v>0.14999999999999997</v>
      </c>
      <c r="J2979" s="30">
        <v>1000</v>
      </c>
      <c r="K2979" s="31">
        <f t="shared" si="22"/>
        <v>149.99999999999997</v>
      </c>
      <c r="L2979" s="31">
        <f t="shared" si="23"/>
        <v>44.999999999999993</v>
      </c>
      <c r="M2979" s="32">
        <v>0.3</v>
      </c>
      <c r="O2979" s="37"/>
      <c r="P2979" s="35"/>
      <c r="Q2979" s="33"/>
      <c r="R2979" s="34"/>
    </row>
    <row r="2980" spans="1:18" ht="15.75" customHeight="1" x14ac:dyDescent="0.3">
      <c r="A2980" s="22"/>
      <c r="B2980" s="27" t="s">
        <v>21</v>
      </c>
      <c r="C2980" s="27">
        <v>1185732</v>
      </c>
      <c r="D2980" s="28">
        <v>44292</v>
      </c>
      <c r="E2980" s="27" t="s">
        <v>40</v>
      </c>
      <c r="F2980" s="27" t="s">
        <v>113</v>
      </c>
      <c r="G2980" s="27" t="s">
        <v>114</v>
      </c>
      <c r="H2980" s="27" t="s">
        <v>28</v>
      </c>
      <c r="I2980" s="29">
        <v>0.6</v>
      </c>
      <c r="J2980" s="30">
        <v>1250</v>
      </c>
      <c r="K2980" s="31">
        <f t="shared" si="22"/>
        <v>750</v>
      </c>
      <c r="L2980" s="31">
        <f t="shared" si="23"/>
        <v>375</v>
      </c>
      <c r="M2980" s="32">
        <v>0.5</v>
      </c>
      <c r="O2980" s="37"/>
      <c r="P2980" s="35"/>
      <c r="Q2980" s="33"/>
      <c r="R2980" s="34"/>
    </row>
    <row r="2981" spans="1:18" ht="15.75" customHeight="1" x14ac:dyDescent="0.3">
      <c r="A2981" s="22"/>
      <c r="B2981" s="27" t="s">
        <v>21</v>
      </c>
      <c r="C2981" s="27">
        <v>1185732</v>
      </c>
      <c r="D2981" s="28">
        <v>44292</v>
      </c>
      <c r="E2981" s="27" t="s">
        <v>40</v>
      </c>
      <c r="F2981" s="27" t="s">
        <v>113</v>
      </c>
      <c r="G2981" s="27" t="s">
        <v>114</v>
      </c>
      <c r="H2981" s="27" t="s">
        <v>29</v>
      </c>
      <c r="I2981" s="29">
        <v>0.5</v>
      </c>
      <c r="J2981" s="30">
        <v>2500</v>
      </c>
      <c r="K2981" s="31">
        <f t="shared" si="22"/>
        <v>1250</v>
      </c>
      <c r="L2981" s="31">
        <f t="shared" si="23"/>
        <v>500</v>
      </c>
      <c r="M2981" s="32">
        <v>0.4</v>
      </c>
      <c r="O2981" s="37"/>
      <c r="P2981" s="35"/>
      <c r="Q2981" s="33"/>
      <c r="R2981" s="34"/>
    </row>
    <row r="2982" spans="1:18" ht="15.75" customHeight="1" x14ac:dyDescent="0.3">
      <c r="A2982" s="22"/>
      <c r="B2982" s="27" t="s">
        <v>21</v>
      </c>
      <c r="C2982" s="27">
        <v>1185732</v>
      </c>
      <c r="D2982" s="28">
        <v>44323</v>
      </c>
      <c r="E2982" s="27" t="s">
        <v>40</v>
      </c>
      <c r="F2982" s="27" t="s">
        <v>113</v>
      </c>
      <c r="G2982" s="27" t="s">
        <v>114</v>
      </c>
      <c r="H2982" s="27" t="s">
        <v>24</v>
      </c>
      <c r="I2982" s="29">
        <v>0.6</v>
      </c>
      <c r="J2982" s="30">
        <v>5200</v>
      </c>
      <c r="K2982" s="31">
        <f t="shared" si="22"/>
        <v>3120</v>
      </c>
      <c r="L2982" s="31">
        <f t="shared" si="23"/>
        <v>936</v>
      </c>
      <c r="M2982" s="32">
        <v>0.3</v>
      </c>
      <c r="O2982" s="37"/>
      <c r="P2982" s="35"/>
      <c r="Q2982" s="33"/>
      <c r="R2982" s="34"/>
    </row>
    <row r="2983" spans="1:18" ht="15.75" customHeight="1" x14ac:dyDescent="0.3">
      <c r="A2983" s="22"/>
      <c r="B2983" s="27" t="s">
        <v>21</v>
      </c>
      <c r="C2983" s="27">
        <v>1185732</v>
      </c>
      <c r="D2983" s="28">
        <v>44323</v>
      </c>
      <c r="E2983" s="27" t="s">
        <v>40</v>
      </c>
      <c r="F2983" s="27" t="s">
        <v>113</v>
      </c>
      <c r="G2983" s="27" t="s">
        <v>114</v>
      </c>
      <c r="H2983" s="27" t="s">
        <v>25</v>
      </c>
      <c r="I2983" s="29">
        <v>0.4</v>
      </c>
      <c r="J2983" s="30">
        <v>2250</v>
      </c>
      <c r="K2983" s="31">
        <f t="shared" si="22"/>
        <v>900</v>
      </c>
      <c r="L2983" s="31">
        <f t="shared" si="23"/>
        <v>315</v>
      </c>
      <c r="M2983" s="32">
        <v>0.35</v>
      </c>
      <c r="O2983" s="37"/>
      <c r="P2983" s="35"/>
      <c r="Q2983" s="33"/>
      <c r="R2983" s="34"/>
    </row>
    <row r="2984" spans="1:18" ht="15.75" customHeight="1" x14ac:dyDescent="0.3">
      <c r="A2984" s="22"/>
      <c r="B2984" s="27" t="s">
        <v>21</v>
      </c>
      <c r="C2984" s="27">
        <v>1185732</v>
      </c>
      <c r="D2984" s="28">
        <v>44323</v>
      </c>
      <c r="E2984" s="27" t="s">
        <v>40</v>
      </c>
      <c r="F2984" s="27" t="s">
        <v>113</v>
      </c>
      <c r="G2984" s="27" t="s">
        <v>114</v>
      </c>
      <c r="H2984" s="27" t="s">
        <v>26</v>
      </c>
      <c r="I2984" s="29">
        <v>0.35000000000000003</v>
      </c>
      <c r="J2984" s="30">
        <v>2000</v>
      </c>
      <c r="K2984" s="31">
        <f t="shared" si="22"/>
        <v>700.00000000000011</v>
      </c>
      <c r="L2984" s="31">
        <f t="shared" si="23"/>
        <v>210.00000000000003</v>
      </c>
      <c r="M2984" s="32">
        <v>0.3</v>
      </c>
      <c r="O2984" s="37"/>
      <c r="P2984" s="35"/>
      <c r="Q2984" s="33"/>
      <c r="R2984" s="34"/>
    </row>
    <row r="2985" spans="1:18" ht="15.75" customHeight="1" x14ac:dyDescent="0.3">
      <c r="A2985" s="22"/>
      <c r="B2985" s="27" t="s">
        <v>21</v>
      </c>
      <c r="C2985" s="27">
        <v>1185732</v>
      </c>
      <c r="D2985" s="28">
        <v>44323</v>
      </c>
      <c r="E2985" s="27" t="s">
        <v>40</v>
      </c>
      <c r="F2985" s="27" t="s">
        <v>113</v>
      </c>
      <c r="G2985" s="27" t="s">
        <v>114</v>
      </c>
      <c r="H2985" s="27" t="s">
        <v>27</v>
      </c>
      <c r="I2985" s="29">
        <v>0.35000000000000003</v>
      </c>
      <c r="J2985" s="30">
        <v>1250</v>
      </c>
      <c r="K2985" s="31">
        <f t="shared" si="22"/>
        <v>437.50000000000006</v>
      </c>
      <c r="L2985" s="31">
        <f t="shared" si="23"/>
        <v>131.25</v>
      </c>
      <c r="M2985" s="32">
        <v>0.3</v>
      </c>
      <c r="O2985" s="37"/>
      <c r="P2985" s="35"/>
      <c r="Q2985" s="33"/>
      <c r="R2985" s="34"/>
    </row>
    <row r="2986" spans="1:18" ht="15.75" customHeight="1" x14ac:dyDescent="0.3">
      <c r="A2986" s="22"/>
      <c r="B2986" s="27" t="s">
        <v>21</v>
      </c>
      <c r="C2986" s="27">
        <v>1185732</v>
      </c>
      <c r="D2986" s="28">
        <v>44323</v>
      </c>
      <c r="E2986" s="27" t="s">
        <v>40</v>
      </c>
      <c r="F2986" s="27" t="s">
        <v>113</v>
      </c>
      <c r="G2986" s="27" t="s">
        <v>114</v>
      </c>
      <c r="H2986" s="27" t="s">
        <v>28</v>
      </c>
      <c r="I2986" s="29">
        <v>0.44999999999999996</v>
      </c>
      <c r="J2986" s="30">
        <v>1500</v>
      </c>
      <c r="K2986" s="31">
        <f t="shared" si="22"/>
        <v>674.99999999999989</v>
      </c>
      <c r="L2986" s="31">
        <f t="shared" si="23"/>
        <v>337.49999999999994</v>
      </c>
      <c r="M2986" s="32">
        <v>0.5</v>
      </c>
      <c r="O2986" s="37"/>
      <c r="P2986" s="35"/>
      <c r="Q2986" s="33"/>
      <c r="R2986" s="34"/>
    </row>
    <row r="2987" spans="1:18" ht="15.75" customHeight="1" x14ac:dyDescent="0.3">
      <c r="A2987" s="22"/>
      <c r="B2987" s="27" t="s">
        <v>21</v>
      </c>
      <c r="C2987" s="27">
        <v>1185732</v>
      </c>
      <c r="D2987" s="28">
        <v>44323</v>
      </c>
      <c r="E2987" s="27" t="s">
        <v>40</v>
      </c>
      <c r="F2987" s="27" t="s">
        <v>113</v>
      </c>
      <c r="G2987" s="27" t="s">
        <v>114</v>
      </c>
      <c r="H2987" s="27" t="s">
        <v>29</v>
      </c>
      <c r="I2987" s="29">
        <v>0.49999999999999994</v>
      </c>
      <c r="J2987" s="30">
        <v>2750</v>
      </c>
      <c r="K2987" s="31">
        <f t="shared" si="22"/>
        <v>1374.9999999999998</v>
      </c>
      <c r="L2987" s="31">
        <f t="shared" si="23"/>
        <v>549.99999999999989</v>
      </c>
      <c r="M2987" s="32">
        <v>0.4</v>
      </c>
      <c r="O2987" s="37"/>
      <c r="P2987" s="35"/>
      <c r="Q2987" s="33"/>
      <c r="R2987" s="34"/>
    </row>
    <row r="2988" spans="1:18" ht="15.75" customHeight="1" x14ac:dyDescent="0.3">
      <c r="A2988" s="22"/>
      <c r="B2988" s="27" t="s">
        <v>21</v>
      </c>
      <c r="C2988" s="27">
        <v>1185732</v>
      </c>
      <c r="D2988" s="28">
        <v>44353</v>
      </c>
      <c r="E2988" s="27" t="s">
        <v>40</v>
      </c>
      <c r="F2988" s="27" t="s">
        <v>113</v>
      </c>
      <c r="G2988" s="27" t="s">
        <v>114</v>
      </c>
      <c r="H2988" s="27" t="s">
        <v>24</v>
      </c>
      <c r="I2988" s="29">
        <v>0.35000000000000003</v>
      </c>
      <c r="J2988" s="30">
        <v>5250</v>
      </c>
      <c r="K2988" s="31">
        <f t="shared" si="22"/>
        <v>1837.5000000000002</v>
      </c>
      <c r="L2988" s="31">
        <f t="shared" si="23"/>
        <v>551.25</v>
      </c>
      <c r="M2988" s="32">
        <v>0.3</v>
      </c>
      <c r="O2988" s="37"/>
      <c r="P2988" s="35"/>
      <c r="Q2988" s="33"/>
      <c r="R2988" s="34"/>
    </row>
    <row r="2989" spans="1:18" ht="15.75" customHeight="1" x14ac:dyDescent="0.3">
      <c r="A2989" s="22"/>
      <c r="B2989" s="27" t="s">
        <v>21</v>
      </c>
      <c r="C2989" s="27">
        <v>1185732</v>
      </c>
      <c r="D2989" s="28">
        <v>44353</v>
      </c>
      <c r="E2989" s="27" t="s">
        <v>40</v>
      </c>
      <c r="F2989" s="27" t="s">
        <v>113</v>
      </c>
      <c r="G2989" s="27" t="s">
        <v>114</v>
      </c>
      <c r="H2989" s="27" t="s">
        <v>25</v>
      </c>
      <c r="I2989" s="29">
        <v>0.3000000000000001</v>
      </c>
      <c r="J2989" s="30">
        <v>2750</v>
      </c>
      <c r="K2989" s="31">
        <f t="shared" si="22"/>
        <v>825.00000000000023</v>
      </c>
      <c r="L2989" s="31">
        <f t="shared" si="23"/>
        <v>288.75000000000006</v>
      </c>
      <c r="M2989" s="32">
        <v>0.35</v>
      </c>
      <c r="O2989" s="37"/>
      <c r="P2989" s="35"/>
      <c r="Q2989" s="33"/>
      <c r="R2989" s="34"/>
    </row>
    <row r="2990" spans="1:18" ht="15.75" customHeight="1" x14ac:dyDescent="0.3">
      <c r="A2990" s="22"/>
      <c r="B2990" s="27" t="s">
        <v>21</v>
      </c>
      <c r="C2990" s="27">
        <v>1185732</v>
      </c>
      <c r="D2990" s="28">
        <v>44353</v>
      </c>
      <c r="E2990" s="27" t="s">
        <v>40</v>
      </c>
      <c r="F2990" s="27" t="s">
        <v>113</v>
      </c>
      <c r="G2990" s="27" t="s">
        <v>114</v>
      </c>
      <c r="H2990" s="27" t="s">
        <v>26</v>
      </c>
      <c r="I2990" s="29">
        <v>0.25000000000000006</v>
      </c>
      <c r="J2990" s="30">
        <v>2000</v>
      </c>
      <c r="K2990" s="31">
        <f t="shared" si="22"/>
        <v>500.00000000000011</v>
      </c>
      <c r="L2990" s="31">
        <f t="shared" si="23"/>
        <v>150.00000000000003</v>
      </c>
      <c r="M2990" s="32">
        <v>0.3</v>
      </c>
      <c r="O2990" s="37"/>
      <c r="P2990" s="35"/>
      <c r="Q2990" s="33"/>
      <c r="R2990" s="34"/>
    </row>
    <row r="2991" spans="1:18" ht="15.75" customHeight="1" x14ac:dyDescent="0.3">
      <c r="A2991" s="22"/>
      <c r="B2991" s="27" t="s">
        <v>21</v>
      </c>
      <c r="C2991" s="27">
        <v>1185732</v>
      </c>
      <c r="D2991" s="28">
        <v>44353</v>
      </c>
      <c r="E2991" s="27" t="s">
        <v>40</v>
      </c>
      <c r="F2991" s="27" t="s">
        <v>113</v>
      </c>
      <c r="G2991" s="27" t="s">
        <v>114</v>
      </c>
      <c r="H2991" s="27" t="s">
        <v>27</v>
      </c>
      <c r="I2991" s="29">
        <v>0.25000000000000006</v>
      </c>
      <c r="J2991" s="30">
        <v>1750</v>
      </c>
      <c r="K2991" s="31">
        <f t="shared" si="22"/>
        <v>437.50000000000011</v>
      </c>
      <c r="L2991" s="31">
        <f t="shared" si="23"/>
        <v>131.25000000000003</v>
      </c>
      <c r="M2991" s="32">
        <v>0.3</v>
      </c>
      <c r="O2991" s="37"/>
      <c r="P2991" s="35"/>
      <c r="Q2991" s="33"/>
      <c r="R2991" s="34"/>
    </row>
    <row r="2992" spans="1:18" ht="15.75" customHeight="1" x14ac:dyDescent="0.3">
      <c r="A2992" s="22"/>
      <c r="B2992" s="27" t="s">
        <v>21</v>
      </c>
      <c r="C2992" s="27">
        <v>1185732</v>
      </c>
      <c r="D2992" s="28">
        <v>44353</v>
      </c>
      <c r="E2992" s="27" t="s">
        <v>40</v>
      </c>
      <c r="F2992" s="27" t="s">
        <v>113</v>
      </c>
      <c r="G2992" s="27" t="s">
        <v>114</v>
      </c>
      <c r="H2992" s="27" t="s">
        <v>28</v>
      </c>
      <c r="I2992" s="29">
        <v>0.35000000000000003</v>
      </c>
      <c r="J2992" s="30">
        <v>1750</v>
      </c>
      <c r="K2992" s="31">
        <f t="shared" si="22"/>
        <v>612.50000000000011</v>
      </c>
      <c r="L2992" s="31">
        <f t="shared" si="23"/>
        <v>306.25000000000006</v>
      </c>
      <c r="M2992" s="32">
        <v>0.5</v>
      </c>
      <c r="O2992" s="37"/>
      <c r="P2992" s="35"/>
      <c r="Q2992" s="33"/>
      <c r="R2992" s="34"/>
    </row>
    <row r="2993" spans="1:18" ht="15.75" customHeight="1" x14ac:dyDescent="0.3">
      <c r="A2993" s="22"/>
      <c r="B2993" s="27" t="s">
        <v>21</v>
      </c>
      <c r="C2993" s="27">
        <v>1185732</v>
      </c>
      <c r="D2993" s="28">
        <v>44353</v>
      </c>
      <c r="E2993" s="27" t="s">
        <v>40</v>
      </c>
      <c r="F2993" s="27" t="s">
        <v>113</v>
      </c>
      <c r="G2993" s="27" t="s">
        <v>114</v>
      </c>
      <c r="H2993" s="27" t="s">
        <v>29</v>
      </c>
      <c r="I2993" s="29">
        <v>0.55000000000000004</v>
      </c>
      <c r="J2993" s="30">
        <v>3250</v>
      </c>
      <c r="K2993" s="31">
        <f t="shared" si="22"/>
        <v>1787.5000000000002</v>
      </c>
      <c r="L2993" s="31">
        <f t="shared" si="23"/>
        <v>715.00000000000011</v>
      </c>
      <c r="M2993" s="32">
        <v>0.4</v>
      </c>
      <c r="O2993" s="37"/>
      <c r="P2993" s="35"/>
      <c r="Q2993" s="33"/>
      <c r="R2993" s="34"/>
    </row>
    <row r="2994" spans="1:18" ht="15.75" customHeight="1" x14ac:dyDescent="0.3">
      <c r="A2994" s="22"/>
      <c r="B2994" s="27" t="s">
        <v>21</v>
      </c>
      <c r="C2994" s="27">
        <v>1185732</v>
      </c>
      <c r="D2994" s="28">
        <v>44382</v>
      </c>
      <c r="E2994" s="27" t="s">
        <v>40</v>
      </c>
      <c r="F2994" s="27" t="s">
        <v>113</v>
      </c>
      <c r="G2994" s="27" t="s">
        <v>114</v>
      </c>
      <c r="H2994" s="27" t="s">
        <v>24</v>
      </c>
      <c r="I2994" s="29">
        <v>0.5</v>
      </c>
      <c r="J2994" s="30">
        <v>5500</v>
      </c>
      <c r="K2994" s="31">
        <f t="shared" si="22"/>
        <v>2750</v>
      </c>
      <c r="L2994" s="31">
        <f t="shared" si="23"/>
        <v>825</v>
      </c>
      <c r="M2994" s="32">
        <v>0.3</v>
      </c>
      <c r="O2994" s="37"/>
      <c r="P2994" s="35"/>
      <c r="Q2994" s="33"/>
      <c r="R2994" s="34"/>
    </row>
    <row r="2995" spans="1:18" ht="15.75" customHeight="1" x14ac:dyDescent="0.3">
      <c r="A2995" s="22"/>
      <c r="B2995" s="27" t="s">
        <v>21</v>
      </c>
      <c r="C2995" s="27">
        <v>1185732</v>
      </c>
      <c r="D2995" s="28">
        <v>44382</v>
      </c>
      <c r="E2995" s="27" t="s">
        <v>40</v>
      </c>
      <c r="F2995" s="27" t="s">
        <v>113</v>
      </c>
      <c r="G2995" s="27" t="s">
        <v>114</v>
      </c>
      <c r="H2995" s="27" t="s">
        <v>25</v>
      </c>
      <c r="I2995" s="29">
        <v>0.45000000000000007</v>
      </c>
      <c r="J2995" s="30">
        <v>3000</v>
      </c>
      <c r="K2995" s="31">
        <f t="shared" si="22"/>
        <v>1350.0000000000002</v>
      </c>
      <c r="L2995" s="31">
        <f t="shared" si="23"/>
        <v>472.50000000000006</v>
      </c>
      <c r="M2995" s="32">
        <v>0.35</v>
      </c>
      <c r="O2995" s="37"/>
      <c r="P2995" s="35"/>
      <c r="Q2995" s="33"/>
      <c r="R2995" s="34"/>
    </row>
    <row r="2996" spans="1:18" ht="15.75" customHeight="1" x14ac:dyDescent="0.3">
      <c r="A2996" s="22"/>
      <c r="B2996" s="27" t="s">
        <v>21</v>
      </c>
      <c r="C2996" s="27">
        <v>1185732</v>
      </c>
      <c r="D2996" s="28">
        <v>44382</v>
      </c>
      <c r="E2996" s="27" t="s">
        <v>40</v>
      </c>
      <c r="F2996" s="27" t="s">
        <v>113</v>
      </c>
      <c r="G2996" s="27" t="s">
        <v>114</v>
      </c>
      <c r="H2996" s="27" t="s">
        <v>26</v>
      </c>
      <c r="I2996" s="29">
        <v>0.4</v>
      </c>
      <c r="J2996" s="30">
        <v>2250</v>
      </c>
      <c r="K2996" s="31">
        <f t="shared" si="22"/>
        <v>900</v>
      </c>
      <c r="L2996" s="31">
        <f t="shared" si="23"/>
        <v>270</v>
      </c>
      <c r="M2996" s="32">
        <v>0.3</v>
      </c>
      <c r="O2996" s="37"/>
      <c r="P2996" s="35"/>
      <c r="Q2996" s="33"/>
      <c r="R2996" s="34"/>
    </row>
    <row r="2997" spans="1:18" ht="15.75" customHeight="1" x14ac:dyDescent="0.3">
      <c r="A2997" s="22"/>
      <c r="B2997" s="27" t="s">
        <v>21</v>
      </c>
      <c r="C2997" s="27">
        <v>1185732</v>
      </c>
      <c r="D2997" s="28">
        <v>44382</v>
      </c>
      <c r="E2997" s="27" t="s">
        <v>40</v>
      </c>
      <c r="F2997" s="27" t="s">
        <v>113</v>
      </c>
      <c r="G2997" s="27" t="s">
        <v>114</v>
      </c>
      <c r="H2997" s="27" t="s">
        <v>27</v>
      </c>
      <c r="I2997" s="29">
        <v>0.4</v>
      </c>
      <c r="J2997" s="30">
        <v>1750</v>
      </c>
      <c r="K2997" s="31">
        <f t="shared" si="22"/>
        <v>700</v>
      </c>
      <c r="L2997" s="31">
        <f t="shared" si="23"/>
        <v>210</v>
      </c>
      <c r="M2997" s="32">
        <v>0.3</v>
      </c>
      <c r="O2997" s="37"/>
      <c r="P2997" s="35"/>
      <c r="Q2997" s="33"/>
      <c r="R2997" s="34"/>
    </row>
    <row r="2998" spans="1:18" ht="15.75" customHeight="1" x14ac:dyDescent="0.3">
      <c r="A2998" s="22"/>
      <c r="B2998" s="27" t="s">
        <v>21</v>
      </c>
      <c r="C2998" s="27">
        <v>1185732</v>
      </c>
      <c r="D2998" s="28">
        <v>44382</v>
      </c>
      <c r="E2998" s="27" t="s">
        <v>40</v>
      </c>
      <c r="F2998" s="27" t="s">
        <v>113</v>
      </c>
      <c r="G2998" s="27" t="s">
        <v>114</v>
      </c>
      <c r="H2998" s="27" t="s">
        <v>28</v>
      </c>
      <c r="I2998" s="29">
        <v>0.5</v>
      </c>
      <c r="J2998" s="30">
        <v>2000</v>
      </c>
      <c r="K2998" s="31">
        <f t="shared" si="22"/>
        <v>1000</v>
      </c>
      <c r="L2998" s="31">
        <f t="shared" si="23"/>
        <v>500</v>
      </c>
      <c r="M2998" s="32">
        <v>0.5</v>
      </c>
      <c r="O2998" s="37"/>
      <c r="P2998" s="35"/>
      <c r="Q2998" s="33"/>
      <c r="R2998" s="34"/>
    </row>
    <row r="2999" spans="1:18" ht="15.75" customHeight="1" x14ac:dyDescent="0.3">
      <c r="A2999" s="22"/>
      <c r="B2999" s="27" t="s">
        <v>21</v>
      </c>
      <c r="C2999" s="27">
        <v>1185732</v>
      </c>
      <c r="D2999" s="28">
        <v>44382</v>
      </c>
      <c r="E2999" s="27" t="s">
        <v>40</v>
      </c>
      <c r="F2999" s="27" t="s">
        <v>113</v>
      </c>
      <c r="G2999" s="27" t="s">
        <v>114</v>
      </c>
      <c r="H2999" s="27" t="s">
        <v>29</v>
      </c>
      <c r="I2999" s="29">
        <v>0.55000000000000004</v>
      </c>
      <c r="J2999" s="30">
        <v>3750</v>
      </c>
      <c r="K2999" s="31">
        <f t="shared" si="22"/>
        <v>2062.5</v>
      </c>
      <c r="L2999" s="31">
        <f t="shared" si="23"/>
        <v>825</v>
      </c>
      <c r="M2999" s="32">
        <v>0.4</v>
      </c>
      <c r="O2999" s="37"/>
      <c r="P2999" s="35"/>
      <c r="Q2999" s="33"/>
      <c r="R2999" s="34"/>
    </row>
    <row r="3000" spans="1:18" ht="15.75" customHeight="1" x14ac:dyDescent="0.3">
      <c r="A3000" s="22"/>
      <c r="B3000" s="27" t="s">
        <v>21</v>
      </c>
      <c r="C3000" s="27">
        <v>1185732</v>
      </c>
      <c r="D3000" s="28">
        <v>44414</v>
      </c>
      <c r="E3000" s="27" t="s">
        <v>40</v>
      </c>
      <c r="F3000" s="27" t="s">
        <v>113</v>
      </c>
      <c r="G3000" s="27" t="s">
        <v>114</v>
      </c>
      <c r="H3000" s="27" t="s">
        <v>24</v>
      </c>
      <c r="I3000" s="29">
        <v>0.5</v>
      </c>
      <c r="J3000" s="30">
        <v>5250</v>
      </c>
      <c r="K3000" s="31">
        <f t="shared" si="22"/>
        <v>2625</v>
      </c>
      <c r="L3000" s="31">
        <f t="shared" si="23"/>
        <v>787.5</v>
      </c>
      <c r="M3000" s="32">
        <v>0.3</v>
      </c>
      <c r="O3000" s="37"/>
      <c r="P3000" s="35"/>
      <c r="Q3000" s="33"/>
      <c r="R3000" s="34"/>
    </row>
    <row r="3001" spans="1:18" ht="15.75" customHeight="1" x14ac:dyDescent="0.3">
      <c r="A3001" s="22"/>
      <c r="B3001" s="27" t="s">
        <v>21</v>
      </c>
      <c r="C3001" s="27">
        <v>1185732</v>
      </c>
      <c r="D3001" s="28">
        <v>44414</v>
      </c>
      <c r="E3001" s="27" t="s">
        <v>40</v>
      </c>
      <c r="F3001" s="27" t="s">
        <v>113</v>
      </c>
      <c r="G3001" s="27" t="s">
        <v>114</v>
      </c>
      <c r="H3001" s="27" t="s">
        <v>25</v>
      </c>
      <c r="I3001" s="29">
        <v>0.45000000000000007</v>
      </c>
      <c r="J3001" s="30">
        <v>3000</v>
      </c>
      <c r="K3001" s="31">
        <f t="shared" si="22"/>
        <v>1350.0000000000002</v>
      </c>
      <c r="L3001" s="31">
        <f t="shared" si="23"/>
        <v>472.50000000000006</v>
      </c>
      <c r="M3001" s="32">
        <v>0.35</v>
      </c>
      <c r="O3001" s="37"/>
      <c r="P3001" s="35"/>
      <c r="Q3001" s="33"/>
      <c r="R3001" s="34"/>
    </row>
    <row r="3002" spans="1:18" ht="15.75" customHeight="1" x14ac:dyDescent="0.3">
      <c r="A3002" s="22"/>
      <c r="B3002" s="27" t="s">
        <v>21</v>
      </c>
      <c r="C3002" s="27">
        <v>1185732</v>
      </c>
      <c r="D3002" s="28">
        <v>44414</v>
      </c>
      <c r="E3002" s="27" t="s">
        <v>40</v>
      </c>
      <c r="F3002" s="27" t="s">
        <v>113</v>
      </c>
      <c r="G3002" s="27" t="s">
        <v>114</v>
      </c>
      <c r="H3002" s="27" t="s">
        <v>26</v>
      </c>
      <c r="I3002" s="29">
        <v>0.4</v>
      </c>
      <c r="J3002" s="30">
        <v>2250</v>
      </c>
      <c r="K3002" s="31">
        <f t="shared" si="22"/>
        <v>900</v>
      </c>
      <c r="L3002" s="31">
        <f t="shared" si="23"/>
        <v>270</v>
      </c>
      <c r="M3002" s="32">
        <v>0.3</v>
      </c>
      <c r="O3002" s="37"/>
      <c r="P3002" s="35"/>
      <c r="Q3002" s="33"/>
      <c r="R3002" s="34"/>
    </row>
    <row r="3003" spans="1:18" ht="15.75" customHeight="1" x14ac:dyDescent="0.3">
      <c r="A3003" s="22"/>
      <c r="B3003" s="27" t="s">
        <v>21</v>
      </c>
      <c r="C3003" s="27">
        <v>1185732</v>
      </c>
      <c r="D3003" s="28">
        <v>44414</v>
      </c>
      <c r="E3003" s="27" t="s">
        <v>40</v>
      </c>
      <c r="F3003" s="27" t="s">
        <v>113</v>
      </c>
      <c r="G3003" s="27" t="s">
        <v>114</v>
      </c>
      <c r="H3003" s="27" t="s">
        <v>27</v>
      </c>
      <c r="I3003" s="29">
        <v>0.4</v>
      </c>
      <c r="J3003" s="30">
        <v>2000</v>
      </c>
      <c r="K3003" s="31">
        <f t="shared" si="22"/>
        <v>800</v>
      </c>
      <c r="L3003" s="31">
        <f t="shared" si="23"/>
        <v>240</v>
      </c>
      <c r="M3003" s="32">
        <v>0.3</v>
      </c>
      <c r="O3003" s="37"/>
      <c r="P3003" s="35"/>
      <c r="Q3003" s="33"/>
      <c r="R3003" s="34"/>
    </row>
    <row r="3004" spans="1:18" ht="15.75" customHeight="1" x14ac:dyDescent="0.3">
      <c r="A3004" s="22"/>
      <c r="B3004" s="27" t="s">
        <v>21</v>
      </c>
      <c r="C3004" s="27">
        <v>1185732</v>
      </c>
      <c r="D3004" s="28">
        <v>44414</v>
      </c>
      <c r="E3004" s="27" t="s">
        <v>40</v>
      </c>
      <c r="F3004" s="27" t="s">
        <v>113</v>
      </c>
      <c r="G3004" s="27" t="s">
        <v>114</v>
      </c>
      <c r="H3004" s="27" t="s">
        <v>28</v>
      </c>
      <c r="I3004" s="29">
        <v>0.5</v>
      </c>
      <c r="J3004" s="30">
        <v>1750</v>
      </c>
      <c r="K3004" s="31">
        <f t="shared" si="22"/>
        <v>875</v>
      </c>
      <c r="L3004" s="31">
        <f t="shared" si="23"/>
        <v>437.5</v>
      </c>
      <c r="M3004" s="32">
        <v>0.5</v>
      </c>
      <c r="O3004" s="37"/>
      <c r="P3004" s="35"/>
      <c r="Q3004" s="33"/>
      <c r="R3004" s="34"/>
    </row>
    <row r="3005" spans="1:18" ht="15.75" customHeight="1" x14ac:dyDescent="0.3">
      <c r="A3005" s="22"/>
      <c r="B3005" s="27" t="s">
        <v>21</v>
      </c>
      <c r="C3005" s="27">
        <v>1185732</v>
      </c>
      <c r="D3005" s="28">
        <v>44414</v>
      </c>
      <c r="E3005" s="27" t="s">
        <v>40</v>
      </c>
      <c r="F3005" s="27" t="s">
        <v>113</v>
      </c>
      <c r="G3005" s="27" t="s">
        <v>114</v>
      </c>
      <c r="H3005" s="27" t="s">
        <v>29</v>
      </c>
      <c r="I3005" s="29">
        <v>0.55000000000000004</v>
      </c>
      <c r="J3005" s="30">
        <v>3500</v>
      </c>
      <c r="K3005" s="31">
        <f t="shared" si="22"/>
        <v>1925.0000000000002</v>
      </c>
      <c r="L3005" s="31">
        <f t="shared" si="23"/>
        <v>770.00000000000011</v>
      </c>
      <c r="M3005" s="32">
        <v>0.4</v>
      </c>
      <c r="O3005" s="37"/>
      <c r="P3005" s="35"/>
      <c r="Q3005" s="33"/>
      <c r="R3005" s="34"/>
    </row>
    <row r="3006" spans="1:18" ht="15.75" customHeight="1" x14ac:dyDescent="0.3">
      <c r="A3006" s="22"/>
      <c r="B3006" s="27" t="s">
        <v>21</v>
      </c>
      <c r="C3006" s="27">
        <v>1185732</v>
      </c>
      <c r="D3006" s="28">
        <v>44446</v>
      </c>
      <c r="E3006" s="27" t="s">
        <v>40</v>
      </c>
      <c r="F3006" s="27" t="s">
        <v>113</v>
      </c>
      <c r="G3006" s="27" t="s">
        <v>114</v>
      </c>
      <c r="H3006" s="27" t="s">
        <v>24</v>
      </c>
      <c r="I3006" s="29">
        <v>0.35000000000000003</v>
      </c>
      <c r="J3006" s="30">
        <v>4750</v>
      </c>
      <c r="K3006" s="31">
        <f t="shared" si="22"/>
        <v>1662.5000000000002</v>
      </c>
      <c r="L3006" s="31">
        <f t="shared" si="23"/>
        <v>498.75000000000006</v>
      </c>
      <c r="M3006" s="32">
        <v>0.3</v>
      </c>
      <c r="O3006" s="37"/>
      <c r="P3006" s="35"/>
      <c r="Q3006" s="33"/>
      <c r="R3006" s="34"/>
    </row>
    <row r="3007" spans="1:18" ht="15.75" customHeight="1" x14ac:dyDescent="0.3">
      <c r="A3007" s="22"/>
      <c r="B3007" s="27" t="s">
        <v>21</v>
      </c>
      <c r="C3007" s="27">
        <v>1185732</v>
      </c>
      <c r="D3007" s="28">
        <v>44446</v>
      </c>
      <c r="E3007" s="27" t="s">
        <v>40</v>
      </c>
      <c r="F3007" s="27" t="s">
        <v>113</v>
      </c>
      <c r="G3007" s="27" t="s">
        <v>114</v>
      </c>
      <c r="H3007" s="27" t="s">
        <v>25</v>
      </c>
      <c r="I3007" s="29">
        <v>0.3000000000000001</v>
      </c>
      <c r="J3007" s="30">
        <v>2750</v>
      </c>
      <c r="K3007" s="31">
        <f t="shared" si="22"/>
        <v>825.00000000000023</v>
      </c>
      <c r="L3007" s="31">
        <f t="shared" si="23"/>
        <v>288.75000000000006</v>
      </c>
      <c r="M3007" s="32">
        <v>0.35</v>
      </c>
      <c r="O3007" s="37"/>
      <c r="P3007" s="35"/>
      <c r="Q3007" s="33"/>
      <c r="R3007" s="34"/>
    </row>
    <row r="3008" spans="1:18" ht="15.75" customHeight="1" x14ac:dyDescent="0.3">
      <c r="A3008" s="22"/>
      <c r="B3008" s="27" t="s">
        <v>21</v>
      </c>
      <c r="C3008" s="27">
        <v>1185732</v>
      </c>
      <c r="D3008" s="28">
        <v>44446</v>
      </c>
      <c r="E3008" s="27" t="s">
        <v>40</v>
      </c>
      <c r="F3008" s="27" t="s">
        <v>113</v>
      </c>
      <c r="G3008" s="27" t="s">
        <v>114</v>
      </c>
      <c r="H3008" s="27" t="s">
        <v>26</v>
      </c>
      <c r="I3008" s="29">
        <v>0.25000000000000006</v>
      </c>
      <c r="J3008" s="30">
        <v>1750</v>
      </c>
      <c r="K3008" s="31">
        <f t="shared" si="22"/>
        <v>437.50000000000011</v>
      </c>
      <c r="L3008" s="31">
        <f t="shared" si="23"/>
        <v>131.25000000000003</v>
      </c>
      <c r="M3008" s="32">
        <v>0.3</v>
      </c>
      <c r="O3008" s="37"/>
      <c r="P3008" s="35"/>
      <c r="Q3008" s="33"/>
      <c r="R3008" s="34"/>
    </row>
    <row r="3009" spans="1:18" ht="15.75" customHeight="1" x14ac:dyDescent="0.3">
      <c r="A3009" s="22"/>
      <c r="B3009" s="27" t="s">
        <v>21</v>
      </c>
      <c r="C3009" s="27">
        <v>1185732</v>
      </c>
      <c r="D3009" s="28">
        <v>44446</v>
      </c>
      <c r="E3009" s="27" t="s">
        <v>40</v>
      </c>
      <c r="F3009" s="27" t="s">
        <v>113</v>
      </c>
      <c r="G3009" s="27" t="s">
        <v>114</v>
      </c>
      <c r="H3009" s="27" t="s">
        <v>27</v>
      </c>
      <c r="I3009" s="29">
        <v>0.25000000000000006</v>
      </c>
      <c r="J3009" s="30">
        <v>1500</v>
      </c>
      <c r="K3009" s="31">
        <f t="shared" si="22"/>
        <v>375.00000000000006</v>
      </c>
      <c r="L3009" s="31">
        <f t="shared" si="23"/>
        <v>112.50000000000001</v>
      </c>
      <c r="M3009" s="32">
        <v>0.3</v>
      </c>
      <c r="O3009" s="37"/>
      <c r="P3009" s="35"/>
      <c r="Q3009" s="33"/>
      <c r="R3009" s="34"/>
    </row>
    <row r="3010" spans="1:18" ht="15.75" customHeight="1" x14ac:dyDescent="0.3">
      <c r="A3010" s="22"/>
      <c r="B3010" s="27" t="s">
        <v>21</v>
      </c>
      <c r="C3010" s="27">
        <v>1185732</v>
      </c>
      <c r="D3010" s="28">
        <v>44446</v>
      </c>
      <c r="E3010" s="27" t="s">
        <v>40</v>
      </c>
      <c r="F3010" s="27" t="s">
        <v>113</v>
      </c>
      <c r="G3010" s="27" t="s">
        <v>114</v>
      </c>
      <c r="H3010" s="27" t="s">
        <v>28</v>
      </c>
      <c r="I3010" s="29">
        <v>0.35000000000000003</v>
      </c>
      <c r="J3010" s="30">
        <v>1500</v>
      </c>
      <c r="K3010" s="31">
        <f t="shared" si="22"/>
        <v>525</v>
      </c>
      <c r="L3010" s="31">
        <f t="shared" si="23"/>
        <v>262.5</v>
      </c>
      <c r="M3010" s="32">
        <v>0.5</v>
      </c>
      <c r="O3010" s="37"/>
      <c r="P3010" s="35"/>
      <c r="Q3010" s="33"/>
      <c r="R3010" s="34"/>
    </row>
    <row r="3011" spans="1:18" ht="15.75" customHeight="1" x14ac:dyDescent="0.3">
      <c r="A3011" s="22"/>
      <c r="B3011" s="27" t="s">
        <v>21</v>
      </c>
      <c r="C3011" s="27">
        <v>1185732</v>
      </c>
      <c r="D3011" s="28">
        <v>44446</v>
      </c>
      <c r="E3011" s="27" t="s">
        <v>40</v>
      </c>
      <c r="F3011" s="27" t="s">
        <v>113</v>
      </c>
      <c r="G3011" s="27" t="s">
        <v>114</v>
      </c>
      <c r="H3011" s="27" t="s">
        <v>29</v>
      </c>
      <c r="I3011" s="29">
        <v>0.4</v>
      </c>
      <c r="J3011" s="30">
        <v>2250</v>
      </c>
      <c r="K3011" s="31">
        <f t="shared" si="22"/>
        <v>900</v>
      </c>
      <c r="L3011" s="31">
        <f t="shared" si="23"/>
        <v>360</v>
      </c>
      <c r="M3011" s="32">
        <v>0.4</v>
      </c>
      <c r="O3011" s="37"/>
      <c r="P3011" s="35"/>
      <c r="Q3011" s="33"/>
      <c r="R3011" s="34"/>
    </row>
    <row r="3012" spans="1:18" ht="15.75" customHeight="1" x14ac:dyDescent="0.3">
      <c r="A3012" s="22"/>
      <c r="B3012" s="27" t="s">
        <v>21</v>
      </c>
      <c r="C3012" s="27">
        <v>1185732</v>
      </c>
      <c r="D3012" s="28">
        <v>44475</v>
      </c>
      <c r="E3012" s="27" t="s">
        <v>40</v>
      </c>
      <c r="F3012" s="27" t="s">
        <v>113</v>
      </c>
      <c r="G3012" s="27" t="s">
        <v>114</v>
      </c>
      <c r="H3012" s="27" t="s">
        <v>24</v>
      </c>
      <c r="I3012" s="29">
        <v>0.44999999999999996</v>
      </c>
      <c r="J3012" s="30">
        <v>4000</v>
      </c>
      <c r="K3012" s="31">
        <f t="shared" si="22"/>
        <v>1799.9999999999998</v>
      </c>
      <c r="L3012" s="31">
        <f t="shared" si="23"/>
        <v>539.99999999999989</v>
      </c>
      <c r="M3012" s="32">
        <v>0.3</v>
      </c>
      <c r="O3012" s="37"/>
      <c r="P3012" s="35"/>
      <c r="Q3012" s="33"/>
      <c r="R3012" s="34"/>
    </row>
    <row r="3013" spans="1:18" ht="15.75" customHeight="1" x14ac:dyDescent="0.3">
      <c r="A3013" s="22"/>
      <c r="B3013" s="27" t="s">
        <v>21</v>
      </c>
      <c r="C3013" s="27">
        <v>1185732</v>
      </c>
      <c r="D3013" s="28">
        <v>44475</v>
      </c>
      <c r="E3013" s="27" t="s">
        <v>40</v>
      </c>
      <c r="F3013" s="27" t="s">
        <v>113</v>
      </c>
      <c r="G3013" s="27" t="s">
        <v>114</v>
      </c>
      <c r="H3013" s="27" t="s">
        <v>25</v>
      </c>
      <c r="I3013" s="29">
        <v>0.35000000000000003</v>
      </c>
      <c r="J3013" s="30">
        <v>2500</v>
      </c>
      <c r="K3013" s="31">
        <f t="shared" si="22"/>
        <v>875.00000000000011</v>
      </c>
      <c r="L3013" s="31">
        <f t="shared" si="23"/>
        <v>306.25</v>
      </c>
      <c r="M3013" s="32">
        <v>0.35</v>
      </c>
      <c r="O3013" s="37"/>
      <c r="P3013" s="35"/>
      <c r="Q3013" s="33"/>
      <c r="R3013" s="34"/>
    </row>
    <row r="3014" spans="1:18" ht="15.75" customHeight="1" x14ac:dyDescent="0.3">
      <c r="A3014" s="22"/>
      <c r="B3014" s="27" t="s">
        <v>21</v>
      </c>
      <c r="C3014" s="27">
        <v>1185732</v>
      </c>
      <c r="D3014" s="28">
        <v>44475</v>
      </c>
      <c r="E3014" s="27" t="s">
        <v>40</v>
      </c>
      <c r="F3014" s="27" t="s">
        <v>113</v>
      </c>
      <c r="G3014" s="27" t="s">
        <v>114</v>
      </c>
      <c r="H3014" s="27" t="s">
        <v>26</v>
      </c>
      <c r="I3014" s="29">
        <v>0.35000000000000003</v>
      </c>
      <c r="J3014" s="30">
        <v>1500</v>
      </c>
      <c r="K3014" s="31">
        <f t="shared" si="22"/>
        <v>525</v>
      </c>
      <c r="L3014" s="31">
        <f t="shared" si="23"/>
        <v>157.5</v>
      </c>
      <c r="M3014" s="32">
        <v>0.3</v>
      </c>
      <c r="O3014" s="37"/>
      <c r="P3014" s="35"/>
      <c r="Q3014" s="33"/>
      <c r="R3014" s="34"/>
    </row>
    <row r="3015" spans="1:18" ht="15.75" customHeight="1" x14ac:dyDescent="0.3">
      <c r="A3015" s="22"/>
      <c r="B3015" s="27" t="s">
        <v>21</v>
      </c>
      <c r="C3015" s="27">
        <v>1185732</v>
      </c>
      <c r="D3015" s="28">
        <v>44475</v>
      </c>
      <c r="E3015" s="27" t="s">
        <v>40</v>
      </c>
      <c r="F3015" s="27" t="s">
        <v>113</v>
      </c>
      <c r="G3015" s="27" t="s">
        <v>114</v>
      </c>
      <c r="H3015" s="27" t="s">
        <v>27</v>
      </c>
      <c r="I3015" s="29">
        <v>0.35000000000000003</v>
      </c>
      <c r="J3015" s="30">
        <v>1250</v>
      </c>
      <c r="K3015" s="31">
        <f t="shared" si="22"/>
        <v>437.50000000000006</v>
      </c>
      <c r="L3015" s="31">
        <f t="shared" si="23"/>
        <v>131.25</v>
      </c>
      <c r="M3015" s="32">
        <v>0.3</v>
      </c>
      <c r="O3015" s="37"/>
      <c r="P3015" s="35"/>
      <c r="Q3015" s="33"/>
      <c r="R3015" s="34"/>
    </row>
    <row r="3016" spans="1:18" ht="15.75" customHeight="1" x14ac:dyDescent="0.3">
      <c r="A3016" s="22"/>
      <c r="B3016" s="27" t="s">
        <v>21</v>
      </c>
      <c r="C3016" s="27">
        <v>1185732</v>
      </c>
      <c r="D3016" s="28">
        <v>44475</v>
      </c>
      <c r="E3016" s="27" t="s">
        <v>40</v>
      </c>
      <c r="F3016" s="27" t="s">
        <v>113</v>
      </c>
      <c r="G3016" s="27" t="s">
        <v>114</v>
      </c>
      <c r="H3016" s="27" t="s">
        <v>28</v>
      </c>
      <c r="I3016" s="29">
        <v>0.44999999999999996</v>
      </c>
      <c r="J3016" s="30">
        <v>1250</v>
      </c>
      <c r="K3016" s="31">
        <f t="shared" si="22"/>
        <v>562.5</v>
      </c>
      <c r="L3016" s="31">
        <f t="shared" si="23"/>
        <v>281.25</v>
      </c>
      <c r="M3016" s="32">
        <v>0.5</v>
      </c>
      <c r="O3016" s="37"/>
      <c r="P3016" s="35"/>
      <c r="Q3016" s="33"/>
      <c r="R3016" s="34"/>
    </row>
    <row r="3017" spans="1:18" ht="15.75" customHeight="1" x14ac:dyDescent="0.3">
      <c r="A3017" s="22"/>
      <c r="B3017" s="27" t="s">
        <v>21</v>
      </c>
      <c r="C3017" s="27">
        <v>1185732</v>
      </c>
      <c r="D3017" s="28">
        <v>44475</v>
      </c>
      <c r="E3017" s="27" t="s">
        <v>40</v>
      </c>
      <c r="F3017" s="27" t="s">
        <v>113</v>
      </c>
      <c r="G3017" s="27" t="s">
        <v>114</v>
      </c>
      <c r="H3017" s="27" t="s">
        <v>29</v>
      </c>
      <c r="I3017" s="29">
        <v>0.49999999999999983</v>
      </c>
      <c r="J3017" s="30">
        <v>2500</v>
      </c>
      <c r="K3017" s="31">
        <f t="shared" si="22"/>
        <v>1249.9999999999995</v>
      </c>
      <c r="L3017" s="31">
        <f t="shared" si="23"/>
        <v>499.99999999999983</v>
      </c>
      <c r="M3017" s="32">
        <v>0.4</v>
      </c>
      <c r="O3017" s="37"/>
      <c r="P3017" s="35"/>
      <c r="Q3017" s="33"/>
      <c r="R3017" s="34"/>
    </row>
    <row r="3018" spans="1:18" ht="15.75" customHeight="1" x14ac:dyDescent="0.3">
      <c r="A3018" s="22"/>
      <c r="B3018" s="27" t="s">
        <v>21</v>
      </c>
      <c r="C3018" s="27">
        <v>1185732</v>
      </c>
      <c r="D3018" s="28">
        <v>44506</v>
      </c>
      <c r="E3018" s="27" t="s">
        <v>40</v>
      </c>
      <c r="F3018" s="27" t="s">
        <v>113</v>
      </c>
      <c r="G3018" s="27" t="s">
        <v>114</v>
      </c>
      <c r="H3018" s="27" t="s">
        <v>24</v>
      </c>
      <c r="I3018" s="29">
        <v>0.44999999999999996</v>
      </c>
      <c r="J3018" s="30">
        <v>4000</v>
      </c>
      <c r="K3018" s="31">
        <f t="shared" si="22"/>
        <v>1799.9999999999998</v>
      </c>
      <c r="L3018" s="31">
        <f t="shared" si="23"/>
        <v>539.99999999999989</v>
      </c>
      <c r="M3018" s="32">
        <v>0.3</v>
      </c>
      <c r="O3018" s="37"/>
      <c r="P3018" s="35"/>
      <c r="Q3018" s="33"/>
      <c r="R3018" s="34"/>
    </row>
    <row r="3019" spans="1:18" ht="15.75" customHeight="1" x14ac:dyDescent="0.3">
      <c r="A3019" s="22"/>
      <c r="B3019" s="27" t="s">
        <v>21</v>
      </c>
      <c r="C3019" s="27">
        <v>1185732</v>
      </c>
      <c r="D3019" s="28">
        <v>44506</v>
      </c>
      <c r="E3019" s="27" t="s">
        <v>40</v>
      </c>
      <c r="F3019" s="27" t="s">
        <v>113</v>
      </c>
      <c r="G3019" s="27" t="s">
        <v>114</v>
      </c>
      <c r="H3019" s="27" t="s">
        <v>25</v>
      </c>
      <c r="I3019" s="29">
        <v>0.35000000000000003</v>
      </c>
      <c r="J3019" s="30">
        <v>2750</v>
      </c>
      <c r="K3019" s="31">
        <f t="shared" si="22"/>
        <v>962.50000000000011</v>
      </c>
      <c r="L3019" s="31">
        <f t="shared" si="23"/>
        <v>336.875</v>
      </c>
      <c r="M3019" s="32">
        <v>0.35</v>
      </c>
      <c r="O3019" s="37"/>
      <c r="P3019" s="35"/>
      <c r="Q3019" s="33"/>
      <c r="R3019" s="34"/>
    </row>
    <row r="3020" spans="1:18" ht="15.75" customHeight="1" x14ac:dyDescent="0.3">
      <c r="A3020" s="22"/>
      <c r="B3020" s="27" t="s">
        <v>21</v>
      </c>
      <c r="C3020" s="27">
        <v>1185732</v>
      </c>
      <c r="D3020" s="28">
        <v>44506</v>
      </c>
      <c r="E3020" s="27" t="s">
        <v>40</v>
      </c>
      <c r="F3020" s="27" t="s">
        <v>113</v>
      </c>
      <c r="G3020" s="27" t="s">
        <v>114</v>
      </c>
      <c r="H3020" s="27" t="s">
        <v>26</v>
      </c>
      <c r="I3020" s="29">
        <v>0.35000000000000003</v>
      </c>
      <c r="J3020" s="30">
        <v>2200</v>
      </c>
      <c r="K3020" s="31">
        <f t="shared" si="22"/>
        <v>770.00000000000011</v>
      </c>
      <c r="L3020" s="31">
        <f t="shared" si="23"/>
        <v>231.00000000000003</v>
      </c>
      <c r="M3020" s="32">
        <v>0.3</v>
      </c>
      <c r="O3020" s="37"/>
      <c r="P3020" s="35"/>
      <c r="Q3020" s="33"/>
      <c r="R3020" s="34"/>
    </row>
    <row r="3021" spans="1:18" ht="15.75" customHeight="1" x14ac:dyDescent="0.3">
      <c r="A3021" s="22"/>
      <c r="B3021" s="27" t="s">
        <v>21</v>
      </c>
      <c r="C3021" s="27">
        <v>1185732</v>
      </c>
      <c r="D3021" s="28">
        <v>44506</v>
      </c>
      <c r="E3021" s="27" t="s">
        <v>40</v>
      </c>
      <c r="F3021" s="27" t="s">
        <v>113</v>
      </c>
      <c r="G3021" s="27" t="s">
        <v>114</v>
      </c>
      <c r="H3021" s="27" t="s">
        <v>27</v>
      </c>
      <c r="I3021" s="29">
        <v>0.35000000000000003</v>
      </c>
      <c r="J3021" s="30">
        <v>2000</v>
      </c>
      <c r="K3021" s="31">
        <f t="shared" si="22"/>
        <v>700.00000000000011</v>
      </c>
      <c r="L3021" s="31">
        <f t="shared" si="23"/>
        <v>210.00000000000003</v>
      </c>
      <c r="M3021" s="32">
        <v>0.3</v>
      </c>
      <c r="O3021" s="37"/>
      <c r="P3021" s="35"/>
      <c r="Q3021" s="33"/>
      <c r="R3021" s="34"/>
    </row>
    <row r="3022" spans="1:18" ht="15.75" customHeight="1" x14ac:dyDescent="0.3">
      <c r="A3022" s="22"/>
      <c r="B3022" s="27" t="s">
        <v>21</v>
      </c>
      <c r="C3022" s="27">
        <v>1185732</v>
      </c>
      <c r="D3022" s="28">
        <v>44506</v>
      </c>
      <c r="E3022" s="27" t="s">
        <v>40</v>
      </c>
      <c r="F3022" s="27" t="s">
        <v>113</v>
      </c>
      <c r="G3022" s="27" t="s">
        <v>114</v>
      </c>
      <c r="H3022" s="27" t="s">
        <v>28</v>
      </c>
      <c r="I3022" s="29">
        <v>0.6</v>
      </c>
      <c r="J3022" s="30">
        <v>1750</v>
      </c>
      <c r="K3022" s="31">
        <f t="shared" si="22"/>
        <v>1050</v>
      </c>
      <c r="L3022" s="31">
        <f t="shared" si="23"/>
        <v>525</v>
      </c>
      <c r="M3022" s="32">
        <v>0.5</v>
      </c>
      <c r="O3022" s="37"/>
      <c r="P3022" s="35"/>
      <c r="Q3022" s="33"/>
      <c r="R3022" s="34"/>
    </row>
    <row r="3023" spans="1:18" ht="15.75" customHeight="1" x14ac:dyDescent="0.3">
      <c r="A3023" s="22"/>
      <c r="B3023" s="27" t="s">
        <v>21</v>
      </c>
      <c r="C3023" s="27">
        <v>1185732</v>
      </c>
      <c r="D3023" s="28">
        <v>44506</v>
      </c>
      <c r="E3023" s="27" t="s">
        <v>40</v>
      </c>
      <c r="F3023" s="27" t="s">
        <v>113</v>
      </c>
      <c r="G3023" s="27" t="s">
        <v>114</v>
      </c>
      <c r="H3023" s="27" t="s">
        <v>29</v>
      </c>
      <c r="I3023" s="29">
        <v>0.64999999999999991</v>
      </c>
      <c r="J3023" s="30">
        <v>2750</v>
      </c>
      <c r="K3023" s="31">
        <f t="shared" si="22"/>
        <v>1787.4999999999998</v>
      </c>
      <c r="L3023" s="31">
        <f t="shared" si="23"/>
        <v>715</v>
      </c>
      <c r="M3023" s="32">
        <v>0.4</v>
      </c>
      <c r="O3023" s="37"/>
      <c r="P3023" s="35"/>
      <c r="Q3023" s="33"/>
      <c r="R3023" s="34"/>
    </row>
    <row r="3024" spans="1:18" ht="15.75" customHeight="1" x14ac:dyDescent="0.3">
      <c r="A3024" s="22"/>
      <c r="B3024" s="27" t="s">
        <v>21</v>
      </c>
      <c r="C3024" s="27">
        <v>1185732</v>
      </c>
      <c r="D3024" s="28">
        <v>44535</v>
      </c>
      <c r="E3024" s="27" t="s">
        <v>40</v>
      </c>
      <c r="F3024" s="27" t="s">
        <v>113</v>
      </c>
      <c r="G3024" s="27" t="s">
        <v>114</v>
      </c>
      <c r="H3024" s="27" t="s">
        <v>24</v>
      </c>
      <c r="I3024" s="29">
        <v>0.6</v>
      </c>
      <c r="J3024" s="30">
        <v>5250</v>
      </c>
      <c r="K3024" s="31">
        <f t="shared" si="22"/>
        <v>3150</v>
      </c>
      <c r="L3024" s="31">
        <f t="shared" si="23"/>
        <v>945</v>
      </c>
      <c r="M3024" s="32">
        <v>0.3</v>
      </c>
      <c r="O3024" s="37"/>
      <c r="P3024" s="35"/>
      <c r="Q3024" s="33"/>
      <c r="R3024" s="34"/>
    </row>
    <row r="3025" spans="1:18" ht="15.75" customHeight="1" x14ac:dyDescent="0.3">
      <c r="A3025" s="22"/>
      <c r="B3025" s="27" t="s">
        <v>21</v>
      </c>
      <c r="C3025" s="27">
        <v>1185732</v>
      </c>
      <c r="D3025" s="28">
        <v>44535</v>
      </c>
      <c r="E3025" s="27" t="s">
        <v>40</v>
      </c>
      <c r="F3025" s="27" t="s">
        <v>113</v>
      </c>
      <c r="G3025" s="27" t="s">
        <v>114</v>
      </c>
      <c r="H3025" s="27" t="s">
        <v>25</v>
      </c>
      <c r="I3025" s="29">
        <v>0.5</v>
      </c>
      <c r="J3025" s="30">
        <v>3250</v>
      </c>
      <c r="K3025" s="31">
        <f t="shared" si="22"/>
        <v>1625</v>
      </c>
      <c r="L3025" s="31">
        <f t="shared" si="23"/>
        <v>568.75</v>
      </c>
      <c r="M3025" s="32">
        <v>0.35</v>
      </c>
      <c r="O3025" s="37"/>
      <c r="P3025" s="35"/>
      <c r="Q3025" s="33"/>
      <c r="R3025" s="34"/>
    </row>
    <row r="3026" spans="1:18" ht="15.75" customHeight="1" x14ac:dyDescent="0.3">
      <c r="A3026" s="22"/>
      <c r="B3026" s="27" t="s">
        <v>21</v>
      </c>
      <c r="C3026" s="27">
        <v>1185732</v>
      </c>
      <c r="D3026" s="28">
        <v>44535</v>
      </c>
      <c r="E3026" s="27" t="s">
        <v>40</v>
      </c>
      <c r="F3026" s="27" t="s">
        <v>113</v>
      </c>
      <c r="G3026" s="27" t="s">
        <v>114</v>
      </c>
      <c r="H3026" s="27" t="s">
        <v>26</v>
      </c>
      <c r="I3026" s="29">
        <v>0.5</v>
      </c>
      <c r="J3026" s="30">
        <v>2750</v>
      </c>
      <c r="K3026" s="31">
        <f t="shared" si="22"/>
        <v>1375</v>
      </c>
      <c r="L3026" s="31">
        <f t="shared" si="23"/>
        <v>412.5</v>
      </c>
      <c r="M3026" s="32">
        <v>0.3</v>
      </c>
      <c r="O3026" s="37"/>
      <c r="P3026" s="35"/>
      <c r="Q3026" s="33"/>
      <c r="R3026" s="34"/>
    </row>
    <row r="3027" spans="1:18" ht="15.75" customHeight="1" x14ac:dyDescent="0.3">
      <c r="A3027" s="22"/>
      <c r="B3027" s="27" t="s">
        <v>21</v>
      </c>
      <c r="C3027" s="27">
        <v>1185732</v>
      </c>
      <c r="D3027" s="28">
        <v>44535</v>
      </c>
      <c r="E3027" s="27" t="s">
        <v>40</v>
      </c>
      <c r="F3027" s="27" t="s">
        <v>113</v>
      </c>
      <c r="G3027" s="27" t="s">
        <v>114</v>
      </c>
      <c r="H3027" s="27" t="s">
        <v>27</v>
      </c>
      <c r="I3027" s="29">
        <v>0.5</v>
      </c>
      <c r="J3027" s="30">
        <v>2250</v>
      </c>
      <c r="K3027" s="31">
        <f t="shared" si="22"/>
        <v>1125</v>
      </c>
      <c r="L3027" s="31">
        <f t="shared" si="23"/>
        <v>337.5</v>
      </c>
      <c r="M3027" s="32">
        <v>0.3</v>
      </c>
      <c r="O3027" s="37"/>
      <c r="P3027" s="35"/>
      <c r="Q3027" s="33"/>
      <c r="R3027" s="34"/>
    </row>
    <row r="3028" spans="1:18" ht="15.75" customHeight="1" x14ac:dyDescent="0.3">
      <c r="A3028" s="22"/>
      <c r="B3028" s="27" t="s">
        <v>21</v>
      </c>
      <c r="C3028" s="27">
        <v>1185732</v>
      </c>
      <c r="D3028" s="28">
        <v>44535</v>
      </c>
      <c r="E3028" s="27" t="s">
        <v>40</v>
      </c>
      <c r="F3028" s="27" t="s">
        <v>113</v>
      </c>
      <c r="G3028" s="27" t="s">
        <v>114</v>
      </c>
      <c r="H3028" s="27" t="s">
        <v>28</v>
      </c>
      <c r="I3028" s="29">
        <v>0.6</v>
      </c>
      <c r="J3028" s="30">
        <v>2250</v>
      </c>
      <c r="K3028" s="31">
        <f t="shared" si="22"/>
        <v>1350</v>
      </c>
      <c r="L3028" s="31">
        <f t="shared" si="23"/>
        <v>675</v>
      </c>
      <c r="M3028" s="32">
        <v>0.5</v>
      </c>
      <c r="O3028" s="37"/>
      <c r="P3028" s="35"/>
      <c r="Q3028" s="33"/>
      <c r="R3028" s="34"/>
    </row>
    <row r="3029" spans="1:18" ht="15.75" customHeight="1" x14ac:dyDescent="0.3">
      <c r="A3029" s="22"/>
      <c r="B3029" s="27" t="s">
        <v>21</v>
      </c>
      <c r="C3029" s="27">
        <v>1185732</v>
      </c>
      <c r="D3029" s="28">
        <v>44535</v>
      </c>
      <c r="E3029" s="27" t="s">
        <v>40</v>
      </c>
      <c r="F3029" s="27" t="s">
        <v>113</v>
      </c>
      <c r="G3029" s="27" t="s">
        <v>114</v>
      </c>
      <c r="H3029" s="27" t="s">
        <v>29</v>
      </c>
      <c r="I3029" s="29">
        <v>0.64999999999999991</v>
      </c>
      <c r="J3029" s="30">
        <v>3250</v>
      </c>
      <c r="K3029" s="31">
        <f t="shared" si="22"/>
        <v>2112.4999999999995</v>
      </c>
      <c r="L3029" s="31">
        <f t="shared" si="23"/>
        <v>844.99999999999989</v>
      </c>
      <c r="M3029" s="32">
        <v>0.4</v>
      </c>
      <c r="O3029" s="37"/>
      <c r="P3029" s="35"/>
      <c r="Q3029" s="33"/>
      <c r="R3029" s="34"/>
    </row>
    <row r="3030" spans="1:18" ht="15.75" customHeight="1" x14ac:dyDescent="0.3">
      <c r="A3030" s="22" t="s">
        <v>46</v>
      </c>
      <c r="B3030" s="27" t="s">
        <v>21</v>
      </c>
      <c r="C3030" s="27">
        <v>1185732</v>
      </c>
      <c r="D3030" s="28">
        <v>44199</v>
      </c>
      <c r="E3030" s="27" t="s">
        <v>40</v>
      </c>
      <c r="F3030" s="27" t="s">
        <v>115</v>
      </c>
      <c r="G3030" s="27" t="s">
        <v>116</v>
      </c>
      <c r="H3030" s="27" t="s">
        <v>24</v>
      </c>
      <c r="I3030" s="29">
        <v>0.30000000000000004</v>
      </c>
      <c r="J3030" s="30">
        <v>4500</v>
      </c>
      <c r="K3030" s="31">
        <f t="shared" si="22"/>
        <v>1350.0000000000002</v>
      </c>
      <c r="L3030" s="31">
        <f t="shared" si="23"/>
        <v>405.00000000000006</v>
      </c>
      <c r="M3030" s="32">
        <v>0.3</v>
      </c>
      <c r="O3030" s="37"/>
      <c r="P3030" s="35"/>
      <c r="Q3030" s="33"/>
      <c r="R3030" s="34"/>
    </row>
    <row r="3031" spans="1:18" ht="15.75" customHeight="1" x14ac:dyDescent="0.3">
      <c r="A3031" s="22"/>
      <c r="B3031" s="27" t="s">
        <v>21</v>
      </c>
      <c r="C3031" s="27">
        <v>1185732</v>
      </c>
      <c r="D3031" s="28">
        <v>44199</v>
      </c>
      <c r="E3031" s="27" t="s">
        <v>40</v>
      </c>
      <c r="F3031" s="27" t="s">
        <v>115</v>
      </c>
      <c r="G3031" s="27" t="s">
        <v>116</v>
      </c>
      <c r="H3031" s="27" t="s">
        <v>25</v>
      </c>
      <c r="I3031" s="29">
        <v>0.30000000000000004</v>
      </c>
      <c r="J3031" s="30">
        <v>2500</v>
      </c>
      <c r="K3031" s="31">
        <f t="shared" si="22"/>
        <v>750.00000000000011</v>
      </c>
      <c r="L3031" s="31">
        <f t="shared" si="23"/>
        <v>262.5</v>
      </c>
      <c r="M3031" s="32">
        <v>0.35</v>
      </c>
      <c r="O3031" s="37"/>
      <c r="P3031" s="35"/>
      <c r="Q3031" s="33"/>
      <c r="R3031" s="34"/>
    </row>
    <row r="3032" spans="1:18" ht="15.75" customHeight="1" x14ac:dyDescent="0.3">
      <c r="A3032" s="22"/>
      <c r="B3032" s="27" t="s">
        <v>21</v>
      </c>
      <c r="C3032" s="27">
        <v>1185732</v>
      </c>
      <c r="D3032" s="28">
        <v>44199</v>
      </c>
      <c r="E3032" s="27" t="s">
        <v>40</v>
      </c>
      <c r="F3032" s="27" t="s">
        <v>115</v>
      </c>
      <c r="G3032" s="27" t="s">
        <v>116</v>
      </c>
      <c r="H3032" s="27" t="s">
        <v>26</v>
      </c>
      <c r="I3032" s="29">
        <v>0.20000000000000007</v>
      </c>
      <c r="J3032" s="30">
        <v>2500</v>
      </c>
      <c r="K3032" s="31">
        <f t="shared" si="22"/>
        <v>500.00000000000017</v>
      </c>
      <c r="L3032" s="31">
        <f t="shared" si="23"/>
        <v>150.00000000000006</v>
      </c>
      <c r="M3032" s="32">
        <v>0.3</v>
      </c>
      <c r="O3032" s="37"/>
      <c r="P3032" s="35"/>
      <c r="Q3032" s="33"/>
      <c r="R3032" s="34"/>
    </row>
    <row r="3033" spans="1:18" ht="15.75" customHeight="1" x14ac:dyDescent="0.3">
      <c r="A3033" s="22"/>
      <c r="B3033" s="27" t="s">
        <v>21</v>
      </c>
      <c r="C3033" s="27">
        <v>1185732</v>
      </c>
      <c r="D3033" s="28">
        <v>44199</v>
      </c>
      <c r="E3033" s="27" t="s">
        <v>40</v>
      </c>
      <c r="F3033" s="27" t="s">
        <v>115</v>
      </c>
      <c r="G3033" s="27" t="s">
        <v>116</v>
      </c>
      <c r="H3033" s="27" t="s">
        <v>27</v>
      </c>
      <c r="I3033" s="29">
        <v>0.25000000000000006</v>
      </c>
      <c r="J3033" s="30">
        <v>1000</v>
      </c>
      <c r="K3033" s="31">
        <f t="shared" si="22"/>
        <v>250.00000000000006</v>
      </c>
      <c r="L3033" s="31">
        <f t="shared" si="23"/>
        <v>75.000000000000014</v>
      </c>
      <c r="M3033" s="32">
        <v>0.3</v>
      </c>
      <c r="O3033" s="37"/>
      <c r="P3033" s="35"/>
      <c r="Q3033" s="33"/>
      <c r="R3033" s="34"/>
    </row>
    <row r="3034" spans="1:18" ht="15.75" customHeight="1" x14ac:dyDescent="0.3">
      <c r="A3034" s="22"/>
      <c r="B3034" s="27" t="s">
        <v>21</v>
      </c>
      <c r="C3034" s="27">
        <v>1185732</v>
      </c>
      <c r="D3034" s="28">
        <v>44199</v>
      </c>
      <c r="E3034" s="27" t="s">
        <v>40</v>
      </c>
      <c r="F3034" s="27" t="s">
        <v>115</v>
      </c>
      <c r="G3034" s="27" t="s">
        <v>116</v>
      </c>
      <c r="H3034" s="27" t="s">
        <v>28</v>
      </c>
      <c r="I3034" s="29">
        <v>0.39999999999999997</v>
      </c>
      <c r="J3034" s="30">
        <v>1500</v>
      </c>
      <c r="K3034" s="31">
        <f t="shared" si="22"/>
        <v>600</v>
      </c>
      <c r="L3034" s="31">
        <f t="shared" si="23"/>
        <v>300</v>
      </c>
      <c r="M3034" s="32">
        <v>0.5</v>
      </c>
      <c r="O3034" s="37"/>
      <c r="P3034" s="35"/>
      <c r="Q3034" s="33"/>
      <c r="R3034" s="34"/>
    </row>
    <row r="3035" spans="1:18" ht="15.75" customHeight="1" x14ac:dyDescent="0.3">
      <c r="A3035" s="22"/>
      <c r="B3035" s="27" t="s">
        <v>21</v>
      </c>
      <c r="C3035" s="27">
        <v>1185732</v>
      </c>
      <c r="D3035" s="28">
        <v>44199</v>
      </c>
      <c r="E3035" s="27" t="s">
        <v>40</v>
      </c>
      <c r="F3035" s="27" t="s">
        <v>115</v>
      </c>
      <c r="G3035" s="27" t="s">
        <v>116</v>
      </c>
      <c r="H3035" s="27" t="s">
        <v>29</v>
      </c>
      <c r="I3035" s="29">
        <v>0.30000000000000004</v>
      </c>
      <c r="J3035" s="30">
        <v>2500</v>
      </c>
      <c r="K3035" s="31">
        <f t="shared" si="22"/>
        <v>750.00000000000011</v>
      </c>
      <c r="L3035" s="31">
        <f t="shared" si="23"/>
        <v>300.00000000000006</v>
      </c>
      <c r="M3035" s="32">
        <v>0.4</v>
      </c>
      <c r="O3035" s="37"/>
      <c r="P3035" s="35"/>
      <c r="Q3035" s="33"/>
      <c r="R3035" s="34"/>
    </row>
    <row r="3036" spans="1:18" ht="15.75" customHeight="1" x14ac:dyDescent="0.3">
      <c r="A3036" s="22"/>
      <c r="B3036" s="27" t="s">
        <v>21</v>
      </c>
      <c r="C3036" s="27">
        <v>1185732</v>
      </c>
      <c r="D3036" s="28">
        <v>44230</v>
      </c>
      <c r="E3036" s="27" t="s">
        <v>40</v>
      </c>
      <c r="F3036" s="27" t="s">
        <v>115</v>
      </c>
      <c r="G3036" s="27" t="s">
        <v>116</v>
      </c>
      <c r="H3036" s="27" t="s">
        <v>24</v>
      </c>
      <c r="I3036" s="29">
        <v>0.30000000000000004</v>
      </c>
      <c r="J3036" s="30">
        <v>5000</v>
      </c>
      <c r="K3036" s="31">
        <f t="shared" si="22"/>
        <v>1500.0000000000002</v>
      </c>
      <c r="L3036" s="31">
        <f t="shared" si="23"/>
        <v>450.00000000000006</v>
      </c>
      <c r="M3036" s="32">
        <v>0.3</v>
      </c>
      <c r="O3036" s="37"/>
      <c r="P3036" s="35"/>
      <c r="Q3036" s="33"/>
      <c r="R3036" s="34"/>
    </row>
    <row r="3037" spans="1:18" ht="15.75" customHeight="1" x14ac:dyDescent="0.3">
      <c r="A3037" s="22"/>
      <c r="B3037" s="27" t="s">
        <v>21</v>
      </c>
      <c r="C3037" s="27">
        <v>1185732</v>
      </c>
      <c r="D3037" s="28">
        <v>44230</v>
      </c>
      <c r="E3037" s="27" t="s">
        <v>40</v>
      </c>
      <c r="F3037" s="27" t="s">
        <v>115</v>
      </c>
      <c r="G3037" s="27" t="s">
        <v>116</v>
      </c>
      <c r="H3037" s="27" t="s">
        <v>25</v>
      </c>
      <c r="I3037" s="29">
        <v>0.30000000000000004</v>
      </c>
      <c r="J3037" s="30">
        <v>1500</v>
      </c>
      <c r="K3037" s="31">
        <f t="shared" si="22"/>
        <v>450.00000000000006</v>
      </c>
      <c r="L3037" s="31">
        <f t="shared" si="23"/>
        <v>157.5</v>
      </c>
      <c r="M3037" s="32">
        <v>0.35</v>
      </c>
      <c r="O3037" s="37"/>
      <c r="P3037" s="35"/>
      <c r="Q3037" s="33"/>
      <c r="R3037" s="34"/>
    </row>
    <row r="3038" spans="1:18" ht="15.75" customHeight="1" x14ac:dyDescent="0.3">
      <c r="A3038" s="22"/>
      <c r="B3038" s="27" t="s">
        <v>21</v>
      </c>
      <c r="C3038" s="27">
        <v>1185732</v>
      </c>
      <c r="D3038" s="28">
        <v>44230</v>
      </c>
      <c r="E3038" s="27" t="s">
        <v>40</v>
      </c>
      <c r="F3038" s="27" t="s">
        <v>115</v>
      </c>
      <c r="G3038" s="27" t="s">
        <v>116</v>
      </c>
      <c r="H3038" s="27" t="s">
        <v>26</v>
      </c>
      <c r="I3038" s="29">
        <v>0.20000000000000007</v>
      </c>
      <c r="J3038" s="30">
        <v>2000</v>
      </c>
      <c r="K3038" s="31">
        <f t="shared" si="22"/>
        <v>400.00000000000011</v>
      </c>
      <c r="L3038" s="31">
        <f t="shared" si="23"/>
        <v>120.00000000000003</v>
      </c>
      <c r="M3038" s="32">
        <v>0.3</v>
      </c>
      <c r="O3038" s="37"/>
      <c r="P3038" s="35"/>
      <c r="Q3038" s="33"/>
      <c r="R3038" s="34"/>
    </row>
    <row r="3039" spans="1:18" ht="15.75" customHeight="1" x14ac:dyDescent="0.3">
      <c r="A3039" s="22"/>
      <c r="B3039" s="27" t="s">
        <v>21</v>
      </c>
      <c r="C3039" s="27">
        <v>1185732</v>
      </c>
      <c r="D3039" s="28">
        <v>44230</v>
      </c>
      <c r="E3039" s="27" t="s">
        <v>40</v>
      </c>
      <c r="F3039" s="27" t="s">
        <v>115</v>
      </c>
      <c r="G3039" s="27" t="s">
        <v>116</v>
      </c>
      <c r="H3039" s="27" t="s">
        <v>27</v>
      </c>
      <c r="I3039" s="29">
        <v>0.25000000000000006</v>
      </c>
      <c r="J3039" s="30">
        <v>750</v>
      </c>
      <c r="K3039" s="31">
        <f t="shared" si="22"/>
        <v>187.50000000000003</v>
      </c>
      <c r="L3039" s="31">
        <f t="shared" si="23"/>
        <v>56.250000000000007</v>
      </c>
      <c r="M3039" s="32">
        <v>0.3</v>
      </c>
      <c r="O3039" s="37"/>
      <c r="P3039" s="35"/>
      <c r="Q3039" s="33"/>
      <c r="R3039" s="34"/>
    </row>
    <row r="3040" spans="1:18" ht="15.75" customHeight="1" x14ac:dyDescent="0.3">
      <c r="A3040" s="22"/>
      <c r="B3040" s="27" t="s">
        <v>21</v>
      </c>
      <c r="C3040" s="27">
        <v>1185732</v>
      </c>
      <c r="D3040" s="28">
        <v>44230</v>
      </c>
      <c r="E3040" s="27" t="s">
        <v>40</v>
      </c>
      <c r="F3040" s="27" t="s">
        <v>115</v>
      </c>
      <c r="G3040" s="27" t="s">
        <v>116</v>
      </c>
      <c r="H3040" s="27" t="s">
        <v>28</v>
      </c>
      <c r="I3040" s="29">
        <v>0.39999999999999997</v>
      </c>
      <c r="J3040" s="30">
        <v>1500</v>
      </c>
      <c r="K3040" s="31">
        <f t="shared" si="22"/>
        <v>600</v>
      </c>
      <c r="L3040" s="31">
        <f t="shared" si="23"/>
        <v>300</v>
      </c>
      <c r="M3040" s="32">
        <v>0.5</v>
      </c>
      <c r="O3040" s="37"/>
      <c r="P3040" s="35"/>
      <c r="Q3040" s="33"/>
      <c r="R3040" s="34"/>
    </row>
    <row r="3041" spans="1:18" ht="15.75" customHeight="1" x14ac:dyDescent="0.3">
      <c r="A3041" s="22"/>
      <c r="B3041" s="27" t="s">
        <v>21</v>
      </c>
      <c r="C3041" s="27">
        <v>1185732</v>
      </c>
      <c r="D3041" s="28">
        <v>44230</v>
      </c>
      <c r="E3041" s="27" t="s">
        <v>40</v>
      </c>
      <c r="F3041" s="27" t="s">
        <v>115</v>
      </c>
      <c r="G3041" s="27" t="s">
        <v>116</v>
      </c>
      <c r="H3041" s="27" t="s">
        <v>29</v>
      </c>
      <c r="I3041" s="29">
        <v>0.14999999999999997</v>
      </c>
      <c r="J3041" s="30">
        <v>2500</v>
      </c>
      <c r="K3041" s="31">
        <f t="shared" si="22"/>
        <v>374.99999999999994</v>
      </c>
      <c r="L3041" s="31">
        <f t="shared" si="23"/>
        <v>149.99999999999997</v>
      </c>
      <c r="M3041" s="32">
        <v>0.4</v>
      </c>
      <c r="O3041" s="37"/>
      <c r="P3041" s="35"/>
      <c r="Q3041" s="33"/>
      <c r="R3041" s="34"/>
    </row>
    <row r="3042" spans="1:18" ht="15.75" customHeight="1" x14ac:dyDescent="0.3">
      <c r="A3042" s="22"/>
      <c r="B3042" s="27" t="s">
        <v>21</v>
      </c>
      <c r="C3042" s="27">
        <v>1185732</v>
      </c>
      <c r="D3042" s="28">
        <v>44257</v>
      </c>
      <c r="E3042" s="27" t="s">
        <v>40</v>
      </c>
      <c r="F3042" s="27" t="s">
        <v>115</v>
      </c>
      <c r="G3042" s="27" t="s">
        <v>116</v>
      </c>
      <c r="H3042" s="27" t="s">
        <v>24</v>
      </c>
      <c r="I3042" s="29">
        <v>0.20000000000000004</v>
      </c>
      <c r="J3042" s="30">
        <v>4700</v>
      </c>
      <c r="K3042" s="31">
        <f t="shared" si="22"/>
        <v>940.00000000000023</v>
      </c>
      <c r="L3042" s="31">
        <f t="shared" si="23"/>
        <v>282.00000000000006</v>
      </c>
      <c r="M3042" s="32">
        <v>0.3</v>
      </c>
      <c r="O3042" s="37"/>
      <c r="P3042" s="35"/>
      <c r="Q3042" s="33"/>
      <c r="R3042" s="34"/>
    </row>
    <row r="3043" spans="1:18" ht="15.75" customHeight="1" x14ac:dyDescent="0.3">
      <c r="A3043" s="22"/>
      <c r="B3043" s="27" t="s">
        <v>21</v>
      </c>
      <c r="C3043" s="27">
        <v>1185732</v>
      </c>
      <c r="D3043" s="28">
        <v>44257</v>
      </c>
      <c r="E3043" s="27" t="s">
        <v>40</v>
      </c>
      <c r="F3043" s="27" t="s">
        <v>115</v>
      </c>
      <c r="G3043" s="27" t="s">
        <v>116</v>
      </c>
      <c r="H3043" s="27" t="s">
        <v>25</v>
      </c>
      <c r="I3043" s="29">
        <v>0.20000000000000004</v>
      </c>
      <c r="J3043" s="30">
        <v>1750</v>
      </c>
      <c r="K3043" s="31">
        <f t="shared" si="22"/>
        <v>350.00000000000006</v>
      </c>
      <c r="L3043" s="31">
        <f t="shared" si="23"/>
        <v>122.50000000000001</v>
      </c>
      <c r="M3043" s="32">
        <v>0.35</v>
      </c>
      <c r="O3043" s="37"/>
      <c r="P3043" s="35"/>
      <c r="Q3043" s="33"/>
      <c r="R3043" s="34"/>
    </row>
    <row r="3044" spans="1:18" ht="15.75" customHeight="1" x14ac:dyDescent="0.3">
      <c r="A3044" s="22"/>
      <c r="B3044" s="27" t="s">
        <v>21</v>
      </c>
      <c r="C3044" s="27">
        <v>1185732</v>
      </c>
      <c r="D3044" s="28">
        <v>44257</v>
      </c>
      <c r="E3044" s="27" t="s">
        <v>40</v>
      </c>
      <c r="F3044" s="27" t="s">
        <v>115</v>
      </c>
      <c r="G3044" s="27" t="s">
        <v>116</v>
      </c>
      <c r="H3044" s="27" t="s">
        <v>26</v>
      </c>
      <c r="I3044" s="29">
        <v>0.10000000000000003</v>
      </c>
      <c r="J3044" s="30">
        <v>2250</v>
      </c>
      <c r="K3044" s="31">
        <f t="shared" si="22"/>
        <v>225.00000000000009</v>
      </c>
      <c r="L3044" s="31">
        <f t="shared" si="23"/>
        <v>67.500000000000028</v>
      </c>
      <c r="M3044" s="32">
        <v>0.3</v>
      </c>
      <c r="O3044" s="37"/>
      <c r="P3044" s="35"/>
      <c r="Q3044" s="33"/>
      <c r="R3044" s="34"/>
    </row>
    <row r="3045" spans="1:18" ht="15.75" customHeight="1" x14ac:dyDescent="0.3">
      <c r="A3045" s="22"/>
      <c r="B3045" s="27" t="s">
        <v>21</v>
      </c>
      <c r="C3045" s="27">
        <v>1185732</v>
      </c>
      <c r="D3045" s="28">
        <v>44257</v>
      </c>
      <c r="E3045" s="27" t="s">
        <v>40</v>
      </c>
      <c r="F3045" s="27" t="s">
        <v>115</v>
      </c>
      <c r="G3045" s="27" t="s">
        <v>116</v>
      </c>
      <c r="H3045" s="27" t="s">
        <v>27</v>
      </c>
      <c r="I3045" s="29">
        <v>0.14999999999999997</v>
      </c>
      <c r="J3045" s="30">
        <v>750</v>
      </c>
      <c r="K3045" s="31">
        <f t="shared" si="22"/>
        <v>112.49999999999997</v>
      </c>
      <c r="L3045" s="31">
        <f t="shared" si="23"/>
        <v>33.749999999999993</v>
      </c>
      <c r="M3045" s="32">
        <v>0.3</v>
      </c>
      <c r="O3045" s="37"/>
      <c r="P3045" s="35"/>
      <c r="Q3045" s="33"/>
      <c r="R3045" s="34"/>
    </row>
    <row r="3046" spans="1:18" ht="15.75" customHeight="1" x14ac:dyDescent="0.3">
      <c r="A3046" s="22"/>
      <c r="B3046" s="27" t="s">
        <v>21</v>
      </c>
      <c r="C3046" s="27">
        <v>1185732</v>
      </c>
      <c r="D3046" s="28">
        <v>44257</v>
      </c>
      <c r="E3046" s="27" t="s">
        <v>40</v>
      </c>
      <c r="F3046" s="27" t="s">
        <v>115</v>
      </c>
      <c r="G3046" s="27" t="s">
        <v>116</v>
      </c>
      <c r="H3046" s="27" t="s">
        <v>28</v>
      </c>
      <c r="I3046" s="29">
        <v>0.30000000000000004</v>
      </c>
      <c r="J3046" s="30">
        <v>1250</v>
      </c>
      <c r="K3046" s="31">
        <f t="shared" si="22"/>
        <v>375.00000000000006</v>
      </c>
      <c r="L3046" s="31">
        <f t="shared" si="23"/>
        <v>187.50000000000003</v>
      </c>
      <c r="M3046" s="32">
        <v>0.5</v>
      </c>
      <c r="O3046" s="37"/>
      <c r="P3046" s="35"/>
      <c r="Q3046" s="33"/>
      <c r="R3046" s="34"/>
    </row>
    <row r="3047" spans="1:18" ht="15.75" customHeight="1" x14ac:dyDescent="0.3">
      <c r="A3047" s="22"/>
      <c r="B3047" s="27" t="s">
        <v>21</v>
      </c>
      <c r="C3047" s="27">
        <v>1185732</v>
      </c>
      <c r="D3047" s="28">
        <v>44257</v>
      </c>
      <c r="E3047" s="27" t="s">
        <v>40</v>
      </c>
      <c r="F3047" s="27" t="s">
        <v>115</v>
      </c>
      <c r="G3047" s="27" t="s">
        <v>116</v>
      </c>
      <c r="H3047" s="27" t="s">
        <v>29</v>
      </c>
      <c r="I3047" s="29">
        <v>0.20000000000000004</v>
      </c>
      <c r="J3047" s="30">
        <v>2250</v>
      </c>
      <c r="K3047" s="31">
        <f t="shared" si="22"/>
        <v>450.00000000000011</v>
      </c>
      <c r="L3047" s="31">
        <f t="shared" si="23"/>
        <v>180.00000000000006</v>
      </c>
      <c r="M3047" s="32">
        <v>0.4</v>
      </c>
      <c r="O3047" s="37"/>
      <c r="P3047" s="35"/>
      <c r="Q3047" s="33"/>
      <c r="R3047" s="34"/>
    </row>
    <row r="3048" spans="1:18" ht="15.75" customHeight="1" x14ac:dyDescent="0.3">
      <c r="A3048" s="22"/>
      <c r="B3048" s="27" t="s">
        <v>21</v>
      </c>
      <c r="C3048" s="27">
        <v>1185732</v>
      </c>
      <c r="D3048" s="28">
        <v>44289</v>
      </c>
      <c r="E3048" s="27" t="s">
        <v>40</v>
      </c>
      <c r="F3048" s="27" t="s">
        <v>115</v>
      </c>
      <c r="G3048" s="27" t="s">
        <v>116</v>
      </c>
      <c r="H3048" s="27" t="s">
        <v>24</v>
      </c>
      <c r="I3048" s="29">
        <v>0.20000000000000004</v>
      </c>
      <c r="J3048" s="30">
        <v>4500</v>
      </c>
      <c r="K3048" s="31">
        <f t="shared" si="22"/>
        <v>900.00000000000023</v>
      </c>
      <c r="L3048" s="31">
        <f t="shared" si="23"/>
        <v>270.00000000000006</v>
      </c>
      <c r="M3048" s="32">
        <v>0.3</v>
      </c>
      <c r="O3048" s="37"/>
      <c r="P3048" s="35"/>
      <c r="Q3048" s="33"/>
      <c r="R3048" s="34"/>
    </row>
    <row r="3049" spans="1:18" ht="15.75" customHeight="1" x14ac:dyDescent="0.3">
      <c r="A3049" s="22"/>
      <c r="B3049" s="27" t="s">
        <v>21</v>
      </c>
      <c r="C3049" s="27">
        <v>1185732</v>
      </c>
      <c r="D3049" s="28">
        <v>44289</v>
      </c>
      <c r="E3049" s="27" t="s">
        <v>40</v>
      </c>
      <c r="F3049" s="27" t="s">
        <v>115</v>
      </c>
      <c r="G3049" s="27" t="s">
        <v>116</v>
      </c>
      <c r="H3049" s="27" t="s">
        <v>25</v>
      </c>
      <c r="I3049" s="29">
        <v>0.20000000000000004</v>
      </c>
      <c r="J3049" s="30">
        <v>1500</v>
      </c>
      <c r="K3049" s="31">
        <f t="shared" si="22"/>
        <v>300.00000000000006</v>
      </c>
      <c r="L3049" s="31">
        <f t="shared" si="23"/>
        <v>105.00000000000001</v>
      </c>
      <c r="M3049" s="32">
        <v>0.35</v>
      </c>
      <c r="O3049" s="37"/>
      <c r="P3049" s="35"/>
      <c r="Q3049" s="33"/>
      <c r="R3049" s="34"/>
    </row>
    <row r="3050" spans="1:18" ht="15.75" customHeight="1" x14ac:dyDescent="0.3">
      <c r="A3050" s="22"/>
      <c r="B3050" s="27" t="s">
        <v>21</v>
      </c>
      <c r="C3050" s="27">
        <v>1185732</v>
      </c>
      <c r="D3050" s="28">
        <v>44289</v>
      </c>
      <c r="E3050" s="27" t="s">
        <v>40</v>
      </c>
      <c r="F3050" s="27" t="s">
        <v>115</v>
      </c>
      <c r="G3050" s="27" t="s">
        <v>116</v>
      </c>
      <c r="H3050" s="27" t="s">
        <v>26</v>
      </c>
      <c r="I3050" s="29">
        <v>0.10000000000000003</v>
      </c>
      <c r="J3050" s="30">
        <v>1500</v>
      </c>
      <c r="K3050" s="31">
        <f t="shared" si="22"/>
        <v>150.00000000000006</v>
      </c>
      <c r="L3050" s="31">
        <f t="shared" si="23"/>
        <v>45.000000000000014</v>
      </c>
      <c r="M3050" s="32">
        <v>0.3</v>
      </c>
      <c r="O3050" s="37"/>
      <c r="P3050" s="35"/>
      <c r="Q3050" s="33"/>
      <c r="R3050" s="34"/>
    </row>
    <row r="3051" spans="1:18" ht="15.75" customHeight="1" x14ac:dyDescent="0.3">
      <c r="A3051" s="22"/>
      <c r="B3051" s="27" t="s">
        <v>21</v>
      </c>
      <c r="C3051" s="27">
        <v>1185732</v>
      </c>
      <c r="D3051" s="28">
        <v>44289</v>
      </c>
      <c r="E3051" s="27" t="s">
        <v>40</v>
      </c>
      <c r="F3051" s="27" t="s">
        <v>115</v>
      </c>
      <c r="G3051" s="27" t="s">
        <v>116</v>
      </c>
      <c r="H3051" s="27" t="s">
        <v>27</v>
      </c>
      <c r="I3051" s="29">
        <v>0.14999999999999997</v>
      </c>
      <c r="J3051" s="30">
        <v>750</v>
      </c>
      <c r="K3051" s="31">
        <f t="shared" si="22"/>
        <v>112.49999999999997</v>
      </c>
      <c r="L3051" s="31">
        <f t="shared" si="23"/>
        <v>33.749999999999993</v>
      </c>
      <c r="M3051" s="32">
        <v>0.3</v>
      </c>
      <c r="O3051" s="37"/>
      <c r="P3051" s="35"/>
      <c r="Q3051" s="33"/>
      <c r="R3051" s="34"/>
    </row>
    <row r="3052" spans="1:18" ht="15.75" customHeight="1" x14ac:dyDescent="0.3">
      <c r="A3052" s="22"/>
      <c r="B3052" s="27" t="s">
        <v>21</v>
      </c>
      <c r="C3052" s="27">
        <v>1185732</v>
      </c>
      <c r="D3052" s="28">
        <v>44289</v>
      </c>
      <c r="E3052" s="27" t="s">
        <v>40</v>
      </c>
      <c r="F3052" s="27" t="s">
        <v>115</v>
      </c>
      <c r="G3052" s="27" t="s">
        <v>116</v>
      </c>
      <c r="H3052" s="27" t="s">
        <v>28</v>
      </c>
      <c r="I3052" s="29">
        <v>0.6</v>
      </c>
      <c r="J3052" s="30">
        <v>1000</v>
      </c>
      <c r="K3052" s="31">
        <f t="shared" si="22"/>
        <v>600</v>
      </c>
      <c r="L3052" s="31">
        <f t="shared" si="23"/>
        <v>300</v>
      </c>
      <c r="M3052" s="32">
        <v>0.5</v>
      </c>
      <c r="O3052" s="37"/>
      <c r="P3052" s="35"/>
      <c r="Q3052" s="33"/>
      <c r="R3052" s="34"/>
    </row>
    <row r="3053" spans="1:18" ht="15.75" customHeight="1" x14ac:dyDescent="0.3">
      <c r="A3053" s="22"/>
      <c r="B3053" s="27" t="s">
        <v>21</v>
      </c>
      <c r="C3053" s="27">
        <v>1185732</v>
      </c>
      <c r="D3053" s="28">
        <v>44289</v>
      </c>
      <c r="E3053" s="27" t="s">
        <v>40</v>
      </c>
      <c r="F3053" s="27" t="s">
        <v>115</v>
      </c>
      <c r="G3053" s="27" t="s">
        <v>116</v>
      </c>
      <c r="H3053" s="27" t="s">
        <v>29</v>
      </c>
      <c r="I3053" s="29">
        <v>0.5</v>
      </c>
      <c r="J3053" s="30">
        <v>2250</v>
      </c>
      <c r="K3053" s="31">
        <f t="shared" si="22"/>
        <v>1125</v>
      </c>
      <c r="L3053" s="31">
        <f t="shared" si="23"/>
        <v>450</v>
      </c>
      <c r="M3053" s="32">
        <v>0.4</v>
      </c>
      <c r="O3053" s="37"/>
      <c r="P3053" s="35"/>
      <c r="Q3053" s="33"/>
      <c r="R3053" s="34"/>
    </row>
    <row r="3054" spans="1:18" ht="15.75" customHeight="1" x14ac:dyDescent="0.3">
      <c r="A3054" s="22"/>
      <c r="B3054" s="27" t="s">
        <v>21</v>
      </c>
      <c r="C3054" s="27">
        <v>1185732</v>
      </c>
      <c r="D3054" s="28">
        <v>44320</v>
      </c>
      <c r="E3054" s="27" t="s">
        <v>40</v>
      </c>
      <c r="F3054" s="27" t="s">
        <v>115</v>
      </c>
      <c r="G3054" s="27" t="s">
        <v>116</v>
      </c>
      <c r="H3054" s="27" t="s">
        <v>24</v>
      </c>
      <c r="I3054" s="29">
        <v>0.6</v>
      </c>
      <c r="J3054" s="30">
        <v>4950</v>
      </c>
      <c r="K3054" s="31">
        <f t="shared" si="22"/>
        <v>2970</v>
      </c>
      <c r="L3054" s="31">
        <f t="shared" si="23"/>
        <v>891</v>
      </c>
      <c r="M3054" s="32">
        <v>0.3</v>
      </c>
      <c r="O3054" s="37"/>
      <c r="P3054" s="35"/>
      <c r="Q3054" s="33"/>
      <c r="R3054" s="34"/>
    </row>
    <row r="3055" spans="1:18" ht="15.75" customHeight="1" x14ac:dyDescent="0.3">
      <c r="A3055" s="22"/>
      <c r="B3055" s="27" t="s">
        <v>21</v>
      </c>
      <c r="C3055" s="27">
        <v>1185732</v>
      </c>
      <c r="D3055" s="28">
        <v>44320</v>
      </c>
      <c r="E3055" s="27" t="s">
        <v>40</v>
      </c>
      <c r="F3055" s="27" t="s">
        <v>115</v>
      </c>
      <c r="G3055" s="27" t="s">
        <v>116</v>
      </c>
      <c r="H3055" s="27" t="s">
        <v>25</v>
      </c>
      <c r="I3055" s="29">
        <v>0.4</v>
      </c>
      <c r="J3055" s="30">
        <v>2000</v>
      </c>
      <c r="K3055" s="31">
        <f t="shared" si="22"/>
        <v>800</v>
      </c>
      <c r="L3055" s="31">
        <f t="shared" si="23"/>
        <v>280</v>
      </c>
      <c r="M3055" s="32">
        <v>0.35</v>
      </c>
      <c r="O3055" s="37"/>
      <c r="P3055" s="35"/>
      <c r="Q3055" s="33"/>
      <c r="R3055" s="34"/>
    </row>
    <row r="3056" spans="1:18" ht="15.75" customHeight="1" x14ac:dyDescent="0.3">
      <c r="A3056" s="22"/>
      <c r="B3056" s="27" t="s">
        <v>21</v>
      </c>
      <c r="C3056" s="27">
        <v>1185732</v>
      </c>
      <c r="D3056" s="28">
        <v>44320</v>
      </c>
      <c r="E3056" s="27" t="s">
        <v>40</v>
      </c>
      <c r="F3056" s="27" t="s">
        <v>115</v>
      </c>
      <c r="G3056" s="27" t="s">
        <v>116</v>
      </c>
      <c r="H3056" s="27" t="s">
        <v>26</v>
      </c>
      <c r="I3056" s="29">
        <v>0.35000000000000003</v>
      </c>
      <c r="J3056" s="30">
        <v>1750</v>
      </c>
      <c r="K3056" s="31">
        <f t="shared" si="22"/>
        <v>612.50000000000011</v>
      </c>
      <c r="L3056" s="31">
        <f t="shared" si="23"/>
        <v>183.75000000000003</v>
      </c>
      <c r="M3056" s="32">
        <v>0.3</v>
      </c>
      <c r="O3056" s="37"/>
      <c r="P3056" s="35"/>
      <c r="Q3056" s="33"/>
      <c r="R3056" s="34"/>
    </row>
    <row r="3057" spans="1:18" ht="15.75" customHeight="1" x14ac:dyDescent="0.3">
      <c r="A3057" s="22"/>
      <c r="B3057" s="27" t="s">
        <v>21</v>
      </c>
      <c r="C3057" s="27">
        <v>1185732</v>
      </c>
      <c r="D3057" s="28">
        <v>44320</v>
      </c>
      <c r="E3057" s="27" t="s">
        <v>40</v>
      </c>
      <c r="F3057" s="27" t="s">
        <v>115</v>
      </c>
      <c r="G3057" s="27" t="s">
        <v>116</v>
      </c>
      <c r="H3057" s="27" t="s">
        <v>27</v>
      </c>
      <c r="I3057" s="29">
        <v>0.35000000000000003</v>
      </c>
      <c r="J3057" s="30">
        <v>1500</v>
      </c>
      <c r="K3057" s="31">
        <f t="shared" si="22"/>
        <v>525</v>
      </c>
      <c r="L3057" s="31">
        <f t="shared" si="23"/>
        <v>157.5</v>
      </c>
      <c r="M3057" s="32">
        <v>0.3</v>
      </c>
      <c r="O3057" s="37"/>
      <c r="P3057" s="35"/>
      <c r="Q3057" s="33"/>
      <c r="R3057" s="34"/>
    </row>
    <row r="3058" spans="1:18" ht="15.75" customHeight="1" x14ac:dyDescent="0.3">
      <c r="A3058" s="22"/>
      <c r="B3058" s="27" t="s">
        <v>21</v>
      </c>
      <c r="C3058" s="27">
        <v>1185732</v>
      </c>
      <c r="D3058" s="28">
        <v>44320</v>
      </c>
      <c r="E3058" s="27" t="s">
        <v>40</v>
      </c>
      <c r="F3058" s="27" t="s">
        <v>115</v>
      </c>
      <c r="G3058" s="27" t="s">
        <v>116</v>
      </c>
      <c r="H3058" s="27" t="s">
        <v>28</v>
      </c>
      <c r="I3058" s="29">
        <v>0.44999999999999996</v>
      </c>
      <c r="J3058" s="30">
        <v>1750</v>
      </c>
      <c r="K3058" s="31">
        <f t="shared" si="22"/>
        <v>787.49999999999989</v>
      </c>
      <c r="L3058" s="31">
        <f t="shared" si="23"/>
        <v>393.74999999999994</v>
      </c>
      <c r="M3058" s="32">
        <v>0.5</v>
      </c>
      <c r="O3058" s="37"/>
      <c r="P3058" s="35"/>
      <c r="Q3058" s="33"/>
      <c r="R3058" s="34"/>
    </row>
    <row r="3059" spans="1:18" ht="15.75" customHeight="1" x14ac:dyDescent="0.3">
      <c r="A3059" s="22"/>
      <c r="B3059" s="27" t="s">
        <v>21</v>
      </c>
      <c r="C3059" s="27">
        <v>1185732</v>
      </c>
      <c r="D3059" s="28">
        <v>44320</v>
      </c>
      <c r="E3059" s="27" t="s">
        <v>40</v>
      </c>
      <c r="F3059" s="27" t="s">
        <v>115</v>
      </c>
      <c r="G3059" s="27" t="s">
        <v>116</v>
      </c>
      <c r="H3059" s="27" t="s">
        <v>29</v>
      </c>
      <c r="I3059" s="29">
        <v>0.49999999999999994</v>
      </c>
      <c r="J3059" s="30">
        <v>3000</v>
      </c>
      <c r="K3059" s="31">
        <f t="shared" si="22"/>
        <v>1499.9999999999998</v>
      </c>
      <c r="L3059" s="31">
        <f t="shared" si="23"/>
        <v>599.99999999999989</v>
      </c>
      <c r="M3059" s="32">
        <v>0.4</v>
      </c>
      <c r="O3059" s="37"/>
      <c r="P3059" s="35"/>
      <c r="Q3059" s="33"/>
      <c r="R3059" s="34"/>
    </row>
    <row r="3060" spans="1:18" ht="15.75" customHeight="1" x14ac:dyDescent="0.3">
      <c r="A3060" s="22"/>
      <c r="B3060" s="27" t="s">
        <v>21</v>
      </c>
      <c r="C3060" s="27">
        <v>1185732</v>
      </c>
      <c r="D3060" s="28">
        <v>44350</v>
      </c>
      <c r="E3060" s="27" t="s">
        <v>40</v>
      </c>
      <c r="F3060" s="27" t="s">
        <v>115</v>
      </c>
      <c r="G3060" s="27" t="s">
        <v>116</v>
      </c>
      <c r="H3060" s="27" t="s">
        <v>24</v>
      </c>
      <c r="I3060" s="29">
        <v>0.35000000000000003</v>
      </c>
      <c r="J3060" s="30">
        <v>5500</v>
      </c>
      <c r="K3060" s="31">
        <f t="shared" si="22"/>
        <v>1925.0000000000002</v>
      </c>
      <c r="L3060" s="31">
        <f t="shared" si="23"/>
        <v>577.5</v>
      </c>
      <c r="M3060" s="32">
        <v>0.3</v>
      </c>
      <c r="O3060" s="37"/>
      <c r="P3060" s="35"/>
      <c r="Q3060" s="33"/>
      <c r="R3060" s="34"/>
    </row>
    <row r="3061" spans="1:18" ht="15.75" customHeight="1" x14ac:dyDescent="0.3">
      <c r="A3061" s="22"/>
      <c r="B3061" s="27" t="s">
        <v>21</v>
      </c>
      <c r="C3061" s="27">
        <v>1185732</v>
      </c>
      <c r="D3061" s="28">
        <v>44350</v>
      </c>
      <c r="E3061" s="27" t="s">
        <v>40</v>
      </c>
      <c r="F3061" s="27" t="s">
        <v>115</v>
      </c>
      <c r="G3061" s="27" t="s">
        <v>116</v>
      </c>
      <c r="H3061" s="27" t="s">
        <v>25</v>
      </c>
      <c r="I3061" s="29">
        <v>0.3000000000000001</v>
      </c>
      <c r="J3061" s="30">
        <v>3000</v>
      </c>
      <c r="K3061" s="31">
        <f t="shared" si="22"/>
        <v>900.00000000000034</v>
      </c>
      <c r="L3061" s="31">
        <f t="shared" si="23"/>
        <v>315.00000000000011</v>
      </c>
      <c r="M3061" s="32">
        <v>0.35</v>
      </c>
      <c r="O3061" s="37"/>
      <c r="P3061" s="35"/>
      <c r="Q3061" s="33"/>
      <c r="R3061" s="34"/>
    </row>
    <row r="3062" spans="1:18" ht="15.75" customHeight="1" x14ac:dyDescent="0.3">
      <c r="A3062" s="22"/>
      <c r="B3062" s="27" t="s">
        <v>21</v>
      </c>
      <c r="C3062" s="27">
        <v>1185732</v>
      </c>
      <c r="D3062" s="28">
        <v>44350</v>
      </c>
      <c r="E3062" s="27" t="s">
        <v>40</v>
      </c>
      <c r="F3062" s="27" t="s">
        <v>115</v>
      </c>
      <c r="G3062" s="27" t="s">
        <v>116</v>
      </c>
      <c r="H3062" s="27" t="s">
        <v>26</v>
      </c>
      <c r="I3062" s="29">
        <v>0.25000000000000006</v>
      </c>
      <c r="J3062" s="30">
        <v>2000</v>
      </c>
      <c r="K3062" s="31">
        <f t="shared" si="22"/>
        <v>500.00000000000011</v>
      </c>
      <c r="L3062" s="31">
        <f t="shared" si="23"/>
        <v>150.00000000000003</v>
      </c>
      <c r="M3062" s="32">
        <v>0.3</v>
      </c>
      <c r="O3062" s="37"/>
      <c r="P3062" s="35"/>
      <c r="Q3062" s="33"/>
      <c r="R3062" s="34"/>
    </row>
    <row r="3063" spans="1:18" ht="15.75" customHeight="1" x14ac:dyDescent="0.3">
      <c r="A3063" s="22"/>
      <c r="B3063" s="27" t="s">
        <v>21</v>
      </c>
      <c r="C3063" s="27">
        <v>1185732</v>
      </c>
      <c r="D3063" s="28">
        <v>44350</v>
      </c>
      <c r="E3063" s="27" t="s">
        <v>40</v>
      </c>
      <c r="F3063" s="27" t="s">
        <v>115</v>
      </c>
      <c r="G3063" s="27" t="s">
        <v>116</v>
      </c>
      <c r="H3063" s="27" t="s">
        <v>27</v>
      </c>
      <c r="I3063" s="29">
        <v>0.25000000000000006</v>
      </c>
      <c r="J3063" s="30">
        <v>1750</v>
      </c>
      <c r="K3063" s="31">
        <f t="shared" si="22"/>
        <v>437.50000000000011</v>
      </c>
      <c r="L3063" s="31">
        <f t="shared" si="23"/>
        <v>131.25000000000003</v>
      </c>
      <c r="M3063" s="32">
        <v>0.3</v>
      </c>
      <c r="O3063" s="37"/>
      <c r="P3063" s="35"/>
      <c r="Q3063" s="33"/>
      <c r="R3063" s="34"/>
    </row>
    <row r="3064" spans="1:18" ht="15.75" customHeight="1" x14ac:dyDescent="0.3">
      <c r="A3064" s="22"/>
      <c r="B3064" s="27" t="s">
        <v>21</v>
      </c>
      <c r="C3064" s="27">
        <v>1185732</v>
      </c>
      <c r="D3064" s="28">
        <v>44350</v>
      </c>
      <c r="E3064" s="27" t="s">
        <v>40</v>
      </c>
      <c r="F3064" s="27" t="s">
        <v>115</v>
      </c>
      <c r="G3064" s="27" t="s">
        <v>116</v>
      </c>
      <c r="H3064" s="27" t="s">
        <v>28</v>
      </c>
      <c r="I3064" s="29">
        <v>0.35000000000000003</v>
      </c>
      <c r="J3064" s="30">
        <v>1750</v>
      </c>
      <c r="K3064" s="31">
        <f t="shared" si="22"/>
        <v>612.50000000000011</v>
      </c>
      <c r="L3064" s="31">
        <f t="shared" si="23"/>
        <v>306.25000000000006</v>
      </c>
      <c r="M3064" s="32">
        <v>0.5</v>
      </c>
      <c r="O3064" s="37"/>
      <c r="P3064" s="35"/>
      <c r="Q3064" s="33"/>
      <c r="R3064" s="34"/>
    </row>
    <row r="3065" spans="1:18" ht="15.75" customHeight="1" x14ac:dyDescent="0.3">
      <c r="A3065" s="22"/>
      <c r="B3065" s="27" t="s">
        <v>21</v>
      </c>
      <c r="C3065" s="27">
        <v>1185732</v>
      </c>
      <c r="D3065" s="28">
        <v>44350</v>
      </c>
      <c r="E3065" s="27" t="s">
        <v>40</v>
      </c>
      <c r="F3065" s="27" t="s">
        <v>115</v>
      </c>
      <c r="G3065" s="27" t="s">
        <v>116</v>
      </c>
      <c r="H3065" s="27" t="s">
        <v>29</v>
      </c>
      <c r="I3065" s="29">
        <v>0.55000000000000004</v>
      </c>
      <c r="J3065" s="30">
        <v>3250</v>
      </c>
      <c r="K3065" s="31">
        <f t="shared" si="22"/>
        <v>1787.5000000000002</v>
      </c>
      <c r="L3065" s="31">
        <f t="shared" si="23"/>
        <v>715.00000000000011</v>
      </c>
      <c r="M3065" s="32">
        <v>0.4</v>
      </c>
      <c r="O3065" s="37"/>
      <c r="P3065" s="35"/>
      <c r="Q3065" s="33"/>
      <c r="R3065" s="34"/>
    </row>
    <row r="3066" spans="1:18" ht="15.75" customHeight="1" x14ac:dyDescent="0.3">
      <c r="A3066" s="22"/>
      <c r="B3066" s="27" t="s">
        <v>21</v>
      </c>
      <c r="C3066" s="27">
        <v>1185732</v>
      </c>
      <c r="D3066" s="28">
        <v>44379</v>
      </c>
      <c r="E3066" s="27" t="s">
        <v>40</v>
      </c>
      <c r="F3066" s="27" t="s">
        <v>115</v>
      </c>
      <c r="G3066" s="27" t="s">
        <v>116</v>
      </c>
      <c r="H3066" s="27" t="s">
        <v>24</v>
      </c>
      <c r="I3066" s="29">
        <v>0.5</v>
      </c>
      <c r="J3066" s="30">
        <v>5500</v>
      </c>
      <c r="K3066" s="31">
        <f t="shared" ref="K3066:K3320" si="24">I3066*J3066</f>
        <v>2750</v>
      </c>
      <c r="L3066" s="31">
        <f t="shared" ref="L3066:L3320" si="25">K3066*M3066</f>
        <v>825</v>
      </c>
      <c r="M3066" s="32">
        <v>0.3</v>
      </c>
      <c r="O3066" s="37"/>
      <c r="P3066" s="35"/>
      <c r="Q3066" s="33"/>
      <c r="R3066" s="34"/>
    </row>
    <row r="3067" spans="1:18" ht="15.75" customHeight="1" x14ac:dyDescent="0.3">
      <c r="A3067" s="22"/>
      <c r="B3067" s="27" t="s">
        <v>21</v>
      </c>
      <c r="C3067" s="27">
        <v>1185732</v>
      </c>
      <c r="D3067" s="28">
        <v>44379</v>
      </c>
      <c r="E3067" s="27" t="s">
        <v>40</v>
      </c>
      <c r="F3067" s="27" t="s">
        <v>115</v>
      </c>
      <c r="G3067" s="27" t="s">
        <v>116</v>
      </c>
      <c r="H3067" s="27" t="s">
        <v>25</v>
      </c>
      <c r="I3067" s="29">
        <v>0.45000000000000007</v>
      </c>
      <c r="J3067" s="30">
        <v>3000</v>
      </c>
      <c r="K3067" s="31">
        <f t="shared" si="24"/>
        <v>1350.0000000000002</v>
      </c>
      <c r="L3067" s="31">
        <f t="shared" si="25"/>
        <v>472.50000000000006</v>
      </c>
      <c r="M3067" s="32">
        <v>0.35</v>
      </c>
      <c r="O3067" s="37"/>
      <c r="P3067" s="35"/>
      <c r="Q3067" s="33"/>
      <c r="R3067" s="34"/>
    </row>
    <row r="3068" spans="1:18" ht="15.75" customHeight="1" x14ac:dyDescent="0.3">
      <c r="A3068" s="22"/>
      <c r="B3068" s="27" t="s">
        <v>21</v>
      </c>
      <c r="C3068" s="27">
        <v>1185732</v>
      </c>
      <c r="D3068" s="28">
        <v>44379</v>
      </c>
      <c r="E3068" s="27" t="s">
        <v>40</v>
      </c>
      <c r="F3068" s="27" t="s">
        <v>115</v>
      </c>
      <c r="G3068" s="27" t="s">
        <v>116</v>
      </c>
      <c r="H3068" s="27" t="s">
        <v>26</v>
      </c>
      <c r="I3068" s="29">
        <v>0.4</v>
      </c>
      <c r="J3068" s="30">
        <v>2250</v>
      </c>
      <c r="K3068" s="31">
        <f t="shared" si="24"/>
        <v>900</v>
      </c>
      <c r="L3068" s="31">
        <f t="shared" si="25"/>
        <v>270</v>
      </c>
      <c r="M3068" s="32">
        <v>0.3</v>
      </c>
      <c r="O3068" s="37"/>
      <c r="P3068" s="35"/>
      <c r="Q3068" s="33"/>
      <c r="R3068" s="34"/>
    </row>
    <row r="3069" spans="1:18" ht="15.75" customHeight="1" x14ac:dyDescent="0.3">
      <c r="A3069" s="22"/>
      <c r="B3069" s="27" t="s">
        <v>21</v>
      </c>
      <c r="C3069" s="27">
        <v>1185732</v>
      </c>
      <c r="D3069" s="28">
        <v>44379</v>
      </c>
      <c r="E3069" s="27" t="s">
        <v>40</v>
      </c>
      <c r="F3069" s="27" t="s">
        <v>115</v>
      </c>
      <c r="G3069" s="27" t="s">
        <v>116</v>
      </c>
      <c r="H3069" s="27" t="s">
        <v>27</v>
      </c>
      <c r="I3069" s="29">
        <v>0.4</v>
      </c>
      <c r="J3069" s="30">
        <v>1750</v>
      </c>
      <c r="K3069" s="31">
        <f t="shared" si="24"/>
        <v>700</v>
      </c>
      <c r="L3069" s="31">
        <f t="shared" si="25"/>
        <v>210</v>
      </c>
      <c r="M3069" s="32">
        <v>0.3</v>
      </c>
      <c r="O3069" s="37"/>
      <c r="P3069" s="35"/>
      <c r="Q3069" s="33"/>
      <c r="R3069" s="34"/>
    </row>
    <row r="3070" spans="1:18" ht="15.75" customHeight="1" x14ac:dyDescent="0.3">
      <c r="A3070" s="22"/>
      <c r="B3070" s="27" t="s">
        <v>21</v>
      </c>
      <c r="C3070" s="27">
        <v>1185732</v>
      </c>
      <c r="D3070" s="28">
        <v>44379</v>
      </c>
      <c r="E3070" s="27" t="s">
        <v>40</v>
      </c>
      <c r="F3070" s="27" t="s">
        <v>115</v>
      </c>
      <c r="G3070" s="27" t="s">
        <v>116</v>
      </c>
      <c r="H3070" s="27" t="s">
        <v>28</v>
      </c>
      <c r="I3070" s="29">
        <v>0.5</v>
      </c>
      <c r="J3070" s="30">
        <v>2000</v>
      </c>
      <c r="K3070" s="31">
        <f t="shared" si="24"/>
        <v>1000</v>
      </c>
      <c r="L3070" s="31">
        <f t="shared" si="25"/>
        <v>500</v>
      </c>
      <c r="M3070" s="32">
        <v>0.5</v>
      </c>
      <c r="O3070" s="37"/>
      <c r="P3070" s="35"/>
      <c r="Q3070" s="33"/>
      <c r="R3070" s="34"/>
    </row>
    <row r="3071" spans="1:18" ht="15.75" customHeight="1" x14ac:dyDescent="0.3">
      <c r="A3071" s="22"/>
      <c r="B3071" s="27" t="s">
        <v>21</v>
      </c>
      <c r="C3071" s="27">
        <v>1185732</v>
      </c>
      <c r="D3071" s="28">
        <v>44379</v>
      </c>
      <c r="E3071" s="27" t="s">
        <v>40</v>
      </c>
      <c r="F3071" s="27" t="s">
        <v>115</v>
      </c>
      <c r="G3071" s="27" t="s">
        <v>116</v>
      </c>
      <c r="H3071" s="27" t="s">
        <v>29</v>
      </c>
      <c r="I3071" s="29">
        <v>0.55000000000000004</v>
      </c>
      <c r="J3071" s="30">
        <v>3750</v>
      </c>
      <c r="K3071" s="31">
        <f t="shared" si="24"/>
        <v>2062.5</v>
      </c>
      <c r="L3071" s="31">
        <f t="shared" si="25"/>
        <v>825</v>
      </c>
      <c r="M3071" s="32">
        <v>0.4</v>
      </c>
      <c r="O3071" s="37"/>
      <c r="P3071" s="35"/>
      <c r="Q3071" s="33"/>
      <c r="R3071" s="34"/>
    </row>
    <row r="3072" spans="1:18" ht="15.75" customHeight="1" x14ac:dyDescent="0.3">
      <c r="A3072" s="22"/>
      <c r="B3072" s="27" t="s">
        <v>21</v>
      </c>
      <c r="C3072" s="27">
        <v>1185732</v>
      </c>
      <c r="D3072" s="28">
        <v>44411</v>
      </c>
      <c r="E3072" s="27" t="s">
        <v>40</v>
      </c>
      <c r="F3072" s="27" t="s">
        <v>115</v>
      </c>
      <c r="G3072" s="27" t="s">
        <v>116</v>
      </c>
      <c r="H3072" s="27" t="s">
        <v>24</v>
      </c>
      <c r="I3072" s="29">
        <v>0.5</v>
      </c>
      <c r="J3072" s="30">
        <v>5250</v>
      </c>
      <c r="K3072" s="31">
        <f t="shared" si="24"/>
        <v>2625</v>
      </c>
      <c r="L3072" s="31">
        <f t="shared" si="25"/>
        <v>787.5</v>
      </c>
      <c r="M3072" s="32">
        <v>0.3</v>
      </c>
      <c r="O3072" s="37"/>
      <c r="P3072" s="35"/>
      <c r="Q3072" s="33"/>
      <c r="R3072" s="34"/>
    </row>
    <row r="3073" spans="1:18" ht="15.75" customHeight="1" x14ac:dyDescent="0.3">
      <c r="A3073" s="22"/>
      <c r="B3073" s="27" t="s">
        <v>21</v>
      </c>
      <c r="C3073" s="27">
        <v>1185732</v>
      </c>
      <c r="D3073" s="28">
        <v>44411</v>
      </c>
      <c r="E3073" s="27" t="s">
        <v>40</v>
      </c>
      <c r="F3073" s="27" t="s">
        <v>115</v>
      </c>
      <c r="G3073" s="27" t="s">
        <v>116</v>
      </c>
      <c r="H3073" s="27" t="s">
        <v>25</v>
      </c>
      <c r="I3073" s="29">
        <v>0.45000000000000007</v>
      </c>
      <c r="J3073" s="30">
        <v>3000</v>
      </c>
      <c r="K3073" s="31">
        <f t="shared" si="24"/>
        <v>1350.0000000000002</v>
      </c>
      <c r="L3073" s="31">
        <f t="shared" si="25"/>
        <v>472.50000000000006</v>
      </c>
      <c r="M3073" s="32">
        <v>0.35</v>
      </c>
      <c r="O3073" s="37"/>
      <c r="P3073" s="35"/>
      <c r="Q3073" s="33"/>
      <c r="R3073" s="34"/>
    </row>
    <row r="3074" spans="1:18" ht="15.75" customHeight="1" x14ac:dyDescent="0.3">
      <c r="A3074" s="22"/>
      <c r="B3074" s="27" t="s">
        <v>21</v>
      </c>
      <c r="C3074" s="27">
        <v>1185732</v>
      </c>
      <c r="D3074" s="28">
        <v>44411</v>
      </c>
      <c r="E3074" s="27" t="s">
        <v>40</v>
      </c>
      <c r="F3074" s="27" t="s">
        <v>115</v>
      </c>
      <c r="G3074" s="27" t="s">
        <v>116</v>
      </c>
      <c r="H3074" s="27" t="s">
        <v>26</v>
      </c>
      <c r="I3074" s="29">
        <v>0.4</v>
      </c>
      <c r="J3074" s="30">
        <v>2250</v>
      </c>
      <c r="K3074" s="31">
        <f t="shared" si="24"/>
        <v>900</v>
      </c>
      <c r="L3074" s="31">
        <f t="shared" si="25"/>
        <v>270</v>
      </c>
      <c r="M3074" s="32">
        <v>0.3</v>
      </c>
      <c r="O3074" s="37"/>
      <c r="P3074" s="35"/>
      <c r="Q3074" s="33"/>
      <c r="R3074" s="34"/>
    </row>
    <row r="3075" spans="1:18" ht="15.75" customHeight="1" x14ac:dyDescent="0.3">
      <c r="A3075" s="22"/>
      <c r="B3075" s="27" t="s">
        <v>21</v>
      </c>
      <c r="C3075" s="27">
        <v>1185732</v>
      </c>
      <c r="D3075" s="28">
        <v>44411</v>
      </c>
      <c r="E3075" s="27" t="s">
        <v>40</v>
      </c>
      <c r="F3075" s="27" t="s">
        <v>115</v>
      </c>
      <c r="G3075" s="27" t="s">
        <v>116</v>
      </c>
      <c r="H3075" s="27" t="s">
        <v>27</v>
      </c>
      <c r="I3075" s="29">
        <v>0.4</v>
      </c>
      <c r="J3075" s="30">
        <v>2000</v>
      </c>
      <c r="K3075" s="31">
        <f t="shared" si="24"/>
        <v>800</v>
      </c>
      <c r="L3075" s="31">
        <f t="shared" si="25"/>
        <v>240</v>
      </c>
      <c r="M3075" s="32">
        <v>0.3</v>
      </c>
      <c r="O3075" s="37"/>
      <c r="P3075" s="35"/>
      <c r="Q3075" s="33"/>
      <c r="R3075" s="34"/>
    </row>
    <row r="3076" spans="1:18" ht="15.75" customHeight="1" x14ac:dyDescent="0.3">
      <c r="A3076" s="22"/>
      <c r="B3076" s="27" t="s">
        <v>21</v>
      </c>
      <c r="C3076" s="27">
        <v>1185732</v>
      </c>
      <c r="D3076" s="28">
        <v>44411</v>
      </c>
      <c r="E3076" s="27" t="s">
        <v>40</v>
      </c>
      <c r="F3076" s="27" t="s">
        <v>115</v>
      </c>
      <c r="G3076" s="27" t="s">
        <v>116</v>
      </c>
      <c r="H3076" s="27" t="s">
        <v>28</v>
      </c>
      <c r="I3076" s="29">
        <v>0.5</v>
      </c>
      <c r="J3076" s="30">
        <v>1750</v>
      </c>
      <c r="K3076" s="31">
        <f t="shared" si="24"/>
        <v>875</v>
      </c>
      <c r="L3076" s="31">
        <f t="shared" si="25"/>
        <v>437.5</v>
      </c>
      <c r="M3076" s="32">
        <v>0.5</v>
      </c>
      <c r="O3076" s="37"/>
      <c r="P3076" s="35"/>
      <c r="Q3076" s="33"/>
      <c r="R3076" s="34"/>
    </row>
    <row r="3077" spans="1:18" ht="15.75" customHeight="1" x14ac:dyDescent="0.3">
      <c r="A3077" s="22"/>
      <c r="B3077" s="27" t="s">
        <v>21</v>
      </c>
      <c r="C3077" s="27">
        <v>1185732</v>
      </c>
      <c r="D3077" s="28">
        <v>44411</v>
      </c>
      <c r="E3077" s="27" t="s">
        <v>40</v>
      </c>
      <c r="F3077" s="27" t="s">
        <v>115</v>
      </c>
      <c r="G3077" s="27" t="s">
        <v>116</v>
      </c>
      <c r="H3077" s="27" t="s">
        <v>29</v>
      </c>
      <c r="I3077" s="29">
        <v>0.55000000000000004</v>
      </c>
      <c r="J3077" s="30">
        <v>3500</v>
      </c>
      <c r="K3077" s="31">
        <f t="shared" si="24"/>
        <v>1925.0000000000002</v>
      </c>
      <c r="L3077" s="31">
        <f t="shared" si="25"/>
        <v>770.00000000000011</v>
      </c>
      <c r="M3077" s="32">
        <v>0.4</v>
      </c>
      <c r="O3077" s="37"/>
      <c r="P3077" s="35"/>
      <c r="Q3077" s="33"/>
      <c r="R3077" s="34"/>
    </row>
    <row r="3078" spans="1:18" ht="15.75" customHeight="1" x14ac:dyDescent="0.3">
      <c r="A3078" s="22"/>
      <c r="B3078" s="27" t="s">
        <v>21</v>
      </c>
      <c r="C3078" s="27">
        <v>1185732</v>
      </c>
      <c r="D3078" s="28">
        <v>44443</v>
      </c>
      <c r="E3078" s="27" t="s">
        <v>40</v>
      </c>
      <c r="F3078" s="27" t="s">
        <v>115</v>
      </c>
      <c r="G3078" s="27" t="s">
        <v>116</v>
      </c>
      <c r="H3078" s="27" t="s">
        <v>24</v>
      </c>
      <c r="I3078" s="29">
        <v>0.35000000000000003</v>
      </c>
      <c r="J3078" s="30">
        <v>4750</v>
      </c>
      <c r="K3078" s="31">
        <f t="shared" si="24"/>
        <v>1662.5000000000002</v>
      </c>
      <c r="L3078" s="31">
        <f t="shared" si="25"/>
        <v>498.75000000000006</v>
      </c>
      <c r="M3078" s="32">
        <v>0.3</v>
      </c>
      <c r="O3078" s="37"/>
      <c r="P3078" s="35"/>
      <c r="Q3078" s="33"/>
      <c r="R3078" s="34"/>
    </row>
    <row r="3079" spans="1:18" ht="15.75" customHeight="1" x14ac:dyDescent="0.3">
      <c r="A3079" s="22"/>
      <c r="B3079" s="27" t="s">
        <v>21</v>
      </c>
      <c r="C3079" s="27">
        <v>1185732</v>
      </c>
      <c r="D3079" s="28">
        <v>44443</v>
      </c>
      <c r="E3079" s="27" t="s">
        <v>40</v>
      </c>
      <c r="F3079" s="27" t="s">
        <v>115</v>
      </c>
      <c r="G3079" s="27" t="s">
        <v>116</v>
      </c>
      <c r="H3079" s="27" t="s">
        <v>25</v>
      </c>
      <c r="I3079" s="29">
        <v>0.3000000000000001</v>
      </c>
      <c r="J3079" s="30">
        <v>2500</v>
      </c>
      <c r="K3079" s="31">
        <f t="shared" si="24"/>
        <v>750.00000000000023</v>
      </c>
      <c r="L3079" s="31">
        <f t="shared" si="25"/>
        <v>262.50000000000006</v>
      </c>
      <c r="M3079" s="32">
        <v>0.35</v>
      </c>
      <c r="O3079" s="37"/>
      <c r="P3079" s="35"/>
      <c r="Q3079" s="33"/>
      <c r="R3079" s="34"/>
    </row>
    <row r="3080" spans="1:18" ht="15.75" customHeight="1" x14ac:dyDescent="0.3">
      <c r="A3080" s="22"/>
      <c r="B3080" s="27" t="s">
        <v>21</v>
      </c>
      <c r="C3080" s="27">
        <v>1185732</v>
      </c>
      <c r="D3080" s="28">
        <v>44443</v>
      </c>
      <c r="E3080" s="27" t="s">
        <v>40</v>
      </c>
      <c r="F3080" s="27" t="s">
        <v>115</v>
      </c>
      <c r="G3080" s="27" t="s">
        <v>116</v>
      </c>
      <c r="H3080" s="27" t="s">
        <v>26</v>
      </c>
      <c r="I3080" s="29">
        <v>0.25000000000000006</v>
      </c>
      <c r="J3080" s="30">
        <v>1500</v>
      </c>
      <c r="K3080" s="31">
        <f t="shared" si="24"/>
        <v>375.00000000000006</v>
      </c>
      <c r="L3080" s="31">
        <f t="shared" si="25"/>
        <v>112.50000000000001</v>
      </c>
      <c r="M3080" s="32">
        <v>0.3</v>
      </c>
      <c r="O3080" s="37"/>
      <c r="P3080" s="35"/>
      <c r="Q3080" s="33"/>
      <c r="R3080" s="34"/>
    </row>
    <row r="3081" spans="1:18" ht="15.75" customHeight="1" x14ac:dyDescent="0.3">
      <c r="A3081" s="22"/>
      <c r="B3081" s="27" t="s">
        <v>21</v>
      </c>
      <c r="C3081" s="27">
        <v>1185732</v>
      </c>
      <c r="D3081" s="28">
        <v>44443</v>
      </c>
      <c r="E3081" s="27" t="s">
        <v>40</v>
      </c>
      <c r="F3081" s="27" t="s">
        <v>115</v>
      </c>
      <c r="G3081" s="27" t="s">
        <v>116</v>
      </c>
      <c r="H3081" s="27" t="s">
        <v>27</v>
      </c>
      <c r="I3081" s="29">
        <v>0.25000000000000006</v>
      </c>
      <c r="J3081" s="30">
        <v>1250</v>
      </c>
      <c r="K3081" s="31">
        <f t="shared" si="24"/>
        <v>312.50000000000006</v>
      </c>
      <c r="L3081" s="31">
        <f t="shared" si="25"/>
        <v>93.750000000000014</v>
      </c>
      <c r="M3081" s="32">
        <v>0.3</v>
      </c>
      <c r="O3081" s="37"/>
      <c r="P3081" s="35"/>
      <c r="Q3081" s="33"/>
      <c r="R3081" s="34"/>
    </row>
    <row r="3082" spans="1:18" ht="15.75" customHeight="1" x14ac:dyDescent="0.3">
      <c r="A3082" s="22"/>
      <c r="B3082" s="27" t="s">
        <v>21</v>
      </c>
      <c r="C3082" s="27">
        <v>1185732</v>
      </c>
      <c r="D3082" s="28">
        <v>44443</v>
      </c>
      <c r="E3082" s="27" t="s">
        <v>40</v>
      </c>
      <c r="F3082" s="27" t="s">
        <v>115</v>
      </c>
      <c r="G3082" s="27" t="s">
        <v>116</v>
      </c>
      <c r="H3082" s="27" t="s">
        <v>28</v>
      </c>
      <c r="I3082" s="29">
        <v>0.35000000000000003</v>
      </c>
      <c r="J3082" s="30">
        <v>1250</v>
      </c>
      <c r="K3082" s="31">
        <f t="shared" si="24"/>
        <v>437.50000000000006</v>
      </c>
      <c r="L3082" s="31">
        <f t="shared" si="25"/>
        <v>218.75000000000003</v>
      </c>
      <c r="M3082" s="32">
        <v>0.5</v>
      </c>
      <c r="O3082" s="37"/>
      <c r="P3082" s="35"/>
      <c r="Q3082" s="33"/>
      <c r="R3082" s="34"/>
    </row>
    <row r="3083" spans="1:18" ht="15.75" customHeight="1" x14ac:dyDescent="0.3">
      <c r="A3083" s="22"/>
      <c r="B3083" s="27" t="s">
        <v>21</v>
      </c>
      <c r="C3083" s="27">
        <v>1185732</v>
      </c>
      <c r="D3083" s="28">
        <v>44443</v>
      </c>
      <c r="E3083" s="27" t="s">
        <v>40</v>
      </c>
      <c r="F3083" s="27" t="s">
        <v>115</v>
      </c>
      <c r="G3083" s="27" t="s">
        <v>116</v>
      </c>
      <c r="H3083" s="27" t="s">
        <v>29</v>
      </c>
      <c r="I3083" s="29">
        <v>0.4</v>
      </c>
      <c r="J3083" s="30">
        <v>2000</v>
      </c>
      <c r="K3083" s="31">
        <f t="shared" si="24"/>
        <v>800</v>
      </c>
      <c r="L3083" s="31">
        <f t="shared" si="25"/>
        <v>320</v>
      </c>
      <c r="M3083" s="32">
        <v>0.4</v>
      </c>
      <c r="O3083" s="37"/>
      <c r="P3083" s="35"/>
      <c r="Q3083" s="33"/>
      <c r="R3083" s="34"/>
    </row>
    <row r="3084" spans="1:18" ht="15.75" customHeight="1" x14ac:dyDescent="0.3">
      <c r="A3084" s="22"/>
      <c r="B3084" s="27" t="s">
        <v>21</v>
      </c>
      <c r="C3084" s="27">
        <v>1185732</v>
      </c>
      <c r="D3084" s="28">
        <v>44472</v>
      </c>
      <c r="E3084" s="27" t="s">
        <v>40</v>
      </c>
      <c r="F3084" s="27" t="s">
        <v>115</v>
      </c>
      <c r="G3084" s="27" t="s">
        <v>116</v>
      </c>
      <c r="H3084" s="27" t="s">
        <v>24</v>
      </c>
      <c r="I3084" s="29">
        <v>0.44999999999999996</v>
      </c>
      <c r="J3084" s="30">
        <v>3750</v>
      </c>
      <c r="K3084" s="31">
        <f t="shared" si="24"/>
        <v>1687.4999999999998</v>
      </c>
      <c r="L3084" s="31">
        <f t="shared" si="25"/>
        <v>506.24999999999989</v>
      </c>
      <c r="M3084" s="32">
        <v>0.3</v>
      </c>
      <c r="O3084" s="37"/>
      <c r="P3084" s="35"/>
      <c r="Q3084" s="33"/>
      <c r="R3084" s="34"/>
    </row>
    <row r="3085" spans="1:18" ht="15.75" customHeight="1" x14ac:dyDescent="0.3">
      <c r="A3085" s="22"/>
      <c r="B3085" s="27" t="s">
        <v>21</v>
      </c>
      <c r="C3085" s="27">
        <v>1185732</v>
      </c>
      <c r="D3085" s="28">
        <v>44472</v>
      </c>
      <c r="E3085" s="27" t="s">
        <v>40</v>
      </c>
      <c r="F3085" s="27" t="s">
        <v>115</v>
      </c>
      <c r="G3085" s="27" t="s">
        <v>116</v>
      </c>
      <c r="H3085" s="27" t="s">
        <v>25</v>
      </c>
      <c r="I3085" s="29">
        <v>0.35000000000000003</v>
      </c>
      <c r="J3085" s="30">
        <v>2250</v>
      </c>
      <c r="K3085" s="31">
        <f t="shared" si="24"/>
        <v>787.50000000000011</v>
      </c>
      <c r="L3085" s="31">
        <f t="shared" si="25"/>
        <v>275.625</v>
      </c>
      <c r="M3085" s="32">
        <v>0.35</v>
      </c>
      <c r="O3085" s="37"/>
      <c r="P3085" s="35"/>
      <c r="Q3085" s="33"/>
      <c r="R3085" s="34"/>
    </row>
    <row r="3086" spans="1:18" ht="15.75" customHeight="1" x14ac:dyDescent="0.3">
      <c r="A3086" s="22"/>
      <c r="B3086" s="27" t="s">
        <v>21</v>
      </c>
      <c r="C3086" s="27">
        <v>1185732</v>
      </c>
      <c r="D3086" s="28">
        <v>44472</v>
      </c>
      <c r="E3086" s="27" t="s">
        <v>40</v>
      </c>
      <c r="F3086" s="27" t="s">
        <v>115</v>
      </c>
      <c r="G3086" s="27" t="s">
        <v>116</v>
      </c>
      <c r="H3086" s="27" t="s">
        <v>26</v>
      </c>
      <c r="I3086" s="29">
        <v>0.35000000000000003</v>
      </c>
      <c r="J3086" s="30">
        <v>1250</v>
      </c>
      <c r="K3086" s="31">
        <f t="shared" si="24"/>
        <v>437.50000000000006</v>
      </c>
      <c r="L3086" s="31">
        <f t="shared" si="25"/>
        <v>131.25</v>
      </c>
      <c r="M3086" s="32">
        <v>0.3</v>
      </c>
      <c r="O3086" s="37"/>
      <c r="P3086" s="35"/>
      <c r="Q3086" s="33"/>
      <c r="R3086" s="34"/>
    </row>
    <row r="3087" spans="1:18" ht="15.75" customHeight="1" x14ac:dyDescent="0.3">
      <c r="A3087" s="22"/>
      <c r="B3087" s="27" t="s">
        <v>21</v>
      </c>
      <c r="C3087" s="27">
        <v>1185732</v>
      </c>
      <c r="D3087" s="28">
        <v>44472</v>
      </c>
      <c r="E3087" s="27" t="s">
        <v>40</v>
      </c>
      <c r="F3087" s="27" t="s">
        <v>115</v>
      </c>
      <c r="G3087" s="27" t="s">
        <v>116</v>
      </c>
      <c r="H3087" s="27" t="s">
        <v>27</v>
      </c>
      <c r="I3087" s="29">
        <v>0.35000000000000003</v>
      </c>
      <c r="J3087" s="30">
        <v>1250</v>
      </c>
      <c r="K3087" s="31">
        <f t="shared" si="24"/>
        <v>437.50000000000006</v>
      </c>
      <c r="L3087" s="31">
        <f t="shared" si="25"/>
        <v>131.25</v>
      </c>
      <c r="M3087" s="32">
        <v>0.3</v>
      </c>
      <c r="O3087" s="37"/>
      <c r="P3087" s="35"/>
      <c r="Q3087" s="33"/>
      <c r="R3087" s="34"/>
    </row>
    <row r="3088" spans="1:18" ht="15.75" customHeight="1" x14ac:dyDescent="0.3">
      <c r="A3088" s="22"/>
      <c r="B3088" s="27" t="s">
        <v>21</v>
      </c>
      <c r="C3088" s="27">
        <v>1185732</v>
      </c>
      <c r="D3088" s="28">
        <v>44472</v>
      </c>
      <c r="E3088" s="27" t="s">
        <v>40</v>
      </c>
      <c r="F3088" s="27" t="s">
        <v>115</v>
      </c>
      <c r="G3088" s="27" t="s">
        <v>116</v>
      </c>
      <c r="H3088" s="27" t="s">
        <v>28</v>
      </c>
      <c r="I3088" s="29">
        <v>0.44999999999999996</v>
      </c>
      <c r="J3088" s="30">
        <v>1250</v>
      </c>
      <c r="K3088" s="31">
        <f t="shared" si="24"/>
        <v>562.5</v>
      </c>
      <c r="L3088" s="31">
        <f t="shared" si="25"/>
        <v>281.25</v>
      </c>
      <c r="M3088" s="32">
        <v>0.5</v>
      </c>
      <c r="O3088" s="37"/>
      <c r="P3088" s="35"/>
      <c r="Q3088" s="33"/>
      <c r="R3088" s="34"/>
    </row>
    <row r="3089" spans="1:18" ht="15.75" customHeight="1" x14ac:dyDescent="0.3">
      <c r="A3089" s="22"/>
      <c r="B3089" s="27" t="s">
        <v>21</v>
      </c>
      <c r="C3089" s="27">
        <v>1185732</v>
      </c>
      <c r="D3089" s="28">
        <v>44472</v>
      </c>
      <c r="E3089" s="27" t="s">
        <v>40</v>
      </c>
      <c r="F3089" s="27" t="s">
        <v>115</v>
      </c>
      <c r="G3089" s="27" t="s">
        <v>116</v>
      </c>
      <c r="H3089" s="27" t="s">
        <v>29</v>
      </c>
      <c r="I3089" s="29">
        <v>0.49999999999999983</v>
      </c>
      <c r="J3089" s="30">
        <v>2500</v>
      </c>
      <c r="K3089" s="31">
        <f t="shared" si="24"/>
        <v>1249.9999999999995</v>
      </c>
      <c r="L3089" s="31">
        <f t="shared" si="25"/>
        <v>499.99999999999983</v>
      </c>
      <c r="M3089" s="32">
        <v>0.4</v>
      </c>
      <c r="O3089" s="37"/>
      <c r="P3089" s="35"/>
      <c r="Q3089" s="33"/>
      <c r="R3089" s="34"/>
    </row>
    <row r="3090" spans="1:18" ht="15.75" customHeight="1" x14ac:dyDescent="0.3">
      <c r="A3090" s="22"/>
      <c r="B3090" s="27" t="s">
        <v>21</v>
      </c>
      <c r="C3090" s="27">
        <v>1185732</v>
      </c>
      <c r="D3090" s="28">
        <v>44503</v>
      </c>
      <c r="E3090" s="27" t="s">
        <v>40</v>
      </c>
      <c r="F3090" s="27" t="s">
        <v>115</v>
      </c>
      <c r="G3090" s="27" t="s">
        <v>116</v>
      </c>
      <c r="H3090" s="27" t="s">
        <v>24</v>
      </c>
      <c r="I3090" s="29">
        <v>0.44999999999999996</v>
      </c>
      <c r="J3090" s="30">
        <v>4000</v>
      </c>
      <c r="K3090" s="31">
        <f t="shared" si="24"/>
        <v>1799.9999999999998</v>
      </c>
      <c r="L3090" s="31">
        <f t="shared" si="25"/>
        <v>539.99999999999989</v>
      </c>
      <c r="M3090" s="32">
        <v>0.3</v>
      </c>
      <c r="O3090" s="37"/>
      <c r="P3090" s="35"/>
      <c r="Q3090" s="33"/>
      <c r="R3090" s="34"/>
    </row>
    <row r="3091" spans="1:18" ht="15.75" customHeight="1" x14ac:dyDescent="0.3">
      <c r="A3091" s="22"/>
      <c r="B3091" s="27" t="s">
        <v>21</v>
      </c>
      <c r="C3091" s="27">
        <v>1185732</v>
      </c>
      <c r="D3091" s="28">
        <v>44503</v>
      </c>
      <c r="E3091" s="27" t="s">
        <v>40</v>
      </c>
      <c r="F3091" s="27" t="s">
        <v>115</v>
      </c>
      <c r="G3091" s="27" t="s">
        <v>116</v>
      </c>
      <c r="H3091" s="27" t="s">
        <v>25</v>
      </c>
      <c r="I3091" s="29">
        <v>0.35000000000000003</v>
      </c>
      <c r="J3091" s="30">
        <v>3000</v>
      </c>
      <c r="K3091" s="31">
        <f t="shared" si="24"/>
        <v>1050</v>
      </c>
      <c r="L3091" s="31">
        <f t="shared" si="25"/>
        <v>367.5</v>
      </c>
      <c r="M3091" s="32">
        <v>0.35</v>
      </c>
      <c r="O3091" s="37"/>
      <c r="P3091" s="35"/>
      <c r="Q3091" s="33"/>
      <c r="R3091" s="34"/>
    </row>
    <row r="3092" spans="1:18" ht="15.75" customHeight="1" x14ac:dyDescent="0.3">
      <c r="A3092" s="22"/>
      <c r="B3092" s="27" t="s">
        <v>21</v>
      </c>
      <c r="C3092" s="27">
        <v>1185732</v>
      </c>
      <c r="D3092" s="28">
        <v>44503</v>
      </c>
      <c r="E3092" s="27" t="s">
        <v>40</v>
      </c>
      <c r="F3092" s="27" t="s">
        <v>115</v>
      </c>
      <c r="G3092" s="27" t="s">
        <v>116</v>
      </c>
      <c r="H3092" s="27" t="s">
        <v>26</v>
      </c>
      <c r="I3092" s="29">
        <v>0.35000000000000003</v>
      </c>
      <c r="J3092" s="30">
        <v>2450</v>
      </c>
      <c r="K3092" s="31">
        <f t="shared" si="24"/>
        <v>857.50000000000011</v>
      </c>
      <c r="L3092" s="31">
        <f t="shared" si="25"/>
        <v>257.25</v>
      </c>
      <c r="M3092" s="32">
        <v>0.3</v>
      </c>
      <c r="O3092" s="37"/>
      <c r="P3092" s="35"/>
      <c r="Q3092" s="33"/>
      <c r="R3092" s="34"/>
    </row>
    <row r="3093" spans="1:18" ht="15.75" customHeight="1" x14ac:dyDescent="0.3">
      <c r="A3093" s="22"/>
      <c r="B3093" s="27" t="s">
        <v>21</v>
      </c>
      <c r="C3093" s="27">
        <v>1185732</v>
      </c>
      <c r="D3093" s="28">
        <v>44503</v>
      </c>
      <c r="E3093" s="27" t="s">
        <v>40</v>
      </c>
      <c r="F3093" s="27" t="s">
        <v>115</v>
      </c>
      <c r="G3093" s="27" t="s">
        <v>116</v>
      </c>
      <c r="H3093" s="27" t="s">
        <v>27</v>
      </c>
      <c r="I3093" s="29">
        <v>0.35000000000000003</v>
      </c>
      <c r="J3093" s="30">
        <v>2250</v>
      </c>
      <c r="K3093" s="31">
        <f t="shared" si="24"/>
        <v>787.50000000000011</v>
      </c>
      <c r="L3093" s="31">
        <f t="shared" si="25"/>
        <v>236.25000000000003</v>
      </c>
      <c r="M3093" s="32">
        <v>0.3</v>
      </c>
      <c r="O3093" s="37"/>
      <c r="P3093" s="35"/>
      <c r="Q3093" s="33"/>
      <c r="R3093" s="34"/>
    </row>
    <row r="3094" spans="1:18" ht="15.75" customHeight="1" x14ac:dyDescent="0.3">
      <c r="A3094" s="22"/>
      <c r="B3094" s="27" t="s">
        <v>21</v>
      </c>
      <c r="C3094" s="27">
        <v>1185732</v>
      </c>
      <c r="D3094" s="28">
        <v>44503</v>
      </c>
      <c r="E3094" s="27" t="s">
        <v>40</v>
      </c>
      <c r="F3094" s="27" t="s">
        <v>115</v>
      </c>
      <c r="G3094" s="27" t="s">
        <v>116</v>
      </c>
      <c r="H3094" s="27" t="s">
        <v>28</v>
      </c>
      <c r="I3094" s="29">
        <v>0.6</v>
      </c>
      <c r="J3094" s="30">
        <v>2000</v>
      </c>
      <c r="K3094" s="31">
        <f t="shared" si="24"/>
        <v>1200</v>
      </c>
      <c r="L3094" s="31">
        <f t="shared" si="25"/>
        <v>600</v>
      </c>
      <c r="M3094" s="32">
        <v>0.5</v>
      </c>
      <c r="O3094" s="37"/>
      <c r="P3094" s="35"/>
      <c r="Q3094" s="33"/>
      <c r="R3094" s="34"/>
    </row>
    <row r="3095" spans="1:18" ht="15.75" customHeight="1" x14ac:dyDescent="0.3">
      <c r="A3095" s="22"/>
      <c r="B3095" s="27" t="s">
        <v>21</v>
      </c>
      <c r="C3095" s="27">
        <v>1185732</v>
      </c>
      <c r="D3095" s="28">
        <v>44503</v>
      </c>
      <c r="E3095" s="27" t="s">
        <v>40</v>
      </c>
      <c r="F3095" s="27" t="s">
        <v>115</v>
      </c>
      <c r="G3095" s="27" t="s">
        <v>116</v>
      </c>
      <c r="H3095" s="27" t="s">
        <v>29</v>
      </c>
      <c r="I3095" s="29">
        <v>0.64999999999999991</v>
      </c>
      <c r="J3095" s="30">
        <v>3000</v>
      </c>
      <c r="K3095" s="31">
        <f t="shared" si="24"/>
        <v>1949.9999999999998</v>
      </c>
      <c r="L3095" s="31">
        <f t="shared" si="25"/>
        <v>780</v>
      </c>
      <c r="M3095" s="32">
        <v>0.4</v>
      </c>
      <c r="O3095" s="37"/>
      <c r="P3095" s="35"/>
      <c r="Q3095" s="33"/>
      <c r="R3095" s="34"/>
    </row>
    <row r="3096" spans="1:18" ht="15.75" customHeight="1" x14ac:dyDescent="0.3">
      <c r="A3096" s="22"/>
      <c r="B3096" s="27" t="s">
        <v>21</v>
      </c>
      <c r="C3096" s="27">
        <v>1185732</v>
      </c>
      <c r="D3096" s="28">
        <v>44532</v>
      </c>
      <c r="E3096" s="27" t="s">
        <v>40</v>
      </c>
      <c r="F3096" s="27" t="s">
        <v>115</v>
      </c>
      <c r="G3096" s="27" t="s">
        <v>116</v>
      </c>
      <c r="H3096" s="27" t="s">
        <v>24</v>
      </c>
      <c r="I3096" s="29">
        <v>0.6</v>
      </c>
      <c r="J3096" s="30">
        <v>5500</v>
      </c>
      <c r="K3096" s="31">
        <f t="shared" si="24"/>
        <v>3300</v>
      </c>
      <c r="L3096" s="31">
        <f t="shared" si="25"/>
        <v>990</v>
      </c>
      <c r="M3096" s="32">
        <v>0.3</v>
      </c>
      <c r="O3096" s="37"/>
      <c r="P3096" s="35"/>
      <c r="Q3096" s="33"/>
      <c r="R3096" s="34"/>
    </row>
    <row r="3097" spans="1:18" ht="15.75" customHeight="1" x14ac:dyDescent="0.3">
      <c r="A3097" s="22"/>
      <c r="B3097" s="27" t="s">
        <v>21</v>
      </c>
      <c r="C3097" s="27">
        <v>1185732</v>
      </c>
      <c r="D3097" s="28">
        <v>44532</v>
      </c>
      <c r="E3097" s="27" t="s">
        <v>40</v>
      </c>
      <c r="F3097" s="27" t="s">
        <v>115</v>
      </c>
      <c r="G3097" s="27" t="s">
        <v>116</v>
      </c>
      <c r="H3097" s="27" t="s">
        <v>25</v>
      </c>
      <c r="I3097" s="29">
        <v>0.5</v>
      </c>
      <c r="J3097" s="30">
        <v>3500</v>
      </c>
      <c r="K3097" s="31">
        <f t="shared" si="24"/>
        <v>1750</v>
      </c>
      <c r="L3097" s="31">
        <f t="shared" si="25"/>
        <v>612.5</v>
      </c>
      <c r="M3097" s="32">
        <v>0.35</v>
      </c>
      <c r="O3097" s="37"/>
      <c r="P3097" s="35"/>
      <c r="Q3097" s="33"/>
      <c r="R3097" s="34"/>
    </row>
    <row r="3098" spans="1:18" ht="15.75" customHeight="1" x14ac:dyDescent="0.3">
      <c r="A3098" s="22"/>
      <c r="B3098" s="27" t="s">
        <v>21</v>
      </c>
      <c r="C3098" s="27">
        <v>1185732</v>
      </c>
      <c r="D3098" s="28">
        <v>44532</v>
      </c>
      <c r="E3098" s="27" t="s">
        <v>40</v>
      </c>
      <c r="F3098" s="27" t="s">
        <v>115</v>
      </c>
      <c r="G3098" s="27" t="s">
        <v>116</v>
      </c>
      <c r="H3098" s="27" t="s">
        <v>26</v>
      </c>
      <c r="I3098" s="29">
        <v>0.5</v>
      </c>
      <c r="J3098" s="30">
        <v>3000</v>
      </c>
      <c r="K3098" s="31">
        <f t="shared" si="24"/>
        <v>1500</v>
      </c>
      <c r="L3098" s="31">
        <f t="shared" si="25"/>
        <v>450</v>
      </c>
      <c r="M3098" s="32">
        <v>0.3</v>
      </c>
      <c r="O3098" s="37"/>
      <c r="P3098" s="35"/>
      <c r="Q3098" s="33"/>
      <c r="R3098" s="34"/>
    </row>
    <row r="3099" spans="1:18" ht="15.75" customHeight="1" x14ac:dyDescent="0.3">
      <c r="A3099" s="22"/>
      <c r="B3099" s="27" t="s">
        <v>21</v>
      </c>
      <c r="C3099" s="27">
        <v>1185732</v>
      </c>
      <c r="D3099" s="28">
        <v>44532</v>
      </c>
      <c r="E3099" s="27" t="s">
        <v>40</v>
      </c>
      <c r="F3099" s="27" t="s">
        <v>115</v>
      </c>
      <c r="G3099" s="27" t="s">
        <v>116</v>
      </c>
      <c r="H3099" s="27" t="s">
        <v>27</v>
      </c>
      <c r="I3099" s="29">
        <v>0.5</v>
      </c>
      <c r="J3099" s="30">
        <v>2500</v>
      </c>
      <c r="K3099" s="31">
        <f t="shared" si="24"/>
        <v>1250</v>
      </c>
      <c r="L3099" s="31">
        <f t="shared" si="25"/>
        <v>375</v>
      </c>
      <c r="M3099" s="32">
        <v>0.3</v>
      </c>
      <c r="O3099" s="37"/>
      <c r="P3099" s="35"/>
      <c r="Q3099" s="33"/>
      <c r="R3099" s="34"/>
    </row>
    <row r="3100" spans="1:18" ht="15.75" customHeight="1" x14ac:dyDescent="0.3">
      <c r="A3100" s="22"/>
      <c r="B3100" s="27" t="s">
        <v>21</v>
      </c>
      <c r="C3100" s="27">
        <v>1185732</v>
      </c>
      <c r="D3100" s="28">
        <v>44532</v>
      </c>
      <c r="E3100" s="27" t="s">
        <v>40</v>
      </c>
      <c r="F3100" s="27" t="s">
        <v>115</v>
      </c>
      <c r="G3100" s="27" t="s">
        <v>116</v>
      </c>
      <c r="H3100" s="27" t="s">
        <v>28</v>
      </c>
      <c r="I3100" s="29">
        <v>0.6</v>
      </c>
      <c r="J3100" s="30">
        <v>2500</v>
      </c>
      <c r="K3100" s="31">
        <f t="shared" si="24"/>
        <v>1500</v>
      </c>
      <c r="L3100" s="31">
        <f t="shared" si="25"/>
        <v>750</v>
      </c>
      <c r="M3100" s="32">
        <v>0.5</v>
      </c>
      <c r="O3100" s="37"/>
      <c r="P3100" s="35"/>
      <c r="Q3100" s="33"/>
      <c r="R3100" s="34"/>
    </row>
    <row r="3101" spans="1:18" ht="15.75" customHeight="1" x14ac:dyDescent="0.3">
      <c r="A3101" s="22"/>
      <c r="B3101" s="27" t="s">
        <v>21</v>
      </c>
      <c r="C3101" s="27">
        <v>1185732</v>
      </c>
      <c r="D3101" s="28">
        <v>44532</v>
      </c>
      <c r="E3101" s="27" t="s">
        <v>40</v>
      </c>
      <c r="F3101" s="27" t="s">
        <v>115</v>
      </c>
      <c r="G3101" s="27" t="s">
        <v>116</v>
      </c>
      <c r="H3101" s="27" t="s">
        <v>29</v>
      </c>
      <c r="I3101" s="29">
        <v>0.64999999999999991</v>
      </c>
      <c r="J3101" s="30">
        <v>3500</v>
      </c>
      <c r="K3101" s="31">
        <f t="shared" si="24"/>
        <v>2274.9999999999995</v>
      </c>
      <c r="L3101" s="31">
        <f t="shared" si="25"/>
        <v>909.99999999999989</v>
      </c>
      <c r="M3101" s="32">
        <v>0.4</v>
      </c>
      <c r="O3101" s="37"/>
      <c r="P3101" s="35"/>
      <c r="Q3101" s="33"/>
      <c r="R3101" s="34"/>
    </row>
    <row r="3102" spans="1:18" ht="15.75" customHeight="1" x14ac:dyDescent="0.3">
      <c r="A3102" s="22" t="s">
        <v>46</v>
      </c>
      <c r="B3102" s="27" t="s">
        <v>21</v>
      </c>
      <c r="C3102" s="27">
        <v>1185732</v>
      </c>
      <c r="D3102" s="28">
        <v>44206</v>
      </c>
      <c r="E3102" s="27" t="s">
        <v>40</v>
      </c>
      <c r="F3102" s="27" t="s">
        <v>117</v>
      </c>
      <c r="G3102" s="27" t="s">
        <v>118</v>
      </c>
      <c r="H3102" s="27" t="s">
        <v>24</v>
      </c>
      <c r="I3102" s="29">
        <v>0.35000000000000003</v>
      </c>
      <c r="J3102" s="30">
        <v>5000</v>
      </c>
      <c r="K3102" s="31">
        <f t="shared" si="24"/>
        <v>1750.0000000000002</v>
      </c>
      <c r="L3102" s="31">
        <f t="shared" si="25"/>
        <v>700.00000000000011</v>
      </c>
      <c r="M3102" s="32">
        <v>0.4</v>
      </c>
      <c r="O3102" s="37"/>
      <c r="P3102" s="35"/>
      <c r="Q3102" s="33"/>
      <c r="R3102" s="34"/>
    </row>
    <row r="3103" spans="1:18" ht="15.75" customHeight="1" x14ac:dyDescent="0.3">
      <c r="A3103" s="22"/>
      <c r="B3103" s="27" t="s">
        <v>21</v>
      </c>
      <c r="C3103" s="27">
        <v>1185732</v>
      </c>
      <c r="D3103" s="28">
        <v>44206</v>
      </c>
      <c r="E3103" s="27" t="s">
        <v>40</v>
      </c>
      <c r="F3103" s="27" t="s">
        <v>117</v>
      </c>
      <c r="G3103" s="27" t="s">
        <v>118</v>
      </c>
      <c r="H3103" s="27" t="s">
        <v>25</v>
      </c>
      <c r="I3103" s="29">
        <v>0.35000000000000003</v>
      </c>
      <c r="J3103" s="30">
        <v>3000</v>
      </c>
      <c r="K3103" s="31">
        <f t="shared" si="24"/>
        <v>1050</v>
      </c>
      <c r="L3103" s="31">
        <f t="shared" si="25"/>
        <v>420</v>
      </c>
      <c r="M3103" s="32">
        <v>0.4</v>
      </c>
      <c r="O3103" s="37"/>
      <c r="P3103" s="35"/>
      <c r="Q3103" s="33"/>
      <c r="R3103" s="34"/>
    </row>
    <row r="3104" spans="1:18" ht="15.75" customHeight="1" x14ac:dyDescent="0.3">
      <c r="A3104" s="22"/>
      <c r="B3104" s="27" t="s">
        <v>21</v>
      </c>
      <c r="C3104" s="27">
        <v>1185732</v>
      </c>
      <c r="D3104" s="28">
        <v>44206</v>
      </c>
      <c r="E3104" s="27" t="s">
        <v>40</v>
      </c>
      <c r="F3104" s="27" t="s">
        <v>117</v>
      </c>
      <c r="G3104" s="27" t="s">
        <v>118</v>
      </c>
      <c r="H3104" s="27" t="s">
        <v>26</v>
      </c>
      <c r="I3104" s="29">
        <v>0.25000000000000006</v>
      </c>
      <c r="J3104" s="30">
        <v>3000</v>
      </c>
      <c r="K3104" s="31">
        <f t="shared" si="24"/>
        <v>750.00000000000011</v>
      </c>
      <c r="L3104" s="31">
        <f t="shared" si="25"/>
        <v>262.5</v>
      </c>
      <c r="M3104" s="32">
        <v>0.35</v>
      </c>
      <c r="O3104" s="37"/>
      <c r="P3104" s="35"/>
      <c r="Q3104" s="33"/>
      <c r="R3104" s="34"/>
    </row>
    <row r="3105" spans="1:18" ht="15.75" customHeight="1" x14ac:dyDescent="0.3">
      <c r="A3105" s="22"/>
      <c r="B3105" s="27" t="s">
        <v>21</v>
      </c>
      <c r="C3105" s="27">
        <v>1185732</v>
      </c>
      <c r="D3105" s="28">
        <v>44206</v>
      </c>
      <c r="E3105" s="27" t="s">
        <v>40</v>
      </c>
      <c r="F3105" s="27" t="s">
        <v>117</v>
      </c>
      <c r="G3105" s="27" t="s">
        <v>118</v>
      </c>
      <c r="H3105" s="27" t="s">
        <v>27</v>
      </c>
      <c r="I3105" s="29">
        <v>0.30000000000000004</v>
      </c>
      <c r="J3105" s="30">
        <v>1500</v>
      </c>
      <c r="K3105" s="31">
        <f t="shared" si="24"/>
        <v>450.00000000000006</v>
      </c>
      <c r="L3105" s="31">
        <f t="shared" si="25"/>
        <v>157.5</v>
      </c>
      <c r="M3105" s="32">
        <v>0.35</v>
      </c>
      <c r="O3105" s="37"/>
      <c r="P3105" s="35"/>
      <c r="Q3105" s="33"/>
      <c r="R3105" s="34"/>
    </row>
    <row r="3106" spans="1:18" ht="15.75" customHeight="1" x14ac:dyDescent="0.3">
      <c r="A3106" s="22"/>
      <c r="B3106" s="27" t="s">
        <v>21</v>
      </c>
      <c r="C3106" s="27">
        <v>1185732</v>
      </c>
      <c r="D3106" s="28">
        <v>44206</v>
      </c>
      <c r="E3106" s="27" t="s">
        <v>40</v>
      </c>
      <c r="F3106" s="27" t="s">
        <v>117</v>
      </c>
      <c r="G3106" s="27" t="s">
        <v>118</v>
      </c>
      <c r="H3106" s="27" t="s">
        <v>28</v>
      </c>
      <c r="I3106" s="29">
        <v>0.44999999999999996</v>
      </c>
      <c r="J3106" s="30">
        <v>2000</v>
      </c>
      <c r="K3106" s="31">
        <f t="shared" si="24"/>
        <v>899.99999999999989</v>
      </c>
      <c r="L3106" s="31">
        <f t="shared" si="25"/>
        <v>269.99999999999994</v>
      </c>
      <c r="M3106" s="32">
        <v>0.3</v>
      </c>
      <c r="O3106" s="37"/>
      <c r="P3106" s="35"/>
      <c r="Q3106" s="33"/>
      <c r="R3106" s="34"/>
    </row>
    <row r="3107" spans="1:18" ht="15.75" customHeight="1" x14ac:dyDescent="0.3">
      <c r="A3107" s="22"/>
      <c r="B3107" s="27" t="s">
        <v>21</v>
      </c>
      <c r="C3107" s="27">
        <v>1185732</v>
      </c>
      <c r="D3107" s="28">
        <v>44206</v>
      </c>
      <c r="E3107" s="27" t="s">
        <v>40</v>
      </c>
      <c r="F3107" s="27" t="s">
        <v>117</v>
      </c>
      <c r="G3107" s="27" t="s">
        <v>118</v>
      </c>
      <c r="H3107" s="27" t="s">
        <v>29</v>
      </c>
      <c r="I3107" s="29">
        <v>0.35000000000000003</v>
      </c>
      <c r="J3107" s="30">
        <v>3000</v>
      </c>
      <c r="K3107" s="31">
        <f t="shared" si="24"/>
        <v>1050</v>
      </c>
      <c r="L3107" s="31">
        <f t="shared" si="25"/>
        <v>420</v>
      </c>
      <c r="M3107" s="32">
        <v>0.4</v>
      </c>
      <c r="O3107" s="37"/>
      <c r="P3107" s="35"/>
      <c r="Q3107" s="33"/>
      <c r="R3107" s="34"/>
    </row>
    <row r="3108" spans="1:18" ht="15.75" customHeight="1" x14ac:dyDescent="0.3">
      <c r="A3108" s="22"/>
      <c r="B3108" s="27" t="s">
        <v>21</v>
      </c>
      <c r="C3108" s="27">
        <v>1185732</v>
      </c>
      <c r="D3108" s="28">
        <v>44237</v>
      </c>
      <c r="E3108" s="27" t="s">
        <v>40</v>
      </c>
      <c r="F3108" s="27" t="s">
        <v>117</v>
      </c>
      <c r="G3108" s="27" t="s">
        <v>118</v>
      </c>
      <c r="H3108" s="27" t="s">
        <v>24</v>
      </c>
      <c r="I3108" s="29">
        <v>0.35000000000000003</v>
      </c>
      <c r="J3108" s="30">
        <v>5500</v>
      </c>
      <c r="K3108" s="31">
        <f t="shared" si="24"/>
        <v>1925.0000000000002</v>
      </c>
      <c r="L3108" s="31">
        <f t="shared" si="25"/>
        <v>770.00000000000011</v>
      </c>
      <c r="M3108" s="32">
        <v>0.4</v>
      </c>
      <c r="O3108" s="37"/>
      <c r="P3108" s="35"/>
      <c r="Q3108" s="33"/>
      <c r="R3108" s="34"/>
    </row>
    <row r="3109" spans="1:18" ht="15.75" customHeight="1" x14ac:dyDescent="0.3">
      <c r="A3109" s="22"/>
      <c r="B3109" s="27" t="s">
        <v>21</v>
      </c>
      <c r="C3109" s="27">
        <v>1185732</v>
      </c>
      <c r="D3109" s="28">
        <v>44237</v>
      </c>
      <c r="E3109" s="27" t="s">
        <v>40</v>
      </c>
      <c r="F3109" s="27" t="s">
        <v>117</v>
      </c>
      <c r="G3109" s="27" t="s">
        <v>118</v>
      </c>
      <c r="H3109" s="27" t="s">
        <v>25</v>
      </c>
      <c r="I3109" s="29">
        <v>0.35000000000000003</v>
      </c>
      <c r="J3109" s="30">
        <v>2000</v>
      </c>
      <c r="K3109" s="31">
        <f t="shared" si="24"/>
        <v>700.00000000000011</v>
      </c>
      <c r="L3109" s="31">
        <f t="shared" si="25"/>
        <v>280.00000000000006</v>
      </c>
      <c r="M3109" s="32">
        <v>0.4</v>
      </c>
      <c r="O3109" s="37"/>
      <c r="P3109" s="35"/>
      <c r="Q3109" s="33"/>
      <c r="R3109" s="34"/>
    </row>
    <row r="3110" spans="1:18" ht="15.75" customHeight="1" x14ac:dyDescent="0.3">
      <c r="A3110" s="22"/>
      <c r="B3110" s="27" t="s">
        <v>21</v>
      </c>
      <c r="C3110" s="27">
        <v>1185732</v>
      </c>
      <c r="D3110" s="28">
        <v>44237</v>
      </c>
      <c r="E3110" s="27" t="s">
        <v>40</v>
      </c>
      <c r="F3110" s="27" t="s">
        <v>117</v>
      </c>
      <c r="G3110" s="27" t="s">
        <v>118</v>
      </c>
      <c r="H3110" s="27" t="s">
        <v>26</v>
      </c>
      <c r="I3110" s="29">
        <v>0.25000000000000006</v>
      </c>
      <c r="J3110" s="30">
        <v>2500</v>
      </c>
      <c r="K3110" s="31">
        <f t="shared" si="24"/>
        <v>625.00000000000011</v>
      </c>
      <c r="L3110" s="31">
        <f t="shared" si="25"/>
        <v>218.75000000000003</v>
      </c>
      <c r="M3110" s="32">
        <v>0.35</v>
      </c>
      <c r="O3110" s="37"/>
      <c r="P3110" s="35"/>
      <c r="Q3110" s="33"/>
      <c r="R3110" s="34"/>
    </row>
    <row r="3111" spans="1:18" ht="15.75" customHeight="1" x14ac:dyDescent="0.3">
      <c r="A3111" s="22"/>
      <c r="B3111" s="27" t="s">
        <v>21</v>
      </c>
      <c r="C3111" s="27">
        <v>1185732</v>
      </c>
      <c r="D3111" s="28">
        <v>44237</v>
      </c>
      <c r="E3111" s="27" t="s">
        <v>40</v>
      </c>
      <c r="F3111" s="27" t="s">
        <v>117</v>
      </c>
      <c r="G3111" s="27" t="s">
        <v>118</v>
      </c>
      <c r="H3111" s="27" t="s">
        <v>27</v>
      </c>
      <c r="I3111" s="29">
        <v>0.30000000000000004</v>
      </c>
      <c r="J3111" s="30">
        <v>1250</v>
      </c>
      <c r="K3111" s="31">
        <f t="shared" si="24"/>
        <v>375.00000000000006</v>
      </c>
      <c r="L3111" s="31">
        <f t="shared" si="25"/>
        <v>131.25</v>
      </c>
      <c r="M3111" s="32">
        <v>0.35</v>
      </c>
      <c r="O3111" s="37"/>
      <c r="P3111" s="35"/>
      <c r="Q3111" s="33"/>
      <c r="R3111" s="34"/>
    </row>
    <row r="3112" spans="1:18" ht="15.75" customHeight="1" x14ac:dyDescent="0.3">
      <c r="A3112" s="22"/>
      <c r="B3112" s="27" t="s">
        <v>21</v>
      </c>
      <c r="C3112" s="27">
        <v>1185732</v>
      </c>
      <c r="D3112" s="28">
        <v>44237</v>
      </c>
      <c r="E3112" s="27" t="s">
        <v>40</v>
      </c>
      <c r="F3112" s="27" t="s">
        <v>117</v>
      </c>
      <c r="G3112" s="27" t="s">
        <v>118</v>
      </c>
      <c r="H3112" s="27" t="s">
        <v>28</v>
      </c>
      <c r="I3112" s="29">
        <v>0.44999999999999996</v>
      </c>
      <c r="J3112" s="30">
        <v>2000</v>
      </c>
      <c r="K3112" s="31">
        <f t="shared" si="24"/>
        <v>899.99999999999989</v>
      </c>
      <c r="L3112" s="31">
        <f t="shared" si="25"/>
        <v>269.99999999999994</v>
      </c>
      <c r="M3112" s="32">
        <v>0.3</v>
      </c>
      <c r="O3112" s="37"/>
      <c r="P3112" s="35"/>
      <c r="Q3112" s="33"/>
      <c r="R3112" s="34"/>
    </row>
    <row r="3113" spans="1:18" ht="15.75" customHeight="1" x14ac:dyDescent="0.3">
      <c r="A3113" s="22"/>
      <c r="B3113" s="27" t="s">
        <v>21</v>
      </c>
      <c r="C3113" s="27">
        <v>1185732</v>
      </c>
      <c r="D3113" s="28">
        <v>44237</v>
      </c>
      <c r="E3113" s="27" t="s">
        <v>40</v>
      </c>
      <c r="F3113" s="27" t="s">
        <v>117</v>
      </c>
      <c r="G3113" s="27" t="s">
        <v>118</v>
      </c>
      <c r="H3113" s="27" t="s">
        <v>29</v>
      </c>
      <c r="I3113" s="29">
        <v>0.19999999999999996</v>
      </c>
      <c r="J3113" s="30">
        <v>3000</v>
      </c>
      <c r="K3113" s="31">
        <f t="shared" si="24"/>
        <v>599.99999999999989</v>
      </c>
      <c r="L3113" s="31">
        <f t="shared" si="25"/>
        <v>239.99999999999997</v>
      </c>
      <c r="M3113" s="32">
        <v>0.4</v>
      </c>
      <c r="O3113" s="37"/>
      <c r="P3113" s="35"/>
      <c r="Q3113" s="33"/>
      <c r="R3113" s="34"/>
    </row>
    <row r="3114" spans="1:18" ht="15.75" customHeight="1" x14ac:dyDescent="0.3">
      <c r="A3114" s="22"/>
      <c r="B3114" s="27" t="s">
        <v>21</v>
      </c>
      <c r="C3114" s="27">
        <v>1185732</v>
      </c>
      <c r="D3114" s="28">
        <v>44264</v>
      </c>
      <c r="E3114" s="27" t="s">
        <v>40</v>
      </c>
      <c r="F3114" s="27" t="s">
        <v>117</v>
      </c>
      <c r="G3114" s="27" t="s">
        <v>118</v>
      </c>
      <c r="H3114" s="27" t="s">
        <v>24</v>
      </c>
      <c r="I3114" s="29">
        <v>0.25000000000000006</v>
      </c>
      <c r="J3114" s="30">
        <v>5200</v>
      </c>
      <c r="K3114" s="31">
        <f t="shared" si="24"/>
        <v>1300.0000000000002</v>
      </c>
      <c r="L3114" s="31">
        <f t="shared" si="25"/>
        <v>520.00000000000011</v>
      </c>
      <c r="M3114" s="32">
        <v>0.4</v>
      </c>
      <c r="O3114" s="37"/>
      <c r="P3114" s="35"/>
      <c r="Q3114" s="33"/>
      <c r="R3114" s="34"/>
    </row>
    <row r="3115" spans="1:18" ht="15.75" customHeight="1" x14ac:dyDescent="0.3">
      <c r="A3115" s="22"/>
      <c r="B3115" s="27" t="s">
        <v>21</v>
      </c>
      <c r="C3115" s="27">
        <v>1185732</v>
      </c>
      <c r="D3115" s="28">
        <v>44264</v>
      </c>
      <c r="E3115" s="27" t="s">
        <v>40</v>
      </c>
      <c r="F3115" s="27" t="s">
        <v>117</v>
      </c>
      <c r="G3115" s="27" t="s">
        <v>118</v>
      </c>
      <c r="H3115" s="27" t="s">
        <v>25</v>
      </c>
      <c r="I3115" s="29">
        <v>0.25000000000000006</v>
      </c>
      <c r="J3115" s="30">
        <v>2250</v>
      </c>
      <c r="K3115" s="31">
        <f t="shared" si="24"/>
        <v>562.50000000000011</v>
      </c>
      <c r="L3115" s="31">
        <f t="shared" si="25"/>
        <v>225.00000000000006</v>
      </c>
      <c r="M3115" s="32">
        <v>0.4</v>
      </c>
      <c r="O3115" s="37"/>
      <c r="P3115" s="35"/>
      <c r="Q3115" s="33"/>
      <c r="R3115" s="34"/>
    </row>
    <row r="3116" spans="1:18" ht="15.75" customHeight="1" x14ac:dyDescent="0.3">
      <c r="A3116" s="22"/>
      <c r="B3116" s="27" t="s">
        <v>21</v>
      </c>
      <c r="C3116" s="27">
        <v>1185732</v>
      </c>
      <c r="D3116" s="28">
        <v>44264</v>
      </c>
      <c r="E3116" s="27" t="s">
        <v>40</v>
      </c>
      <c r="F3116" s="27" t="s">
        <v>117</v>
      </c>
      <c r="G3116" s="27" t="s">
        <v>118</v>
      </c>
      <c r="H3116" s="27" t="s">
        <v>26</v>
      </c>
      <c r="I3116" s="29">
        <v>0.15000000000000002</v>
      </c>
      <c r="J3116" s="30">
        <v>2750</v>
      </c>
      <c r="K3116" s="31">
        <f t="shared" si="24"/>
        <v>412.50000000000006</v>
      </c>
      <c r="L3116" s="31">
        <f t="shared" si="25"/>
        <v>144.375</v>
      </c>
      <c r="M3116" s="32">
        <v>0.35</v>
      </c>
      <c r="O3116" s="37"/>
      <c r="P3116" s="35"/>
      <c r="Q3116" s="33"/>
      <c r="R3116" s="34"/>
    </row>
    <row r="3117" spans="1:18" ht="15.75" customHeight="1" x14ac:dyDescent="0.3">
      <c r="A3117" s="22"/>
      <c r="B3117" s="27" t="s">
        <v>21</v>
      </c>
      <c r="C3117" s="27">
        <v>1185732</v>
      </c>
      <c r="D3117" s="28">
        <v>44264</v>
      </c>
      <c r="E3117" s="27" t="s">
        <v>40</v>
      </c>
      <c r="F3117" s="27" t="s">
        <v>117</v>
      </c>
      <c r="G3117" s="27" t="s">
        <v>118</v>
      </c>
      <c r="H3117" s="27" t="s">
        <v>27</v>
      </c>
      <c r="I3117" s="29">
        <v>0.19999999999999996</v>
      </c>
      <c r="J3117" s="30">
        <v>1250</v>
      </c>
      <c r="K3117" s="31">
        <f t="shared" si="24"/>
        <v>249.99999999999994</v>
      </c>
      <c r="L3117" s="31">
        <f t="shared" si="25"/>
        <v>87.499999999999972</v>
      </c>
      <c r="M3117" s="32">
        <v>0.35</v>
      </c>
      <c r="O3117" s="37"/>
      <c r="P3117" s="35"/>
      <c r="Q3117" s="33"/>
      <c r="R3117" s="34"/>
    </row>
    <row r="3118" spans="1:18" ht="15.75" customHeight="1" x14ac:dyDescent="0.3">
      <c r="A3118" s="22"/>
      <c r="B3118" s="27" t="s">
        <v>21</v>
      </c>
      <c r="C3118" s="27">
        <v>1185732</v>
      </c>
      <c r="D3118" s="28">
        <v>44264</v>
      </c>
      <c r="E3118" s="27" t="s">
        <v>40</v>
      </c>
      <c r="F3118" s="27" t="s">
        <v>117</v>
      </c>
      <c r="G3118" s="27" t="s">
        <v>118</v>
      </c>
      <c r="H3118" s="27" t="s">
        <v>28</v>
      </c>
      <c r="I3118" s="29">
        <v>0.35000000000000003</v>
      </c>
      <c r="J3118" s="30">
        <v>1750</v>
      </c>
      <c r="K3118" s="31">
        <f t="shared" si="24"/>
        <v>612.50000000000011</v>
      </c>
      <c r="L3118" s="31">
        <f t="shared" si="25"/>
        <v>183.75000000000003</v>
      </c>
      <c r="M3118" s="32">
        <v>0.3</v>
      </c>
      <c r="O3118" s="37"/>
      <c r="P3118" s="35"/>
      <c r="Q3118" s="33"/>
      <c r="R3118" s="34"/>
    </row>
    <row r="3119" spans="1:18" ht="15.75" customHeight="1" x14ac:dyDescent="0.3">
      <c r="A3119" s="22"/>
      <c r="B3119" s="27" t="s">
        <v>21</v>
      </c>
      <c r="C3119" s="27">
        <v>1185732</v>
      </c>
      <c r="D3119" s="28">
        <v>44264</v>
      </c>
      <c r="E3119" s="27" t="s">
        <v>40</v>
      </c>
      <c r="F3119" s="27" t="s">
        <v>117</v>
      </c>
      <c r="G3119" s="27" t="s">
        <v>118</v>
      </c>
      <c r="H3119" s="27" t="s">
        <v>29</v>
      </c>
      <c r="I3119" s="29">
        <v>0.25000000000000006</v>
      </c>
      <c r="J3119" s="30">
        <v>2750</v>
      </c>
      <c r="K3119" s="31">
        <f t="shared" si="24"/>
        <v>687.50000000000011</v>
      </c>
      <c r="L3119" s="31">
        <f t="shared" si="25"/>
        <v>275.00000000000006</v>
      </c>
      <c r="M3119" s="32">
        <v>0.4</v>
      </c>
      <c r="O3119" s="37"/>
      <c r="P3119" s="35"/>
      <c r="Q3119" s="33"/>
      <c r="R3119" s="34"/>
    </row>
    <row r="3120" spans="1:18" ht="15.75" customHeight="1" x14ac:dyDescent="0.3">
      <c r="A3120" s="22"/>
      <c r="B3120" s="27" t="s">
        <v>21</v>
      </c>
      <c r="C3120" s="27">
        <v>1185732</v>
      </c>
      <c r="D3120" s="28">
        <v>44296</v>
      </c>
      <c r="E3120" s="27" t="s">
        <v>40</v>
      </c>
      <c r="F3120" s="27" t="s">
        <v>117</v>
      </c>
      <c r="G3120" s="27" t="s">
        <v>118</v>
      </c>
      <c r="H3120" s="27" t="s">
        <v>24</v>
      </c>
      <c r="I3120" s="29">
        <v>0.25000000000000006</v>
      </c>
      <c r="J3120" s="30">
        <v>5000</v>
      </c>
      <c r="K3120" s="31">
        <f t="shared" si="24"/>
        <v>1250.0000000000002</v>
      </c>
      <c r="L3120" s="31">
        <f t="shared" si="25"/>
        <v>500.00000000000011</v>
      </c>
      <c r="M3120" s="32">
        <v>0.4</v>
      </c>
      <c r="O3120" s="37"/>
      <c r="P3120" s="35"/>
      <c r="Q3120" s="33"/>
      <c r="R3120" s="34"/>
    </row>
    <row r="3121" spans="1:18" ht="15.75" customHeight="1" x14ac:dyDescent="0.3">
      <c r="A3121" s="22"/>
      <c r="B3121" s="27" t="s">
        <v>21</v>
      </c>
      <c r="C3121" s="27">
        <v>1185732</v>
      </c>
      <c r="D3121" s="28">
        <v>44296</v>
      </c>
      <c r="E3121" s="27" t="s">
        <v>40</v>
      </c>
      <c r="F3121" s="27" t="s">
        <v>117</v>
      </c>
      <c r="G3121" s="27" t="s">
        <v>118</v>
      </c>
      <c r="H3121" s="27" t="s">
        <v>25</v>
      </c>
      <c r="I3121" s="29">
        <v>0.25000000000000006</v>
      </c>
      <c r="J3121" s="30">
        <v>2000</v>
      </c>
      <c r="K3121" s="31">
        <f t="shared" si="24"/>
        <v>500.00000000000011</v>
      </c>
      <c r="L3121" s="31">
        <f t="shared" si="25"/>
        <v>200.00000000000006</v>
      </c>
      <c r="M3121" s="32">
        <v>0.4</v>
      </c>
      <c r="O3121" s="37"/>
      <c r="P3121" s="35"/>
      <c r="Q3121" s="33"/>
      <c r="R3121" s="34"/>
    </row>
    <row r="3122" spans="1:18" ht="15.75" customHeight="1" x14ac:dyDescent="0.3">
      <c r="A3122" s="22"/>
      <c r="B3122" s="27" t="s">
        <v>21</v>
      </c>
      <c r="C3122" s="27">
        <v>1185732</v>
      </c>
      <c r="D3122" s="28">
        <v>44296</v>
      </c>
      <c r="E3122" s="27" t="s">
        <v>40</v>
      </c>
      <c r="F3122" s="27" t="s">
        <v>117</v>
      </c>
      <c r="G3122" s="27" t="s">
        <v>118</v>
      </c>
      <c r="H3122" s="27" t="s">
        <v>26</v>
      </c>
      <c r="I3122" s="29">
        <v>0.15000000000000002</v>
      </c>
      <c r="J3122" s="30">
        <v>2000</v>
      </c>
      <c r="K3122" s="31">
        <f t="shared" si="24"/>
        <v>300.00000000000006</v>
      </c>
      <c r="L3122" s="31">
        <f t="shared" si="25"/>
        <v>105.00000000000001</v>
      </c>
      <c r="M3122" s="32">
        <v>0.35</v>
      </c>
      <c r="O3122" s="37"/>
      <c r="P3122" s="35"/>
      <c r="Q3122" s="33"/>
      <c r="R3122" s="34"/>
    </row>
    <row r="3123" spans="1:18" ht="15.75" customHeight="1" x14ac:dyDescent="0.3">
      <c r="A3123" s="22"/>
      <c r="B3123" s="27" t="s">
        <v>21</v>
      </c>
      <c r="C3123" s="27">
        <v>1185732</v>
      </c>
      <c r="D3123" s="28">
        <v>44296</v>
      </c>
      <c r="E3123" s="27" t="s">
        <v>40</v>
      </c>
      <c r="F3123" s="27" t="s">
        <v>117</v>
      </c>
      <c r="G3123" s="27" t="s">
        <v>118</v>
      </c>
      <c r="H3123" s="27" t="s">
        <v>27</v>
      </c>
      <c r="I3123" s="29">
        <v>0.19999999999999996</v>
      </c>
      <c r="J3123" s="30">
        <v>1250</v>
      </c>
      <c r="K3123" s="31">
        <f t="shared" si="24"/>
        <v>249.99999999999994</v>
      </c>
      <c r="L3123" s="31">
        <f t="shared" si="25"/>
        <v>87.499999999999972</v>
      </c>
      <c r="M3123" s="32">
        <v>0.35</v>
      </c>
      <c r="O3123" s="37"/>
      <c r="P3123" s="35"/>
      <c r="Q3123" s="33"/>
      <c r="R3123" s="34"/>
    </row>
    <row r="3124" spans="1:18" ht="15.75" customHeight="1" x14ac:dyDescent="0.3">
      <c r="A3124" s="22"/>
      <c r="B3124" s="27" t="s">
        <v>21</v>
      </c>
      <c r="C3124" s="27">
        <v>1185732</v>
      </c>
      <c r="D3124" s="28">
        <v>44296</v>
      </c>
      <c r="E3124" s="27" t="s">
        <v>40</v>
      </c>
      <c r="F3124" s="27" t="s">
        <v>117</v>
      </c>
      <c r="G3124" s="27" t="s">
        <v>118</v>
      </c>
      <c r="H3124" s="27" t="s">
        <v>28</v>
      </c>
      <c r="I3124" s="29">
        <v>0.65</v>
      </c>
      <c r="J3124" s="30">
        <v>1500</v>
      </c>
      <c r="K3124" s="31">
        <f t="shared" si="24"/>
        <v>975</v>
      </c>
      <c r="L3124" s="31">
        <f t="shared" si="25"/>
        <v>292.5</v>
      </c>
      <c r="M3124" s="32">
        <v>0.3</v>
      </c>
      <c r="O3124" s="37"/>
      <c r="P3124" s="35"/>
      <c r="Q3124" s="33"/>
      <c r="R3124" s="34"/>
    </row>
    <row r="3125" spans="1:18" ht="15.75" customHeight="1" x14ac:dyDescent="0.3">
      <c r="A3125" s="22"/>
      <c r="B3125" s="27" t="s">
        <v>21</v>
      </c>
      <c r="C3125" s="27">
        <v>1185732</v>
      </c>
      <c r="D3125" s="28">
        <v>44296</v>
      </c>
      <c r="E3125" s="27" t="s">
        <v>40</v>
      </c>
      <c r="F3125" s="27" t="s">
        <v>117</v>
      </c>
      <c r="G3125" s="27" t="s">
        <v>118</v>
      </c>
      <c r="H3125" s="27" t="s">
        <v>29</v>
      </c>
      <c r="I3125" s="29">
        <v>0.5</v>
      </c>
      <c r="J3125" s="30">
        <v>2750</v>
      </c>
      <c r="K3125" s="31">
        <f t="shared" si="24"/>
        <v>1375</v>
      </c>
      <c r="L3125" s="31">
        <f t="shared" si="25"/>
        <v>550</v>
      </c>
      <c r="M3125" s="32">
        <v>0.4</v>
      </c>
      <c r="O3125" s="37"/>
      <c r="P3125" s="35"/>
      <c r="Q3125" s="33"/>
      <c r="R3125" s="34"/>
    </row>
    <row r="3126" spans="1:18" ht="15.75" customHeight="1" x14ac:dyDescent="0.3">
      <c r="A3126" s="22"/>
      <c r="B3126" s="27" t="s">
        <v>21</v>
      </c>
      <c r="C3126" s="27">
        <v>1185732</v>
      </c>
      <c r="D3126" s="28">
        <v>44327</v>
      </c>
      <c r="E3126" s="27" t="s">
        <v>40</v>
      </c>
      <c r="F3126" s="27" t="s">
        <v>117</v>
      </c>
      <c r="G3126" s="27" t="s">
        <v>118</v>
      </c>
      <c r="H3126" s="27" t="s">
        <v>24</v>
      </c>
      <c r="I3126" s="29">
        <v>0.6</v>
      </c>
      <c r="J3126" s="30">
        <v>5450</v>
      </c>
      <c r="K3126" s="31">
        <f t="shared" si="24"/>
        <v>3270</v>
      </c>
      <c r="L3126" s="31">
        <f t="shared" si="25"/>
        <v>1308</v>
      </c>
      <c r="M3126" s="32">
        <v>0.4</v>
      </c>
      <c r="O3126" s="37"/>
      <c r="P3126" s="35"/>
      <c r="Q3126" s="33"/>
      <c r="R3126" s="34"/>
    </row>
    <row r="3127" spans="1:18" ht="15.75" customHeight="1" x14ac:dyDescent="0.3">
      <c r="A3127" s="22"/>
      <c r="B3127" s="27" t="s">
        <v>21</v>
      </c>
      <c r="C3127" s="27">
        <v>1185732</v>
      </c>
      <c r="D3127" s="28">
        <v>44327</v>
      </c>
      <c r="E3127" s="27" t="s">
        <v>40</v>
      </c>
      <c r="F3127" s="27" t="s">
        <v>117</v>
      </c>
      <c r="G3127" s="27" t="s">
        <v>118</v>
      </c>
      <c r="H3127" s="27" t="s">
        <v>25</v>
      </c>
      <c r="I3127" s="29">
        <v>0.4</v>
      </c>
      <c r="J3127" s="30">
        <v>2500</v>
      </c>
      <c r="K3127" s="31">
        <f t="shared" si="24"/>
        <v>1000</v>
      </c>
      <c r="L3127" s="31">
        <f t="shared" si="25"/>
        <v>400</v>
      </c>
      <c r="M3127" s="32">
        <v>0.4</v>
      </c>
      <c r="O3127" s="37"/>
      <c r="P3127" s="35"/>
      <c r="Q3127" s="33"/>
      <c r="R3127" s="34"/>
    </row>
    <row r="3128" spans="1:18" ht="15.75" customHeight="1" x14ac:dyDescent="0.3">
      <c r="A3128" s="22"/>
      <c r="B3128" s="27" t="s">
        <v>21</v>
      </c>
      <c r="C3128" s="27">
        <v>1185732</v>
      </c>
      <c r="D3128" s="28">
        <v>44327</v>
      </c>
      <c r="E3128" s="27" t="s">
        <v>40</v>
      </c>
      <c r="F3128" s="27" t="s">
        <v>117</v>
      </c>
      <c r="G3128" s="27" t="s">
        <v>118</v>
      </c>
      <c r="H3128" s="27" t="s">
        <v>26</v>
      </c>
      <c r="I3128" s="29">
        <v>0.35000000000000003</v>
      </c>
      <c r="J3128" s="30">
        <v>2250</v>
      </c>
      <c r="K3128" s="31">
        <f t="shared" si="24"/>
        <v>787.50000000000011</v>
      </c>
      <c r="L3128" s="31">
        <f t="shared" si="25"/>
        <v>275.625</v>
      </c>
      <c r="M3128" s="32">
        <v>0.35</v>
      </c>
      <c r="O3128" s="37"/>
      <c r="P3128" s="35"/>
      <c r="Q3128" s="33"/>
      <c r="R3128" s="34"/>
    </row>
    <row r="3129" spans="1:18" ht="15.75" customHeight="1" x14ac:dyDescent="0.3">
      <c r="A3129" s="22"/>
      <c r="B3129" s="27" t="s">
        <v>21</v>
      </c>
      <c r="C3129" s="27">
        <v>1185732</v>
      </c>
      <c r="D3129" s="28">
        <v>44327</v>
      </c>
      <c r="E3129" s="27" t="s">
        <v>40</v>
      </c>
      <c r="F3129" s="27" t="s">
        <v>117</v>
      </c>
      <c r="G3129" s="27" t="s">
        <v>118</v>
      </c>
      <c r="H3129" s="27" t="s">
        <v>27</v>
      </c>
      <c r="I3129" s="29">
        <v>0.35000000000000003</v>
      </c>
      <c r="J3129" s="30">
        <v>1750</v>
      </c>
      <c r="K3129" s="31">
        <f t="shared" si="24"/>
        <v>612.50000000000011</v>
      </c>
      <c r="L3129" s="31">
        <f t="shared" si="25"/>
        <v>214.37500000000003</v>
      </c>
      <c r="M3129" s="32">
        <v>0.35</v>
      </c>
      <c r="O3129" s="37"/>
      <c r="P3129" s="35"/>
      <c r="Q3129" s="33"/>
      <c r="R3129" s="34"/>
    </row>
    <row r="3130" spans="1:18" ht="15.75" customHeight="1" x14ac:dyDescent="0.3">
      <c r="A3130" s="22"/>
      <c r="B3130" s="27" t="s">
        <v>21</v>
      </c>
      <c r="C3130" s="27">
        <v>1185732</v>
      </c>
      <c r="D3130" s="28">
        <v>44327</v>
      </c>
      <c r="E3130" s="27" t="s">
        <v>40</v>
      </c>
      <c r="F3130" s="27" t="s">
        <v>117</v>
      </c>
      <c r="G3130" s="27" t="s">
        <v>118</v>
      </c>
      <c r="H3130" s="27" t="s">
        <v>28</v>
      </c>
      <c r="I3130" s="29">
        <v>0.44999999999999996</v>
      </c>
      <c r="J3130" s="30">
        <v>2000</v>
      </c>
      <c r="K3130" s="31">
        <f t="shared" si="24"/>
        <v>899.99999999999989</v>
      </c>
      <c r="L3130" s="31">
        <f t="shared" si="25"/>
        <v>269.99999999999994</v>
      </c>
      <c r="M3130" s="32">
        <v>0.3</v>
      </c>
      <c r="O3130" s="37"/>
      <c r="P3130" s="35"/>
      <c r="Q3130" s="33"/>
      <c r="R3130" s="34"/>
    </row>
    <row r="3131" spans="1:18" ht="15.75" customHeight="1" x14ac:dyDescent="0.3">
      <c r="A3131" s="22"/>
      <c r="B3131" s="27" t="s">
        <v>21</v>
      </c>
      <c r="C3131" s="27">
        <v>1185732</v>
      </c>
      <c r="D3131" s="28">
        <v>44327</v>
      </c>
      <c r="E3131" s="27" t="s">
        <v>40</v>
      </c>
      <c r="F3131" s="27" t="s">
        <v>117</v>
      </c>
      <c r="G3131" s="27" t="s">
        <v>118</v>
      </c>
      <c r="H3131" s="27" t="s">
        <v>29</v>
      </c>
      <c r="I3131" s="29">
        <v>0.54999999999999993</v>
      </c>
      <c r="J3131" s="30">
        <v>3250</v>
      </c>
      <c r="K3131" s="31">
        <f t="shared" si="24"/>
        <v>1787.4999999999998</v>
      </c>
      <c r="L3131" s="31">
        <f t="shared" si="25"/>
        <v>715</v>
      </c>
      <c r="M3131" s="32">
        <v>0.4</v>
      </c>
      <c r="O3131" s="37"/>
      <c r="P3131" s="35"/>
      <c r="Q3131" s="33"/>
      <c r="R3131" s="34"/>
    </row>
    <row r="3132" spans="1:18" ht="15.75" customHeight="1" x14ac:dyDescent="0.3">
      <c r="A3132" s="22"/>
      <c r="B3132" s="27" t="s">
        <v>21</v>
      </c>
      <c r="C3132" s="27">
        <v>1185732</v>
      </c>
      <c r="D3132" s="28">
        <v>44357</v>
      </c>
      <c r="E3132" s="27" t="s">
        <v>40</v>
      </c>
      <c r="F3132" s="27" t="s">
        <v>117</v>
      </c>
      <c r="G3132" s="27" t="s">
        <v>118</v>
      </c>
      <c r="H3132" s="27" t="s">
        <v>24</v>
      </c>
      <c r="I3132" s="29">
        <v>0.4</v>
      </c>
      <c r="J3132" s="30">
        <v>5750</v>
      </c>
      <c r="K3132" s="31">
        <f t="shared" si="24"/>
        <v>2300</v>
      </c>
      <c r="L3132" s="31">
        <f t="shared" si="25"/>
        <v>920</v>
      </c>
      <c r="M3132" s="32">
        <v>0.4</v>
      </c>
      <c r="O3132" s="37"/>
      <c r="P3132" s="35"/>
      <c r="Q3132" s="33"/>
      <c r="R3132" s="34"/>
    </row>
    <row r="3133" spans="1:18" ht="15.75" customHeight="1" x14ac:dyDescent="0.3">
      <c r="A3133" s="22"/>
      <c r="B3133" s="27" t="s">
        <v>21</v>
      </c>
      <c r="C3133" s="27">
        <v>1185732</v>
      </c>
      <c r="D3133" s="28">
        <v>44357</v>
      </c>
      <c r="E3133" s="27" t="s">
        <v>40</v>
      </c>
      <c r="F3133" s="27" t="s">
        <v>117</v>
      </c>
      <c r="G3133" s="27" t="s">
        <v>118</v>
      </c>
      <c r="H3133" s="27" t="s">
        <v>25</v>
      </c>
      <c r="I3133" s="29">
        <v>0.35000000000000009</v>
      </c>
      <c r="J3133" s="30">
        <v>3250</v>
      </c>
      <c r="K3133" s="31">
        <f t="shared" si="24"/>
        <v>1137.5000000000002</v>
      </c>
      <c r="L3133" s="31">
        <f t="shared" si="25"/>
        <v>455.00000000000011</v>
      </c>
      <c r="M3133" s="32">
        <v>0.4</v>
      </c>
      <c r="O3133" s="37"/>
      <c r="P3133" s="35"/>
      <c r="Q3133" s="33"/>
      <c r="R3133" s="34"/>
    </row>
    <row r="3134" spans="1:18" ht="15.75" customHeight="1" x14ac:dyDescent="0.3">
      <c r="A3134" s="22"/>
      <c r="B3134" s="27" t="s">
        <v>21</v>
      </c>
      <c r="C3134" s="27">
        <v>1185732</v>
      </c>
      <c r="D3134" s="28">
        <v>44357</v>
      </c>
      <c r="E3134" s="27" t="s">
        <v>40</v>
      </c>
      <c r="F3134" s="27" t="s">
        <v>117</v>
      </c>
      <c r="G3134" s="27" t="s">
        <v>118</v>
      </c>
      <c r="H3134" s="27" t="s">
        <v>26</v>
      </c>
      <c r="I3134" s="29">
        <v>0.30000000000000004</v>
      </c>
      <c r="J3134" s="30">
        <v>2000</v>
      </c>
      <c r="K3134" s="31">
        <f t="shared" si="24"/>
        <v>600.00000000000011</v>
      </c>
      <c r="L3134" s="31">
        <f t="shared" si="25"/>
        <v>210.00000000000003</v>
      </c>
      <c r="M3134" s="32">
        <v>0.35</v>
      </c>
      <c r="O3134" s="37"/>
      <c r="P3134" s="35"/>
      <c r="Q3134" s="33"/>
      <c r="R3134" s="34"/>
    </row>
    <row r="3135" spans="1:18" ht="15.75" customHeight="1" x14ac:dyDescent="0.3">
      <c r="A3135" s="22"/>
      <c r="B3135" s="27" t="s">
        <v>21</v>
      </c>
      <c r="C3135" s="27">
        <v>1185732</v>
      </c>
      <c r="D3135" s="28">
        <v>44357</v>
      </c>
      <c r="E3135" s="27" t="s">
        <v>40</v>
      </c>
      <c r="F3135" s="27" t="s">
        <v>117</v>
      </c>
      <c r="G3135" s="27" t="s">
        <v>118</v>
      </c>
      <c r="H3135" s="27" t="s">
        <v>27</v>
      </c>
      <c r="I3135" s="29">
        <v>0.30000000000000004</v>
      </c>
      <c r="J3135" s="30">
        <v>1750</v>
      </c>
      <c r="K3135" s="31">
        <f t="shared" si="24"/>
        <v>525.00000000000011</v>
      </c>
      <c r="L3135" s="31">
        <f t="shared" si="25"/>
        <v>183.75000000000003</v>
      </c>
      <c r="M3135" s="32">
        <v>0.35</v>
      </c>
      <c r="O3135" s="37"/>
      <c r="P3135" s="35"/>
      <c r="Q3135" s="33"/>
      <c r="R3135" s="34"/>
    </row>
    <row r="3136" spans="1:18" ht="15.75" customHeight="1" x14ac:dyDescent="0.3">
      <c r="A3136" s="22"/>
      <c r="B3136" s="27" t="s">
        <v>21</v>
      </c>
      <c r="C3136" s="27">
        <v>1185732</v>
      </c>
      <c r="D3136" s="28">
        <v>44357</v>
      </c>
      <c r="E3136" s="27" t="s">
        <v>40</v>
      </c>
      <c r="F3136" s="27" t="s">
        <v>117</v>
      </c>
      <c r="G3136" s="27" t="s">
        <v>118</v>
      </c>
      <c r="H3136" s="27" t="s">
        <v>28</v>
      </c>
      <c r="I3136" s="29">
        <v>0.4</v>
      </c>
      <c r="J3136" s="30">
        <v>1750</v>
      </c>
      <c r="K3136" s="31">
        <f t="shared" si="24"/>
        <v>700</v>
      </c>
      <c r="L3136" s="31">
        <f t="shared" si="25"/>
        <v>210</v>
      </c>
      <c r="M3136" s="32">
        <v>0.3</v>
      </c>
      <c r="O3136" s="37"/>
      <c r="P3136" s="35"/>
      <c r="Q3136" s="33"/>
      <c r="R3136" s="34"/>
    </row>
    <row r="3137" spans="1:18" ht="15.75" customHeight="1" x14ac:dyDescent="0.3">
      <c r="A3137" s="22"/>
      <c r="B3137" s="27" t="s">
        <v>21</v>
      </c>
      <c r="C3137" s="27">
        <v>1185732</v>
      </c>
      <c r="D3137" s="28">
        <v>44357</v>
      </c>
      <c r="E3137" s="27" t="s">
        <v>40</v>
      </c>
      <c r="F3137" s="27" t="s">
        <v>117</v>
      </c>
      <c r="G3137" s="27" t="s">
        <v>118</v>
      </c>
      <c r="H3137" s="27" t="s">
        <v>29</v>
      </c>
      <c r="I3137" s="29">
        <v>0.60000000000000009</v>
      </c>
      <c r="J3137" s="30">
        <v>3250</v>
      </c>
      <c r="K3137" s="31">
        <f t="shared" si="24"/>
        <v>1950.0000000000002</v>
      </c>
      <c r="L3137" s="31">
        <f t="shared" si="25"/>
        <v>780.00000000000011</v>
      </c>
      <c r="M3137" s="32">
        <v>0.4</v>
      </c>
      <c r="O3137" s="37"/>
      <c r="P3137" s="35"/>
      <c r="Q3137" s="33"/>
      <c r="R3137" s="34"/>
    </row>
    <row r="3138" spans="1:18" ht="15.75" customHeight="1" x14ac:dyDescent="0.3">
      <c r="A3138" s="22"/>
      <c r="B3138" s="27" t="s">
        <v>21</v>
      </c>
      <c r="C3138" s="27">
        <v>1185732</v>
      </c>
      <c r="D3138" s="28">
        <v>44386</v>
      </c>
      <c r="E3138" s="27" t="s">
        <v>40</v>
      </c>
      <c r="F3138" s="27" t="s">
        <v>117</v>
      </c>
      <c r="G3138" s="27" t="s">
        <v>118</v>
      </c>
      <c r="H3138" s="27" t="s">
        <v>24</v>
      </c>
      <c r="I3138" s="29">
        <v>0.55000000000000004</v>
      </c>
      <c r="J3138" s="30">
        <v>5500</v>
      </c>
      <c r="K3138" s="31">
        <f t="shared" si="24"/>
        <v>3025.0000000000005</v>
      </c>
      <c r="L3138" s="31">
        <f t="shared" si="25"/>
        <v>1210.0000000000002</v>
      </c>
      <c r="M3138" s="32">
        <v>0.4</v>
      </c>
      <c r="O3138" s="37"/>
      <c r="P3138" s="35"/>
      <c r="Q3138" s="33"/>
      <c r="R3138" s="34"/>
    </row>
    <row r="3139" spans="1:18" ht="15.75" customHeight="1" x14ac:dyDescent="0.3">
      <c r="A3139" s="22"/>
      <c r="B3139" s="27" t="s">
        <v>21</v>
      </c>
      <c r="C3139" s="27">
        <v>1185732</v>
      </c>
      <c r="D3139" s="28">
        <v>44386</v>
      </c>
      <c r="E3139" s="27" t="s">
        <v>40</v>
      </c>
      <c r="F3139" s="27" t="s">
        <v>117</v>
      </c>
      <c r="G3139" s="27" t="s">
        <v>118</v>
      </c>
      <c r="H3139" s="27" t="s">
        <v>25</v>
      </c>
      <c r="I3139" s="29">
        <v>0.50000000000000011</v>
      </c>
      <c r="J3139" s="30">
        <v>3000</v>
      </c>
      <c r="K3139" s="31">
        <f t="shared" si="24"/>
        <v>1500.0000000000002</v>
      </c>
      <c r="L3139" s="31">
        <f t="shared" si="25"/>
        <v>600.00000000000011</v>
      </c>
      <c r="M3139" s="32">
        <v>0.4</v>
      </c>
      <c r="O3139" s="37"/>
      <c r="P3139" s="35"/>
      <c r="Q3139" s="33"/>
      <c r="R3139" s="34"/>
    </row>
    <row r="3140" spans="1:18" ht="15.75" customHeight="1" x14ac:dyDescent="0.3">
      <c r="A3140" s="22"/>
      <c r="B3140" s="27" t="s">
        <v>21</v>
      </c>
      <c r="C3140" s="27">
        <v>1185732</v>
      </c>
      <c r="D3140" s="28">
        <v>44386</v>
      </c>
      <c r="E3140" s="27" t="s">
        <v>40</v>
      </c>
      <c r="F3140" s="27" t="s">
        <v>117</v>
      </c>
      <c r="G3140" s="27" t="s">
        <v>118</v>
      </c>
      <c r="H3140" s="27" t="s">
        <v>26</v>
      </c>
      <c r="I3140" s="29">
        <v>0.45</v>
      </c>
      <c r="J3140" s="30">
        <v>2250</v>
      </c>
      <c r="K3140" s="31">
        <f t="shared" si="24"/>
        <v>1012.5</v>
      </c>
      <c r="L3140" s="31">
        <f t="shared" si="25"/>
        <v>354.375</v>
      </c>
      <c r="M3140" s="32">
        <v>0.35</v>
      </c>
      <c r="O3140" s="37"/>
      <c r="P3140" s="35"/>
      <c r="Q3140" s="33"/>
      <c r="R3140" s="34"/>
    </row>
    <row r="3141" spans="1:18" ht="15.75" customHeight="1" x14ac:dyDescent="0.3">
      <c r="A3141" s="22"/>
      <c r="B3141" s="27" t="s">
        <v>21</v>
      </c>
      <c r="C3141" s="27">
        <v>1185732</v>
      </c>
      <c r="D3141" s="28">
        <v>44386</v>
      </c>
      <c r="E3141" s="27" t="s">
        <v>40</v>
      </c>
      <c r="F3141" s="27" t="s">
        <v>117</v>
      </c>
      <c r="G3141" s="27" t="s">
        <v>118</v>
      </c>
      <c r="H3141" s="27" t="s">
        <v>27</v>
      </c>
      <c r="I3141" s="29">
        <v>0.45</v>
      </c>
      <c r="J3141" s="30">
        <v>1750</v>
      </c>
      <c r="K3141" s="31">
        <f t="shared" si="24"/>
        <v>787.5</v>
      </c>
      <c r="L3141" s="31">
        <f t="shared" si="25"/>
        <v>275.625</v>
      </c>
      <c r="M3141" s="32">
        <v>0.35</v>
      </c>
      <c r="O3141" s="37"/>
      <c r="P3141" s="35"/>
      <c r="Q3141" s="33"/>
      <c r="R3141" s="34"/>
    </row>
    <row r="3142" spans="1:18" ht="15.75" customHeight="1" x14ac:dyDescent="0.3">
      <c r="A3142" s="22"/>
      <c r="B3142" s="27" t="s">
        <v>21</v>
      </c>
      <c r="C3142" s="27">
        <v>1185732</v>
      </c>
      <c r="D3142" s="28">
        <v>44386</v>
      </c>
      <c r="E3142" s="27" t="s">
        <v>40</v>
      </c>
      <c r="F3142" s="27" t="s">
        <v>117</v>
      </c>
      <c r="G3142" s="27" t="s">
        <v>118</v>
      </c>
      <c r="H3142" s="27" t="s">
        <v>28</v>
      </c>
      <c r="I3142" s="29">
        <v>0.55000000000000004</v>
      </c>
      <c r="J3142" s="30">
        <v>2000</v>
      </c>
      <c r="K3142" s="31">
        <f t="shared" si="24"/>
        <v>1100</v>
      </c>
      <c r="L3142" s="31">
        <f t="shared" si="25"/>
        <v>330</v>
      </c>
      <c r="M3142" s="32">
        <v>0.3</v>
      </c>
      <c r="O3142" s="37"/>
      <c r="P3142" s="35"/>
      <c r="Q3142" s="33"/>
      <c r="R3142" s="34"/>
    </row>
    <row r="3143" spans="1:18" ht="15.75" customHeight="1" x14ac:dyDescent="0.3">
      <c r="A3143" s="22"/>
      <c r="B3143" s="27" t="s">
        <v>21</v>
      </c>
      <c r="C3143" s="27">
        <v>1185732</v>
      </c>
      <c r="D3143" s="28">
        <v>44386</v>
      </c>
      <c r="E3143" s="27" t="s">
        <v>40</v>
      </c>
      <c r="F3143" s="27" t="s">
        <v>117</v>
      </c>
      <c r="G3143" s="27" t="s">
        <v>118</v>
      </c>
      <c r="H3143" s="27" t="s">
        <v>29</v>
      </c>
      <c r="I3143" s="29">
        <v>0.60000000000000009</v>
      </c>
      <c r="J3143" s="30">
        <v>3750</v>
      </c>
      <c r="K3143" s="31">
        <f t="shared" si="24"/>
        <v>2250.0000000000005</v>
      </c>
      <c r="L3143" s="31">
        <f t="shared" si="25"/>
        <v>900.00000000000023</v>
      </c>
      <c r="M3143" s="32">
        <v>0.4</v>
      </c>
      <c r="O3143" s="37"/>
      <c r="P3143" s="35"/>
      <c r="Q3143" s="33"/>
      <c r="R3143" s="34"/>
    </row>
    <row r="3144" spans="1:18" ht="15.75" customHeight="1" x14ac:dyDescent="0.3">
      <c r="A3144" s="22"/>
      <c r="B3144" s="27" t="s">
        <v>21</v>
      </c>
      <c r="C3144" s="27">
        <v>1185732</v>
      </c>
      <c r="D3144" s="28">
        <v>44418</v>
      </c>
      <c r="E3144" s="27" t="s">
        <v>40</v>
      </c>
      <c r="F3144" s="27" t="s">
        <v>117</v>
      </c>
      <c r="G3144" s="27" t="s">
        <v>118</v>
      </c>
      <c r="H3144" s="27" t="s">
        <v>24</v>
      </c>
      <c r="I3144" s="29">
        <v>0.5</v>
      </c>
      <c r="J3144" s="30">
        <v>5250</v>
      </c>
      <c r="K3144" s="31">
        <f t="shared" si="24"/>
        <v>2625</v>
      </c>
      <c r="L3144" s="31">
        <f t="shared" si="25"/>
        <v>1050</v>
      </c>
      <c r="M3144" s="32">
        <v>0.4</v>
      </c>
      <c r="O3144" s="37"/>
      <c r="P3144" s="35"/>
      <c r="Q3144" s="33"/>
      <c r="R3144" s="34"/>
    </row>
    <row r="3145" spans="1:18" ht="15.75" customHeight="1" x14ac:dyDescent="0.3">
      <c r="A3145" s="22"/>
      <c r="B3145" s="27" t="s">
        <v>21</v>
      </c>
      <c r="C3145" s="27">
        <v>1185732</v>
      </c>
      <c r="D3145" s="28">
        <v>44418</v>
      </c>
      <c r="E3145" s="27" t="s">
        <v>40</v>
      </c>
      <c r="F3145" s="27" t="s">
        <v>117</v>
      </c>
      <c r="G3145" s="27" t="s">
        <v>118</v>
      </c>
      <c r="H3145" s="27" t="s">
        <v>25</v>
      </c>
      <c r="I3145" s="29">
        <v>0.45000000000000007</v>
      </c>
      <c r="J3145" s="30">
        <v>3000</v>
      </c>
      <c r="K3145" s="31">
        <f t="shared" si="24"/>
        <v>1350.0000000000002</v>
      </c>
      <c r="L3145" s="31">
        <f t="shared" si="25"/>
        <v>540.00000000000011</v>
      </c>
      <c r="M3145" s="32">
        <v>0.4</v>
      </c>
      <c r="O3145" s="37"/>
      <c r="P3145" s="35"/>
      <c r="Q3145" s="33"/>
      <c r="R3145" s="34"/>
    </row>
    <row r="3146" spans="1:18" ht="15.75" customHeight="1" x14ac:dyDescent="0.3">
      <c r="A3146" s="22"/>
      <c r="B3146" s="27" t="s">
        <v>21</v>
      </c>
      <c r="C3146" s="27">
        <v>1185732</v>
      </c>
      <c r="D3146" s="28">
        <v>44418</v>
      </c>
      <c r="E3146" s="27" t="s">
        <v>40</v>
      </c>
      <c r="F3146" s="27" t="s">
        <v>117</v>
      </c>
      <c r="G3146" s="27" t="s">
        <v>118</v>
      </c>
      <c r="H3146" s="27" t="s">
        <v>26</v>
      </c>
      <c r="I3146" s="29">
        <v>0.4</v>
      </c>
      <c r="J3146" s="30">
        <v>2250</v>
      </c>
      <c r="K3146" s="31">
        <f t="shared" si="24"/>
        <v>900</v>
      </c>
      <c r="L3146" s="31">
        <f t="shared" si="25"/>
        <v>315</v>
      </c>
      <c r="M3146" s="32">
        <v>0.35</v>
      </c>
      <c r="O3146" s="37"/>
      <c r="P3146" s="35"/>
      <c r="Q3146" s="33"/>
      <c r="R3146" s="34"/>
    </row>
    <row r="3147" spans="1:18" ht="15.75" customHeight="1" x14ac:dyDescent="0.3">
      <c r="A3147" s="22"/>
      <c r="B3147" s="27" t="s">
        <v>21</v>
      </c>
      <c r="C3147" s="27">
        <v>1185732</v>
      </c>
      <c r="D3147" s="28">
        <v>44418</v>
      </c>
      <c r="E3147" s="27" t="s">
        <v>40</v>
      </c>
      <c r="F3147" s="27" t="s">
        <v>117</v>
      </c>
      <c r="G3147" s="27" t="s">
        <v>118</v>
      </c>
      <c r="H3147" s="27" t="s">
        <v>27</v>
      </c>
      <c r="I3147" s="29">
        <v>0.4</v>
      </c>
      <c r="J3147" s="30">
        <v>2000</v>
      </c>
      <c r="K3147" s="31">
        <f t="shared" si="24"/>
        <v>800</v>
      </c>
      <c r="L3147" s="31">
        <f t="shared" si="25"/>
        <v>280</v>
      </c>
      <c r="M3147" s="32">
        <v>0.35</v>
      </c>
      <c r="O3147" s="37"/>
      <c r="P3147" s="35"/>
      <c r="Q3147" s="33"/>
      <c r="R3147" s="34"/>
    </row>
    <row r="3148" spans="1:18" ht="15.75" customHeight="1" x14ac:dyDescent="0.3">
      <c r="A3148" s="22"/>
      <c r="B3148" s="27" t="s">
        <v>21</v>
      </c>
      <c r="C3148" s="27">
        <v>1185732</v>
      </c>
      <c r="D3148" s="28">
        <v>44418</v>
      </c>
      <c r="E3148" s="27" t="s">
        <v>40</v>
      </c>
      <c r="F3148" s="27" t="s">
        <v>117</v>
      </c>
      <c r="G3148" s="27" t="s">
        <v>118</v>
      </c>
      <c r="H3148" s="27" t="s">
        <v>28</v>
      </c>
      <c r="I3148" s="29">
        <v>0.5</v>
      </c>
      <c r="J3148" s="30">
        <v>1750</v>
      </c>
      <c r="K3148" s="31">
        <f t="shared" si="24"/>
        <v>875</v>
      </c>
      <c r="L3148" s="31">
        <f t="shared" si="25"/>
        <v>262.5</v>
      </c>
      <c r="M3148" s="32">
        <v>0.3</v>
      </c>
      <c r="O3148" s="37"/>
      <c r="P3148" s="35"/>
      <c r="Q3148" s="33"/>
      <c r="R3148" s="34"/>
    </row>
    <row r="3149" spans="1:18" ht="15.75" customHeight="1" x14ac:dyDescent="0.3">
      <c r="A3149" s="22"/>
      <c r="B3149" s="27" t="s">
        <v>21</v>
      </c>
      <c r="C3149" s="27">
        <v>1185732</v>
      </c>
      <c r="D3149" s="28">
        <v>44418</v>
      </c>
      <c r="E3149" s="27" t="s">
        <v>40</v>
      </c>
      <c r="F3149" s="27" t="s">
        <v>117</v>
      </c>
      <c r="G3149" s="27" t="s">
        <v>118</v>
      </c>
      <c r="H3149" s="27" t="s">
        <v>29</v>
      </c>
      <c r="I3149" s="29">
        <v>0.55000000000000004</v>
      </c>
      <c r="J3149" s="30">
        <v>3500</v>
      </c>
      <c r="K3149" s="31">
        <f t="shared" si="24"/>
        <v>1925.0000000000002</v>
      </c>
      <c r="L3149" s="31">
        <f t="shared" si="25"/>
        <v>770.00000000000011</v>
      </c>
      <c r="M3149" s="32">
        <v>0.4</v>
      </c>
      <c r="O3149" s="37"/>
      <c r="P3149" s="35"/>
      <c r="Q3149" s="33"/>
      <c r="R3149" s="34"/>
    </row>
    <row r="3150" spans="1:18" ht="15.75" customHeight="1" x14ac:dyDescent="0.3">
      <c r="A3150" s="22"/>
      <c r="B3150" s="27" t="s">
        <v>21</v>
      </c>
      <c r="C3150" s="27">
        <v>1185732</v>
      </c>
      <c r="D3150" s="28">
        <v>44450</v>
      </c>
      <c r="E3150" s="27" t="s">
        <v>40</v>
      </c>
      <c r="F3150" s="27" t="s">
        <v>117</v>
      </c>
      <c r="G3150" s="27" t="s">
        <v>118</v>
      </c>
      <c r="H3150" s="27" t="s">
        <v>24</v>
      </c>
      <c r="I3150" s="29">
        <v>0.35000000000000003</v>
      </c>
      <c r="J3150" s="30">
        <v>4750</v>
      </c>
      <c r="K3150" s="31">
        <f t="shared" si="24"/>
        <v>1662.5000000000002</v>
      </c>
      <c r="L3150" s="31">
        <f t="shared" si="25"/>
        <v>665.00000000000011</v>
      </c>
      <c r="M3150" s="32">
        <v>0.4</v>
      </c>
      <c r="O3150" s="37"/>
      <c r="P3150" s="35"/>
      <c r="Q3150" s="33"/>
      <c r="R3150" s="34"/>
    </row>
    <row r="3151" spans="1:18" ht="15.75" customHeight="1" x14ac:dyDescent="0.3">
      <c r="A3151" s="22"/>
      <c r="B3151" s="27" t="s">
        <v>21</v>
      </c>
      <c r="C3151" s="27">
        <v>1185732</v>
      </c>
      <c r="D3151" s="28">
        <v>44450</v>
      </c>
      <c r="E3151" s="27" t="s">
        <v>40</v>
      </c>
      <c r="F3151" s="27" t="s">
        <v>117</v>
      </c>
      <c r="G3151" s="27" t="s">
        <v>118</v>
      </c>
      <c r="H3151" s="27" t="s">
        <v>25</v>
      </c>
      <c r="I3151" s="29">
        <v>0.3000000000000001</v>
      </c>
      <c r="J3151" s="30">
        <v>2750</v>
      </c>
      <c r="K3151" s="31">
        <f t="shared" si="24"/>
        <v>825.00000000000023</v>
      </c>
      <c r="L3151" s="31">
        <f t="shared" si="25"/>
        <v>330.00000000000011</v>
      </c>
      <c r="M3151" s="32">
        <v>0.4</v>
      </c>
      <c r="O3151" s="37"/>
      <c r="P3151" s="35"/>
      <c r="Q3151" s="33"/>
      <c r="R3151" s="34"/>
    </row>
    <row r="3152" spans="1:18" ht="15.75" customHeight="1" x14ac:dyDescent="0.3">
      <c r="A3152" s="22"/>
      <c r="B3152" s="27" t="s">
        <v>21</v>
      </c>
      <c r="C3152" s="27">
        <v>1185732</v>
      </c>
      <c r="D3152" s="28">
        <v>44450</v>
      </c>
      <c r="E3152" s="27" t="s">
        <v>40</v>
      </c>
      <c r="F3152" s="27" t="s">
        <v>117</v>
      </c>
      <c r="G3152" s="27" t="s">
        <v>118</v>
      </c>
      <c r="H3152" s="27" t="s">
        <v>26</v>
      </c>
      <c r="I3152" s="29">
        <v>0.25000000000000006</v>
      </c>
      <c r="J3152" s="30">
        <v>1750</v>
      </c>
      <c r="K3152" s="31">
        <f t="shared" si="24"/>
        <v>437.50000000000011</v>
      </c>
      <c r="L3152" s="31">
        <f t="shared" si="25"/>
        <v>153.12500000000003</v>
      </c>
      <c r="M3152" s="32">
        <v>0.35</v>
      </c>
      <c r="O3152" s="37"/>
      <c r="P3152" s="35"/>
      <c r="Q3152" s="33"/>
      <c r="R3152" s="34"/>
    </row>
    <row r="3153" spans="1:18" ht="15.75" customHeight="1" x14ac:dyDescent="0.3">
      <c r="A3153" s="22"/>
      <c r="B3153" s="27" t="s">
        <v>21</v>
      </c>
      <c r="C3153" s="27">
        <v>1185732</v>
      </c>
      <c r="D3153" s="28">
        <v>44450</v>
      </c>
      <c r="E3153" s="27" t="s">
        <v>40</v>
      </c>
      <c r="F3153" s="27" t="s">
        <v>117</v>
      </c>
      <c r="G3153" s="27" t="s">
        <v>118</v>
      </c>
      <c r="H3153" s="27" t="s">
        <v>27</v>
      </c>
      <c r="I3153" s="29">
        <v>0.25000000000000006</v>
      </c>
      <c r="J3153" s="30">
        <v>1500</v>
      </c>
      <c r="K3153" s="31">
        <f t="shared" si="24"/>
        <v>375.00000000000006</v>
      </c>
      <c r="L3153" s="31">
        <f t="shared" si="25"/>
        <v>131.25</v>
      </c>
      <c r="M3153" s="32">
        <v>0.35</v>
      </c>
      <c r="O3153" s="37"/>
      <c r="P3153" s="35"/>
      <c r="Q3153" s="33"/>
      <c r="R3153" s="34"/>
    </row>
    <row r="3154" spans="1:18" ht="15.75" customHeight="1" x14ac:dyDescent="0.3">
      <c r="A3154" s="22"/>
      <c r="B3154" s="27" t="s">
        <v>21</v>
      </c>
      <c r="C3154" s="27">
        <v>1185732</v>
      </c>
      <c r="D3154" s="28">
        <v>44450</v>
      </c>
      <c r="E3154" s="27" t="s">
        <v>40</v>
      </c>
      <c r="F3154" s="27" t="s">
        <v>117</v>
      </c>
      <c r="G3154" s="27" t="s">
        <v>118</v>
      </c>
      <c r="H3154" s="27" t="s">
        <v>28</v>
      </c>
      <c r="I3154" s="29">
        <v>0.35000000000000003</v>
      </c>
      <c r="J3154" s="30">
        <v>1500</v>
      </c>
      <c r="K3154" s="31">
        <f t="shared" si="24"/>
        <v>525</v>
      </c>
      <c r="L3154" s="31">
        <f t="shared" si="25"/>
        <v>157.5</v>
      </c>
      <c r="M3154" s="32">
        <v>0.3</v>
      </c>
      <c r="O3154" s="37"/>
      <c r="P3154" s="35"/>
      <c r="Q3154" s="33"/>
      <c r="R3154" s="34"/>
    </row>
    <row r="3155" spans="1:18" ht="15.75" customHeight="1" x14ac:dyDescent="0.3">
      <c r="A3155" s="22"/>
      <c r="B3155" s="27" t="s">
        <v>21</v>
      </c>
      <c r="C3155" s="27">
        <v>1185732</v>
      </c>
      <c r="D3155" s="28">
        <v>44450</v>
      </c>
      <c r="E3155" s="27" t="s">
        <v>40</v>
      </c>
      <c r="F3155" s="27" t="s">
        <v>117</v>
      </c>
      <c r="G3155" s="27" t="s">
        <v>118</v>
      </c>
      <c r="H3155" s="27" t="s">
        <v>29</v>
      </c>
      <c r="I3155" s="29">
        <v>0.4</v>
      </c>
      <c r="J3155" s="30">
        <v>2250</v>
      </c>
      <c r="K3155" s="31">
        <f t="shared" si="24"/>
        <v>900</v>
      </c>
      <c r="L3155" s="31">
        <f t="shared" si="25"/>
        <v>360</v>
      </c>
      <c r="M3155" s="32">
        <v>0.4</v>
      </c>
      <c r="O3155" s="37"/>
      <c r="P3155" s="35"/>
      <c r="Q3155" s="33"/>
      <c r="R3155" s="34"/>
    </row>
    <row r="3156" spans="1:18" ht="15.75" customHeight="1" x14ac:dyDescent="0.3">
      <c r="A3156" s="22"/>
      <c r="B3156" s="27" t="s">
        <v>21</v>
      </c>
      <c r="C3156" s="27">
        <v>1185732</v>
      </c>
      <c r="D3156" s="28">
        <v>44479</v>
      </c>
      <c r="E3156" s="27" t="s">
        <v>40</v>
      </c>
      <c r="F3156" s="27" t="s">
        <v>117</v>
      </c>
      <c r="G3156" s="27" t="s">
        <v>118</v>
      </c>
      <c r="H3156" s="27" t="s">
        <v>24</v>
      </c>
      <c r="I3156" s="29">
        <v>0.44999999999999996</v>
      </c>
      <c r="J3156" s="30">
        <v>4000</v>
      </c>
      <c r="K3156" s="31">
        <f t="shared" si="24"/>
        <v>1799.9999999999998</v>
      </c>
      <c r="L3156" s="31">
        <f t="shared" si="25"/>
        <v>720</v>
      </c>
      <c r="M3156" s="32">
        <v>0.4</v>
      </c>
      <c r="O3156" s="37"/>
      <c r="P3156" s="35"/>
      <c r="Q3156" s="33"/>
      <c r="R3156" s="34"/>
    </row>
    <row r="3157" spans="1:18" ht="15.75" customHeight="1" x14ac:dyDescent="0.3">
      <c r="A3157" s="22"/>
      <c r="B3157" s="27" t="s">
        <v>21</v>
      </c>
      <c r="C3157" s="27">
        <v>1185732</v>
      </c>
      <c r="D3157" s="28">
        <v>44479</v>
      </c>
      <c r="E3157" s="27" t="s">
        <v>40</v>
      </c>
      <c r="F3157" s="27" t="s">
        <v>117</v>
      </c>
      <c r="G3157" s="27" t="s">
        <v>118</v>
      </c>
      <c r="H3157" s="27" t="s">
        <v>25</v>
      </c>
      <c r="I3157" s="29">
        <v>0.35000000000000003</v>
      </c>
      <c r="J3157" s="30">
        <v>2500</v>
      </c>
      <c r="K3157" s="31">
        <f t="shared" si="24"/>
        <v>875.00000000000011</v>
      </c>
      <c r="L3157" s="31">
        <f t="shared" si="25"/>
        <v>350.00000000000006</v>
      </c>
      <c r="M3157" s="32">
        <v>0.4</v>
      </c>
      <c r="O3157" s="37"/>
      <c r="P3157" s="35"/>
      <c r="Q3157" s="33"/>
      <c r="R3157" s="34"/>
    </row>
    <row r="3158" spans="1:18" ht="15.75" customHeight="1" x14ac:dyDescent="0.3">
      <c r="A3158" s="22"/>
      <c r="B3158" s="27" t="s">
        <v>21</v>
      </c>
      <c r="C3158" s="27">
        <v>1185732</v>
      </c>
      <c r="D3158" s="28">
        <v>44479</v>
      </c>
      <c r="E3158" s="27" t="s">
        <v>40</v>
      </c>
      <c r="F3158" s="27" t="s">
        <v>117</v>
      </c>
      <c r="G3158" s="27" t="s">
        <v>118</v>
      </c>
      <c r="H3158" s="27" t="s">
        <v>26</v>
      </c>
      <c r="I3158" s="29">
        <v>0.35000000000000003</v>
      </c>
      <c r="J3158" s="30">
        <v>1500</v>
      </c>
      <c r="K3158" s="31">
        <f t="shared" si="24"/>
        <v>525</v>
      </c>
      <c r="L3158" s="31">
        <f t="shared" si="25"/>
        <v>183.75</v>
      </c>
      <c r="M3158" s="32">
        <v>0.35</v>
      </c>
      <c r="O3158" s="37"/>
      <c r="P3158" s="35"/>
      <c r="Q3158" s="33"/>
      <c r="R3158" s="34"/>
    </row>
    <row r="3159" spans="1:18" ht="15.75" customHeight="1" x14ac:dyDescent="0.3">
      <c r="A3159" s="22"/>
      <c r="B3159" s="27" t="s">
        <v>21</v>
      </c>
      <c r="C3159" s="27">
        <v>1185732</v>
      </c>
      <c r="D3159" s="28">
        <v>44479</v>
      </c>
      <c r="E3159" s="27" t="s">
        <v>40</v>
      </c>
      <c r="F3159" s="27" t="s">
        <v>117</v>
      </c>
      <c r="G3159" s="27" t="s">
        <v>118</v>
      </c>
      <c r="H3159" s="27" t="s">
        <v>27</v>
      </c>
      <c r="I3159" s="29">
        <v>0.35000000000000003</v>
      </c>
      <c r="J3159" s="30">
        <v>1500</v>
      </c>
      <c r="K3159" s="31">
        <f t="shared" si="24"/>
        <v>525</v>
      </c>
      <c r="L3159" s="31">
        <f t="shared" si="25"/>
        <v>183.75</v>
      </c>
      <c r="M3159" s="32">
        <v>0.35</v>
      </c>
      <c r="O3159" s="37"/>
      <c r="P3159" s="35"/>
      <c r="Q3159" s="33"/>
      <c r="R3159" s="34"/>
    </row>
    <row r="3160" spans="1:18" ht="15.75" customHeight="1" x14ac:dyDescent="0.3">
      <c r="A3160" s="22"/>
      <c r="B3160" s="27" t="s">
        <v>21</v>
      </c>
      <c r="C3160" s="27">
        <v>1185732</v>
      </c>
      <c r="D3160" s="28">
        <v>44479</v>
      </c>
      <c r="E3160" s="27" t="s">
        <v>40</v>
      </c>
      <c r="F3160" s="27" t="s">
        <v>117</v>
      </c>
      <c r="G3160" s="27" t="s">
        <v>118</v>
      </c>
      <c r="H3160" s="27" t="s">
        <v>28</v>
      </c>
      <c r="I3160" s="29">
        <v>0.44999999999999996</v>
      </c>
      <c r="J3160" s="30">
        <v>1500</v>
      </c>
      <c r="K3160" s="31">
        <f t="shared" si="24"/>
        <v>674.99999999999989</v>
      </c>
      <c r="L3160" s="31">
        <f t="shared" si="25"/>
        <v>202.49999999999997</v>
      </c>
      <c r="M3160" s="32">
        <v>0.3</v>
      </c>
      <c r="O3160" s="37"/>
      <c r="P3160" s="35"/>
      <c r="Q3160" s="33"/>
      <c r="R3160" s="34"/>
    </row>
    <row r="3161" spans="1:18" ht="15.75" customHeight="1" x14ac:dyDescent="0.3">
      <c r="A3161" s="22"/>
      <c r="B3161" s="27" t="s">
        <v>21</v>
      </c>
      <c r="C3161" s="27">
        <v>1185732</v>
      </c>
      <c r="D3161" s="28">
        <v>44479</v>
      </c>
      <c r="E3161" s="27" t="s">
        <v>40</v>
      </c>
      <c r="F3161" s="27" t="s">
        <v>117</v>
      </c>
      <c r="G3161" s="27" t="s">
        <v>118</v>
      </c>
      <c r="H3161" s="27" t="s">
        <v>29</v>
      </c>
      <c r="I3161" s="29">
        <v>0.49999999999999983</v>
      </c>
      <c r="J3161" s="30">
        <v>2750</v>
      </c>
      <c r="K3161" s="31">
        <f t="shared" si="24"/>
        <v>1374.9999999999995</v>
      </c>
      <c r="L3161" s="31">
        <f t="shared" si="25"/>
        <v>549.99999999999989</v>
      </c>
      <c r="M3161" s="32">
        <v>0.4</v>
      </c>
      <c r="O3161" s="37"/>
      <c r="P3161" s="35"/>
      <c r="Q3161" s="33"/>
      <c r="R3161" s="34"/>
    </row>
    <row r="3162" spans="1:18" ht="15.75" customHeight="1" x14ac:dyDescent="0.3">
      <c r="A3162" s="22"/>
      <c r="B3162" s="27" t="s">
        <v>21</v>
      </c>
      <c r="C3162" s="27">
        <v>1185732</v>
      </c>
      <c r="D3162" s="28">
        <v>44510</v>
      </c>
      <c r="E3162" s="27" t="s">
        <v>40</v>
      </c>
      <c r="F3162" s="27" t="s">
        <v>117</v>
      </c>
      <c r="G3162" s="27" t="s">
        <v>118</v>
      </c>
      <c r="H3162" s="27" t="s">
        <v>24</v>
      </c>
      <c r="I3162" s="29">
        <v>0.44999999999999996</v>
      </c>
      <c r="J3162" s="30">
        <v>4250</v>
      </c>
      <c r="K3162" s="31">
        <f t="shared" si="24"/>
        <v>1912.4999999999998</v>
      </c>
      <c r="L3162" s="31">
        <f t="shared" si="25"/>
        <v>765</v>
      </c>
      <c r="M3162" s="32">
        <v>0.4</v>
      </c>
      <c r="O3162" s="37"/>
      <c r="P3162" s="35"/>
      <c r="Q3162" s="33"/>
      <c r="R3162" s="34"/>
    </row>
    <row r="3163" spans="1:18" ht="15.75" customHeight="1" x14ac:dyDescent="0.3">
      <c r="A3163" s="22"/>
      <c r="B3163" s="27" t="s">
        <v>21</v>
      </c>
      <c r="C3163" s="27">
        <v>1185732</v>
      </c>
      <c r="D3163" s="28">
        <v>44510</v>
      </c>
      <c r="E3163" s="27" t="s">
        <v>40</v>
      </c>
      <c r="F3163" s="27" t="s">
        <v>117</v>
      </c>
      <c r="G3163" s="27" t="s">
        <v>118</v>
      </c>
      <c r="H3163" s="27" t="s">
        <v>25</v>
      </c>
      <c r="I3163" s="29">
        <v>0.35000000000000003</v>
      </c>
      <c r="J3163" s="30">
        <v>3250</v>
      </c>
      <c r="K3163" s="31">
        <f t="shared" si="24"/>
        <v>1137.5</v>
      </c>
      <c r="L3163" s="31">
        <f t="shared" si="25"/>
        <v>455</v>
      </c>
      <c r="M3163" s="32">
        <v>0.4</v>
      </c>
      <c r="O3163" s="37"/>
      <c r="P3163" s="35"/>
      <c r="Q3163" s="33"/>
      <c r="R3163" s="34"/>
    </row>
    <row r="3164" spans="1:18" ht="15.75" customHeight="1" x14ac:dyDescent="0.3">
      <c r="A3164" s="22"/>
      <c r="B3164" s="27" t="s">
        <v>21</v>
      </c>
      <c r="C3164" s="27">
        <v>1185732</v>
      </c>
      <c r="D3164" s="28">
        <v>44510</v>
      </c>
      <c r="E3164" s="27" t="s">
        <v>40</v>
      </c>
      <c r="F3164" s="27" t="s">
        <v>117</v>
      </c>
      <c r="G3164" s="27" t="s">
        <v>118</v>
      </c>
      <c r="H3164" s="27" t="s">
        <v>26</v>
      </c>
      <c r="I3164" s="29">
        <v>0.35000000000000003</v>
      </c>
      <c r="J3164" s="30">
        <v>2700</v>
      </c>
      <c r="K3164" s="31">
        <f t="shared" si="24"/>
        <v>945.00000000000011</v>
      </c>
      <c r="L3164" s="31">
        <f t="shared" si="25"/>
        <v>330.75</v>
      </c>
      <c r="M3164" s="32">
        <v>0.35</v>
      </c>
      <c r="O3164" s="37"/>
      <c r="P3164" s="35"/>
      <c r="Q3164" s="33"/>
      <c r="R3164" s="34"/>
    </row>
    <row r="3165" spans="1:18" ht="15.75" customHeight="1" x14ac:dyDescent="0.3">
      <c r="A3165" s="22"/>
      <c r="B3165" s="27" t="s">
        <v>21</v>
      </c>
      <c r="C3165" s="27">
        <v>1185732</v>
      </c>
      <c r="D3165" s="28">
        <v>44510</v>
      </c>
      <c r="E3165" s="27" t="s">
        <v>40</v>
      </c>
      <c r="F3165" s="27" t="s">
        <v>117</v>
      </c>
      <c r="G3165" s="27" t="s">
        <v>118</v>
      </c>
      <c r="H3165" s="27" t="s">
        <v>27</v>
      </c>
      <c r="I3165" s="29">
        <v>0.35000000000000003</v>
      </c>
      <c r="J3165" s="30">
        <v>2750</v>
      </c>
      <c r="K3165" s="31">
        <f t="shared" si="24"/>
        <v>962.50000000000011</v>
      </c>
      <c r="L3165" s="31">
        <f t="shared" si="25"/>
        <v>336.875</v>
      </c>
      <c r="M3165" s="32">
        <v>0.35</v>
      </c>
      <c r="O3165" s="37"/>
      <c r="P3165" s="35"/>
      <c r="Q3165" s="33"/>
      <c r="R3165" s="34"/>
    </row>
    <row r="3166" spans="1:18" ht="15.75" customHeight="1" x14ac:dyDescent="0.3">
      <c r="A3166" s="22"/>
      <c r="B3166" s="27" t="s">
        <v>21</v>
      </c>
      <c r="C3166" s="27">
        <v>1185732</v>
      </c>
      <c r="D3166" s="28">
        <v>44510</v>
      </c>
      <c r="E3166" s="27" t="s">
        <v>40</v>
      </c>
      <c r="F3166" s="27" t="s">
        <v>117</v>
      </c>
      <c r="G3166" s="27" t="s">
        <v>118</v>
      </c>
      <c r="H3166" s="27" t="s">
        <v>28</v>
      </c>
      <c r="I3166" s="29">
        <v>0.6</v>
      </c>
      <c r="J3166" s="30">
        <v>2500</v>
      </c>
      <c r="K3166" s="31">
        <f t="shared" si="24"/>
        <v>1500</v>
      </c>
      <c r="L3166" s="31">
        <f t="shared" si="25"/>
        <v>450</v>
      </c>
      <c r="M3166" s="32">
        <v>0.3</v>
      </c>
      <c r="O3166" s="37"/>
      <c r="P3166" s="35"/>
      <c r="Q3166" s="33"/>
      <c r="R3166" s="34"/>
    </row>
    <row r="3167" spans="1:18" ht="15.75" customHeight="1" x14ac:dyDescent="0.3">
      <c r="A3167" s="22"/>
      <c r="B3167" s="27" t="s">
        <v>21</v>
      </c>
      <c r="C3167" s="27">
        <v>1185732</v>
      </c>
      <c r="D3167" s="28">
        <v>44510</v>
      </c>
      <c r="E3167" s="27" t="s">
        <v>40</v>
      </c>
      <c r="F3167" s="27" t="s">
        <v>117</v>
      </c>
      <c r="G3167" s="27" t="s">
        <v>118</v>
      </c>
      <c r="H3167" s="27" t="s">
        <v>29</v>
      </c>
      <c r="I3167" s="29">
        <v>0.64999999999999991</v>
      </c>
      <c r="J3167" s="30">
        <v>3500</v>
      </c>
      <c r="K3167" s="31">
        <f t="shared" si="24"/>
        <v>2274.9999999999995</v>
      </c>
      <c r="L3167" s="31">
        <f t="shared" si="25"/>
        <v>909.99999999999989</v>
      </c>
      <c r="M3167" s="32">
        <v>0.4</v>
      </c>
      <c r="O3167" s="37"/>
      <c r="P3167" s="35"/>
      <c r="Q3167" s="33"/>
      <c r="R3167" s="34"/>
    </row>
    <row r="3168" spans="1:18" ht="15.75" customHeight="1" x14ac:dyDescent="0.3">
      <c r="A3168" s="22"/>
      <c r="B3168" s="27" t="s">
        <v>21</v>
      </c>
      <c r="C3168" s="27">
        <v>1185732</v>
      </c>
      <c r="D3168" s="28">
        <v>44539</v>
      </c>
      <c r="E3168" s="27" t="s">
        <v>40</v>
      </c>
      <c r="F3168" s="27" t="s">
        <v>117</v>
      </c>
      <c r="G3168" s="27" t="s">
        <v>118</v>
      </c>
      <c r="H3168" s="27" t="s">
        <v>24</v>
      </c>
      <c r="I3168" s="29">
        <v>0.6</v>
      </c>
      <c r="J3168" s="30">
        <v>6000</v>
      </c>
      <c r="K3168" s="31">
        <f t="shared" si="24"/>
        <v>3600</v>
      </c>
      <c r="L3168" s="31">
        <f t="shared" si="25"/>
        <v>1440</v>
      </c>
      <c r="M3168" s="32">
        <v>0.4</v>
      </c>
      <c r="O3168" s="37"/>
      <c r="P3168" s="35"/>
      <c r="Q3168" s="33"/>
      <c r="R3168" s="34"/>
    </row>
    <row r="3169" spans="1:18" ht="15.75" customHeight="1" x14ac:dyDescent="0.3">
      <c r="A3169" s="22"/>
      <c r="B3169" s="27" t="s">
        <v>21</v>
      </c>
      <c r="C3169" s="27">
        <v>1185732</v>
      </c>
      <c r="D3169" s="28">
        <v>44539</v>
      </c>
      <c r="E3169" s="27" t="s">
        <v>40</v>
      </c>
      <c r="F3169" s="27" t="s">
        <v>117</v>
      </c>
      <c r="G3169" s="27" t="s">
        <v>118</v>
      </c>
      <c r="H3169" s="27" t="s">
        <v>25</v>
      </c>
      <c r="I3169" s="29">
        <v>0.5</v>
      </c>
      <c r="J3169" s="30">
        <v>4000</v>
      </c>
      <c r="K3169" s="31">
        <f t="shared" si="24"/>
        <v>2000</v>
      </c>
      <c r="L3169" s="31">
        <f t="shared" si="25"/>
        <v>800</v>
      </c>
      <c r="M3169" s="32">
        <v>0.4</v>
      </c>
      <c r="O3169" s="37"/>
      <c r="P3169" s="35"/>
      <c r="Q3169" s="33"/>
      <c r="R3169" s="34"/>
    </row>
    <row r="3170" spans="1:18" ht="15.75" customHeight="1" x14ac:dyDescent="0.3">
      <c r="A3170" s="22"/>
      <c r="B3170" s="27" t="s">
        <v>21</v>
      </c>
      <c r="C3170" s="27">
        <v>1185732</v>
      </c>
      <c r="D3170" s="28">
        <v>44539</v>
      </c>
      <c r="E3170" s="27" t="s">
        <v>40</v>
      </c>
      <c r="F3170" s="27" t="s">
        <v>117</v>
      </c>
      <c r="G3170" s="27" t="s">
        <v>118</v>
      </c>
      <c r="H3170" s="27" t="s">
        <v>26</v>
      </c>
      <c r="I3170" s="29">
        <v>0.5</v>
      </c>
      <c r="J3170" s="30">
        <v>3500</v>
      </c>
      <c r="K3170" s="31">
        <f t="shared" si="24"/>
        <v>1750</v>
      </c>
      <c r="L3170" s="31">
        <f t="shared" si="25"/>
        <v>612.5</v>
      </c>
      <c r="M3170" s="32">
        <v>0.35</v>
      </c>
      <c r="O3170" s="37"/>
      <c r="P3170" s="35"/>
      <c r="Q3170" s="33"/>
      <c r="R3170" s="34"/>
    </row>
    <row r="3171" spans="1:18" ht="15.75" customHeight="1" x14ac:dyDescent="0.3">
      <c r="A3171" s="22"/>
      <c r="B3171" s="27" t="s">
        <v>21</v>
      </c>
      <c r="C3171" s="27">
        <v>1185732</v>
      </c>
      <c r="D3171" s="28">
        <v>44539</v>
      </c>
      <c r="E3171" s="27" t="s">
        <v>40</v>
      </c>
      <c r="F3171" s="27" t="s">
        <v>117</v>
      </c>
      <c r="G3171" s="27" t="s">
        <v>118</v>
      </c>
      <c r="H3171" s="27" t="s">
        <v>27</v>
      </c>
      <c r="I3171" s="29">
        <v>0.5</v>
      </c>
      <c r="J3171" s="30">
        <v>3000</v>
      </c>
      <c r="K3171" s="31">
        <f t="shared" si="24"/>
        <v>1500</v>
      </c>
      <c r="L3171" s="31">
        <f t="shared" si="25"/>
        <v>525</v>
      </c>
      <c r="M3171" s="32">
        <v>0.35</v>
      </c>
      <c r="O3171" s="37"/>
      <c r="P3171" s="35"/>
      <c r="Q3171" s="33"/>
      <c r="R3171" s="34"/>
    </row>
    <row r="3172" spans="1:18" ht="15.75" customHeight="1" x14ac:dyDescent="0.3">
      <c r="A3172" s="22"/>
      <c r="B3172" s="27" t="s">
        <v>21</v>
      </c>
      <c r="C3172" s="27">
        <v>1185732</v>
      </c>
      <c r="D3172" s="28">
        <v>44539</v>
      </c>
      <c r="E3172" s="27" t="s">
        <v>40</v>
      </c>
      <c r="F3172" s="27" t="s">
        <v>117</v>
      </c>
      <c r="G3172" s="27" t="s">
        <v>118</v>
      </c>
      <c r="H3172" s="27" t="s">
        <v>28</v>
      </c>
      <c r="I3172" s="29">
        <v>0.6</v>
      </c>
      <c r="J3172" s="30">
        <v>3000</v>
      </c>
      <c r="K3172" s="31">
        <f t="shared" si="24"/>
        <v>1800</v>
      </c>
      <c r="L3172" s="31">
        <f t="shared" si="25"/>
        <v>540</v>
      </c>
      <c r="M3172" s="32">
        <v>0.3</v>
      </c>
      <c r="O3172" s="37"/>
      <c r="P3172" s="35"/>
      <c r="Q3172" s="33"/>
      <c r="R3172" s="34"/>
    </row>
    <row r="3173" spans="1:18" ht="15.75" customHeight="1" x14ac:dyDescent="0.3">
      <c r="A3173" s="22"/>
      <c r="B3173" s="27" t="s">
        <v>21</v>
      </c>
      <c r="C3173" s="27">
        <v>1185732</v>
      </c>
      <c r="D3173" s="28">
        <v>44539</v>
      </c>
      <c r="E3173" s="27" t="s">
        <v>40</v>
      </c>
      <c r="F3173" s="27" t="s">
        <v>117</v>
      </c>
      <c r="G3173" s="27" t="s">
        <v>118</v>
      </c>
      <c r="H3173" s="27" t="s">
        <v>29</v>
      </c>
      <c r="I3173" s="29">
        <v>0.64999999999999991</v>
      </c>
      <c r="J3173" s="30">
        <v>4000</v>
      </c>
      <c r="K3173" s="31">
        <f t="shared" si="24"/>
        <v>2599.9999999999995</v>
      </c>
      <c r="L3173" s="31">
        <f t="shared" si="25"/>
        <v>1039.9999999999998</v>
      </c>
      <c r="M3173" s="32">
        <v>0.4</v>
      </c>
      <c r="O3173" s="37"/>
      <c r="P3173" s="35"/>
      <c r="Q3173" s="33"/>
      <c r="R3173" s="34"/>
    </row>
    <row r="3174" spans="1:18" ht="15.75" customHeight="1" x14ac:dyDescent="0.3">
      <c r="A3174" s="22" t="s">
        <v>46</v>
      </c>
      <c r="B3174" s="27" t="s">
        <v>21</v>
      </c>
      <c r="C3174" s="27">
        <v>1185732</v>
      </c>
      <c r="D3174" s="28">
        <v>44213</v>
      </c>
      <c r="E3174" s="27" t="s">
        <v>40</v>
      </c>
      <c r="F3174" s="27" t="s">
        <v>119</v>
      </c>
      <c r="G3174" s="27" t="s">
        <v>120</v>
      </c>
      <c r="H3174" s="27" t="s">
        <v>24</v>
      </c>
      <c r="I3174" s="29">
        <v>0.35000000000000003</v>
      </c>
      <c r="J3174" s="30">
        <v>5000</v>
      </c>
      <c r="K3174" s="31">
        <f t="shared" si="24"/>
        <v>1750.0000000000002</v>
      </c>
      <c r="L3174" s="31">
        <f t="shared" si="25"/>
        <v>700.00000000000011</v>
      </c>
      <c r="M3174" s="32">
        <v>0.4</v>
      </c>
      <c r="O3174" s="37"/>
      <c r="P3174" s="35"/>
      <c r="Q3174" s="33"/>
      <c r="R3174" s="34"/>
    </row>
    <row r="3175" spans="1:18" ht="15.75" customHeight="1" x14ac:dyDescent="0.3">
      <c r="A3175" s="22"/>
      <c r="B3175" s="27" t="s">
        <v>21</v>
      </c>
      <c r="C3175" s="27">
        <v>1185732</v>
      </c>
      <c r="D3175" s="28">
        <v>44213</v>
      </c>
      <c r="E3175" s="27" t="s">
        <v>40</v>
      </c>
      <c r="F3175" s="27" t="s">
        <v>119</v>
      </c>
      <c r="G3175" s="27" t="s">
        <v>120</v>
      </c>
      <c r="H3175" s="27" t="s">
        <v>25</v>
      </c>
      <c r="I3175" s="29">
        <v>0.35000000000000003</v>
      </c>
      <c r="J3175" s="30">
        <v>3000</v>
      </c>
      <c r="K3175" s="31">
        <f t="shared" si="24"/>
        <v>1050</v>
      </c>
      <c r="L3175" s="31">
        <f t="shared" si="25"/>
        <v>420</v>
      </c>
      <c r="M3175" s="32">
        <v>0.4</v>
      </c>
      <c r="O3175" s="37"/>
      <c r="P3175" s="35"/>
      <c r="Q3175" s="33"/>
      <c r="R3175" s="34"/>
    </row>
    <row r="3176" spans="1:18" ht="15.75" customHeight="1" x14ac:dyDescent="0.3">
      <c r="A3176" s="22"/>
      <c r="B3176" s="27" t="s">
        <v>21</v>
      </c>
      <c r="C3176" s="27">
        <v>1185732</v>
      </c>
      <c r="D3176" s="28">
        <v>44213</v>
      </c>
      <c r="E3176" s="27" t="s">
        <v>40</v>
      </c>
      <c r="F3176" s="27" t="s">
        <v>119</v>
      </c>
      <c r="G3176" s="27" t="s">
        <v>120</v>
      </c>
      <c r="H3176" s="27" t="s">
        <v>26</v>
      </c>
      <c r="I3176" s="29">
        <v>0.25000000000000006</v>
      </c>
      <c r="J3176" s="30">
        <v>3000</v>
      </c>
      <c r="K3176" s="31">
        <f t="shared" si="24"/>
        <v>750.00000000000011</v>
      </c>
      <c r="L3176" s="31">
        <f t="shared" si="25"/>
        <v>300.00000000000006</v>
      </c>
      <c r="M3176" s="32">
        <v>0.4</v>
      </c>
      <c r="O3176" s="37"/>
      <c r="P3176" s="35"/>
      <c r="Q3176" s="33"/>
      <c r="R3176" s="34"/>
    </row>
    <row r="3177" spans="1:18" ht="15.75" customHeight="1" x14ac:dyDescent="0.3">
      <c r="A3177" s="22"/>
      <c r="B3177" s="27" t="s">
        <v>21</v>
      </c>
      <c r="C3177" s="27">
        <v>1185732</v>
      </c>
      <c r="D3177" s="28">
        <v>44213</v>
      </c>
      <c r="E3177" s="27" t="s">
        <v>40</v>
      </c>
      <c r="F3177" s="27" t="s">
        <v>119</v>
      </c>
      <c r="G3177" s="27" t="s">
        <v>120</v>
      </c>
      <c r="H3177" s="27" t="s">
        <v>27</v>
      </c>
      <c r="I3177" s="29">
        <v>0.30000000000000004</v>
      </c>
      <c r="J3177" s="30">
        <v>1500</v>
      </c>
      <c r="K3177" s="31">
        <f t="shared" si="24"/>
        <v>450.00000000000006</v>
      </c>
      <c r="L3177" s="31">
        <f t="shared" si="25"/>
        <v>180.00000000000003</v>
      </c>
      <c r="M3177" s="32">
        <v>0.4</v>
      </c>
      <c r="O3177" s="37"/>
      <c r="P3177" s="35"/>
      <c r="Q3177" s="33"/>
      <c r="R3177" s="34"/>
    </row>
    <row r="3178" spans="1:18" ht="15.75" customHeight="1" x14ac:dyDescent="0.3">
      <c r="A3178" s="22"/>
      <c r="B3178" s="27" t="s">
        <v>21</v>
      </c>
      <c r="C3178" s="27">
        <v>1185732</v>
      </c>
      <c r="D3178" s="28">
        <v>44213</v>
      </c>
      <c r="E3178" s="27" t="s">
        <v>40</v>
      </c>
      <c r="F3178" s="27" t="s">
        <v>119</v>
      </c>
      <c r="G3178" s="27" t="s">
        <v>120</v>
      </c>
      <c r="H3178" s="27" t="s">
        <v>28</v>
      </c>
      <c r="I3178" s="29">
        <v>0.44999999999999996</v>
      </c>
      <c r="J3178" s="30">
        <v>2000</v>
      </c>
      <c r="K3178" s="31">
        <f t="shared" si="24"/>
        <v>899.99999999999989</v>
      </c>
      <c r="L3178" s="31">
        <f t="shared" si="25"/>
        <v>360</v>
      </c>
      <c r="M3178" s="32">
        <v>0.4</v>
      </c>
      <c r="O3178" s="37"/>
      <c r="P3178" s="35"/>
      <c r="Q3178" s="33"/>
      <c r="R3178" s="34"/>
    </row>
    <row r="3179" spans="1:18" ht="15.75" customHeight="1" x14ac:dyDescent="0.3">
      <c r="A3179" s="22"/>
      <c r="B3179" s="27" t="s">
        <v>21</v>
      </c>
      <c r="C3179" s="27">
        <v>1185732</v>
      </c>
      <c r="D3179" s="28">
        <v>44213</v>
      </c>
      <c r="E3179" s="27" t="s">
        <v>40</v>
      </c>
      <c r="F3179" s="27" t="s">
        <v>119</v>
      </c>
      <c r="G3179" s="27" t="s">
        <v>120</v>
      </c>
      <c r="H3179" s="27" t="s">
        <v>29</v>
      </c>
      <c r="I3179" s="29">
        <v>0.35000000000000003</v>
      </c>
      <c r="J3179" s="30">
        <v>3000</v>
      </c>
      <c r="K3179" s="31">
        <f t="shared" si="24"/>
        <v>1050</v>
      </c>
      <c r="L3179" s="31">
        <f t="shared" si="25"/>
        <v>420</v>
      </c>
      <c r="M3179" s="32">
        <v>0.4</v>
      </c>
      <c r="O3179" s="37"/>
      <c r="P3179" s="35"/>
      <c r="Q3179" s="33"/>
      <c r="R3179" s="34"/>
    </row>
    <row r="3180" spans="1:18" ht="15.75" customHeight="1" x14ac:dyDescent="0.3">
      <c r="A3180" s="22"/>
      <c r="B3180" s="27" t="s">
        <v>21</v>
      </c>
      <c r="C3180" s="27">
        <v>1185732</v>
      </c>
      <c r="D3180" s="28">
        <v>44244</v>
      </c>
      <c r="E3180" s="27" t="s">
        <v>40</v>
      </c>
      <c r="F3180" s="27" t="s">
        <v>119</v>
      </c>
      <c r="G3180" s="27" t="s">
        <v>120</v>
      </c>
      <c r="H3180" s="27" t="s">
        <v>24</v>
      </c>
      <c r="I3180" s="29">
        <v>0.35000000000000003</v>
      </c>
      <c r="J3180" s="30">
        <v>5500</v>
      </c>
      <c r="K3180" s="31">
        <f t="shared" si="24"/>
        <v>1925.0000000000002</v>
      </c>
      <c r="L3180" s="31">
        <f t="shared" si="25"/>
        <v>770.00000000000011</v>
      </c>
      <c r="M3180" s="32">
        <v>0.4</v>
      </c>
      <c r="O3180" s="37"/>
      <c r="P3180" s="35"/>
      <c r="Q3180" s="33"/>
      <c r="R3180" s="34"/>
    </row>
    <row r="3181" spans="1:18" ht="15.75" customHeight="1" x14ac:dyDescent="0.3">
      <c r="A3181" s="22"/>
      <c r="B3181" s="27" t="s">
        <v>21</v>
      </c>
      <c r="C3181" s="27">
        <v>1185732</v>
      </c>
      <c r="D3181" s="28">
        <v>44244</v>
      </c>
      <c r="E3181" s="27" t="s">
        <v>40</v>
      </c>
      <c r="F3181" s="27" t="s">
        <v>119</v>
      </c>
      <c r="G3181" s="27" t="s">
        <v>120</v>
      </c>
      <c r="H3181" s="27" t="s">
        <v>25</v>
      </c>
      <c r="I3181" s="29">
        <v>0.4</v>
      </c>
      <c r="J3181" s="30">
        <v>2000</v>
      </c>
      <c r="K3181" s="31">
        <f t="shared" si="24"/>
        <v>800</v>
      </c>
      <c r="L3181" s="31">
        <f t="shared" si="25"/>
        <v>320</v>
      </c>
      <c r="M3181" s="32">
        <v>0.4</v>
      </c>
      <c r="O3181" s="37"/>
      <c r="P3181" s="35"/>
      <c r="Q3181" s="33"/>
      <c r="R3181" s="34"/>
    </row>
    <row r="3182" spans="1:18" ht="15.75" customHeight="1" x14ac:dyDescent="0.3">
      <c r="A3182" s="22"/>
      <c r="B3182" s="27" t="s">
        <v>21</v>
      </c>
      <c r="C3182" s="27">
        <v>1185732</v>
      </c>
      <c r="D3182" s="28">
        <v>44244</v>
      </c>
      <c r="E3182" s="27" t="s">
        <v>40</v>
      </c>
      <c r="F3182" s="27" t="s">
        <v>119</v>
      </c>
      <c r="G3182" s="27" t="s">
        <v>120</v>
      </c>
      <c r="H3182" s="27" t="s">
        <v>26</v>
      </c>
      <c r="I3182" s="29">
        <v>0.30000000000000004</v>
      </c>
      <c r="J3182" s="30">
        <v>3000</v>
      </c>
      <c r="K3182" s="31">
        <f t="shared" si="24"/>
        <v>900.00000000000011</v>
      </c>
      <c r="L3182" s="31">
        <f t="shared" si="25"/>
        <v>360.00000000000006</v>
      </c>
      <c r="M3182" s="32">
        <v>0.4</v>
      </c>
      <c r="O3182" s="37"/>
      <c r="P3182" s="35"/>
      <c r="Q3182" s="33"/>
      <c r="R3182" s="34"/>
    </row>
    <row r="3183" spans="1:18" ht="15.75" customHeight="1" x14ac:dyDescent="0.3">
      <c r="A3183" s="22"/>
      <c r="B3183" s="27" t="s">
        <v>21</v>
      </c>
      <c r="C3183" s="27">
        <v>1185732</v>
      </c>
      <c r="D3183" s="28">
        <v>44244</v>
      </c>
      <c r="E3183" s="27" t="s">
        <v>40</v>
      </c>
      <c r="F3183" s="27" t="s">
        <v>119</v>
      </c>
      <c r="G3183" s="27" t="s">
        <v>120</v>
      </c>
      <c r="H3183" s="27" t="s">
        <v>27</v>
      </c>
      <c r="I3183" s="29">
        <v>0.35000000000000003</v>
      </c>
      <c r="J3183" s="30">
        <v>1750</v>
      </c>
      <c r="K3183" s="31">
        <f t="shared" si="24"/>
        <v>612.50000000000011</v>
      </c>
      <c r="L3183" s="31">
        <f t="shared" si="25"/>
        <v>245.00000000000006</v>
      </c>
      <c r="M3183" s="32">
        <v>0.4</v>
      </c>
      <c r="O3183" s="37"/>
      <c r="P3183" s="35"/>
      <c r="Q3183" s="33"/>
      <c r="R3183" s="34"/>
    </row>
    <row r="3184" spans="1:18" ht="15.75" customHeight="1" x14ac:dyDescent="0.3">
      <c r="A3184" s="22"/>
      <c r="B3184" s="27" t="s">
        <v>21</v>
      </c>
      <c r="C3184" s="27">
        <v>1185732</v>
      </c>
      <c r="D3184" s="28">
        <v>44244</v>
      </c>
      <c r="E3184" s="27" t="s">
        <v>40</v>
      </c>
      <c r="F3184" s="27" t="s">
        <v>119</v>
      </c>
      <c r="G3184" s="27" t="s">
        <v>120</v>
      </c>
      <c r="H3184" s="27" t="s">
        <v>28</v>
      </c>
      <c r="I3184" s="29">
        <v>0.49999999999999994</v>
      </c>
      <c r="J3184" s="30">
        <v>2500</v>
      </c>
      <c r="K3184" s="31">
        <f t="shared" si="24"/>
        <v>1249.9999999999998</v>
      </c>
      <c r="L3184" s="31">
        <f t="shared" si="25"/>
        <v>499.99999999999994</v>
      </c>
      <c r="M3184" s="32">
        <v>0.4</v>
      </c>
      <c r="O3184" s="37"/>
      <c r="P3184" s="35"/>
      <c r="Q3184" s="33"/>
      <c r="R3184" s="34"/>
    </row>
    <row r="3185" spans="1:18" ht="15.75" customHeight="1" x14ac:dyDescent="0.3">
      <c r="A3185" s="22"/>
      <c r="B3185" s="27" t="s">
        <v>21</v>
      </c>
      <c r="C3185" s="27">
        <v>1185732</v>
      </c>
      <c r="D3185" s="28">
        <v>44244</v>
      </c>
      <c r="E3185" s="27" t="s">
        <v>40</v>
      </c>
      <c r="F3185" s="27" t="s">
        <v>119</v>
      </c>
      <c r="G3185" s="27" t="s">
        <v>120</v>
      </c>
      <c r="H3185" s="27" t="s">
        <v>29</v>
      </c>
      <c r="I3185" s="29">
        <v>0.24999999999999994</v>
      </c>
      <c r="J3185" s="30">
        <v>3500</v>
      </c>
      <c r="K3185" s="31">
        <f t="shared" si="24"/>
        <v>874.99999999999977</v>
      </c>
      <c r="L3185" s="31">
        <f t="shared" si="25"/>
        <v>349.99999999999994</v>
      </c>
      <c r="M3185" s="32">
        <v>0.4</v>
      </c>
      <c r="O3185" s="37"/>
      <c r="P3185" s="35"/>
      <c r="Q3185" s="33"/>
      <c r="R3185" s="34"/>
    </row>
    <row r="3186" spans="1:18" ht="15.75" customHeight="1" x14ac:dyDescent="0.3">
      <c r="A3186" s="22"/>
      <c r="B3186" s="27" t="s">
        <v>21</v>
      </c>
      <c r="C3186" s="27">
        <v>1185732</v>
      </c>
      <c r="D3186" s="28">
        <v>44271</v>
      </c>
      <c r="E3186" s="27" t="s">
        <v>40</v>
      </c>
      <c r="F3186" s="27" t="s">
        <v>119</v>
      </c>
      <c r="G3186" s="27" t="s">
        <v>120</v>
      </c>
      <c r="H3186" s="27" t="s">
        <v>24</v>
      </c>
      <c r="I3186" s="29">
        <v>0.30000000000000004</v>
      </c>
      <c r="J3186" s="30">
        <v>5700</v>
      </c>
      <c r="K3186" s="31">
        <f t="shared" si="24"/>
        <v>1710.0000000000002</v>
      </c>
      <c r="L3186" s="31">
        <f t="shared" si="25"/>
        <v>684.00000000000011</v>
      </c>
      <c r="M3186" s="32">
        <v>0.4</v>
      </c>
      <c r="O3186" s="37"/>
      <c r="P3186" s="35"/>
      <c r="Q3186" s="33"/>
      <c r="R3186" s="34"/>
    </row>
    <row r="3187" spans="1:18" ht="15.75" customHeight="1" x14ac:dyDescent="0.3">
      <c r="A3187" s="22"/>
      <c r="B3187" s="27" t="s">
        <v>21</v>
      </c>
      <c r="C3187" s="27">
        <v>1185732</v>
      </c>
      <c r="D3187" s="28">
        <v>44271</v>
      </c>
      <c r="E3187" s="27" t="s">
        <v>40</v>
      </c>
      <c r="F3187" s="27" t="s">
        <v>119</v>
      </c>
      <c r="G3187" s="27" t="s">
        <v>120</v>
      </c>
      <c r="H3187" s="27" t="s">
        <v>25</v>
      </c>
      <c r="I3187" s="29">
        <v>0.30000000000000004</v>
      </c>
      <c r="J3187" s="30">
        <v>2750</v>
      </c>
      <c r="K3187" s="31">
        <f t="shared" si="24"/>
        <v>825.00000000000011</v>
      </c>
      <c r="L3187" s="31">
        <f t="shared" si="25"/>
        <v>330.00000000000006</v>
      </c>
      <c r="M3187" s="32">
        <v>0.4</v>
      </c>
      <c r="O3187" s="37"/>
      <c r="P3187" s="35"/>
      <c r="Q3187" s="33"/>
      <c r="R3187" s="34"/>
    </row>
    <row r="3188" spans="1:18" ht="15.75" customHeight="1" x14ac:dyDescent="0.3">
      <c r="A3188" s="22"/>
      <c r="B3188" s="27" t="s">
        <v>21</v>
      </c>
      <c r="C3188" s="27">
        <v>1185732</v>
      </c>
      <c r="D3188" s="28">
        <v>44271</v>
      </c>
      <c r="E3188" s="27" t="s">
        <v>40</v>
      </c>
      <c r="F3188" s="27" t="s">
        <v>119</v>
      </c>
      <c r="G3188" s="27" t="s">
        <v>120</v>
      </c>
      <c r="H3188" s="27" t="s">
        <v>26</v>
      </c>
      <c r="I3188" s="29">
        <v>0.2</v>
      </c>
      <c r="J3188" s="30">
        <v>3250</v>
      </c>
      <c r="K3188" s="31">
        <f t="shared" si="24"/>
        <v>650</v>
      </c>
      <c r="L3188" s="31">
        <f t="shared" si="25"/>
        <v>260</v>
      </c>
      <c r="M3188" s="32">
        <v>0.4</v>
      </c>
      <c r="O3188" s="37"/>
      <c r="P3188" s="35"/>
      <c r="Q3188" s="33"/>
      <c r="R3188" s="34"/>
    </row>
    <row r="3189" spans="1:18" ht="15.75" customHeight="1" x14ac:dyDescent="0.3">
      <c r="A3189" s="22"/>
      <c r="B3189" s="27" t="s">
        <v>21</v>
      </c>
      <c r="C3189" s="27">
        <v>1185732</v>
      </c>
      <c r="D3189" s="28">
        <v>44271</v>
      </c>
      <c r="E3189" s="27" t="s">
        <v>40</v>
      </c>
      <c r="F3189" s="27" t="s">
        <v>119</v>
      </c>
      <c r="G3189" s="27" t="s">
        <v>120</v>
      </c>
      <c r="H3189" s="27" t="s">
        <v>27</v>
      </c>
      <c r="I3189" s="29">
        <v>0.24999999999999994</v>
      </c>
      <c r="J3189" s="30">
        <v>1750</v>
      </c>
      <c r="K3189" s="31">
        <f t="shared" si="24"/>
        <v>437.49999999999989</v>
      </c>
      <c r="L3189" s="31">
        <f t="shared" si="25"/>
        <v>174.99999999999997</v>
      </c>
      <c r="M3189" s="32">
        <v>0.4</v>
      </c>
      <c r="O3189" s="37"/>
      <c r="P3189" s="35"/>
      <c r="Q3189" s="33"/>
      <c r="R3189" s="34"/>
    </row>
    <row r="3190" spans="1:18" ht="15.75" customHeight="1" x14ac:dyDescent="0.3">
      <c r="A3190" s="22"/>
      <c r="B3190" s="27" t="s">
        <v>21</v>
      </c>
      <c r="C3190" s="27">
        <v>1185732</v>
      </c>
      <c r="D3190" s="28">
        <v>44271</v>
      </c>
      <c r="E3190" s="27" t="s">
        <v>40</v>
      </c>
      <c r="F3190" s="27" t="s">
        <v>119</v>
      </c>
      <c r="G3190" s="27" t="s">
        <v>120</v>
      </c>
      <c r="H3190" s="27" t="s">
        <v>28</v>
      </c>
      <c r="I3190" s="29">
        <v>0.4</v>
      </c>
      <c r="J3190" s="30">
        <v>2250</v>
      </c>
      <c r="K3190" s="31">
        <f t="shared" si="24"/>
        <v>900</v>
      </c>
      <c r="L3190" s="31">
        <f t="shared" si="25"/>
        <v>360</v>
      </c>
      <c r="M3190" s="32">
        <v>0.4</v>
      </c>
      <c r="O3190" s="37"/>
      <c r="P3190" s="35"/>
      <c r="Q3190" s="33"/>
      <c r="R3190" s="34"/>
    </row>
    <row r="3191" spans="1:18" ht="15.75" customHeight="1" x14ac:dyDescent="0.3">
      <c r="A3191" s="22"/>
      <c r="B3191" s="27" t="s">
        <v>21</v>
      </c>
      <c r="C3191" s="27">
        <v>1185732</v>
      </c>
      <c r="D3191" s="28">
        <v>44271</v>
      </c>
      <c r="E3191" s="27" t="s">
        <v>40</v>
      </c>
      <c r="F3191" s="27" t="s">
        <v>119</v>
      </c>
      <c r="G3191" s="27" t="s">
        <v>120</v>
      </c>
      <c r="H3191" s="27" t="s">
        <v>29</v>
      </c>
      <c r="I3191" s="29">
        <v>0.30000000000000004</v>
      </c>
      <c r="J3191" s="30">
        <v>3250</v>
      </c>
      <c r="K3191" s="31">
        <f t="shared" si="24"/>
        <v>975.00000000000011</v>
      </c>
      <c r="L3191" s="31">
        <f t="shared" si="25"/>
        <v>390.00000000000006</v>
      </c>
      <c r="M3191" s="32">
        <v>0.4</v>
      </c>
      <c r="O3191" s="37"/>
      <c r="P3191" s="35"/>
      <c r="Q3191" s="33"/>
      <c r="R3191" s="34"/>
    </row>
    <row r="3192" spans="1:18" ht="15.75" customHeight="1" x14ac:dyDescent="0.3">
      <c r="A3192" s="22"/>
      <c r="B3192" s="27" t="s">
        <v>21</v>
      </c>
      <c r="C3192" s="27">
        <v>1185732</v>
      </c>
      <c r="D3192" s="28">
        <v>44303</v>
      </c>
      <c r="E3192" s="27" t="s">
        <v>40</v>
      </c>
      <c r="F3192" s="27" t="s">
        <v>119</v>
      </c>
      <c r="G3192" s="27" t="s">
        <v>120</v>
      </c>
      <c r="H3192" s="27" t="s">
        <v>24</v>
      </c>
      <c r="I3192" s="29">
        <v>0.30000000000000004</v>
      </c>
      <c r="J3192" s="30">
        <v>5500</v>
      </c>
      <c r="K3192" s="31">
        <f t="shared" si="24"/>
        <v>1650.0000000000002</v>
      </c>
      <c r="L3192" s="31">
        <f t="shared" si="25"/>
        <v>660.00000000000011</v>
      </c>
      <c r="M3192" s="32">
        <v>0.4</v>
      </c>
      <c r="O3192" s="37"/>
      <c r="P3192" s="35"/>
      <c r="Q3192" s="33"/>
      <c r="R3192" s="34"/>
    </row>
    <row r="3193" spans="1:18" ht="15.75" customHeight="1" x14ac:dyDescent="0.3">
      <c r="A3193" s="22"/>
      <c r="B3193" s="27" t="s">
        <v>21</v>
      </c>
      <c r="C3193" s="27">
        <v>1185732</v>
      </c>
      <c r="D3193" s="28">
        <v>44303</v>
      </c>
      <c r="E3193" s="27" t="s">
        <v>40</v>
      </c>
      <c r="F3193" s="27" t="s">
        <v>119</v>
      </c>
      <c r="G3193" s="27" t="s">
        <v>120</v>
      </c>
      <c r="H3193" s="27" t="s">
        <v>25</v>
      </c>
      <c r="I3193" s="29">
        <v>0.30000000000000004</v>
      </c>
      <c r="J3193" s="30">
        <v>2500</v>
      </c>
      <c r="K3193" s="31">
        <f t="shared" si="24"/>
        <v>750.00000000000011</v>
      </c>
      <c r="L3193" s="31">
        <f t="shared" si="25"/>
        <v>300.00000000000006</v>
      </c>
      <c r="M3193" s="32">
        <v>0.4</v>
      </c>
      <c r="O3193" s="37"/>
      <c r="P3193" s="35"/>
      <c r="Q3193" s="33"/>
      <c r="R3193" s="34"/>
    </row>
    <row r="3194" spans="1:18" ht="15.75" customHeight="1" x14ac:dyDescent="0.3">
      <c r="A3194" s="22"/>
      <c r="B3194" s="27" t="s">
        <v>21</v>
      </c>
      <c r="C3194" s="27">
        <v>1185732</v>
      </c>
      <c r="D3194" s="28">
        <v>44303</v>
      </c>
      <c r="E3194" s="27" t="s">
        <v>40</v>
      </c>
      <c r="F3194" s="27" t="s">
        <v>119</v>
      </c>
      <c r="G3194" s="27" t="s">
        <v>120</v>
      </c>
      <c r="H3194" s="27" t="s">
        <v>26</v>
      </c>
      <c r="I3194" s="29">
        <v>0.2</v>
      </c>
      <c r="J3194" s="30">
        <v>2500</v>
      </c>
      <c r="K3194" s="31">
        <f t="shared" si="24"/>
        <v>500</v>
      </c>
      <c r="L3194" s="31">
        <f t="shared" si="25"/>
        <v>200</v>
      </c>
      <c r="M3194" s="32">
        <v>0.4</v>
      </c>
      <c r="O3194" s="37"/>
      <c r="P3194" s="35"/>
      <c r="Q3194" s="33"/>
      <c r="R3194" s="34"/>
    </row>
    <row r="3195" spans="1:18" ht="15.75" customHeight="1" x14ac:dyDescent="0.3">
      <c r="A3195" s="22"/>
      <c r="B3195" s="27" t="s">
        <v>21</v>
      </c>
      <c r="C3195" s="27">
        <v>1185732</v>
      </c>
      <c r="D3195" s="28">
        <v>44303</v>
      </c>
      <c r="E3195" s="27" t="s">
        <v>40</v>
      </c>
      <c r="F3195" s="27" t="s">
        <v>119</v>
      </c>
      <c r="G3195" s="27" t="s">
        <v>120</v>
      </c>
      <c r="H3195" s="27" t="s">
        <v>27</v>
      </c>
      <c r="I3195" s="29">
        <v>0.24999999999999994</v>
      </c>
      <c r="J3195" s="30">
        <v>1750</v>
      </c>
      <c r="K3195" s="31">
        <f t="shared" si="24"/>
        <v>437.49999999999989</v>
      </c>
      <c r="L3195" s="31">
        <f t="shared" si="25"/>
        <v>174.99999999999997</v>
      </c>
      <c r="M3195" s="32">
        <v>0.4</v>
      </c>
      <c r="O3195" s="37"/>
      <c r="P3195" s="35"/>
      <c r="Q3195" s="33"/>
      <c r="R3195" s="34"/>
    </row>
    <row r="3196" spans="1:18" ht="15.75" customHeight="1" x14ac:dyDescent="0.3">
      <c r="A3196" s="22"/>
      <c r="B3196" s="27" t="s">
        <v>21</v>
      </c>
      <c r="C3196" s="27">
        <v>1185732</v>
      </c>
      <c r="D3196" s="28">
        <v>44303</v>
      </c>
      <c r="E3196" s="27" t="s">
        <v>40</v>
      </c>
      <c r="F3196" s="27" t="s">
        <v>119</v>
      </c>
      <c r="G3196" s="27" t="s">
        <v>120</v>
      </c>
      <c r="H3196" s="27" t="s">
        <v>28</v>
      </c>
      <c r="I3196" s="29">
        <v>0.65</v>
      </c>
      <c r="J3196" s="30">
        <v>2000</v>
      </c>
      <c r="K3196" s="31">
        <f t="shared" si="24"/>
        <v>1300</v>
      </c>
      <c r="L3196" s="31">
        <f t="shared" si="25"/>
        <v>520</v>
      </c>
      <c r="M3196" s="32">
        <v>0.4</v>
      </c>
      <c r="O3196" s="37"/>
      <c r="P3196" s="35"/>
      <c r="Q3196" s="33"/>
      <c r="R3196" s="34"/>
    </row>
    <row r="3197" spans="1:18" ht="15.75" customHeight="1" x14ac:dyDescent="0.3">
      <c r="A3197" s="22"/>
      <c r="B3197" s="27" t="s">
        <v>21</v>
      </c>
      <c r="C3197" s="27">
        <v>1185732</v>
      </c>
      <c r="D3197" s="28">
        <v>44303</v>
      </c>
      <c r="E3197" s="27" t="s">
        <v>40</v>
      </c>
      <c r="F3197" s="27" t="s">
        <v>119</v>
      </c>
      <c r="G3197" s="27" t="s">
        <v>120</v>
      </c>
      <c r="H3197" s="27" t="s">
        <v>29</v>
      </c>
      <c r="I3197" s="29">
        <v>0.5</v>
      </c>
      <c r="J3197" s="30">
        <v>3250</v>
      </c>
      <c r="K3197" s="31">
        <f t="shared" si="24"/>
        <v>1625</v>
      </c>
      <c r="L3197" s="31">
        <f t="shared" si="25"/>
        <v>650</v>
      </c>
      <c r="M3197" s="32">
        <v>0.4</v>
      </c>
      <c r="O3197" s="37"/>
      <c r="P3197" s="35"/>
      <c r="Q3197" s="33"/>
      <c r="R3197" s="34"/>
    </row>
    <row r="3198" spans="1:18" ht="15.75" customHeight="1" x14ac:dyDescent="0.3">
      <c r="A3198" s="22"/>
      <c r="B3198" s="27" t="s">
        <v>21</v>
      </c>
      <c r="C3198" s="27">
        <v>1185732</v>
      </c>
      <c r="D3198" s="28">
        <v>44334</v>
      </c>
      <c r="E3198" s="27" t="s">
        <v>40</v>
      </c>
      <c r="F3198" s="27" t="s">
        <v>119</v>
      </c>
      <c r="G3198" s="27" t="s">
        <v>120</v>
      </c>
      <c r="H3198" s="27" t="s">
        <v>24</v>
      </c>
      <c r="I3198" s="29">
        <v>0.6</v>
      </c>
      <c r="J3198" s="30">
        <v>5950</v>
      </c>
      <c r="K3198" s="31">
        <f t="shared" si="24"/>
        <v>3570</v>
      </c>
      <c r="L3198" s="31">
        <f t="shared" si="25"/>
        <v>1428</v>
      </c>
      <c r="M3198" s="32">
        <v>0.4</v>
      </c>
      <c r="O3198" s="37"/>
      <c r="P3198" s="35"/>
      <c r="Q3198" s="33"/>
      <c r="R3198" s="34"/>
    </row>
    <row r="3199" spans="1:18" ht="15.75" customHeight="1" x14ac:dyDescent="0.3">
      <c r="A3199" s="22"/>
      <c r="B3199" s="27" t="s">
        <v>21</v>
      </c>
      <c r="C3199" s="27">
        <v>1185732</v>
      </c>
      <c r="D3199" s="28">
        <v>44334</v>
      </c>
      <c r="E3199" s="27" t="s">
        <v>40</v>
      </c>
      <c r="F3199" s="27" t="s">
        <v>119</v>
      </c>
      <c r="G3199" s="27" t="s">
        <v>120</v>
      </c>
      <c r="H3199" s="27" t="s">
        <v>25</v>
      </c>
      <c r="I3199" s="29">
        <v>0.4</v>
      </c>
      <c r="J3199" s="30">
        <v>3000</v>
      </c>
      <c r="K3199" s="31">
        <f t="shared" si="24"/>
        <v>1200</v>
      </c>
      <c r="L3199" s="31">
        <f t="shared" si="25"/>
        <v>480</v>
      </c>
      <c r="M3199" s="32">
        <v>0.4</v>
      </c>
      <c r="O3199" s="37"/>
      <c r="P3199" s="35"/>
      <c r="Q3199" s="33"/>
      <c r="R3199" s="34"/>
    </row>
    <row r="3200" spans="1:18" ht="15.75" customHeight="1" x14ac:dyDescent="0.3">
      <c r="A3200" s="22"/>
      <c r="B3200" s="27" t="s">
        <v>21</v>
      </c>
      <c r="C3200" s="27">
        <v>1185732</v>
      </c>
      <c r="D3200" s="28">
        <v>44334</v>
      </c>
      <c r="E3200" s="27" t="s">
        <v>40</v>
      </c>
      <c r="F3200" s="27" t="s">
        <v>119</v>
      </c>
      <c r="G3200" s="27" t="s">
        <v>120</v>
      </c>
      <c r="H3200" s="27" t="s">
        <v>26</v>
      </c>
      <c r="I3200" s="29">
        <v>0.35000000000000003</v>
      </c>
      <c r="J3200" s="30">
        <v>2750</v>
      </c>
      <c r="K3200" s="31">
        <f t="shared" si="24"/>
        <v>962.50000000000011</v>
      </c>
      <c r="L3200" s="31">
        <f t="shared" si="25"/>
        <v>385.00000000000006</v>
      </c>
      <c r="M3200" s="32">
        <v>0.4</v>
      </c>
      <c r="O3200" s="37"/>
      <c r="P3200" s="35"/>
      <c r="Q3200" s="33"/>
      <c r="R3200" s="34"/>
    </row>
    <row r="3201" spans="1:18" ht="15.75" customHeight="1" x14ac:dyDescent="0.3">
      <c r="A3201" s="22"/>
      <c r="B3201" s="27" t="s">
        <v>21</v>
      </c>
      <c r="C3201" s="27">
        <v>1185732</v>
      </c>
      <c r="D3201" s="28">
        <v>44334</v>
      </c>
      <c r="E3201" s="27" t="s">
        <v>40</v>
      </c>
      <c r="F3201" s="27" t="s">
        <v>119</v>
      </c>
      <c r="G3201" s="27" t="s">
        <v>120</v>
      </c>
      <c r="H3201" s="27" t="s">
        <v>27</v>
      </c>
      <c r="I3201" s="29">
        <v>0.35000000000000003</v>
      </c>
      <c r="J3201" s="30">
        <v>2000</v>
      </c>
      <c r="K3201" s="31">
        <f t="shared" si="24"/>
        <v>700.00000000000011</v>
      </c>
      <c r="L3201" s="31">
        <f t="shared" si="25"/>
        <v>280.00000000000006</v>
      </c>
      <c r="M3201" s="32">
        <v>0.4</v>
      </c>
      <c r="O3201" s="37"/>
      <c r="P3201" s="35"/>
      <c r="Q3201" s="33"/>
      <c r="R3201" s="34"/>
    </row>
    <row r="3202" spans="1:18" ht="15.75" customHeight="1" x14ac:dyDescent="0.3">
      <c r="A3202" s="22"/>
      <c r="B3202" s="27" t="s">
        <v>21</v>
      </c>
      <c r="C3202" s="27">
        <v>1185732</v>
      </c>
      <c r="D3202" s="28">
        <v>44334</v>
      </c>
      <c r="E3202" s="27" t="s">
        <v>40</v>
      </c>
      <c r="F3202" s="27" t="s">
        <v>119</v>
      </c>
      <c r="G3202" s="27" t="s">
        <v>120</v>
      </c>
      <c r="H3202" s="27" t="s">
        <v>28</v>
      </c>
      <c r="I3202" s="29">
        <v>0.44999999999999996</v>
      </c>
      <c r="J3202" s="30">
        <v>2250</v>
      </c>
      <c r="K3202" s="31">
        <f t="shared" si="24"/>
        <v>1012.4999999999999</v>
      </c>
      <c r="L3202" s="31">
        <f t="shared" si="25"/>
        <v>405</v>
      </c>
      <c r="M3202" s="32">
        <v>0.4</v>
      </c>
      <c r="O3202" s="37"/>
      <c r="P3202" s="35"/>
      <c r="Q3202" s="33"/>
      <c r="R3202" s="34"/>
    </row>
    <row r="3203" spans="1:18" ht="15.75" customHeight="1" x14ac:dyDescent="0.3">
      <c r="A3203" s="22"/>
      <c r="B3203" s="27" t="s">
        <v>21</v>
      </c>
      <c r="C3203" s="27">
        <v>1185732</v>
      </c>
      <c r="D3203" s="28">
        <v>44334</v>
      </c>
      <c r="E3203" s="27" t="s">
        <v>40</v>
      </c>
      <c r="F3203" s="27" t="s">
        <v>119</v>
      </c>
      <c r="G3203" s="27" t="s">
        <v>120</v>
      </c>
      <c r="H3203" s="27" t="s">
        <v>29</v>
      </c>
      <c r="I3203" s="29">
        <v>0.54999999999999993</v>
      </c>
      <c r="J3203" s="30">
        <v>3500</v>
      </c>
      <c r="K3203" s="31">
        <f t="shared" si="24"/>
        <v>1924.9999999999998</v>
      </c>
      <c r="L3203" s="31">
        <f t="shared" si="25"/>
        <v>770</v>
      </c>
      <c r="M3203" s="32">
        <v>0.4</v>
      </c>
      <c r="O3203" s="37"/>
      <c r="P3203" s="35"/>
      <c r="Q3203" s="33"/>
      <c r="R3203" s="34"/>
    </row>
    <row r="3204" spans="1:18" ht="15.75" customHeight="1" x14ac:dyDescent="0.3">
      <c r="A3204" s="22"/>
      <c r="B3204" s="27" t="s">
        <v>21</v>
      </c>
      <c r="C3204" s="27">
        <v>1185732</v>
      </c>
      <c r="D3204" s="28">
        <v>44364</v>
      </c>
      <c r="E3204" s="27" t="s">
        <v>40</v>
      </c>
      <c r="F3204" s="27" t="s">
        <v>119</v>
      </c>
      <c r="G3204" s="27" t="s">
        <v>120</v>
      </c>
      <c r="H3204" s="27" t="s">
        <v>24</v>
      </c>
      <c r="I3204" s="29">
        <v>0.45</v>
      </c>
      <c r="J3204" s="30">
        <v>6000</v>
      </c>
      <c r="K3204" s="31">
        <f t="shared" si="24"/>
        <v>2700</v>
      </c>
      <c r="L3204" s="31">
        <f t="shared" si="25"/>
        <v>1080</v>
      </c>
      <c r="M3204" s="32">
        <v>0.4</v>
      </c>
      <c r="O3204" s="37"/>
      <c r="P3204" s="35"/>
      <c r="Q3204" s="33"/>
      <c r="R3204" s="34"/>
    </row>
    <row r="3205" spans="1:18" ht="15.75" customHeight="1" x14ac:dyDescent="0.3">
      <c r="A3205" s="22"/>
      <c r="B3205" s="27" t="s">
        <v>21</v>
      </c>
      <c r="C3205" s="27">
        <v>1185732</v>
      </c>
      <c r="D3205" s="28">
        <v>44364</v>
      </c>
      <c r="E3205" s="27" t="s">
        <v>40</v>
      </c>
      <c r="F3205" s="27" t="s">
        <v>119</v>
      </c>
      <c r="G3205" s="27" t="s">
        <v>120</v>
      </c>
      <c r="H3205" s="27" t="s">
        <v>25</v>
      </c>
      <c r="I3205" s="29">
        <v>0.40000000000000008</v>
      </c>
      <c r="J3205" s="30">
        <v>4250</v>
      </c>
      <c r="K3205" s="31">
        <f t="shared" si="24"/>
        <v>1700.0000000000002</v>
      </c>
      <c r="L3205" s="31">
        <f t="shared" si="25"/>
        <v>680.00000000000011</v>
      </c>
      <c r="M3205" s="32">
        <v>0.4</v>
      </c>
      <c r="O3205" s="37"/>
      <c r="P3205" s="35"/>
      <c r="Q3205" s="33"/>
      <c r="R3205" s="34"/>
    </row>
    <row r="3206" spans="1:18" ht="15.75" customHeight="1" x14ac:dyDescent="0.3">
      <c r="A3206" s="22"/>
      <c r="B3206" s="27" t="s">
        <v>21</v>
      </c>
      <c r="C3206" s="27">
        <v>1185732</v>
      </c>
      <c r="D3206" s="28">
        <v>44364</v>
      </c>
      <c r="E3206" s="27" t="s">
        <v>40</v>
      </c>
      <c r="F3206" s="27" t="s">
        <v>119</v>
      </c>
      <c r="G3206" s="27" t="s">
        <v>120</v>
      </c>
      <c r="H3206" s="27" t="s">
        <v>26</v>
      </c>
      <c r="I3206" s="29">
        <v>0.35000000000000003</v>
      </c>
      <c r="J3206" s="30">
        <v>3000</v>
      </c>
      <c r="K3206" s="31">
        <f t="shared" si="24"/>
        <v>1050</v>
      </c>
      <c r="L3206" s="31">
        <f t="shared" si="25"/>
        <v>420</v>
      </c>
      <c r="M3206" s="32">
        <v>0.4</v>
      </c>
      <c r="O3206" s="37"/>
      <c r="P3206" s="35"/>
      <c r="Q3206" s="33"/>
      <c r="R3206" s="34"/>
    </row>
    <row r="3207" spans="1:18" ht="15.75" customHeight="1" x14ac:dyDescent="0.3">
      <c r="A3207" s="22"/>
      <c r="B3207" s="27" t="s">
        <v>21</v>
      </c>
      <c r="C3207" s="27">
        <v>1185732</v>
      </c>
      <c r="D3207" s="28">
        <v>44364</v>
      </c>
      <c r="E3207" s="27" t="s">
        <v>40</v>
      </c>
      <c r="F3207" s="27" t="s">
        <v>119</v>
      </c>
      <c r="G3207" s="27" t="s">
        <v>120</v>
      </c>
      <c r="H3207" s="27" t="s">
        <v>27</v>
      </c>
      <c r="I3207" s="29">
        <v>0.35000000000000003</v>
      </c>
      <c r="J3207" s="30">
        <v>2750</v>
      </c>
      <c r="K3207" s="31">
        <f t="shared" si="24"/>
        <v>962.50000000000011</v>
      </c>
      <c r="L3207" s="31">
        <f t="shared" si="25"/>
        <v>385.00000000000006</v>
      </c>
      <c r="M3207" s="32">
        <v>0.4</v>
      </c>
      <c r="O3207" s="37"/>
      <c r="P3207" s="35"/>
      <c r="Q3207" s="33"/>
      <c r="R3207" s="34"/>
    </row>
    <row r="3208" spans="1:18" ht="15.75" customHeight="1" x14ac:dyDescent="0.3">
      <c r="A3208" s="22"/>
      <c r="B3208" s="27" t="s">
        <v>21</v>
      </c>
      <c r="C3208" s="27">
        <v>1185732</v>
      </c>
      <c r="D3208" s="28">
        <v>44364</v>
      </c>
      <c r="E3208" s="27" t="s">
        <v>40</v>
      </c>
      <c r="F3208" s="27" t="s">
        <v>119</v>
      </c>
      <c r="G3208" s="27" t="s">
        <v>120</v>
      </c>
      <c r="H3208" s="27" t="s">
        <v>28</v>
      </c>
      <c r="I3208" s="29">
        <v>0.45</v>
      </c>
      <c r="J3208" s="30">
        <v>2750</v>
      </c>
      <c r="K3208" s="31">
        <f t="shared" si="24"/>
        <v>1237.5</v>
      </c>
      <c r="L3208" s="31">
        <f t="shared" si="25"/>
        <v>495</v>
      </c>
      <c r="M3208" s="32">
        <v>0.4</v>
      </c>
      <c r="O3208" s="37"/>
      <c r="P3208" s="35"/>
      <c r="Q3208" s="33"/>
      <c r="R3208" s="34"/>
    </row>
    <row r="3209" spans="1:18" ht="15.75" customHeight="1" x14ac:dyDescent="0.3">
      <c r="A3209" s="22"/>
      <c r="B3209" s="27" t="s">
        <v>21</v>
      </c>
      <c r="C3209" s="27">
        <v>1185732</v>
      </c>
      <c r="D3209" s="28">
        <v>44364</v>
      </c>
      <c r="E3209" s="27" t="s">
        <v>40</v>
      </c>
      <c r="F3209" s="27" t="s">
        <v>119</v>
      </c>
      <c r="G3209" s="27" t="s">
        <v>120</v>
      </c>
      <c r="H3209" s="27" t="s">
        <v>29</v>
      </c>
      <c r="I3209" s="29">
        <v>0.65000000000000013</v>
      </c>
      <c r="J3209" s="30">
        <v>4250</v>
      </c>
      <c r="K3209" s="31">
        <f t="shared" si="24"/>
        <v>2762.5000000000005</v>
      </c>
      <c r="L3209" s="31">
        <f t="shared" si="25"/>
        <v>1105.0000000000002</v>
      </c>
      <c r="M3209" s="32">
        <v>0.4</v>
      </c>
      <c r="O3209" s="37"/>
      <c r="P3209" s="35"/>
      <c r="Q3209" s="33"/>
      <c r="R3209" s="34"/>
    </row>
    <row r="3210" spans="1:18" ht="15.75" customHeight="1" x14ac:dyDescent="0.3">
      <c r="A3210" s="22"/>
      <c r="B3210" s="27" t="s">
        <v>21</v>
      </c>
      <c r="C3210" s="27">
        <v>1185732</v>
      </c>
      <c r="D3210" s="28">
        <v>44393</v>
      </c>
      <c r="E3210" s="27" t="s">
        <v>40</v>
      </c>
      <c r="F3210" s="27" t="s">
        <v>119</v>
      </c>
      <c r="G3210" s="27" t="s">
        <v>120</v>
      </c>
      <c r="H3210" s="27" t="s">
        <v>24</v>
      </c>
      <c r="I3210" s="29">
        <v>0.60000000000000009</v>
      </c>
      <c r="J3210" s="30">
        <v>6500</v>
      </c>
      <c r="K3210" s="31">
        <f t="shared" si="24"/>
        <v>3900.0000000000005</v>
      </c>
      <c r="L3210" s="31">
        <f t="shared" si="25"/>
        <v>1560.0000000000002</v>
      </c>
      <c r="M3210" s="32">
        <v>0.4</v>
      </c>
      <c r="O3210" s="37"/>
      <c r="P3210" s="35"/>
      <c r="Q3210" s="33"/>
      <c r="R3210" s="34"/>
    </row>
    <row r="3211" spans="1:18" ht="15.75" customHeight="1" x14ac:dyDescent="0.3">
      <c r="A3211" s="22"/>
      <c r="B3211" s="27" t="s">
        <v>21</v>
      </c>
      <c r="C3211" s="27">
        <v>1185732</v>
      </c>
      <c r="D3211" s="28">
        <v>44393</v>
      </c>
      <c r="E3211" s="27" t="s">
        <v>40</v>
      </c>
      <c r="F3211" s="27" t="s">
        <v>119</v>
      </c>
      <c r="G3211" s="27" t="s">
        <v>120</v>
      </c>
      <c r="H3211" s="27" t="s">
        <v>25</v>
      </c>
      <c r="I3211" s="29">
        <v>0.55000000000000016</v>
      </c>
      <c r="J3211" s="30">
        <v>4000</v>
      </c>
      <c r="K3211" s="31">
        <f t="shared" si="24"/>
        <v>2200.0000000000005</v>
      </c>
      <c r="L3211" s="31">
        <f t="shared" si="25"/>
        <v>880.00000000000023</v>
      </c>
      <c r="M3211" s="32">
        <v>0.4</v>
      </c>
      <c r="O3211" s="37"/>
      <c r="P3211" s="35"/>
      <c r="Q3211" s="33"/>
      <c r="R3211" s="34"/>
    </row>
    <row r="3212" spans="1:18" ht="15.75" customHeight="1" x14ac:dyDescent="0.3">
      <c r="A3212" s="22"/>
      <c r="B3212" s="27" t="s">
        <v>21</v>
      </c>
      <c r="C3212" s="27">
        <v>1185732</v>
      </c>
      <c r="D3212" s="28">
        <v>44393</v>
      </c>
      <c r="E3212" s="27" t="s">
        <v>40</v>
      </c>
      <c r="F3212" s="27" t="s">
        <v>119</v>
      </c>
      <c r="G3212" s="27" t="s">
        <v>120</v>
      </c>
      <c r="H3212" s="27" t="s">
        <v>26</v>
      </c>
      <c r="I3212" s="29">
        <v>0.5</v>
      </c>
      <c r="J3212" s="30">
        <v>3250</v>
      </c>
      <c r="K3212" s="31">
        <f t="shared" si="24"/>
        <v>1625</v>
      </c>
      <c r="L3212" s="31">
        <f t="shared" si="25"/>
        <v>650</v>
      </c>
      <c r="M3212" s="32">
        <v>0.4</v>
      </c>
      <c r="O3212" s="37"/>
      <c r="P3212" s="35"/>
      <c r="Q3212" s="33"/>
      <c r="R3212" s="34"/>
    </row>
    <row r="3213" spans="1:18" ht="15.75" customHeight="1" x14ac:dyDescent="0.3">
      <c r="A3213" s="22"/>
      <c r="B3213" s="27" t="s">
        <v>21</v>
      </c>
      <c r="C3213" s="27">
        <v>1185732</v>
      </c>
      <c r="D3213" s="28">
        <v>44393</v>
      </c>
      <c r="E3213" s="27" t="s">
        <v>40</v>
      </c>
      <c r="F3213" s="27" t="s">
        <v>119</v>
      </c>
      <c r="G3213" s="27" t="s">
        <v>120</v>
      </c>
      <c r="H3213" s="27" t="s">
        <v>27</v>
      </c>
      <c r="I3213" s="29">
        <v>0.5</v>
      </c>
      <c r="J3213" s="30">
        <v>2750</v>
      </c>
      <c r="K3213" s="31">
        <f t="shared" si="24"/>
        <v>1375</v>
      </c>
      <c r="L3213" s="31">
        <f t="shared" si="25"/>
        <v>550</v>
      </c>
      <c r="M3213" s="32">
        <v>0.4</v>
      </c>
      <c r="O3213" s="37"/>
      <c r="P3213" s="35"/>
      <c r="Q3213" s="33"/>
      <c r="R3213" s="34"/>
    </row>
    <row r="3214" spans="1:18" ht="15.75" customHeight="1" x14ac:dyDescent="0.3">
      <c r="A3214" s="22"/>
      <c r="B3214" s="27" t="s">
        <v>21</v>
      </c>
      <c r="C3214" s="27">
        <v>1185732</v>
      </c>
      <c r="D3214" s="28">
        <v>44393</v>
      </c>
      <c r="E3214" s="27" t="s">
        <v>40</v>
      </c>
      <c r="F3214" s="27" t="s">
        <v>119</v>
      </c>
      <c r="G3214" s="27" t="s">
        <v>120</v>
      </c>
      <c r="H3214" s="27" t="s">
        <v>28</v>
      </c>
      <c r="I3214" s="29">
        <v>0.60000000000000009</v>
      </c>
      <c r="J3214" s="30">
        <v>3000</v>
      </c>
      <c r="K3214" s="31">
        <f t="shared" si="24"/>
        <v>1800.0000000000002</v>
      </c>
      <c r="L3214" s="31">
        <f t="shared" si="25"/>
        <v>720.00000000000011</v>
      </c>
      <c r="M3214" s="32">
        <v>0.4</v>
      </c>
      <c r="O3214" s="37"/>
      <c r="P3214" s="35"/>
      <c r="Q3214" s="33"/>
      <c r="R3214" s="34"/>
    </row>
    <row r="3215" spans="1:18" ht="15.75" customHeight="1" x14ac:dyDescent="0.3">
      <c r="A3215" s="22"/>
      <c r="B3215" s="27" t="s">
        <v>21</v>
      </c>
      <c r="C3215" s="27">
        <v>1185732</v>
      </c>
      <c r="D3215" s="28">
        <v>44393</v>
      </c>
      <c r="E3215" s="27" t="s">
        <v>40</v>
      </c>
      <c r="F3215" s="27" t="s">
        <v>119</v>
      </c>
      <c r="G3215" s="27" t="s">
        <v>120</v>
      </c>
      <c r="H3215" s="27" t="s">
        <v>29</v>
      </c>
      <c r="I3215" s="29">
        <v>0.65000000000000013</v>
      </c>
      <c r="J3215" s="30">
        <v>4750</v>
      </c>
      <c r="K3215" s="31">
        <f t="shared" si="24"/>
        <v>3087.5000000000005</v>
      </c>
      <c r="L3215" s="31">
        <f t="shared" si="25"/>
        <v>1235.0000000000002</v>
      </c>
      <c r="M3215" s="32">
        <v>0.4</v>
      </c>
      <c r="O3215" s="37"/>
      <c r="P3215" s="35"/>
      <c r="Q3215" s="33"/>
      <c r="R3215" s="34"/>
    </row>
    <row r="3216" spans="1:18" ht="15.75" customHeight="1" x14ac:dyDescent="0.3">
      <c r="A3216" s="22"/>
      <c r="B3216" s="27" t="s">
        <v>21</v>
      </c>
      <c r="C3216" s="27">
        <v>1185732</v>
      </c>
      <c r="D3216" s="28">
        <v>44425</v>
      </c>
      <c r="E3216" s="27" t="s">
        <v>40</v>
      </c>
      <c r="F3216" s="27" t="s">
        <v>119</v>
      </c>
      <c r="G3216" s="27" t="s">
        <v>120</v>
      </c>
      <c r="H3216" s="27" t="s">
        <v>24</v>
      </c>
      <c r="I3216" s="29">
        <v>0.5</v>
      </c>
      <c r="J3216" s="30">
        <v>5250</v>
      </c>
      <c r="K3216" s="31">
        <f t="shared" si="24"/>
        <v>2625</v>
      </c>
      <c r="L3216" s="31">
        <f t="shared" si="25"/>
        <v>1050</v>
      </c>
      <c r="M3216" s="32">
        <v>0.4</v>
      </c>
      <c r="O3216" s="37"/>
      <c r="P3216" s="35"/>
      <c r="Q3216" s="33"/>
      <c r="R3216" s="34"/>
    </row>
    <row r="3217" spans="1:18" ht="15.75" customHeight="1" x14ac:dyDescent="0.3">
      <c r="A3217" s="22"/>
      <c r="B3217" s="27" t="s">
        <v>21</v>
      </c>
      <c r="C3217" s="27">
        <v>1185732</v>
      </c>
      <c r="D3217" s="28">
        <v>44425</v>
      </c>
      <c r="E3217" s="27" t="s">
        <v>40</v>
      </c>
      <c r="F3217" s="27" t="s">
        <v>119</v>
      </c>
      <c r="G3217" s="27" t="s">
        <v>120</v>
      </c>
      <c r="H3217" s="27" t="s">
        <v>25</v>
      </c>
      <c r="I3217" s="29">
        <v>0.45000000000000007</v>
      </c>
      <c r="J3217" s="30">
        <v>3000</v>
      </c>
      <c r="K3217" s="31">
        <f t="shared" si="24"/>
        <v>1350.0000000000002</v>
      </c>
      <c r="L3217" s="31">
        <f t="shared" si="25"/>
        <v>540.00000000000011</v>
      </c>
      <c r="M3217" s="32">
        <v>0.4</v>
      </c>
      <c r="O3217" s="37"/>
      <c r="P3217" s="35"/>
      <c r="Q3217" s="33"/>
      <c r="R3217" s="34"/>
    </row>
    <row r="3218" spans="1:18" ht="15.75" customHeight="1" x14ac:dyDescent="0.3">
      <c r="A3218" s="22"/>
      <c r="B3218" s="27" t="s">
        <v>21</v>
      </c>
      <c r="C3218" s="27">
        <v>1185732</v>
      </c>
      <c r="D3218" s="28">
        <v>44425</v>
      </c>
      <c r="E3218" s="27" t="s">
        <v>40</v>
      </c>
      <c r="F3218" s="27" t="s">
        <v>119</v>
      </c>
      <c r="G3218" s="27" t="s">
        <v>120</v>
      </c>
      <c r="H3218" s="27" t="s">
        <v>26</v>
      </c>
      <c r="I3218" s="29">
        <v>0.4</v>
      </c>
      <c r="J3218" s="30">
        <v>3000</v>
      </c>
      <c r="K3218" s="31">
        <f t="shared" si="24"/>
        <v>1200</v>
      </c>
      <c r="L3218" s="31">
        <f t="shared" si="25"/>
        <v>480</v>
      </c>
      <c r="M3218" s="32">
        <v>0.4</v>
      </c>
      <c r="O3218" s="37"/>
      <c r="P3218" s="35"/>
      <c r="Q3218" s="33"/>
      <c r="R3218" s="34"/>
    </row>
    <row r="3219" spans="1:18" ht="15.75" customHeight="1" x14ac:dyDescent="0.3">
      <c r="A3219" s="22"/>
      <c r="B3219" s="27" t="s">
        <v>21</v>
      </c>
      <c r="C3219" s="27">
        <v>1185732</v>
      </c>
      <c r="D3219" s="28">
        <v>44425</v>
      </c>
      <c r="E3219" s="27" t="s">
        <v>40</v>
      </c>
      <c r="F3219" s="27" t="s">
        <v>119</v>
      </c>
      <c r="G3219" s="27" t="s">
        <v>120</v>
      </c>
      <c r="H3219" s="27" t="s">
        <v>27</v>
      </c>
      <c r="I3219" s="29">
        <v>0.4</v>
      </c>
      <c r="J3219" s="30">
        <v>2750</v>
      </c>
      <c r="K3219" s="31">
        <f t="shared" si="24"/>
        <v>1100</v>
      </c>
      <c r="L3219" s="31">
        <f t="shared" si="25"/>
        <v>440</v>
      </c>
      <c r="M3219" s="32">
        <v>0.4</v>
      </c>
      <c r="O3219" s="37"/>
      <c r="P3219" s="35"/>
      <c r="Q3219" s="33"/>
      <c r="R3219" s="34"/>
    </row>
    <row r="3220" spans="1:18" ht="15.75" customHeight="1" x14ac:dyDescent="0.3">
      <c r="A3220" s="22"/>
      <c r="B3220" s="27" t="s">
        <v>21</v>
      </c>
      <c r="C3220" s="27">
        <v>1185732</v>
      </c>
      <c r="D3220" s="28">
        <v>44425</v>
      </c>
      <c r="E3220" s="27" t="s">
        <v>40</v>
      </c>
      <c r="F3220" s="27" t="s">
        <v>119</v>
      </c>
      <c r="G3220" s="27" t="s">
        <v>120</v>
      </c>
      <c r="H3220" s="27" t="s">
        <v>28</v>
      </c>
      <c r="I3220" s="29">
        <v>0.5</v>
      </c>
      <c r="J3220" s="30">
        <v>2500</v>
      </c>
      <c r="K3220" s="31">
        <f t="shared" si="24"/>
        <v>1250</v>
      </c>
      <c r="L3220" s="31">
        <f t="shared" si="25"/>
        <v>500</v>
      </c>
      <c r="M3220" s="32">
        <v>0.4</v>
      </c>
      <c r="O3220" s="37"/>
      <c r="P3220" s="35"/>
      <c r="Q3220" s="33"/>
      <c r="R3220" s="34"/>
    </row>
    <row r="3221" spans="1:18" ht="15.75" customHeight="1" x14ac:dyDescent="0.3">
      <c r="A3221" s="22"/>
      <c r="B3221" s="27" t="s">
        <v>21</v>
      </c>
      <c r="C3221" s="27">
        <v>1185732</v>
      </c>
      <c r="D3221" s="28">
        <v>44425</v>
      </c>
      <c r="E3221" s="27" t="s">
        <v>40</v>
      </c>
      <c r="F3221" s="27" t="s">
        <v>119</v>
      </c>
      <c r="G3221" s="27" t="s">
        <v>120</v>
      </c>
      <c r="H3221" s="27" t="s">
        <v>29</v>
      </c>
      <c r="I3221" s="29">
        <v>0.55000000000000004</v>
      </c>
      <c r="J3221" s="30">
        <v>4250</v>
      </c>
      <c r="K3221" s="31">
        <f t="shared" si="24"/>
        <v>2337.5</v>
      </c>
      <c r="L3221" s="31">
        <f t="shared" si="25"/>
        <v>935</v>
      </c>
      <c r="M3221" s="32">
        <v>0.4</v>
      </c>
      <c r="O3221" s="37"/>
      <c r="P3221" s="35"/>
      <c r="Q3221" s="33"/>
      <c r="R3221" s="34"/>
    </row>
    <row r="3222" spans="1:18" ht="15.75" customHeight="1" x14ac:dyDescent="0.3">
      <c r="A3222" s="22"/>
      <c r="B3222" s="27" t="s">
        <v>21</v>
      </c>
      <c r="C3222" s="27">
        <v>1185732</v>
      </c>
      <c r="D3222" s="28">
        <v>44457</v>
      </c>
      <c r="E3222" s="27" t="s">
        <v>40</v>
      </c>
      <c r="F3222" s="27" t="s">
        <v>119</v>
      </c>
      <c r="G3222" s="27" t="s">
        <v>120</v>
      </c>
      <c r="H3222" s="27" t="s">
        <v>24</v>
      </c>
      <c r="I3222" s="29">
        <v>0.35000000000000003</v>
      </c>
      <c r="J3222" s="30">
        <v>5500</v>
      </c>
      <c r="K3222" s="31">
        <f t="shared" si="24"/>
        <v>1925.0000000000002</v>
      </c>
      <c r="L3222" s="31">
        <f t="shared" si="25"/>
        <v>770.00000000000011</v>
      </c>
      <c r="M3222" s="32">
        <v>0.4</v>
      </c>
      <c r="O3222" s="37"/>
      <c r="P3222" s="35"/>
      <c r="Q3222" s="33"/>
      <c r="R3222" s="34"/>
    </row>
    <row r="3223" spans="1:18" ht="15.75" customHeight="1" x14ac:dyDescent="0.3">
      <c r="A3223" s="22"/>
      <c r="B3223" s="27" t="s">
        <v>21</v>
      </c>
      <c r="C3223" s="27">
        <v>1185732</v>
      </c>
      <c r="D3223" s="28">
        <v>44457</v>
      </c>
      <c r="E3223" s="27" t="s">
        <v>40</v>
      </c>
      <c r="F3223" s="27" t="s">
        <v>119</v>
      </c>
      <c r="G3223" s="27" t="s">
        <v>120</v>
      </c>
      <c r="H3223" s="27" t="s">
        <v>25</v>
      </c>
      <c r="I3223" s="29">
        <v>0.3000000000000001</v>
      </c>
      <c r="J3223" s="30">
        <v>3500</v>
      </c>
      <c r="K3223" s="31">
        <f t="shared" si="24"/>
        <v>1050.0000000000005</v>
      </c>
      <c r="L3223" s="31">
        <f t="shared" si="25"/>
        <v>420.00000000000023</v>
      </c>
      <c r="M3223" s="32">
        <v>0.4</v>
      </c>
      <c r="O3223" s="37"/>
      <c r="P3223" s="35"/>
      <c r="Q3223" s="33"/>
      <c r="R3223" s="34"/>
    </row>
    <row r="3224" spans="1:18" ht="15.75" customHeight="1" x14ac:dyDescent="0.3">
      <c r="A3224" s="22"/>
      <c r="B3224" s="27" t="s">
        <v>21</v>
      </c>
      <c r="C3224" s="27">
        <v>1185732</v>
      </c>
      <c r="D3224" s="28">
        <v>44457</v>
      </c>
      <c r="E3224" s="27" t="s">
        <v>40</v>
      </c>
      <c r="F3224" s="27" t="s">
        <v>119</v>
      </c>
      <c r="G3224" s="27" t="s">
        <v>120</v>
      </c>
      <c r="H3224" s="27" t="s">
        <v>26</v>
      </c>
      <c r="I3224" s="29">
        <v>0.25000000000000006</v>
      </c>
      <c r="J3224" s="30">
        <v>2500</v>
      </c>
      <c r="K3224" s="31">
        <f t="shared" si="24"/>
        <v>625.00000000000011</v>
      </c>
      <c r="L3224" s="31">
        <f t="shared" si="25"/>
        <v>250.00000000000006</v>
      </c>
      <c r="M3224" s="32">
        <v>0.4</v>
      </c>
      <c r="O3224" s="37"/>
      <c r="P3224" s="35"/>
      <c r="Q3224" s="33"/>
      <c r="R3224" s="34"/>
    </row>
    <row r="3225" spans="1:18" ht="15.75" customHeight="1" x14ac:dyDescent="0.3">
      <c r="A3225" s="22"/>
      <c r="B3225" s="27" t="s">
        <v>21</v>
      </c>
      <c r="C3225" s="27">
        <v>1185732</v>
      </c>
      <c r="D3225" s="28">
        <v>44457</v>
      </c>
      <c r="E3225" s="27" t="s">
        <v>40</v>
      </c>
      <c r="F3225" s="27" t="s">
        <v>119</v>
      </c>
      <c r="G3225" s="27" t="s">
        <v>120</v>
      </c>
      <c r="H3225" s="27" t="s">
        <v>27</v>
      </c>
      <c r="I3225" s="29">
        <v>0.25000000000000006</v>
      </c>
      <c r="J3225" s="30">
        <v>2250</v>
      </c>
      <c r="K3225" s="31">
        <f t="shared" si="24"/>
        <v>562.50000000000011</v>
      </c>
      <c r="L3225" s="31">
        <f t="shared" si="25"/>
        <v>225.00000000000006</v>
      </c>
      <c r="M3225" s="32">
        <v>0.4</v>
      </c>
      <c r="O3225" s="37"/>
      <c r="P3225" s="35"/>
      <c r="Q3225" s="33"/>
      <c r="R3225" s="34"/>
    </row>
    <row r="3226" spans="1:18" ht="15.75" customHeight="1" x14ac:dyDescent="0.3">
      <c r="A3226" s="22"/>
      <c r="B3226" s="27" t="s">
        <v>21</v>
      </c>
      <c r="C3226" s="27">
        <v>1185732</v>
      </c>
      <c r="D3226" s="28">
        <v>44457</v>
      </c>
      <c r="E3226" s="27" t="s">
        <v>40</v>
      </c>
      <c r="F3226" s="27" t="s">
        <v>119</v>
      </c>
      <c r="G3226" s="27" t="s">
        <v>120</v>
      </c>
      <c r="H3226" s="27" t="s">
        <v>28</v>
      </c>
      <c r="I3226" s="29">
        <v>0.35000000000000003</v>
      </c>
      <c r="J3226" s="30">
        <v>2250</v>
      </c>
      <c r="K3226" s="31">
        <f t="shared" si="24"/>
        <v>787.50000000000011</v>
      </c>
      <c r="L3226" s="31">
        <f t="shared" si="25"/>
        <v>315.00000000000006</v>
      </c>
      <c r="M3226" s="32">
        <v>0.4</v>
      </c>
      <c r="O3226" s="37"/>
      <c r="P3226" s="35"/>
      <c r="Q3226" s="33"/>
      <c r="R3226" s="34"/>
    </row>
    <row r="3227" spans="1:18" ht="15.75" customHeight="1" x14ac:dyDescent="0.3">
      <c r="A3227" s="22"/>
      <c r="B3227" s="27" t="s">
        <v>21</v>
      </c>
      <c r="C3227" s="27">
        <v>1185732</v>
      </c>
      <c r="D3227" s="28">
        <v>44457</v>
      </c>
      <c r="E3227" s="27" t="s">
        <v>40</v>
      </c>
      <c r="F3227" s="27" t="s">
        <v>119</v>
      </c>
      <c r="G3227" s="27" t="s">
        <v>120</v>
      </c>
      <c r="H3227" s="27" t="s">
        <v>29</v>
      </c>
      <c r="I3227" s="29">
        <v>0.4</v>
      </c>
      <c r="J3227" s="30">
        <v>3000</v>
      </c>
      <c r="K3227" s="31">
        <f t="shared" si="24"/>
        <v>1200</v>
      </c>
      <c r="L3227" s="31">
        <f t="shared" si="25"/>
        <v>480</v>
      </c>
      <c r="M3227" s="32">
        <v>0.4</v>
      </c>
      <c r="O3227" s="37"/>
      <c r="P3227" s="35"/>
      <c r="Q3227" s="33"/>
      <c r="R3227" s="34"/>
    </row>
    <row r="3228" spans="1:18" ht="15.75" customHeight="1" x14ac:dyDescent="0.3">
      <c r="A3228" s="22"/>
      <c r="B3228" s="27" t="s">
        <v>21</v>
      </c>
      <c r="C3228" s="27">
        <v>1185732</v>
      </c>
      <c r="D3228" s="28">
        <v>44486</v>
      </c>
      <c r="E3228" s="27" t="s">
        <v>40</v>
      </c>
      <c r="F3228" s="27" t="s">
        <v>119</v>
      </c>
      <c r="G3228" s="27" t="s">
        <v>120</v>
      </c>
      <c r="H3228" s="27" t="s">
        <v>24</v>
      </c>
      <c r="I3228" s="29">
        <v>0.44999999999999996</v>
      </c>
      <c r="J3228" s="30">
        <v>4250</v>
      </c>
      <c r="K3228" s="31">
        <f t="shared" si="24"/>
        <v>1912.4999999999998</v>
      </c>
      <c r="L3228" s="31">
        <f t="shared" si="25"/>
        <v>765</v>
      </c>
      <c r="M3228" s="32">
        <v>0.4</v>
      </c>
      <c r="O3228" s="37"/>
      <c r="P3228" s="35"/>
      <c r="Q3228" s="33"/>
      <c r="R3228" s="34"/>
    </row>
    <row r="3229" spans="1:18" ht="15.75" customHeight="1" x14ac:dyDescent="0.3">
      <c r="A3229" s="22"/>
      <c r="B3229" s="27" t="s">
        <v>21</v>
      </c>
      <c r="C3229" s="27">
        <v>1185732</v>
      </c>
      <c r="D3229" s="28">
        <v>44486</v>
      </c>
      <c r="E3229" s="27" t="s">
        <v>40</v>
      </c>
      <c r="F3229" s="27" t="s">
        <v>119</v>
      </c>
      <c r="G3229" s="27" t="s">
        <v>120</v>
      </c>
      <c r="H3229" s="27" t="s">
        <v>25</v>
      </c>
      <c r="I3229" s="29">
        <v>0.35000000000000003</v>
      </c>
      <c r="J3229" s="30">
        <v>2750</v>
      </c>
      <c r="K3229" s="31">
        <f t="shared" si="24"/>
        <v>962.50000000000011</v>
      </c>
      <c r="L3229" s="31">
        <f t="shared" si="25"/>
        <v>385.00000000000006</v>
      </c>
      <c r="M3229" s="32">
        <v>0.4</v>
      </c>
      <c r="O3229" s="37"/>
      <c r="P3229" s="35"/>
      <c r="Q3229" s="33"/>
      <c r="R3229" s="34"/>
    </row>
    <row r="3230" spans="1:18" ht="15.75" customHeight="1" x14ac:dyDescent="0.3">
      <c r="A3230" s="22"/>
      <c r="B3230" s="27" t="s">
        <v>21</v>
      </c>
      <c r="C3230" s="27">
        <v>1185732</v>
      </c>
      <c r="D3230" s="28">
        <v>44486</v>
      </c>
      <c r="E3230" s="27" t="s">
        <v>40</v>
      </c>
      <c r="F3230" s="27" t="s">
        <v>119</v>
      </c>
      <c r="G3230" s="27" t="s">
        <v>120</v>
      </c>
      <c r="H3230" s="27" t="s">
        <v>26</v>
      </c>
      <c r="I3230" s="29">
        <v>0.35000000000000003</v>
      </c>
      <c r="J3230" s="30">
        <v>1750</v>
      </c>
      <c r="K3230" s="31">
        <f t="shared" si="24"/>
        <v>612.50000000000011</v>
      </c>
      <c r="L3230" s="31">
        <f t="shared" si="25"/>
        <v>245.00000000000006</v>
      </c>
      <c r="M3230" s="32">
        <v>0.4</v>
      </c>
      <c r="O3230" s="37"/>
      <c r="P3230" s="35"/>
      <c r="Q3230" s="33"/>
      <c r="R3230" s="34"/>
    </row>
    <row r="3231" spans="1:18" ht="15.75" customHeight="1" x14ac:dyDescent="0.3">
      <c r="A3231" s="22"/>
      <c r="B3231" s="27" t="s">
        <v>21</v>
      </c>
      <c r="C3231" s="27">
        <v>1185732</v>
      </c>
      <c r="D3231" s="28">
        <v>44486</v>
      </c>
      <c r="E3231" s="27" t="s">
        <v>40</v>
      </c>
      <c r="F3231" s="27" t="s">
        <v>119</v>
      </c>
      <c r="G3231" s="27" t="s">
        <v>120</v>
      </c>
      <c r="H3231" s="27" t="s">
        <v>27</v>
      </c>
      <c r="I3231" s="29">
        <v>0.35000000000000003</v>
      </c>
      <c r="J3231" s="30">
        <v>1750</v>
      </c>
      <c r="K3231" s="31">
        <f t="shared" si="24"/>
        <v>612.50000000000011</v>
      </c>
      <c r="L3231" s="31">
        <f t="shared" si="25"/>
        <v>245.00000000000006</v>
      </c>
      <c r="M3231" s="32">
        <v>0.4</v>
      </c>
      <c r="O3231" s="37"/>
      <c r="P3231" s="35"/>
      <c r="Q3231" s="33"/>
      <c r="R3231" s="34"/>
    </row>
    <row r="3232" spans="1:18" ht="15.75" customHeight="1" x14ac:dyDescent="0.3">
      <c r="A3232" s="22"/>
      <c r="B3232" s="27" t="s">
        <v>21</v>
      </c>
      <c r="C3232" s="27">
        <v>1185732</v>
      </c>
      <c r="D3232" s="28">
        <v>44486</v>
      </c>
      <c r="E3232" s="27" t="s">
        <v>40</v>
      </c>
      <c r="F3232" s="27" t="s">
        <v>119</v>
      </c>
      <c r="G3232" s="27" t="s">
        <v>120</v>
      </c>
      <c r="H3232" s="27" t="s">
        <v>28</v>
      </c>
      <c r="I3232" s="29">
        <v>0.44999999999999996</v>
      </c>
      <c r="J3232" s="30">
        <v>1750</v>
      </c>
      <c r="K3232" s="31">
        <f t="shared" si="24"/>
        <v>787.49999999999989</v>
      </c>
      <c r="L3232" s="31">
        <f t="shared" si="25"/>
        <v>315</v>
      </c>
      <c r="M3232" s="32">
        <v>0.4</v>
      </c>
      <c r="O3232" s="37"/>
      <c r="P3232" s="35"/>
      <c r="Q3232" s="33"/>
      <c r="R3232" s="34"/>
    </row>
    <row r="3233" spans="1:18" ht="15.75" customHeight="1" x14ac:dyDescent="0.3">
      <c r="A3233" s="22"/>
      <c r="B3233" s="27" t="s">
        <v>21</v>
      </c>
      <c r="C3233" s="27">
        <v>1185732</v>
      </c>
      <c r="D3233" s="28">
        <v>44486</v>
      </c>
      <c r="E3233" s="27" t="s">
        <v>40</v>
      </c>
      <c r="F3233" s="27" t="s">
        <v>119</v>
      </c>
      <c r="G3233" s="27" t="s">
        <v>120</v>
      </c>
      <c r="H3233" s="27" t="s">
        <v>29</v>
      </c>
      <c r="I3233" s="29">
        <v>0.49999999999999983</v>
      </c>
      <c r="J3233" s="30">
        <v>3000</v>
      </c>
      <c r="K3233" s="31">
        <f t="shared" si="24"/>
        <v>1499.9999999999995</v>
      </c>
      <c r="L3233" s="31">
        <f t="shared" si="25"/>
        <v>599.99999999999989</v>
      </c>
      <c r="M3233" s="32">
        <v>0.4</v>
      </c>
      <c r="O3233" s="37"/>
      <c r="P3233" s="35"/>
      <c r="Q3233" s="33"/>
      <c r="R3233" s="34"/>
    </row>
    <row r="3234" spans="1:18" ht="15.75" customHeight="1" x14ac:dyDescent="0.3">
      <c r="A3234" s="22"/>
      <c r="B3234" s="27" t="s">
        <v>21</v>
      </c>
      <c r="C3234" s="27">
        <v>1185732</v>
      </c>
      <c r="D3234" s="28">
        <v>44517</v>
      </c>
      <c r="E3234" s="27" t="s">
        <v>40</v>
      </c>
      <c r="F3234" s="27" t="s">
        <v>119</v>
      </c>
      <c r="G3234" s="27" t="s">
        <v>120</v>
      </c>
      <c r="H3234" s="27" t="s">
        <v>24</v>
      </c>
      <c r="I3234" s="29">
        <v>0.44999999999999996</v>
      </c>
      <c r="J3234" s="30">
        <v>4500</v>
      </c>
      <c r="K3234" s="31">
        <f t="shared" si="24"/>
        <v>2024.9999999999998</v>
      </c>
      <c r="L3234" s="31">
        <f t="shared" si="25"/>
        <v>810</v>
      </c>
      <c r="M3234" s="32">
        <v>0.4</v>
      </c>
      <c r="O3234" s="37"/>
      <c r="P3234" s="35"/>
      <c r="Q3234" s="33"/>
      <c r="R3234" s="34"/>
    </row>
    <row r="3235" spans="1:18" ht="15.75" customHeight="1" x14ac:dyDescent="0.3">
      <c r="A3235" s="22"/>
      <c r="B3235" s="27" t="s">
        <v>21</v>
      </c>
      <c r="C3235" s="27">
        <v>1185732</v>
      </c>
      <c r="D3235" s="28">
        <v>44517</v>
      </c>
      <c r="E3235" s="27" t="s">
        <v>40</v>
      </c>
      <c r="F3235" s="27" t="s">
        <v>119</v>
      </c>
      <c r="G3235" s="27" t="s">
        <v>120</v>
      </c>
      <c r="H3235" s="27" t="s">
        <v>25</v>
      </c>
      <c r="I3235" s="29">
        <v>0.35000000000000003</v>
      </c>
      <c r="J3235" s="30">
        <v>3500</v>
      </c>
      <c r="K3235" s="31">
        <f t="shared" si="24"/>
        <v>1225.0000000000002</v>
      </c>
      <c r="L3235" s="31">
        <f t="shared" si="25"/>
        <v>490.00000000000011</v>
      </c>
      <c r="M3235" s="32">
        <v>0.4</v>
      </c>
      <c r="O3235" s="37"/>
      <c r="P3235" s="35"/>
      <c r="Q3235" s="33"/>
      <c r="R3235" s="34"/>
    </row>
    <row r="3236" spans="1:18" ht="15.75" customHeight="1" x14ac:dyDescent="0.3">
      <c r="A3236" s="22"/>
      <c r="B3236" s="27" t="s">
        <v>21</v>
      </c>
      <c r="C3236" s="27">
        <v>1185732</v>
      </c>
      <c r="D3236" s="28">
        <v>44517</v>
      </c>
      <c r="E3236" s="27" t="s">
        <v>40</v>
      </c>
      <c r="F3236" s="27" t="s">
        <v>119</v>
      </c>
      <c r="G3236" s="27" t="s">
        <v>120</v>
      </c>
      <c r="H3236" s="27" t="s">
        <v>26</v>
      </c>
      <c r="I3236" s="29">
        <v>0.35000000000000003</v>
      </c>
      <c r="J3236" s="30">
        <v>2950</v>
      </c>
      <c r="K3236" s="31">
        <f t="shared" si="24"/>
        <v>1032.5</v>
      </c>
      <c r="L3236" s="31">
        <f t="shared" si="25"/>
        <v>413</v>
      </c>
      <c r="M3236" s="32">
        <v>0.4</v>
      </c>
      <c r="O3236" s="37"/>
      <c r="P3236" s="35"/>
      <c r="Q3236" s="33"/>
      <c r="R3236" s="34"/>
    </row>
    <row r="3237" spans="1:18" ht="15.75" customHeight="1" x14ac:dyDescent="0.3">
      <c r="A3237" s="22"/>
      <c r="B3237" s="27" t="s">
        <v>21</v>
      </c>
      <c r="C3237" s="27">
        <v>1185732</v>
      </c>
      <c r="D3237" s="28">
        <v>44517</v>
      </c>
      <c r="E3237" s="27" t="s">
        <v>40</v>
      </c>
      <c r="F3237" s="27" t="s">
        <v>119</v>
      </c>
      <c r="G3237" s="27" t="s">
        <v>120</v>
      </c>
      <c r="H3237" s="27" t="s">
        <v>27</v>
      </c>
      <c r="I3237" s="29">
        <v>0.4</v>
      </c>
      <c r="J3237" s="30">
        <v>3250</v>
      </c>
      <c r="K3237" s="31">
        <f t="shared" si="24"/>
        <v>1300</v>
      </c>
      <c r="L3237" s="31">
        <f t="shared" si="25"/>
        <v>520</v>
      </c>
      <c r="M3237" s="32">
        <v>0.4</v>
      </c>
      <c r="O3237" s="37"/>
      <c r="P3237" s="35"/>
      <c r="Q3237" s="33"/>
      <c r="R3237" s="34"/>
    </row>
    <row r="3238" spans="1:18" ht="15.75" customHeight="1" x14ac:dyDescent="0.3">
      <c r="A3238" s="22"/>
      <c r="B3238" s="27" t="s">
        <v>21</v>
      </c>
      <c r="C3238" s="27">
        <v>1185732</v>
      </c>
      <c r="D3238" s="28">
        <v>44517</v>
      </c>
      <c r="E3238" s="27" t="s">
        <v>40</v>
      </c>
      <c r="F3238" s="27" t="s">
        <v>119</v>
      </c>
      <c r="G3238" s="27" t="s">
        <v>120</v>
      </c>
      <c r="H3238" s="27" t="s">
        <v>28</v>
      </c>
      <c r="I3238" s="29">
        <v>0.65</v>
      </c>
      <c r="J3238" s="30">
        <v>3000</v>
      </c>
      <c r="K3238" s="31">
        <f t="shared" si="24"/>
        <v>1950</v>
      </c>
      <c r="L3238" s="31">
        <f t="shared" si="25"/>
        <v>780</v>
      </c>
      <c r="M3238" s="32">
        <v>0.4</v>
      </c>
      <c r="O3238" s="37"/>
      <c r="P3238" s="35"/>
      <c r="Q3238" s="33"/>
      <c r="R3238" s="34"/>
    </row>
    <row r="3239" spans="1:18" ht="15.75" customHeight="1" x14ac:dyDescent="0.3">
      <c r="A3239" s="22"/>
      <c r="B3239" s="27" t="s">
        <v>21</v>
      </c>
      <c r="C3239" s="27">
        <v>1185732</v>
      </c>
      <c r="D3239" s="28">
        <v>44517</v>
      </c>
      <c r="E3239" s="27" t="s">
        <v>40</v>
      </c>
      <c r="F3239" s="27" t="s">
        <v>119</v>
      </c>
      <c r="G3239" s="27" t="s">
        <v>120</v>
      </c>
      <c r="H3239" s="27" t="s">
        <v>29</v>
      </c>
      <c r="I3239" s="29">
        <v>0.7</v>
      </c>
      <c r="J3239" s="30">
        <v>4000</v>
      </c>
      <c r="K3239" s="31">
        <f t="shared" si="24"/>
        <v>2800</v>
      </c>
      <c r="L3239" s="31">
        <f t="shared" si="25"/>
        <v>1120</v>
      </c>
      <c r="M3239" s="32">
        <v>0.4</v>
      </c>
      <c r="O3239" s="37"/>
      <c r="P3239" s="35"/>
      <c r="Q3239" s="33"/>
      <c r="R3239" s="34"/>
    </row>
    <row r="3240" spans="1:18" ht="15.75" customHeight="1" x14ac:dyDescent="0.3">
      <c r="A3240" s="22"/>
      <c r="B3240" s="27" t="s">
        <v>21</v>
      </c>
      <c r="C3240" s="27">
        <v>1185732</v>
      </c>
      <c r="D3240" s="28">
        <v>44546</v>
      </c>
      <c r="E3240" s="27" t="s">
        <v>40</v>
      </c>
      <c r="F3240" s="27" t="s">
        <v>119</v>
      </c>
      <c r="G3240" s="27" t="s">
        <v>120</v>
      </c>
      <c r="H3240" s="27" t="s">
        <v>24</v>
      </c>
      <c r="I3240" s="29">
        <v>0.65</v>
      </c>
      <c r="J3240" s="30">
        <v>6500</v>
      </c>
      <c r="K3240" s="31">
        <f t="shared" si="24"/>
        <v>4225</v>
      </c>
      <c r="L3240" s="31">
        <f t="shared" si="25"/>
        <v>1690</v>
      </c>
      <c r="M3240" s="32">
        <v>0.4</v>
      </c>
      <c r="O3240" s="37"/>
      <c r="P3240" s="35"/>
      <c r="Q3240" s="33"/>
      <c r="R3240" s="34"/>
    </row>
    <row r="3241" spans="1:18" ht="15.75" customHeight="1" x14ac:dyDescent="0.3">
      <c r="A3241" s="22"/>
      <c r="B3241" s="27" t="s">
        <v>21</v>
      </c>
      <c r="C3241" s="27">
        <v>1185732</v>
      </c>
      <c r="D3241" s="28">
        <v>44546</v>
      </c>
      <c r="E3241" s="27" t="s">
        <v>40</v>
      </c>
      <c r="F3241" s="27" t="s">
        <v>119</v>
      </c>
      <c r="G3241" s="27" t="s">
        <v>120</v>
      </c>
      <c r="H3241" s="27" t="s">
        <v>25</v>
      </c>
      <c r="I3241" s="29">
        <v>0.55000000000000004</v>
      </c>
      <c r="J3241" s="30">
        <v>4500</v>
      </c>
      <c r="K3241" s="31">
        <f t="shared" si="24"/>
        <v>2475</v>
      </c>
      <c r="L3241" s="31">
        <f t="shared" si="25"/>
        <v>990</v>
      </c>
      <c r="M3241" s="32">
        <v>0.4</v>
      </c>
      <c r="O3241" s="37"/>
      <c r="P3241" s="35"/>
      <c r="Q3241" s="33"/>
      <c r="R3241" s="34"/>
    </row>
    <row r="3242" spans="1:18" ht="15.75" customHeight="1" x14ac:dyDescent="0.3">
      <c r="A3242" s="22"/>
      <c r="B3242" s="27" t="s">
        <v>21</v>
      </c>
      <c r="C3242" s="27">
        <v>1185732</v>
      </c>
      <c r="D3242" s="28">
        <v>44546</v>
      </c>
      <c r="E3242" s="27" t="s">
        <v>40</v>
      </c>
      <c r="F3242" s="27" t="s">
        <v>119</v>
      </c>
      <c r="G3242" s="27" t="s">
        <v>120</v>
      </c>
      <c r="H3242" s="27" t="s">
        <v>26</v>
      </c>
      <c r="I3242" s="29">
        <v>0.55000000000000004</v>
      </c>
      <c r="J3242" s="30">
        <v>4000</v>
      </c>
      <c r="K3242" s="31">
        <f t="shared" si="24"/>
        <v>2200</v>
      </c>
      <c r="L3242" s="31">
        <f t="shared" si="25"/>
        <v>880</v>
      </c>
      <c r="M3242" s="32">
        <v>0.4</v>
      </c>
      <c r="O3242" s="37"/>
      <c r="P3242" s="35"/>
      <c r="Q3242" s="33"/>
      <c r="R3242" s="34"/>
    </row>
    <row r="3243" spans="1:18" ht="15.75" customHeight="1" x14ac:dyDescent="0.3">
      <c r="A3243" s="22"/>
      <c r="B3243" s="27" t="s">
        <v>21</v>
      </c>
      <c r="C3243" s="27">
        <v>1185732</v>
      </c>
      <c r="D3243" s="28">
        <v>44546</v>
      </c>
      <c r="E3243" s="27" t="s">
        <v>40</v>
      </c>
      <c r="F3243" s="27" t="s">
        <v>119</v>
      </c>
      <c r="G3243" s="27" t="s">
        <v>120</v>
      </c>
      <c r="H3243" s="27" t="s">
        <v>27</v>
      </c>
      <c r="I3243" s="29">
        <v>0.55000000000000004</v>
      </c>
      <c r="J3243" s="30">
        <v>3500</v>
      </c>
      <c r="K3243" s="31">
        <f t="shared" si="24"/>
        <v>1925.0000000000002</v>
      </c>
      <c r="L3243" s="31">
        <f t="shared" si="25"/>
        <v>770.00000000000011</v>
      </c>
      <c r="M3243" s="32">
        <v>0.4</v>
      </c>
      <c r="O3243" s="37"/>
      <c r="P3243" s="35"/>
      <c r="Q3243" s="33"/>
      <c r="R3243" s="34"/>
    </row>
    <row r="3244" spans="1:18" ht="15.75" customHeight="1" x14ac:dyDescent="0.3">
      <c r="A3244" s="22"/>
      <c r="B3244" s="27" t="s">
        <v>21</v>
      </c>
      <c r="C3244" s="27">
        <v>1185732</v>
      </c>
      <c r="D3244" s="28">
        <v>44546</v>
      </c>
      <c r="E3244" s="27" t="s">
        <v>40</v>
      </c>
      <c r="F3244" s="27" t="s">
        <v>119</v>
      </c>
      <c r="G3244" s="27" t="s">
        <v>120</v>
      </c>
      <c r="H3244" s="27" t="s">
        <v>28</v>
      </c>
      <c r="I3244" s="29">
        <v>0.65</v>
      </c>
      <c r="J3244" s="30">
        <v>3500</v>
      </c>
      <c r="K3244" s="31">
        <f t="shared" si="24"/>
        <v>2275</v>
      </c>
      <c r="L3244" s="31">
        <f t="shared" si="25"/>
        <v>910</v>
      </c>
      <c r="M3244" s="32">
        <v>0.4</v>
      </c>
      <c r="O3244" s="37"/>
      <c r="P3244" s="35"/>
      <c r="Q3244" s="33"/>
      <c r="R3244" s="34"/>
    </row>
    <row r="3245" spans="1:18" ht="15.75" customHeight="1" x14ac:dyDescent="0.3">
      <c r="A3245" s="22"/>
      <c r="B3245" s="27" t="s">
        <v>21</v>
      </c>
      <c r="C3245" s="27">
        <v>1185732</v>
      </c>
      <c r="D3245" s="28">
        <v>44546</v>
      </c>
      <c r="E3245" s="27" t="s">
        <v>40</v>
      </c>
      <c r="F3245" s="27" t="s">
        <v>119</v>
      </c>
      <c r="G3245" s="27" t="s">
        <v>120</v>
      </c>
      <c r="H3245" s="27" t="s">
        <v>29</v>
      </c>
      <c r="I3245" s="29">
        <v>0.7</v>
      </c>
      <c r="J3245" s="30">
        <v>4500</v>
      </c>
      <c r="K3245" s="31">
        <f t="shared" si="24"/>
        <v>3150</v>
      </c>
      <c r="L3245" s="31">
        <f t="shared" si="25"/>
        <v>1260</v>
      </c>
      <c r="M3245" s="32">
        <v>0.4</v>
      </c>
      <c r="O3245" s="37"/>
      <c r="P3245" s="35"/>
      <c r="Q3245" s="33"/>
      <c r="R3245" s="34"/>
    </row>
    <row r="3246" spans="1:18" ht="15.75" customHeight="1" x14ac:dyDescent="0.3">
      <c r="A3246" s="22" t="s">
        <v>46</v>
      </c>
      <c r="B3246" s="27" t="s">
        <v>21</v>
      </c>
      <c r="C3246" s="27">
        <v>1185732</v>
      </c>
      <c r="D3246" s="28">
        <v>44220</v>
      </c>
      <c r="E3246" s="27" t="s">
        <v>22</v>
      </c>
      <c r="F3246" s="27" t="s">
        <v>121</v>
      </c>
      <c r="G3246" s="27" t="s">
        <v>96</v>
      </c>
      <c r="H3246" s="27" t="s">
        <v>24</v>
      </c>
      <c r="I3246" s="29">
        <v>0.35000000000000003</v>
      </c>
      <c r="J3246" s="30">
        <v>4250</v>
      </c>
      <c r="K3246" s="31">
        <f t="shared" si="24"/>
        <v>1487.5000000000002</v>
      </c>
      <c r="L3246" s="31">
        <f t="shared" si="25"/>
        <v>595.00000000000011</v>
      </c>
      <c r="M3246" s="32">
        <v>0.4</v>
      </c>
      <c r="O3246" s="37"/>
      <c r="P3246" s="35"/>
      <c r="Q3246" s="33"/>
      <c r="R3246" s="34"/>
    </row>
    <row r="3247" spans="1:18" ht="15.75" customHeight="1" x14ac:dyDescent="0.3">
      <c r="A3247" s="22"/>
      <c r="B3247" s="27" t="s">
        <v>21</v>
      </c>
      <c r="C3247" s="27">
        <v>1185732</v>
      </c>
      <c r="D3247" s="28">
        <v>44220</v>
      </c>
      <c r="E3247" s="27" t="s">
        <v>22</v>
      </c>
      <c r="F3247" s="27" t="s">
        <v>121</v>
      </c>
      <c r="G3247" s="27" t="s">
        <v>96</v>
      </c>
      <c r="H3247" s="27" t="s">
        <v>25</v>
      </c>
      <c r="I3247" s="29">
        <v>0.35000000000000003</v>
      </c>
      <c r="J3247" s="30">
        <v>2250</v>
      </c>
      <c r="K3247" s="31">
        <f t="shared" si="24"/>
        <v>787.50000000000011</v>
      </c>
      <c r="L3247" s="31">
        <f t="shared" si="25"/>
        <v>275.625</v>
      </c>
      <c r="M3247" s="32">
        <v>0.35</v>
      </c>
      <c r="O3247" s="37"/>
      <c r="P3247" s="35"/>
      <c r="Q3247" s="33"/>
      <c r="R3247" s="34"/>
    </row>
    <row r="3248" spans="1:18" ht="15.75" customHeight="1" x14ac:dyDescent="0.3">
      <c r="A3248" s="22"/>
      <c r="B3248" s="27" t="s">
        <v>21</v>
      </c>
      <c r="C3248" s="27">
        <v>1185732</v>
      </c>
      <c r="D3248" s="28">
        <v>44220</v>
      </c>
      <c r="E3248" s="27" t="s">
        <v>22</v>
      </c>
      <c r="F3248" s="27" t="s">
        <v>121</v>
      </c>
      <c r="G3248" s="27" t="s">
        <v>96</v>
      </c>
      <c r="H3248" s="27" t="s">
        <v>26</v>
      </c>
      <c r="I3248" s="29">
        <v>0.25000000000000006</v>
      </c>
      <c r="J3248" s="30">
        <v>2250</v>
      </c>
      <c r="K3248" s="31">
        <f t="shared" si="24"/>
        <v>562.50000000000011</v>
      </c>
      <c r="L3248" s="31">
        <f t="shared" si="25"/>
        <v>196.87500000000003</v>
      </c>
      <c r="M3248" s="32">
        <v>0.35</v>
      </c>
      <c r="O3248" s="37"/>
      <c r="P3248" s="35"/>
      <c r="Q3248" s="33"/>
      <c r="R3248" s="34"/>
    </row>
    <row r="3249" spans="1:18" ht="15.75" customHeight="1" x14ac:dyDescent="0.3">
      <c r="A3249" s="22"/>
      <c r="B3249" s="27" t="s">
        <v>21</v>
      </c>
      <c r="C3249" s="27">
        <v>1185732</v>
      </c>
      <c r="D3249" s="28">
        <v>44220</v>
      </c>
      <c r="E3249" s="27" t="s">
        <v>22</v>
      </c>
      <c r="F3249" s="27" t="s">
        <v>121</v>
      </c>
      <c r="G3249" s="27" t="s">
        <v>96</v>
      </c>
      <c r="H3249" s="27" t="s">
        <v>27</v>
      </c>
      <c r="I3249" s="29">
        <v>0.3</v>
      </c>
      <c r="J3249" s="30">
        <v>750</v>
      </c>
      <c r="K3249" s="31">
        <f t="shared" si="24"/>
        <v>225</v>
      </c>
      <c r="L3249" s="31">
        <f t="shared" si="25"/>
        <v>78.75</v>
      </c>
      <c r="M3249" s="32">
        <v>0.35</v>
      </c>
      <c r="O3249" s="37"/>
      <c r="P3249" s="35"/>
      <c r="Q3249" s="33"/>
      <c r="R3249" s="34"/>
    </row>
    <row r="3250" spans="1:18" ht="15.75" customHeight="1" x14ac:dyDescent="0.3">
      <c r="A3250" s="22"/>
      <c r="B3250" s="27" t="s">
        <v>21</v>
      </c>
      <c r="C3250" s="27">
        <v>1185732</v>
      </c>
      <c r="D3250" s="28">
        <v>44220</v>
      </c>
      <c r="E3250" s="27" t="s">
        <v>22</v>
      </c>
      <c r="F3250" s="27" t="s">
        <v>121</v>
      </c>
      <c r="G3250" s="27" t="s">
        <v>96</v>
      </c>
      <c r="H3250" s="27" t="s">
        <v>28</v>
      </c>
      <c r="I3250" s="29">
        <v>0.45</v>
      </c>
      <c r="J3250" s="30">
        <v>1250</v>
      </c>
      <c r="K3250" s="31">
        <f t="shared" si="24"/>
        <v>562.5</v>
      </c>
      <c r="L3250" s="31">
        <f t="shared" si="25"/>
        <v>168.75</v>
      </c>
      <c r="M3250" s="32">
        <v>0.3</v>
      </c>
      <c r="O3250" s="37"/>
      <c r="P3250" s="35"/>
      <c r="Q3250" s="33"/>
      <c r="R3250" s="34"/>
    </row>
    <row r="3251" spans="1:18" ht="15.75" customHeight="1" x14ac:dyDescent="0.3">
      <c r="A3251" s="22"/>
      <c r="B3251" s="27" t="s">
        <v>21</v>
      </c>
      <c r="C3251" s="27">
        <v>1185732</v>
      </c>
      <c r="D3251" s="28">
        <v>44220</v>
      </c>
      <c r="E3251" s="27" t="s">
        <v>22</v>
      </c>
      <c r="F3251" s="27" t="s">
        <v>121</v>
      </c>
      <c r="G3251" s="27" t="s">
        <v>96</v>
      </c>
      <c r="H3251" s="27" t="s">
        <v>29</v>
      </c>
      <c r="I3251" s="29">
        <v>0.35000000000000003</v>
      </c>
      <c r="J3251" s="30">
        <v>2250</v>
      </c>
      <c r="K3251" s="31">
        <f t="shared" si="24"/>
        <v>787.50000000000011</v>
      </c>
      <c r="L3251" s="31">
        <f t="shared" si="25"/>
        <v>236.25000000000003</v>
      </c>
      <c r="M3251" s="32">
        <v>0.3</v>
      </c>
      <c r="O3251" s="37"/>
      <c r="P3251" s="35"/>
      <c r="Q3251" s="33"/>
      <c r="R3251" s="34"/>
    </row>
    <row r="3252" spans="1:18" ht="15.75" customHeight="1" x14ac:dyDescent="0.3">
      <c r="A3252" s="22"/>
      <c r="B3252" s="27" t="s">
        <v>21</v>
      </c>
      <c r="C3252" s="27">
        <v>1185732</v>
      </c>
      <c r="D3252" s="28">
        <v>44249</v>
      </c>
      <c r="E3252" s="27" t="s">
        <v>22</v>
      </c>
      <c r="F3252" s="27" t="s">
        <v>121</v>
      </c>
      <c r="G3252" s="27" t="s">
        <v>96</v>
      </c>
      <c r="H3252" s="27" t="s">
        <v>24</v>
      </c>
      <c r="I3252" s="29">
        <v>0.35000000000000003</v>
      </c>
      <c r="J3252" s="30">
        <v>4750</v>
      </c>
      <c r="K3252" s="31">
        <f t="shared" si="24"/>
        <v>1662.5000000000002</v>
      </c>
      <c r="L3252" s="31">
        <f t="shared" si="25"/>
        <v>665.00000000000011</v>
      </c>
      <c r="M3252" s="32">
        <v>0.4</v>
      </c>
      <c r="O3252" s="37"/>
      <c r="P3252" s="35"/>
      <c r="Q3252" s="33"/>
      <c r="R3252" s="34"/>
    </row>
    <row r="3253" spans="1:18" ht="15.75" customHeight="1" x14ac:dyDescent="0.3">
      <c r="A3253" s="22"/>
      <c r="B3253" s="27" t="s">
        <v>21</v>
      </c>
      <c r="C3253" s="27">
        <v>1185732</v>
      </c>
      <c r="D3253" s="28">
        <v>44249</v>
      </c>
      <c r="E3253" s="27" t="s">
        <v>22</v>
      </c>
      <c r="F3253" s="27" t="s">
        <v>121</v>
      </c>
      <c r="G3253" s="27" t="s">
        <v>96</v>
      </c>
      <c r="H3253" s="27" t="s">
        <v>25</v>
      </c>
      <c r="I3253" s="29">
        <v>0.35000000000000003</v>
      </c>
      <c r="J3253" s="30">
        <v>1250</v>
      </c>
      <c r="K3253" s="31">
        <f t="shared" si="24"/>
        <v>437.50000000000006</v>
      </c>
      <c r="L3253" s="31">
        <f t="shared" si="25"/>
        <v>153.125</v>
      </c>
      <c r="M3253" s="32">
        <v>0.35</v>
      </c>
      <c r="O3253" s="37"/>
      <c r="P3253" s="35"/>
      <c r="Q3253" s="33"/>
      <c r="R3253" s="34"/>
    </row>
    <row r="3254" spans="1:18" ht="15.75" customHeight="1" x14ac:dyDescent="0.3">
      <c r="A3254" s="22"/>
      <c r="B3254" s="27" t="s">
        <v>21</v>
      </c>
      <c r="C3254" s="27">
        <v>1185732</v>
      </c>
      <c r="D3254" s="28">
        <v>44249</v>
      </c>
      <c r="E3254" s="27" t="s">
        <v>22</v>
      </c>
      <c r="F3254" s="27" t="s">
        <v>121</v>
      </c>
      <c r="G3254" s="27" t="s">
        <v>96</v>
      </c>
      <c r="H3254" s="27" t="s">
        <v>26</v>
      </c>
      <c r="I3254" s="29">
        <v>0.25000000000000006</v>
      </c>
      <c r="J3254" s="30">
        <v>1750</v>
      </c>
      <c r="K3254" s="31">
        <f t="shared" si="24"/>
        <v>437.50000000000011</v>
      </c>
      <c r="L3254" s="31">
        <f t="shared" si="25"/>
        <v>153.12500000000003</v>
      </c>
      <c r="M3254" s="32">
        <v>0.35</v>
      </c>
      <c r="O3254" s="37"/>
      <c r="P3254" s="35"/>
      <c r="Q3254" s="33"/>
      <c r="R3254" s="34"/>
    </row>
    <row r="3255" spans="1:18" ht="15.75" customHeight="1" x14ac:dyDescent="0.3">
      <c r="A3255" s="22"/>
      <c r="B3255" s="27" t="s">
        <v>21</v>
      </c>
      <c r="C3255" s="27">
        <v>1185732</v>
      </c>
      <c r="D3255" s="28">
        <v>44249</v>
      </c>
      <c r="E3255" s="27" t="s">
        <v>22</v>
      </c>
      <c r="F3255" s="27" t="s">
        <v>121</v>
      </c>
      <c r="G3255" s="27" t="s">
        <v>96</v>
      </c>
      <c r="H3255" s="27" t="s">
        <v>27</v>
      </c>
      <c r="I3255" s="29">
        <v>0.3</v>
      </c>
      <c r="J3255" s="30">
        <v>500</v>
      </c>
      <c r="K3255" s="31">
        <f t="shared" si="24"/>
        <v>150</v>
      </c>
      <c r="L3255" s="31">
        <f t="shared" si="25"/>
        <v>52.5</v>
      </c>
      <c r="M3255" s="32">
        <v>0.35</v>
      </c>
      <c r="O3255" s="37"/>
      <c r="P3255" s="35"/>
      <c r="Q3255" s="33"/>
      <c r="R3255" s="34"/>
    </row>
    <row r="3256" spans="1:18" ht="15.75" customHeight="1" x14ac:dyDescent="0.3">
      <c r="A3256" s="22"/>
      <c r="B3256" s="27" t="s">
        <v>21</v>
      </c>
      <c r="C3256" s="27">
        <v>1185732</v>
      </c>
      <c r="D3256" s="28">
        <v>44249</v>
      </c>
      <c r="E3256" s="27" t="s">
        <v>22</v>
      </c>
      <c r="F3256" s="27" t="s">
        <v>121</v>
      </c>
      <c r="G3256" s="27" t="s">
        <v>96</v>
      </c>
      <c r="H3256" s="27" t="s">
        <v>28</v>
      </c>
      <c r="I3256" s="29">
        <v>0.45</v>
      </c>
      <c r="J3256" s="30">
        <v>1250</v>
      </c>
      <c r="K3256" s="31">
        <f t="shared" si="24"/>
        <v>562.5</v>
      </c>
      <c r="L3256" s="31">
        <f t="shared" si="25"/>
        <v>168.75</v>
      </c>
      <c r="M3256" s="32">
        <v>0.3</v>
      </c>
      <c r="O3256" s="37"/>
      <c r="P3256" s="35"/>
      <c r="Q3256" s="33"/>
      <c r="R3256" s="34"/>
    </row>
    <row r="3257" spans="1:18" ht="15.75" customHeight="1" x14ac:dyDescent="0.3">
      <c r="A3257" s="22"/>
      <c r="B3257" s="27" t="s">
        <v>21</v>
      </c>
      <c r="C3257" s="27">
        <v>1185732</v>
      </c>
      <c r="D3257" s="28">
        <v>44249</v>
      </c>
      <c r="E3257" s="27" t="s">
        <v>22</v>
      </c>
      <c r="F3257" s="27" t="s">
        <v>121</v>
      </c>
      <c r="G3257" s="27" t="s">
        <v>96</v>
      </c>
      <c r="H3257" s="27" t="s">
        <v>29</v>
      </c>
      <c r="I3257" s="29">
        <v>0.35000000000000003</v>
      </c>
      <c r="J3257" s="30">
        <v>2250</v>
      </c>
      <c r="K3257" s="31">
        <f t="shared" si="24"/>
        <v>787.50000000000011</v>
      </c>
      <c r="L3257" s="31">
        <f t="shared" si="25"/>
        <v>236.25000000000003</v>
      </c>
      <c r="M3257" s="32">
        <v>0.3</v>
      </c>
      <c r="O3257" s="37"/>
      <c r="P3257" s="35"/>
      <c r="Q3257" s="33"/>
      <c r="R3257" s="34"/>
    </row>
    <row r="3258" spans="1:18" ht="15.75" customHeight="1" x14ac:dyDescent="0.3">
      <c r="A3258" s="22"/>
      <c r="B3258" s="27" t="s">
        <v>21</v>
      </c>
      <c r="C3258" s="27">
        <v>1185732</v>
      </c>
      <c r="D3258" s="28">
        <v>44275</v>
      </c>
      <c r="E3258" s="27" t="s">
        <v>22</v>
      </c>
      <c r="F3258" s="27" t="s">
        <v>121</v>
      </c>
      <c r="G3258" s="27" t="s">
        <v>96</v>
      </c>
      <c r="H3258" s="27" t="s">
        <v>24</v>
      </c>
      <c r="I3258" s="29">
        <v>0.35000000000000003</v>
      </c>
      <c r="J3258" s="30">
        <v>4450</v>
      </c>
      <c r="K3258" s="31">
        <f t="shared" si="24"/>
        <v>1557.5000000000002</v>
      </c>
      <c r="L3258" s="31">
        <f t="shared" si="25"/>
        <v>623.00000000000011</v>
      </c>
      <c r="M3258" s="32">
        <v>0.4</v>
      </c>
      <c r="O3258" s="37"/>
      <c r="P3258" s="35"/>
      <c r="Q3258" s="33"/>
      <c r="R3258" s="34"/>
    </row>
    <row r="3259" spans="1:18" ht="15.75" customHeight="1" x14ac:dyDescent="0.3">
      <c r="A3259" s="22"/>
      <c r="B3259" s="27" t="s">
        <v>21</v>
      </c>
      <c r="C3259" s="27">
        <v>1185732</v>
      </c>
      <c r="D3259" s="28">
        <v>44275</v>
      </c>
      <c r="E3259" s="27" t="s">
        <v>22</v>
      </c>
      <c r="F3259" s="27" t="s">
        <v>121</v>
      </c>
      <c r="G3259" s="27" t="s">
        <v>96</v>
      </c>
      <c r="H3259" s="27" t="s">
        <v>25</v>
      </c>
      <c r="I3259" s="29">
        <v>0.35000000000000003</v>
      </c>
      <c r="J3259" s="30">
        <v>1500</v>
      </c>
      <c r="K3259" s="31">
        <f t="shared" si="24"/>
        <v>525</v>
      </c>
      <c r="L3259" s="31">
        <f t="shared" si="25"/>
        <v>183.75</v>
      </c>
      <c r="M3259" s="32">
        <v>0.35</v>
      </c>
      <c r="O3259" s="37"/>
      <c r="P3259" s="35"/>
      <c r="Q3259" s="33"/>
      <c r="R3259" s="34"/>
    </row>
    <row r="3260" spans="1:18" ht="15.75" customHeight="1" x14ac:dyDescent="0.3">
      <c r="A3260" s="22"/>
      <c r="B3260" s="27" t="s">
        <v>21</v>
      </c>
      <c r="C3260" s="27">
        <v>1185732</v>
      </c>
      <c r="D3260" s="28">
        <v>44275</v>
      </c>
      <c r="E3260" s="27" t="s">
        <v>22</v>
      </c>
      <c r="F3260" s="27" t="s">
        <v>121</v>
      </c>
      <c r="G3260" s="27" t="s">
        <v>96</v>
      </c>
      <c r="H3260" s="27" t="s">
        <v>26</v>
      </c>
      <c r="I3260" s="29">
        <v>0.25000000000000006</v>
      </c>
      <c r="J3260" s="30">
        <v>1750</v>
      </c>
      <c r="K3260" s="31">
        <f t="shared" si="24"/>
        <v>437.50000000000011</v>
      </c>
      <c r="L3260" s="31">
        <f t="shared" si="25"/>
        <v>153.12500000000003</v>
      </c>
      <c r="M3260" s="32">
        <v>0.35</v>
      </c>
      <c r="O3260" s="37"/>
      <c r="P3260" s="35"/>
      <c r="Q3260" s="33"/>
      <c r="R3260" s="34"/>
    </row>
    <row r="3261" spans="1:18" ht="15.75" customHeight="1" x14ac:dyDescent="0.3">
      <c r="A3261" s="22"/>
      <c r="B3261" s="27" t="s">
        <v>21</v>
      </c>
      <c r="C3261" s="27">
        <v>1185732</v>
      </c>
      <c r="D3261" s="28">
        <v>44275</v>
      </c>
      <c r="E3261" s="27" t="s">
        <v>22</v>
      </c>
      <c r="F3261" s="27" t="s">
        <v>121</v>
      </c>
      <c r="G3261" s="27" t="s">
        <v>96</v>
      </c>
      <c r="H3261" s="27" t="s">
        <v>27</v>
      </c>
      <c r="I3261" s="29">
        <v>0.3</v>
      </c>
      <c r="J3261" s="30">
        <v>250</v>
      </c>
      <c r="K3261" s="31">
        <f t="shared" si="24"/>
        <v>75</v>
      </c>
      <c r="L3261" s="31">
        <f t="shared" si="25"/>
        <v>26.25</v>
      </c>
      <c r="M3261" s="32">
        <v>0.35</v>
      </c>
      <c r="O3261" s="37"/>
      <c r="P3261" s="35"/>
      <c r="Q3261" s="33"/>
      <c r="R3261" s="34"/>
    </row>
    <row r="3262" spans="1:18" ht="15.75" customHeight="1" x14ac:dyDescent="0.3">
      <c r="A3262" s="22"/>
      <c r="B3262" s="27" t="s">
        <v>21</v>
      </c>
      <c r="C3262" s="27">
        <v>1185732</v>
      </c>
      <c r="D3262" s="28">
        <v>44275</v>
      </c>
      <c r="E3262" s="27" t="s">
        <v>22</v>
      </c>
      <c r="F3262" s="27" t="s">
        <v>121</v>
      </c>
      <c r="G3262" s="27" t="s">
        <v>96</v>
      </c>
      <c r="H3262" s="27" t="s">
        <v>28</v>
      </c>
      <c r="I3262" s="29">
        <v>0.45</v>
      </c>
      <c r="J3262" s="30">
        <v>750</v>
      </c>
      <c r="K3262" s="31">
        <f t="shared" si="24"/>
        <v>337.5</v>
      </c>
      <c r="L3262" s="31">
        <f t="shared" si="25"/>
        <v>101.25</v>
      </c>
      <c r="M3262" s="32">
        <v>0.3</v>
      </c>
      <c r="O3262" s="37"/>
      <c r="P3262" s="35"/>
      <c r="Q3262" s="33"/>
      <c r="R3262" s="34"/>
    </row>
    <row r="3263" spans="1:18" ht="15.75" customHeight="1" x14ac:dyDescent="0.3">
      <c r="A3263" s="22"/>
      <c r="B3263" s="27" t="s">
        <v>21</v>
      </c>
      <c r="C3263" s="27">
        <v>1185732</v>
      </c>
      <c r="D3263" s="28">
        <v>44275</v>
      </c>
      <c r="E3263" s="27" t="s">
        <v>22</v>
      </c>
      <c r="F3263" s="27" t="s">
        <v>121</v>
      </c>
      <c r="G3263" s="27" t="s">
        <v>96</v>
      </c>
      <c r="H3263" s="27" t="s">
        <v>29</v>
      </c>
      <c r="I3263" s="29">
        <v>0.35000000000000003</v>
      </c>
      <c r="J3263" s="30">
        <v>1750</v>
      </c>
      <c r="K3263" s="31">
        <f t="shared" si="24"/>
        <v>612.50000000000011</v>
      </c>
      <c r="L3263" s="31">
        <f t="shared" si="25"/>
        <v>183.75000000000003</v>
      </c>
      <c r="M3263" s="32">
        <v>0.3</v>
      </c>
      <c r="O3263" s="37"/>
      <c r="P3263" s="35"/>
      <c r="Q3263" s="33"/>
      <c r="R3263" s="34"/>
    </row>
    <row r="3264" spans="1:18" ht="15.75" customHeight="1" x14ac:dyDescent="0.3">
      <c r="A3264" s="22"/>
      <c r="B3264" s="27" t="s">
        <v>21</v>
      </c>
      <c r="C3264" s="27">
        <v>1185732</v>
      </c>
      <c r="D3264" s="28">
        <v>44307</v>
      </c>
      <c r="E3264" s="27" t="s">
        <v>22</v>
      </c>
      <c r="F3264" s="27" t="s">
        <v>121</v>
      </c>
      <c r="G3264" s="27" t="s">
        <v>96</v>
      </c>
      <c r="H3264" s="27" t="s">
        <v>24</v>
      </c>
      <c r="I3264" s="29">
        <v>0.35000000000000003</v>
      </c>
      <c r="J3264" s="30">
        <v>4250</v>
      </c>
      <c r="K3264" s="31">
        <f t="shared" si="24"/>
        <v>1487.5000000000002</v>
      </c>
      <c r="L3264" s="31">
        <f t="shared" si="25"/>
        <v>595.00000000000011</v>
      </c>
      <c r="M3264" s="32">
        <v>0.4</v>
      </c>
      <c r="O3264" s="37"/>
      <c r="P3264" s="35"/>
      <c r="Q3264" s="33"/>
      <c r="R3264" s="34"/>
    </row>
    <row r="3265" spans="1:18" ht="15.75" customHeight="1" x14ac:dyDescent="0.3">
      <c r="A3265" s="22"/>
      <c r="B3265" s="27" t="s">
        <v>21</v>
      </c>
      <c r="C3265" s="27">
        <v>1185732</v>
      </c>
      <c r="D3265" s="28">
        <v>44307</v>
      </c>
      <c r="E3265" s="27" t="s">
        <v>22</v>
      </c>
      <c r="F3265" s="27" t="s">
        <v>121</v>
      </c>
      <c r="G3265" s="27" t="s">
        <v>96</v>
      </c>
      <c r="H3265" s="27" t="s">
        <v>25</v>
      </c>
      <c r="I3265" s="29">
        <v>0.35000000000000003</v>
      </c>
      <c r="J3265" s="30">
        <v>1250</v>
      </c>
      <c r="K3265" s="31">
        <f t="shared" si="24"/>
        <v>437.50000000000006</v>
      </c>
      <c r="L3265" s="31">
        <f t="shared" si="25"/>
        <v>153.125</v>
      </c>
      <c r="M3265" s="32">
        <v>0.35</v>
      </c>
      <c r="O3265" s="37"/>
      <c r="P3265" s="35"/>
      <c r="Q3265" s="33"/>
      <c r="R3265" s="34"/>
    </row>
    <row r="3266" spans="1:18" ht="15.75" customHeight="1" x14ac:dyDescent="0.3">
      <c r="A3266" s="22"/>
      <c r="B3266" s="27" t="s">
        <v>21</v>
      </c>
      <c r="C3266" s="27">
        <v>1185732</v>
      </c>
      <c r="D3266" s="28">
        <v>44307</v>
      </c>
      <c r="E3266" s="27" t="s">
        <v>22</v>
      </c>
      <c r="F3266" s="27" t="s">
        <v>121</v>
      </c>
      <c r="G3266" s="27" t="s">
        <v>96</v>
      </c>
      <c r="H3266" s="27" t="s">
        <v>26</v>
      </c>
      <c r="I3266" s="29">
        <v>0.25000000000000006</v>
      </c>
      <c r="J3266" s="30">
        <v>1250</v>
      </c>
      <c r="K3266" s="31">
        <f t="shared" si="24"/>
        <v>312.50000000000006</v>
      </c>
      <c r="L3266" s="31">
        <f t="shared" si="25"/>
        <v>109.37500000000001</v>
      </c>
      <c r="M3266" s="32">
        <v>0.35</v>
      </c>
      <c r="O3266" s="37"/>
      <c r="P3266" s="35"/>
      <c r="Q3266" s="33"/>
      <c r="R3266" s="34"/>
    </row>
    <row r="3267" spans="1:18" ht="15.75" customHeight="1" x14ac:dyDescent="0.3">
      <c r="A3267" s="22"/>
      <c r="B3267" s="27" t="s">
        <v>21</v>
      </c>
      <c r="C3267" s="27">
        <v>1185732</v>
      </c>
      <c r="D3267" s="28">
        <v>44307</v>
      </c>
      <c r="E3267" s="27" t="s">
        <v>22</v>
      </c>
      <c r="F3267" s="27" t="s">
        <v>121</v>
      </c>
      <c r="G3267" s="27" t="s">
        <v>96</v>
      </c>
      <c r="H3267" s="27" t="s">
        <v>27</v>
      </c>
      <c r="I3267" s="29">
        <v>0.3</v>
      </c>
      <c r="J3267" s="30">
        <v>500</v>
      </c>
      <c r="K3267" s="31">
        <f t="shared" si="24"/>
        <v>150</v>
      </c>
      <c r="L3267" s="31">
        <f t="shared" si="25"/>
        <v>52.5</v>
      </c>
      <c r="M3267" s="32">
        <v>0.35</v>
      </c>
      <c r="O3267" s="37"/>
      <c r="P3267" s="35"/>
      <c r="Q3267" s="33"/>
      <c r="R3267" s="34"/>
    </row>
    <row r="3268" spans="1:18" ht="15.75" customHeight="1" x14ac:dyDescent="0.3">
      <c r="A3268" s="22"/>
      <c r="B3268" s="27" t="s">
        <v>21</v>
      </c>
      <c r="C3268" s="27">
        <v>1185732</v>
      </c>
      <c r="D3268" s="28">
        <v>44307</v>
      </c>
      <c r="E3268" s="27" t="s">
        <v>22</v>
      </c>
      <c r="F3268" s="27" t="s">
        <v>121</v>
      </c>
      <c r="G3268" s="27" t="s">
        <v>96</v>
      </c>
      <c r="H3268" s="27" t="s">
        <v>28</v>
      </c>
      <c r="I3268" s="29">
        <v>0.45</v>
      </c>
      <c r="J3268" s="30">
        <v>500</v>
      </c>
      <c r="K3268" s="31">
        <f t="shared" si="24"/>
        <v>225</v>
      </c>
      <c r="L3268" s="31">
        <f t="shared" si="25"/>
        <v>67.5</v>
      </c>
      <c r="M3268" s="32">
        <v>0.3</v>
      </c>
      <c r="O3268" s="37"/>
      <c r="P3268" s="35"/>
      <c r="Q3268" s="33"/>
      <c r="R3268" s="34"/>
    </row>
    <row r="3269" spans="1:18" ht="15.75" customHeight="1" x14ac:dyDescent="0.3">
      <c r="A3269" s="22"/>
      <c r="B3269" s="27" t="s">
        <v>21</v>
      </c>
      <c r="C3269" s="27">
        <v>1185732</v>
      </c>
      <c r="D3269" s="28">
        <v>44307</v>
      </c>
      <c r="E3269" s="27" t="s">
        <v>22</v>
      </c>
      <c r="F3269" s="27" t="s">
        <v>121</v>
      </c>
      <c r="G3269" s="27" t="s">
        <v>96</v>
      </c>
      <c r="H3269" s="27" t="s">
        <v>29</v>
      </c>
      <c r="I3269" s="29">
        <v>0.35000000000000003</v>
      </c>
      <c r="J3269" s="30">
        <v>2000</v>
      </c>
      <c r="K3269" s="31">
        <f t="shared" si="24"/>
        <v>700.00000000000011</v>
      </c>
      <c r="L3269" s="31">
        <f t="shared" si="25"/>
        <v>210.00000000000003</v>
      </c>
      <c r="M3269" s="32">
        <v>0.3</v>
      </c>
      <c r="O3269" s="37"/>
      <c r="P3269" s="35"/>
      <c r="Q3269" s="33"/>
      <c r="R3269" s="34"/>
    </row>
    <row r="3270" spans="1:18" ht="15.75" customHeight="1" x14ac:dyDescent="0.3">
      <c r="A3270" s="22"/>
      <c r="B3270" s="27" t="s">
        <v>21</v>
      </c>
      <c r="C3270" s="27">
        <v>1185732</v>
      </c>
      <c r="D3270" s="28">
        <v>44336</v>
      </c>
      <c r="E3270" s="27" t="s">
        <v>22</v>
      </c>
      <c r="F3270" s="27" t="s">
        <v>121</v>
      </c>
      <c r="G3270" s="27" t="s">
        <v>96</v>
      </c>
      <c r="H3270" s="27" t="s">
        <v>24</v>
      </c>
      <c r="I3270" s="29">
        <v>0.49999999999999994</v>
      </c>
      <c r="J3270" s="30">
        <v>4700</v>
      </c>
      <c r="K3270" s="31">
        <f t="shared" si="24"/>
        <v>2349.9999999999995</v>
      </c>
      <c r="L3270" s="31">
        <f t="shared" si="25"/>
        <v>939.99999999999989</v>
      </c>
      <c r="M3270" s="32">
        <v>0.4</v>
      </c>
      <c r="O3270" s="37"/>
      <c r="P3270" s="35"/>
      <c r="Q3270" s="33"/>
      <c r="R3270" s="34"/>
    </row>
    <row r="3271" spans="1:18" ht="15.75" customHeight="1" x14ac:dyDescent="0.3">
      <c r="A3271" s="22"/>
      <c r="B3271" s="27" t="s">
        <v>21</v>
      </c>
      <c r="C3271" s="27">
        <v>1185732</v>
      </c>
      <c r="D3271" s="28">
        <v>44336</v>
      </c>
      <c r="E3271" s="27" t="s">
        <v>22</v>
      </c>
      <c r="F3271" s="27" t="s">
        <v>121</v>
      </c>
      <c r="G3271" s="27" t="s">
        <v>96</v>
      </c>
      <c r="H3271" s="27" t="s">
        <v>25</v>
      </c>
      <c r="I3271" s="29">
        <v>0.45</v>
      </c>
      <c r="J3271" s="30">
        <v>1750</v>
      </c>
      <c r="K3271" s="31">
        <f t="shared" si="24"/>
        <v>787.5</v>
      </c>
      <c r="L3271" s="31">
        <f t="shared" si="25"/>
        <v>275.625</v>
      </c>
      <c r="M3271" s="32">
        <v>0.35</v>
      </c>
      <c r="O3271" s="37"/>
      <c r="P3271" s="35"/>
      <c r="Q3271" s="33"/>
      <c r="R3271" s="34"/>
    </row>
    <row r="3272" spans="1:18" ht="15.75" customHeight="1" x14ac:dyDescent="0.3">
      <c r="A3272" s="22"/>
      <c r="B3272" s="27" t="s">
        <v>21</v>
      </c>
      <c r="C3272" s="27">
        <v>1185732</v>
      </c>
      <c r="D3272" s="28">
        <v>44336</v>
      </c>
      <c r="E3272" s="27" t="s">
        <v>22</v>
      </c>
      <c r="F3272" s="27" t="s">
        <v>121</v>
      </c>
      <c r="G3272" s="27" t="s">
        <v>96</v>
      </c>
      <c r="H3272" s="27" t="s">
        <v>26</v>
      </c>
      <c r="I3272" s="29">
        <v>0.4</v>
      </c>
      <c r="J3272" s="30">
        <v>1500</v>
      </c>
      <c r="K3272" s="31">
        <f t="shared" si="24"/>
        <v>600</v>
      </c>
      <c r="L3272" s="31">
        <f t="shared" si="25"/>
        <v>210</v>
      </c>
      <c r="M3272" s="32">
        <v>0.35</v>
      </c>
      <c r="O3272" s="37"/>
      <c r="P3272" s="35"/>
      <c r="Q3272" s="33"/>
      <c r="R3272" s="34"/>
    </row>
    <row r="3273" spans="1:18" ht="15.75" customHeight="1" x14ac:dyDescent="0.3">
      <c r="A3273" s="22"/>
      <c r="B3273" s="27" t="s">
        <v>21</v>
      </c>
      <c r="C3273" s="27">
        <v>1185732</v>
      </c>
      <c r="D3273" s="28">
        <v>44336</v>
      </c>
      <c r="E3273" s="27" t="s">
        <v>22</v>
      </c>
      <c r="F3273" s="27" t="s">
        <v>121</v>
      </c>
      <c r="G3273" s="27" t="s">
        <v>96</v>
      </c>
      <c r="H3273" s="27" t="s">
        <v>27</v>
      </c>
      <c r="I3273" s="29">
        <v>0.4</v>
      </c>
      <c r="J3273" s="30">
        <v>1000</v>
      </c>
      <c r="K3273" s="31">
        <f t="shared" si="24"/>
        <v>400</v>
      </c>
      <c r="L3273" s="31">
        <f t="shared" si="25"/>
        <v>140</v>
      </c>
      <c r="M3273" s="32">
        <v>0.35</v>
      </c>
      <c r="O3273" s="37"/>
      <c r="P3273" s="35"/>
      <c r="Q3273" s="33"/>
      <c r="R3273" s="34"/>
    </row>
    <row r="3274" spans="1:18" ht="15.75" customHeight="1" x14ac:dyDescent="0.3">
      <c r="A3274" s="22"/>
      <c r="B3274" s="27" t="s">
        <v>21</v>
      </c>
      <c r="C3274" s="27">
        <v>1185732</v>
      </c>
      <c r="D3274" s="28">
        <v>44336</v>
      </c>
      <c r="E3274" s="27" t="s">
        <v>22</v>
      </c>
      <c r="F3274" s="27" t="s">
        <v>121</v>
      </c>
      <c r="G3274" s="27" t="s">
        <v>96</v>
      </c>
      <c r="H3274" s="27" t="s">
        <v>28</v>
      </c>
      <c r="I3274" s="29">
        <v>0.49999999999999994</v>
      </c>
      <c r="J3274" s="30">
        <v>1250</v>
      </c>
      <c r="K3274" s="31">
        <f t="shared" si="24"/>
        <v>624.99999999999989</v>
      </c>
      <c r="L3274" s="31">
        <f t="shared" si="25"/>
        <v>187.49999999999997</v>
      </c>
      <c r="M3274" s="32">
        <v>0.3</v>
      </c>
      <c r="O3274" s="37"/>
      <c r="P3274" s="35"/>
      <c r="Q3274" s="33"/>
      <c r="R3274" s="34"/>
    </row>
    <row r="3275" spans="1:18" ht="15.75" customHeight="1" x14ac:dyDescent="0.3">
      <c r="A3275" s="22"/>
      <c r="B3275" s="27" t="s">
        <v>21</v>
      </c>
      <c r="C3275" s="27">
        <v>1185732</v>
      </c>
      <c r="D3275" s="28">
        <v>44336</v>
      </c>
      <c r="E3275" s="27" t="s">
        <v>22</v>
      </c>
      <c r="F3275" s="27" t="s">
        <v>121</v>
      </c>
      <c r="G3275" s="27" t="s">
        <v>96</v>
      </c>
      <c r="H3275" s="27" t="s">
        <v>29</v>
      </c>
      <c r="I3275" s="29">
        <v>0.54999999999999993</v>
      </c>
      <c r="J3275" s="30">
        <v>2500</v>
      </c>
      <c r="K3275" s="31">
        <f t="shared" si="24"/>
        <v>1374.9999999999998</v>
      </c>
      <c r="L3275" s="31">
        <f t="shared" si="25"/>
        <v>412.49999999999994</v>
      </c>
      <c r="M3275" s="32">
        <v>0.3</v>
      </c>
      <c r="O3275" s="37"/>
      <c r="P3275" s="35"/>
      <c r="Q3275" s="33"/>
      <c r="R3275" s="34"/>
    </row>
    <row r="3276" spans="1:18" ht="15.75" customHeight="1" x14ac:dyDescent="0.3">
      <c r="A3276" s="22"/>
      <c r="B3276" s="27" t="s">
        <v>21</v>
      </c>
      <c r="C3276" s="27">
        <v>1185732</v>
      </c>
      <c r="D3276" s="28">
        <v>44369</v>
      </c>
      <c r="E3276" s="27" t="s">
        <v>22</v>
      </c>
      <c r="F3276" s="27" t="s">
        <v>121</v>
      </c>
      <c r="G3276" s="27" t="s">
        <v>96</v>
      </c>
      <c r="H3276" s="27" t="s">
        <v>24</v>
      </c>
      <c r="I3276" s="29">
        <v>0.49999999999999994</v>
      </c>
      <c r="J3276" s="30">
        <v>5000</v>
      </c>
      <c r="K3276" s="31">
        <f t="shared" si="24"/>
        <v>2499.9999999999995</v>
      </c>
      <c r="L3276" s="31">
        <f t="shared" si="25"/>
        <v>999.99999999999989</v>
      </c>
      <c r="M3276" s="32">
        <v>0.4</v>
      </c>
      <c r="O3276" s="37"/>
      <c r="P3276" s="35"/>
      <c r="Q3276" s="33"/>
      <c r="R3276" s="34"/>
    </row>
    <row r="3277" spans="1:18" ht="15.75" customHeight="1" x14ac:dyDescent="0.3">
      <c r="A3277" s="22"/>
      <c r="B3277" s="27" t="s">
        <v>21</v>
      </c>
      <c r="C3277" s="27">
        <v>1185732</v>
      </c>
      <c r="D3277" s="28">
        <v>44369</v>
      </c>
      <c r="E3277" s="27" t="s">
        <v>22</v>
      </c>
      <c r="F3277" s="27" t="s">
        <v>121</v>
      </c>
      <c r="G3277" s="27" t="s">
        <v>96</v>
      </c>
      <c r="H3277" s="27" t="s">
        <v>25</v>
      </c>
      <c r="I3277" s="29">
        <v>0.45</v>
      </c>
      <c r="J3277" s="30">
        <v>2500</v>
      </c>
      <c r="K3277" s="31">
        <f t="shared" si="24"/>
        <v>1125</v>
      </c>
      <c r="L3277" s="31">
        <f t="shared" si="25"/>
        <v>393.75</v>
      </c>
      <c r="M3277" s="32">
        <v>0.35</v>
      </c>
      <c r="O3277" s="37"/>
      <c r="P3277" s="35"/>
      <c r="Q3277" s="33"/>
      <c r="R3277" s="34"/>
    </row>
    <row r="3278" spans="1:18" ht="15.75" customHeight="1" x14ac:dyDescent="0.3">
      <c r="A3278" s="22"/>
      <c r="B3278" s="27" t="s">
        <v>21</v>
      </c>
      <c r="C3278" s="27">
        <v>1185732</v>
      </c>
      <c r="D3278" s="28">
        <v>44369</v>
      </c>
      <c r="E3278" s="27" t="s">
        <v>22</v>
      </c>
      <c r="F3278" s="27" t="s">
        <v>121</v>
      </c>
      <c r="G3278" s="27" t="s">
        <v>96</v>
      </c>
      <c r="H3278" s="27" t="s">
        <v>26</v>
      </c>
      <c r="I3278" s="29">
        <v>0.4</v>
      </c>
      <c r="J3278" s="30">
        <v>1750</v>
      </c>
      <c r="K3278" s="31">
        <f t="shared" si="24"/>
        <v>700</v>
      </c>
      <c r="L3278" s="31">
        <f t="shared" si="25"/>
        <v>244.99999999999997</v>
      </c>
      <c r="M3278" s="32">
        <v>0.35</v>
      </c>
      <c r="O3278" s="37"/>
      <c r="P3278" s="35"/>
      <c r="Q3278" s="33"/>
      <c r="R3278" s="34"/>
    </row>
    <row r="3279" spans="1:18" ht="15.75" customHeight="1" x14ac:dyDescent="0.3">
      <c r="A3279" s="22"/>
      <c r="B3279" s="27" t="s">
        <v>21</v>
      </c>
      <c r="C3279" s="27">
        <v>1185732</v>
      </c>
      <c r="D3279" s="28">
        <v>44369</v>
      </c>
      <c r="E3279" s="27" t="s">
        <v>22</v>
      </c>
      <c r="F3279" s="27" t="s">
        <v>121</v>
      </c>
      <c r="G3279" s="27" t="s">
        <v>96</v>
      </c>
      <c r="H3279" s="27" t="s">
        <v>27</v>
      </c>
      <c r="I3279" s="29">
        <v>0.4</v>
      </c>
      <c r="J3279" s="30">
        <v>1500</v>
      </c>
      <c r="K3279" s="31">
        <f t="shared" si="24"/>
        <v>600</v>
      </c>
      <c r="L3279" s="31">
        <f t="shared" si="25"/>
        <v>210</v>
      </c>
      <c r="M3279" s="32">
        <v>0.35</v>
      </c>
      <c r="O3279" s="37"/>
      <c r="P3279" s="35"/>
      <c r="Q3279" s="33"/>
      <c r="R3279" s="34"/>
    </row>
    <row r="3280" spans="1:18" ht="15.75" customHeight="1" x14ac:dyDescent="0.3">
      <c r="A3280" s="22"/>
      <c r="B3280" s="27" t="s">
        <v>21</v>
      </c>
      <c r="C3280" s="27">
        <v>1185732</v>
      </c>
      <c r="D3280" s="28">
        <v>44369</v>
      </c>
      <c r="E3280" s="27" t="s">
        <v>22</v>
      </c>
      <c r="F3280" s="27" t="s">
        <v>121</v>
      </c>
      <c r="G3280" s="27" t="s">
        <v>96</v>
      </c>
      <c r="H3280" s="27" t="s">
        <v>28</v>
      </c>
      <c r="I3280" s="29">
        <v>0.49999999999999994</v>
      </c>
      <c r="J3280" s="30">
        <v>1500</v>
      </c>
      <c r="K3280" s="31">
        <f t="shared" si="24"/>
        <v>749.99999999999989</v>
      </c>
      <c r="L3280" s="31">
        <f t="shared" si="25"/>
        <v>224.99999999999997</v>
      </c>
      <c r="M3280" s="32">
        <v>0.3</v>
      </c>
      <c r="O3280" s="37"/>
      <c r="P3280" s="35"/>
      <c r="Q3280" s="33"/>
      <c r="R3280" s="34"/>
    </row>
    <row r="3281" spans="1:18" ht="15.75" customHeight="1" x14ac:dyDescent="0.3">
      <c r="A3281" s="22"/>
      <c r="B3281" s="27" t="s">
        <v>21</v>
      </c>
      <c r="C3281" s="27">
        <v>1185732</v>
      </c>
      <c r="D3281" s="28">
        <v>44369</v>
      </c>
      <c r="E3281" s="27" t="s">
        <v>22</v>
      </c>
      <c r="F3281" s="27" t="s">
        <v>121</v>
      </c>
      <c r="G3281" s="27" t="s">
        <v>96</v>
      </c>
      <c r="H3281" s="27" t="s">
        <v>29</v>
      </c>
      <c r="I3281" s="29">
        <v>0.54999999999999993</v>
      </c>
      <c r="J3281" s="30">
        <v>3000</v>
      </c>
      <c r="K3281" s="31">
        <f t="shared" si="24"/>
        <v>1649.9999999999998</v>
      </c>
      <c r="L3281" s="31">
        <f t="shared" si="25"/>
        <v>494.99999999999989</v>
      </c>
      <c r="M3281" s="32">
        <v>0.3</v>
      </c>
      <c r="O3281" s="37"/>
      <c r="P3281" s="35"/>
      <c r="Q3281" s="33"/>
      <c r="R3281" s="34"/>
    </row>
    <row r="3282" spans="1:18" ht="15.75" customHeight="1" x14ac:dyDescent="0.3">
      <c r="A3282" s="22"/>
      <c r="B3282" s="27" t="s">
        <v>21</v>
      </c>
      <c r="C3282" s="27">
        <v>1185732</v>
      </c>
      <c r="D3282" s="28">
        <v>44397</v>
      </c>
      <c r="E3282" s="27" t="s">
        <v>22</v>
      </c>
      <c r="F3282" s="27" t="s">
        <v>121</v>
      </c>
      <c r="G3282" s="27" t="s">
        <v>96</v>
      </c>
      <c r="H3282" s="27" t="s">
        <v>24</v>
      </c>
      <c r="I3282" s="29">
        <v>0.49999999999999994</v>
      </c>
      <c r="J3282" s="30">
        <v>5250</v>
      </c>
      <c r="K3282" s="31">
        <f t="shared" si="24"/>
        <v>2624.9999999999995</v>
      </c>
      <c r="L3282" s="31">
        <f t="shared" si="25"/>
        <v>1049.9999999999998</v>
      </c>
      <c r="M3282" s="32">
        <v>0.4</v>
      </c>
      <c r="O3282" s="37"/>
      <c r="P3282" s="35"/>
      <c r="Q3282" s="33"/>
      <c r="R3282" s="34"/>
    </row>
    <row r="3283" spans="1:18" ht="15.75" customHeight="1" x14ac:dyDescent="0.3">
      <c r="A3283" s="22"/>
      <c r="B3283" s="27" t="s">
        <v>21</v>
      </c>
      <c r="C3283" s="27">
        <v>1185732</v>
      </c>
      <c r="D3283" s="28">
        <v>44397</v>
      </c>
      <c r="E3283" s="27" t="s">
        <v>22</v>
      </c>
      <c r="F3283" s="27" t="s">
        <v>121</v>
      </c>
      <c r="G3283" s="27" t="s">
        <v>96</v>
      </c>
      <c r="H3283" s="27" t="s">
        <v>25</v>
      </c>
      <c r="I3283" s="29">
        <v>0.45</v>
      </c>
      <c r="J3283" s="30">
        <v>2750</v>
      </c>
      <c r="K3283" s="31">
        <f t="shared" si="24"/>
        <v>1237.5</v>
      </c>
      <c r="L3283" s="31">
        <f t="shared" si="25"/>
        <v>433.125</v>
      </c>
      <c r="M3283" s="32">
        <v>0.35</v>
      </c>
      <c r="O3283" s="37"/>
      <c r="P3283" s="35"/>
      <c r="Q3283" s="33"/>
      <c r="R3283" s="34"/>
    </row>
    <row r="3284" spans="1:18" ht="15.75" customHeight="1" x14ac:dyDescent="0.3">
      <c r="A3284" s="22"/>
      <c r="B3284" s="27" t="s">
        <v>21</v>
      </c>
      <c r="C3284" s="27">
        <v>1185732</v>
      </c>
      <c r="D3284" s="28">
        <v>44397</v>
      </c>
      <c r="E3284" s="27" t="s">
        <v>22</v>
      </c>
      <c r="F3284" s="27" t="s">
        <v>121</v>
      </c>
      <c r="G3284" s="27" t="s">
        <v>96</v>
      </c>
      <c r="H3284" s="27" t="s">
        <v>26</v>
      </c>
      <c r="I3284" s="29">
        <v>0.4</v>
      </c>
      <c r="J3284" s="30">
        <v>2000</v>
      </c>
      <c r="K3284" s="31">
        <f t="shared" si="24"/>
        <v>800</v>
      </c>
      <c r="L3284" s="31">
        <f t="shared" si="25"/>
        <v>280</v>
      </c>
      <c r="M3284" s="32">
        <v>0.35</v>
      </c>
      <c r="O3284" s="37"/>
      <c r="P3284" s="35"/>
      <c r="Q3284" s="33"/>
      <c r="R3284" s="34"/>
    </row>
    <row r="3285" spans="1:18" ht="15.75" customHeight="1" x14ac:dyDescent="0.3">
      <c r="A3285" s="22"/>
      <c r="B3285" s="27" t="s">
        <v>21</v>
      </c>
      <c r="C3285" s="27">
        <v>1185732</v>
      </c>
      <c r="D3285" s="28">
        <v>44397</v>
      </c>
      <c r="E3285" s="27" t="s">
        <v>22</v>
      </c>
      <c r="F3285" s="27" t="s">
        <v>121</v>
      </c>
      <c r="G3285" s="27" t="s">
        <v>96</v>
      </c>
      <c r="H3285" s="27" t="s">
        <v>27</v>
      </c>
      <c r="I3285" s="29">
        <v>0.4</v>
      </c>
      <c r="J3285" s="30">
        <v>1500</v>
      </c>
      <c r="K3285" s="31">
        <f t="shared" si="24"/>
        <v>600</v>
      </c>
      <c r="L3285" s="31">
        <f t="shared" si="25"/>
        <v>210</v>
      </c>
      <c r="M3285" s="32">
        <v>0.35</v>
      </c>
      <c r="O3285" s="37"/>
      <c r="P3285" s="35"/>
      <c r="Q3285" s="33"/>
      <c r="R3285" s="34"/>
    </row>
    <row r="3286" spans="1:18" ht="15.75" customHeight="1" x14ac:dyDescent="0.3">
      <c r="A3286" s="22"/>
      <c r="B3286" s="27" t="s">
        <v>21</v>
      </c>
      <c r="C3286" s="27">
        <v>1185732</v>
      </c>
      <c r="D3286" s="28">
        <v>44397</v>
      </c>
      <c r="E3286" s="27" t="s">
        <v>22</v>
      </c>
      <c r="F3286" s="27" t="s">
        <v>121</v>
      </c>
      <c r="G3286" s="27" t="s">
        <v>96</v>
      </c>
      <c r="H3286" s="27" t="s">
        <v>28</v>
      </c>
      <c r="I3286" s="29">
        <v>0.49999999999999994</v>
      </c>
      <c r="J3286" s="30">
        <v>1750</v>
      </c>
      <c r="K3286" s="31">
        <f t="shared" si="24"/>
        <v>874.99999999999989</v>
      </c>
      <c r="L3286" s="31">
        <f t="shared" si="25"/>
        <v>262.49999999999994</v>
      </c>
      <c r="M3286" s="32">
        <v>0.3</v>
      </c>
      <c r="O3286" s="37"/>
      <c r="P3286" s="35"/>
      <c r="Q3286" s="33"/>
      <c r="R3286" s="34"/>
    </row>
    <row r="3287" spans="1:18" ht="15.75" customHeight="1" x14ac:dyDescent="0.3">
      <c r="A3287" s="22"/>
      <c r="B3287" s="27" t="s">
        <v>21</v>
      </c>
      <c r="C3287" s="27">
        <v>1185732</v>
      </c>
      <c r="D3287" s="28">
        <v>44397</v>
      </c>
      <c r="E3287" s="27" t="s">
        <v>22</v>
      </c>
      <c r="F3287" s="27" t="s">
        <v>121</v>
      </c>
      <c r="G3287" s="27" t="s">
        <v>96</v>
      </c>
      <c r="H3287" s="27" t="s">
        <v>29</v>
      </c>
      <c r="I3287" s="29">
        <v>0.54999999999999993</v>
      </c>
      <c r="J3287" s="30">
        <v>3500</v>
      </c>
      <c r="K3287" s="31">
        <f t="shared" si="24"/>
        <v>1924.9999999999998</v>
      </c>
      <c r="L3287" s="31">
        <f t="shared" si="25"/>
        <v>577.49999999999989</v>
      </c>
      <c r="M3287" s="32">
        <v>0.3</v>
      </c>
      <c r="O3287" s="37"/>
      <c r="P3287" s="35"/>
      <c r="Q3287" s="33"/>
      <c r="R3287" s="34"/>
    </row>
    <row r="3288" spans="1:18" ht="15.75" customHeight="1" x14ac:dyDescent="0.3">
      <c r="A3288" s="22"/>
      <c r="B3288" s="27" t="s">
        <v>21</v>
      </c>
      <c r="C3288" s="27">
        <v>1185732</v>
      </c>
      <c r="D3288" s="28">
        <v>44429</v>
      </c>
      <c r="E3288" s="27" t="s">
        <v>22</v>
      </c>
      <c r="F3288" s="27" t="s">
        <v>121</v>
      </c>
      <c r="G3288" s="27" t="s">
        <v>96</v>
      </c>
      <c r="H3288" s="27" t="s">
        <v>24</v>
      </c>
      <c r="I3288" s="29">
        <v>0.49999999999999994</v>
      </c>
      <c r="J3288" s="30">
        <v>5000</v>
      </c>
      <c r="K3288" s="31">
        <f t="shared" si="24"/>
        <v>2499.9999999999995</v>
      </c>
      <c r="L3288" s="31">
        <f t="shared" si="25"/>
        <v>999.99999999999989</v>
      </c>
      <c r="M3288" s="32">
        <v>0.4</v>
      </c>
      <c r="O3288" s="37"/>
      <c r="P3288" s="35"/>
      <c r="Q3288" s="33"/>
      <c r="R3288" s="34"/>
    </row>
    <row r="3289" spans="1:18" ht="15.75" customHeight="1" x14ac:dyDescent="0.3">
      <c r="A3289" s="22"/>
      <c r="B3289" s="27" t="s">
        <v>21</v>
      </c>
      <c r="C3289" s="27">
        <v>1185732</v>
      </c>
      <c r="D3289" s="28">
        <v>44429</v>
      </c>
      <c r="E3289" s="27" t="s">
        <v>22</v>
      </c>
      <c r="F3289" s="27" t="s">
        <v>121</v>
      </c>
      <c r="G3289" s="27" t="s">
        <v>96</v>
      </c>
      <c r="H3289" s="27" t="s">
        <v>25</v>
      </c>
      <c r="I3289" s="29">
        <v>0.45</v>
      </c>
      <c r="J3289" s="30">
        <v>2750</v>
      </c>
      <c r="K3289" s="31">
        <f t="shared" si="24"/>
        <v>1237.5</v>
      </c>
      <c r="L3289" s="31">
        <f t="shared" si="25"/>
        <v>433.125</v>
      </c>
      <c r="M3289" s="32">
        <v>0.35</v>
      </c>
      <c r="O3289" s="37"/>
      <c r="P3289" s="35"/>
      <c r="Q3289" s="33"/>
      <c r="R3289" s="34"/>
    </row>
    <row r="3290" spans="1:18" ht="15.75" customHeight="1" x14ac:dyDescent="0.3">
      <c r="A3290" s="22"/>
      <c r="B3290" s="27" t="s">
        <v>21</v>
      </c>
      <c r="C3290" s="27">
        <v>1185732</v>
      </c>
      <c r="D3290" s="28">
        <v>44429</v>
      </c>
      <c r="E3290" s="27" t="s">
        <v>22</v>
      </c>
      <c r="F3290" s="27" t="s">
        <v>121</v>
      </c>
      <c r="G3290" s="27" t="s">
        <v>96</v>
      </c>
      <c r="H3290" s="27" t="s">
        <v>26</v>
      </c>
      <c r="I3290" s="29">
        <v>0.4</v>
      </c>
      <c r="J3290" s="30">
        <v>2000</v>
      </c>
      <c r="K3290" s="31">
        <f t="shared" si="24"/>
        <v>800</v>
      </c>
      <c r="L3290" s="31">
        <f t="shared" si="25"/>
        <v>280</v>
      </c>
      <c r="M3290" s="32">
        <v>0.35</v>
      </c>
      <c r="O3290" s="37"/>
      <c r="P3290" s="35"/>
      <c r="Q3290" s="33"/>
      <c r="R3290" s="34"/>
    </row>
    <row r="3291" spans="1:18" ht="15.75" customHeight="1" x14ac:dyDescent="0.3">
      <c r="A3291" s="22"/>
      <c r="B3291" s="27" t="s">
        <v>21</v>
      </c>
      <c r="C3291" s="27">
        <v>1185732</v>
      </c>
      <c r="D3291" s="28">
        <v>44429</v>
      </c>
      <c r="E3291" s="27" t="s">
        <v>22</v>
      </c>
      <c r="F3291" s="27" t="s">
        <v>121</v>
      </c>
      <c r="G3291" s="27" t="s">
        <v>96</v>
      </c>
      <c r="H3291" s="27" t="s">
        <v>27</v>
      </c>
      <c r="I3291" s="29">
        <v>0.4</v>
      </c>
      <c r="J3291" s="30">
        <v>1500</v>
      </c>
      <c r="K3291" s="31">
        <f t="shared" si="24"/>
        <v>600</v>
      </c>
      <c r="L3291" s="31">
        <f t="shared" si="25"/>
        <v>210</v>
      </c>
      <c r="M3291" s="32">
        <v>0.35</v>
      </c>
      <c r="O3291" s="37"/>
      <c r="P3291" s="35"/>
      <c r="Q3291" s="33"/>
      <c r="R3291" s="34"/>
    </row>
    <row r="3292" spans="1:18" ht="15.75" customHeight="1" x14ac:dyDescent="0.3">
      <c r="A3292" s="22"/>
      <c r="B3292" s="27" t="s">
        <v>21</v>
      </c>
      <c r="C3292" s="27">
        <v>1185732</v>
      </c>
      <c r="D3292" s="28">
        <v>44429</v>
      </c>
      <c r="E3292" s="27" t="s">
        <v>22</v>
      </c>
      <c r="F3292" s="27" t="s">
        <v>121</v>
      </c>
      <c r="G3292" s="27" t="s">
        <v>96</v>
      </c>
      <c r="H3292" s="27" t="s">
        <v>28</v>
      </c>
      <c r="I3292" s="29">
        <v>0.49999999999999994</v>
      </c>
      <c r="J3292" s="30">
        <v>1250</v>
      </c>
      <c r="K3292" s="31">
        <f t="shared" si="24"/>
        <v>624.99999999999989</v>
      </c>
      <c r="L3292" s="31">
        <f t="shared" si="25"/>
        <v>187.49999999999997</v>
      </c>
      <c r="M3292" s="32">
        <v>0.3</v>
      </c>
      <c r="O3292" s="37"/>
      <c r="P3292" s="35"/>
      <c r="Q3292" s="33"/>
      <c r="R3292" s="34"/>
    </row>
    <row r="3293" spans="1:18" ht="15.75" customHeight="1" x14ac:dyDescent="0.3">
      <c r="A3293" s="22"/>
      <c r="B3293" s="27" t="s">
        <v>21</v>
      </c>
      <c r="C3293" s="27">
        <v>1185732</v>
      </c>
      <c r="D3293" s="28">
        <v>44429</v>
      </c>
      <c r="E3293" s="27" t="s">
        <v>22</v>
      </c>
      <c r="F3293" s="27" t="s">
        <v>121</v>
      </c>
      <c r="G3293" s="27" t="s">
        <v>96</v>
      </c>
      <c r="H3293" s="27" t="s">
        <v>29</v>
      </c>
      <c r="I3293" s="29">
        <v>0.54999999999999993</v>
      </c>
      <c r="J3293" s="30">
        <v>3000</v>
      </c>
      <c r="K3293" s="31">
        <f t="shared" si="24"/>
        <v>1649.9999999999998</v>
      </c>
      <c r="L3293" s="31">
        <f t="shared" si="25"/>
        <v>494.99999999999989</v>
      </c>
      <c r="M3293" s="32">
        <v>0.3</v>
      </c>
      <c r="O3293" s="37"/>
      <c r="P3293" s="35"/>
      <c r="Q3293" s="33"/>
      <c r="R3293" s="34"/>
    </row>
    <row r="3294" spans="1:18" ht="15.75" customHeight="1" x14ac:dyDescent="0.3">
      <c r="A3294" s="22"/>
      <c r="B3294" s="27" t="s">
        <v>21</v>
      </c>
      <c r="C3294" s="27">
        <v>1185732</v>
      </c>
      <c r="D3294" s="28">
        <v>44459</v>
      </c>
      <c r="E3294" s="27" t="s">
        <v>22</v>
      </c>
      <c r="F3294" s="27" t="s">
        <v>121</v>
      </c>
      <c r="G3294" s="27" t="s">
        <v>96</v>
      </c>
      <c r="H3294" s="27" t="s">
        <v>24</v>
      </c>
      <c r="I3294" s="29">
        <v>0.49999999999999994</v>
      </c>
      <c r="J3294" s="30">
        <v>4250</v>
      </c>
      <c r="K3294" s="31">
        <f t="shared" si="24"/>
        <v>2124.9999999999995</v>
      </c>
      <c r="L3294" s="31">
        <f t="shared" si="25"/>
        <v>849.99999999999989</v>
      </c>
      <c r="M3294" s="32">
        <v>0.4</v>
      </c>
      <c r="O3294" s="37"/>
      <c r="P3294" s="35"/>
      <c r="Q3294" s="33"/>
      <c r="R3294" s="34"/>
    </row>
    <row r="3295" spans="1:18" ht="15.75" customHeight="1" x14ac:dyDescent="0.3">
      <c r="A3295" s="22"/>
      <c r="B3295" s="27" t="s">
        <v>21</v>
      </c>
      <c r="C3295" s="27">
        <v>1185732</v>
      </c>
      <c r="D3295" s="28">
        <v>44459</v>
      </c>
      <c r="E3295" s="27" t="s">
        <v>22</v>
      </c>
      <c r="F3295" s="27" t="s">
        <v>121</v>
      </c>
      <c r="G3295" s="27" t="s">
        <v>96</v>
      </c>
      <c r="H3295" s="27" t="s">
        <v>25</v>
      </c>
      <c r="I3295" s="29">
        <v>0.45</v>
      </c>
      <c r="J3295" s="30">
        <v>2250</v>
      </c>
      <c r="K3295" s="31">
        <f t="shared" si="24"/>
        <v>1012.5</v>
      </c>
      <c r="L3295" s="31">
        <f t="shared" si="25"/>
        <v>354.375</v>
      </c>
      <c r="M3295" s="32">
        <v>0.35</v>
      </c>
      <c r="O3295" s="37"/>
      <c r="P3295" s="35"/>
      <c r="Q3295" s="33"/>
      <c r="R3295" s="34"/>
    </row>
    <row r="3296" spans="1:18" ht="15.75" customHeight="1" x14ac:dyDescent="0.3">
      <c r="A3296" s="22"/>
      <c r="B3296" s="27" t="s">
        <v>21</v>
      </c>
      <c r="C3296" s="27">
        <v>1185732</v>
      </c>
      <c r="D3296" s="28">
        <v>44459</v>
      </c>
      <c r="E3296" s="27" t="s">
        <v>22</v>
      </c>
      <c r="F3296" s="27" t="s">
        <v>121</v>
      </c>
      <c r="G3296" s="27" t="s">
        <v>96</v>
      </c>
      <c r="H3296" s="27" t="s">
        <v>26</v>
      </c>
      <c r="I3296" s="29">
        <v>0.4</v>
      </c>
      <c r="J3296" s="30">
        <v>1250</v>
      </c>
      <c r="K3296" s="31">
        <f t="shared" si="24"/>
        <v>500</v>
      </c>
      <c r="L3296" s="31">
        <f t="shared" si="25"/>
        <v>175</v>
      </c>
      <c r="M3296" s="32">
        <v>0.35</v>
      </c>
      <c r="O3296" s="37"/>
      <c r="P3296" s="35"/>
      <c r="Q3296" s="33"/>
      <c r="R3296" s="34"/>
    </row>
    <row r="3297" spans="1:18" ht="15.75" customHeight="1" x14ac:dyDescent="0.3">
      <c r="A3297" s="22"/>
      <c r="B3297" s="27" t="s">
        <v>21</v>
      </c>
      <c r="C3297" s="27">
        <v>1185732</v>
      </c>
      <c r="D3297" s="28">
        <v>44459</v>
      </c>
      <c r="E3297" s="27" t="s">
        <v>22</v>
      </c>
      <c r="F3297" s="27" t="s">
        <v>121</v>
      </c>
      <c r="G3297" s="27" t="s">
        <v>96</v>
      </c>
      <c r="H3297" s="27" t="s">
        <v>27</v>
      </c>
      <c r="I3297" s="29">
        <v>0.4</v>
      </c>
      <c r="J3297" s="30">
        <v>1000</v>
      </c>
      <c r="K3297" s="31">
        <f t="shared" si="24"/>
        <v>400</v>
      </c>
      <c r="L3297" s="31">
        <f t="shared" si="25"/>
        <v>140</v>
      </c>
      <c r="M3297" s="32">
        <v>0.35</v>
      </c>
      <c r="O3297" s="37"/>
      <c r="P3297" s="35"/>
      <c r="Q3297" s="33"/>
      <c r="R3297" s="34"/>
    </row>
    <row r="3298" spans="1:18" ht="15.75" customHeight="1" x14ac:dyDescent="0.3">
      <c r="A3298" s="22"/>
      <c r="B3298" s="27" t="s">
        <v>21</v>
      </c>
      <c r="C3298" s="27">
        <v>1185732</v>
      </c>
      <c r="D3298" s="28">
        <v>44459</v>
      </c>
      <c r="E3298" s="27" t="s">
        <v>22</v>
      </c>
      <c r="F3298" s="27" t="s">
        <v>121</v>
      </c>
      <c r="G3298" s="27" t="s">
        <v>96</v>
      </c>
      <c r="H3298" s="27" t="s">
        <v>28</v>
      </c>
      <c r="I3298" s="29">
        <v>0.49999999999999994</v>
      </c>
      <c r="J3298" s="30">
        <v>1000</v>
      </c>
      <c r="K3298" s="31">
        <f t="shared" si="24"/>
        <v>499.99999999999994</v>
      </c>
      <c r="L3298" s="31">
        <f t="shared" si="25"/>
        <v>149.99999999999997</v>
      </c>
      <c r="M3298" s="32">
        <v>0.3</v>
      </c>
      <c r="O3298" s="37"/>
      <c r="P3298" s="35"/>
      <c r="Q3298" s="33"/>
      <c r="R3298" s="34"/>
    </row>
    <row r="3299" spans="1:18" ht="15.75" customHeight="1" x14ac:dyDescent="0.3">
      <c r="A3299" s="22"/>
      <c r="B3299" s="27" t="s">
        <v>21</v>
      </c>
      <c r="C3299" s="27">
        <v>1185732</v>
      </c>
      <c r="D3299" s="28">
        <v>44459</v>
      </c>
      <c r="E3299" s="27" t="s">
        <v>22</v>
      </c>
      <c r="F3299" s="27" t="s">
        <v>121</v>
      </c>
      <c r="G3299" s="27" t="s">
        <v>96</v>
      </c>
      <c r="H3299" s="27" t="s">
        <v>29</v>
      </c>
      <c r="I3299" s="29">
        <v>0.54999999999999993</v>
      </c>
      <c r="J3299" s="30">
        <v>2000</v>
      </c>
      <c r="K3299" s="31">
        <f t="shared" si="24"/>
        <v>1099.9999999999998</v>
      </c>
      <c r="L3299" s="31">
        <f t="shared" si="25"/>
        <v>329.99999999999994</v>
      </c>
      <c r="M3299" s="32">
        <v>0.3</v>
      </c>
      <c r="O3299" s="37"/>
      <c r="P3299" s="35"/>
      <c r="Q3299" s="33"/>
      <c r="R3299" s="34"/>
    </row>
    <row r="3300" spans="1:18" ht="15.75" customHeight="1" x14ac:dyDescent="0.3">
      <c r="A3300" s="22"/>
      <c r="B3300" s="27" t="s">
        <v>21</v>
      </c>
      <c r="C3300" s="27">
        <v>1185732</v>
      </c>
      <c r="D3300" s="28">
        <v>44491</v>
      </c>
      <c r="E3300" s="27" t="s">
        <v>22</v>
      </c>
      <c r="F3300" s="27" t="s">
        <v>121</v>
      </c>
      <c r="G3300" s="27" t="s">
        <v>96</v>
      </c>
      <c r="H3300" s="27" t="s">
        <v>24</v>
      </c>
      <c r="I3300" s="29">
        <v>0.54999999999999993</v>
      </c>
      <c r="J3300" s="30">
        <v>3750</v>
      </c>
      <c r="K3300" s="31">
        <f t="shared" si="24"/>
        <v>2062.4999999999995</v>
      </c>
      <c r="L3300" s="31">
        <f t="shared" si="25"/>
        <v>824.99999999999989</v>
      </c>
      <c r="M3300" s="32">
        <v>0.4</v>
      </c>
      <c r="O3300" s="37"/>
      <c r="P3300" s="35"/>
      <c r="Q3300" s="33"/>
      <c r="R3300" s="34"/>
    </row>
    <row r="3301" spans="1:18" ht="15.75" customHeight="1" x14ac:dyDescent="0.3">
      <c r="A3301" s="22"/>
      <c r="B3301" s="27" t="s">
        <v>21</v>
      </c>
      <c r="C3301" s="27">
        <v>1185732</v>
      </c>
      <c r="D3301" s="28">
        <v>44491</v>
      </c>
      <c r="E3301" s="27" t="s">
        <v>22</v>
      </c>
      <c r="F3301" s="27" t="s">
        <v>121</v>
      </c>
      <c r="G3301" s="27" t="s">
        <v>96</v>
      </c>
      <c r="H3301" s="27" t="s">
        <v>25</v>
      </c>
      <c r="I3301" s="29">
        <v>0.5</v>
      </c>
      <c r="J3301" s="30">
        <v>2000</v>
      </c>
      <c r="K3301" s="31">
        <f t="shared" si="24"/>
        <v>1000</v>
      </c>
      <c r="L3301" s="31">
        <f t="shared" si="25"/>
        <v>350</v>
      </c>
      <c r="M3301" s="32">
        <v>0.35</v>
      </c>
      <c r="O3301" s="37"/>
      <c r="P3301" s="35"/>
      <c r="Q3301" s="33"/>
      <c r="R3301" s="34"/>
    </row>
    <row r="3302" spans="1:18" ht="15.75" customHeight="1" x14ac:dyDescent="0.3">
      <c r="A3302" s="22"/>
      <c r="B3302" s="27" t="s">
        <v>21</v>
      </c>
      <c r="C3302" s="27">
        <v>1185732</v>
      </c>
      <c r="D3302" s="28">
        <v>44491</v>
      </c>
      <c r="E3302" s="27" t="s">
        <v>22</v>
      </c>
      <c r="F3302" s="27" t="s">
        <v>121</v>
      </c>
      <c r="G3302" s="27" t="s">
        <v>96</v>
      </c>
      <c r="H3302" s="27" t="s">
        <v>26</v>
      </c>
      <c r="I3302" s="29">
        <v>0.5</v>
      </c>
      <c r="J3302" s="30">
        <v>1000</v>
      </c>
      <c r="K3302" s="31">
        <f t="shared" si="24"/>
        <v>500</v>
      </c>
      <c r="L3302" s="31">
        <f t="shared" si="25"/>
        <v>175</v>
      </c>
      <c r="M3302" s="32">
        <v>0.35</v>
      </c>
      <c r="O3302" s="37"/>
      <c r="P3302" s="35"/>
      <c r="Q3302" s="33"/>
      <c r="R3302" s="34"/>
    </row>
    <row r="3303" spans="1:18" ht="15.75" customHeight="1" x14ac:dyDescent="0.3">
      <c r="A3303" s="22"/>
      <c r="B3303" s="27" t="s">
        <v>21</v>
      </c>
      <c r="C3303" s="27">
        <v>1185732</v>
      </c>
      <c r="D3303" s="28">
        <v>44491</v>
      </c>
      <c r="E3303" s="27" t="s">
        <v>22</v>
      </c>
      <c r="F3303" s="27" t="s">
        <v>121</v>
      </c>
      <c r="G3303" s="27" t="s">
        <v>96</v>
      </c>
      <c r="H3303" s="27" t="s">
        <v>27</v>
      </c>
      <c r="I3303" s="29">
        <v>0.5</v>
      </c>
      <c r="J3303" s="30">
        <v>750</v>
      </c>
      <c r="K3303" s="31">
        <f t="shared" si="24"/>
        <v>375</v>
      </c>
      <c r="L3303" s="31">
        <f t="shared" si="25"/>
        <v>131.25</v>
      </c>
      <c r="M3303" s="32">
        <v>0.35</v>
      </c>
      <c r="O3303" s="37"/>
      <c r="P3303" s="35"/>
      <c r="Q3303" s="33"/>
      <c r="R3303" s="34"/>
    </row>
    <row r="3304" spans="1:18" ht="15.75" customHeight="1" x14ac:dyDescent="0.3">
      <c r="A3304" s="22"/>
      <c r="B3304" s="27" t="s">
        <v>21</v>
      </c>
      <c r="C3304" s="27">
        <v>1185732</v>
      </c>
      <c r="D3304" s="28">
        <v>44491</v>
      </c>
      <c r="E3304" s="27" t="s">
        <v>22</v>
      </c>
      <c r="F3304" s="27" t="s">
        <v>121</v>
      </c>
      <c r="G3304" s="27" t="s">
        <v>96</v>
      </c>
      <c r="H3304" s="27" t="s">
        <v>28</v>
      </c>
      <c r="I3304" s="29">
        <v>0.6</v>
      </c>
      <c r="J3304" s="30">
        <v>750</v>
      </c>
      <c r="K3304" s="31">
        <f t="shared" si="24"/>
        <v>450</v>
      </c>
      <c r="L3304" s="31">
        <f t="shared" si="25"/>
        <v>135</v>
      </c>
      <c r="M3304" s="32">
        <v>0.3</v>
      </c>
      <c r="O3304" s="37"/>
      <c r="P3304" s="35"/>
      <c r="Q3304" s="33"/>
      <c r="R3304" s="34"/>
    </row>
    <row r="3305" spans="1:18" ht="15.75" customHeight="1" x14ac:dyDescent="0.3">
      <c r="A3305" s="22"/>
      <c r="B3305" s="27" t="s">
        <v>21</v>
      </c>
      <c r="C3305" s="27">
        <v>1185732</v>
      </c>
      <c r="D3305" s="28">
        <v>44491</v>
      </c>
      <c r="E3305" s="27" t="s">
        <v>22</v>
      </c>
      <c r="F3305" s="27" t="s">
        <v>121</v>
      </c>
      <c r="G3305" s="27" t="s">
        <v>96</v>
      </c>
      <c r="H3305" s="27" t="s">
        <v>29</v>
      </c>
      <c r="I3305" s="29">
        <v>0.64999999999999991</v>
      </c>
      <c r="J3305" s="30">
        <v>2000</v>
      </c>
      <c r="K3305" s="31">
        <f t="shared" si="24"/>
        <v>1299.9999999999998</v>
      </c>
      <c r="L3305" s="31">
        <f t="shared" si="25"/>
        <v>389.99999999999994</v>
      </c>
      <c r="M3305" s="32">
        <v>0.3</v>
      </c>
      <c r="O3305" s="37"/>
      <c r="P3305" s="35"/>
      <c r="Q3305" s="33"/>
      <c r="R3305" s="34"/>
    </row>
    <row r="3306" spans="1:18" ht="15.75" customHeight="1" x14ac:dyDescent="0.3">
      <c r="A3306" s="22"/>
      <c r="B3306" s="27" t="s">
        <v>21</v>
      </c>
      <c r="C3306" s="27">
        <v>1185732</v>
      </c>
      <c r="D3306" s="28">
        <v>44521</v>
      </c>
      <c r="E3306" s="27" t="s">
        <v>22</v>
      </c>
      <c r="F3306" s="27" t="s">
        <v>121</v>
      </c>
      <c r="G3306" s="27" t="s">
        <v>96</v>
      </c>
      <c r="H3306" s="27" t="s">
        <v>24</v>
      </c>
      <c r="I3306" s="29">
        <v>0.6</v>
      </c>
      <c r="J3306" s="30">
        <v>3500</v>
      </c>
      <c r="K3306" s="31">
        <f t="shared" si="24"/>
        <v>2100</v>
      </c>
      <c r="L3306" s="31">
        <f t="shared" si="25"/>
        <v>840</v>
      </c>
      <c r="M3306" s="32">
        <v>0.4</v>
      </c>
      <c r="O3306" s="37"/>
      <c r="P3306" s="35"/>
      <c r="Q3306" s="33"/>
      <c r="R3306" s="34"/>
    </row>
    <row r="3307" spans="1:18" ht="15.75" customHeight="1" x14ac:dyDescent="0.3">
      <c r="A3307" s="22"/>
      <c r="B3307" s="27" t="s">
        <v>21</v>
      </c>
      <c r="C3307" s="27">
        <v>1185732</v>
      </c>
      <c r="D3307" s="28">
        <v>44521</v>
      </c>
      <c r="E3307" s="27" t="s">
        <v>22</v>
      </c>
      <c r="F3307" s="27" t="s">
        <v>121</v>
      </c>
      <c r="G3307" s="27" t="s">
        <v>96</v>
      </c>
      <c r="H3307" s="27" t="s">
        <v>25</v>
      </c>
      <c r="I3307" s="29">
        <v>0.5</v>
      </c>
      <c r="J3307" s="30">
        <v>1750</v>
      </c>
      <c r="K3307" s="31">
        <f t="shared" si="24"/>
        <v>875</v>
      </c>
      <c r="L3307" s="31">
        <f t="shared" si="25"/>
        <v>306.25</v>
      </c>
      <c r="M3307" s="32">
        <v>0.35</v>
      </c>
      <c r="O3307" s="37"/>
      <c r="P3307" s="35"/>
      <c r="Q3307" s="33"/>
      <c r="R3307" s="34"/>
    </row>
    <row r="3308" spans="1:18" ht="15.75" customHeight="1" x14ac:dyDescent="0.3">
      <c r="A3308" s="22"/>
      <c r="B3308" s="27" t="s">
        <v>21</v>
      </c>
      <c r="C3308" s="27">
        <v>1185732</v>
      </c>
      <c r="D3308" s="28">
        <v>44521</v>
      </c>
      <c r="E3308" s="27" t="s">
        <v>22</v>
      </c>
      <c r="F3308" s="27" t="s">
        <v>121</v>
      </c>
      <c r="G3308" s="27" t="s">
        <v>96</v>
      </c>
      <c r="H3308" s="27" t="s">
        <v>26</v>
      </c>
      <c r="I3308" s="29">
        <v>0.5</v>
      </c>
      <c r="J3308" s="30">
        <v>1700</v>
      </c>
      <c r="K3308" s="31">
        <f t="shared" si="24"/>
        <v>850</v>
      </c>
      <c r="L3308" s="31">
        <f t="shared" si="25"/>
        <v>297.5</v>
      </c>
      <c r="M3308" s="32">
        <v>0.35</v>
      </c>
      <c r="O3308" s="37"/>
      <c r="P3308" s="35"/>
      <c r="Q3308" s="33"/>
      <c r="R3308" s="34"/>
    </row>
    <row r="3309" spans="1:18" ht="15.75" customHeight="1" x14ac:dyDescent="0.3">
      <c r="A3309" s="22"/>
      <c r="B3309" s="27" t="s">
        <v>21</v>
      </c>
      <c r="C3309" s="27">
        <v>1185732</v>
      </c>
      <c r="D3309" s="28">
        <v>44521</v>
      </c>
      <c r="E3309" s="27" t="s">
        <v>22</v>
      </c>
      <c r="F3309" s="27" t="s">
        <v>121</v>
      </c>
      <c r="G3309" s="27" t="s">
        <v>96</v>
      </c>
      <c r="H3309" s="27" t="s">
        <v>27</v>
      </c>
      <c r="I3309" s="29">
        <v>0.5</v>
      </c>
      <c r="J3309" s="30">
        <v>1500</v>
      </c>
      <c r="K3309" s="31">
        <f t="shared" si="24"/>
        <v>750</v>
      </c>
      <c r="L3309" s="31">
        <f t="shared" si="25"/>
        <v>262.5</v>
      </c>
      <c r="M3309" s="32">
        <v>0.35</v>
      </c>
      <c r="O3309" s="37"/>
      <c r="P3309" s="35"/>
      <c r="Q3309" s="33"/>
      <c r="R3309" s="34"/>
    </row>
    <row r="3310" spans="1:18" ht="15.75" customHeight="1" x14ac:dyDescent="0.3">
      <c r="A3310" s="22"/>
      <c r="B3310" s="27" t="s">
        <v>21</v>
      </c>
      <c r="C3310" s="27">
        <v>1185732</v>
      </c>
      <c r="D3310" s="28">
        <v>44521</v>
      </c>
      <c r="E3310" s="27" t="s">
        <v>22</v>
      </c>
      <c r="F3310" s="27" t="s">
        <v>121</v>
      </c>
      <c r="G3310" s="27" t="s">
        <v>96</v>
      </c>
      <c r="H3310" s="27" t="s">
        <v>28</v>
      </c>
      <c r="I3310" s="29">
        <v>0.6</v>
      </c>
      <c r="J3310" s="30">
        <v>1250</v>
      </c>
      <c r="K3310" s="31">
        <f t="shared" si="24"/>
        <v>750</v>
      </c>
      <c r="L3310" s="31">
        <f t="shared" si="25"/>
        <v>225</v>
      </c>
      <c r="M3310" s="32">
        <v>0.3</v>
      </c>
      <c r="O3310" s="37"/>
      <c r="P3310" s="35"/>
      <c r="Q3310" s="33"/>
      <c r="R3310" s="34"/>
    </row>
    <row r="3311" spans="1:18" ht="15.75" customHeight="1" x14ac:dyDescent="0.3">
      <c r="A3311" s="22"/>
      <c r="B3311" s="27" t="s">
        <v>21</v>
      </c>
      <c r="C3311" s="27">
        <v>1185732</v>
      </c>
      <c r="D3311" s="28">
        <v>44521</v>
      </c>
      <c r="E3311" s="27" t="s">
        <v>22</v>
      </c>
      <c r="F3311" s="27" t="s">
        <v>121</v>
      </c>
      <c r="G3311" s="27" t="s">
        <v>96</v>
      </c>
      <c r="H3311" s="27" t="s">
        <v>29</v>
      </c>
      <c r="I3311" s="29">
        <v>0.64999999999999991</v>
      </c>
      <c r="J3311" s="30">
        <v>2250</v>
      </c>
      <c r="K3311" s="31">
        <f t="shared" si="24"/>
        <v>1462.4999999999998</v>
      </c>
      <c r="L3311" s="31">
        <f t="shared" si="25"/>
        <v>438.74999999999994</v>
      </c>
      <c r="M3311" s="32">
        <v>0.3</v>
      </c>
      <c r="O3311" s="37"/>
      <c r="P3311" s="35"/>
      <c r="Q3311" s="33"/>
      <c r="R3311" s="34"/>
    </row>
    <row r="3312" spans="1:18" ht="15.75" customHeight="1" x14ac:dyDescent="0.3">
      <c r="A3312" s="22"/>
      <c r="B3312" s="27" t="s">
        <v>21</v>
      </c>
      <c r="C3312" s="27">
        <v>1185732</v>
      </c>
      <c r="D3312" s="28">
        <v>44550</v>
      </c>
      <c r="E3312" s="27" t="s">
        <v>22</v>
      </c>
      <c r="F3312" s="27" t="s">
        <v>121</v>
      </c>
      <c r="G3312" s="27" t="s">
        <v>96</v>
      </c>
      <c r="H3312" s="27" t="s">
        <v>24</v>
      </c>
      <c r="I3312" s="29">
        <v>0.6</v>
      </c>
      <c r="J3312" s="30">
        <v>4500</v>
      </c>
      <c r="K3312" s="31">
        <f t="shared" si="24"/>
        <v>2700</v>
      </c>
      <c r="L3312" s="31">
        <f t="shared" si="25"/>
        <v>1080</v>
      </c>
      <c r="M3312" s="32">
        <v>0.4</v>
      </c>
      <c r="O3312" s="37"/>
      <c r="P3312" s="35"/>
      <c r="Q3312" s="33"/>
      <c r="R3312" s="34"/>
    </row>
    <row r="3313" spans="1:18" ht="15.75" customHeight="1" x14ac:dyDescent="0.3">
      <c r="A3313" s="22"/>
      <c r="B3313" s="27" t="s">
        <v>21</v>
      </c>
      <c r="C3313" s="27">
        <v>1185732</v>
      </c>
      <c r="D3313" s="28">
        <v>44550</v>
      </c>
      <c r="E3313" s="27" t="s">
        <v>22</v>
      </c>
      <c r="F3313" s="27" t="s">
        <v>121</v>
      </c>
      <c r="G3313" s="27" t="s">
        <v>96</v>
      </c>
      <c r="H3313" s="27" t="s">
        <v>25</v>
      </c>
      <c r="I3313" s="29">
        <v>0.5</v>
      </c>
      <c r="J3313" s="30">
        <v>2500</v>
      </c>
      <c r="K3313" s="31">
        <f t="shared" si="24"/>
        <v>1250</v>
      </c>
      <c r="L3313" s="31">
        <f t="shared" si="25"/>
        <v>437.5</v>
      </c>
      <c r="M3313" s="32">
        <v>0.35</v>
      </c>
      <c r="O3313" s="37"/>
      <c r="P3313" s="35"/>
      <c r="Q3313" s="33"/>
      <c r="R3313" s="34"/>
    </row>
    <row r="3314" spans="1:18" ht="15.75" customHeight="1" x14ac:dyDescent="0.3">
      <c r="A3314" s="22"/>
      <c r="B3314" s="27" t="s">
        <v>21</v>
      </c>
      <c r="C3314" s="27">
        <v>1185732</v>
      </c>
      <c r="D3314" s="28">
        <v>44550</v>
      </c>
      <c r="E3314" s="27" t="s">
        <v>22</v>
      </c>
      <c r="F3314" s="27" t="s">
        <v>121</v>
      </c>
      <c r="G3314" s="27" t="s">
        <v>96</v>
      </c>
      <c r="H3314" s="27" t="s">
        <v>26</v>
      </c>
      <c r="I3314" s="29">
        <v>0.5</v>
      </c>
      <c r="J3314" s="30">
        <v>2250</v>
      </c>
      <c r="K3314" s="31">
        <f t="shared" si="24"/>
        <v>1125</v>
      </c>
      <c r="L3314" s="31">
        <f t="shared" si="25"/>
        <v>393.75</v>
      </c>
      <c r="M3314" s="32">
        <v>0.35</v>
      </c>
      <c r="O3314" s="37"/>
      <c r="P3314" s="35"/>
      <c r="Q3314" s="33"/>
      <c r="R3314" s="34"/>
    </row>
    <row r="3315" spans="1:18" ht="15.75" customHeight="1" x14ac:dyDescent="0.3">
      <c r="A3315" s="22"/>
      <c r="B3315" s="27" t="s">
        <v>21</v>
      </c>
      <c r="C3315" s="27">
        <v>1185732</v>
      </c>
      <c r="D3315" s="28">
        <v>44550</v>
      </c>
      <c r="E3315" s="27" t="s">
        <v>22</v>
      </c>
      <c r="F3315" s="27" t="s">
        <v>121</v>
      </c>
      <c r="G3315" s="27" t="s">
        <v>96</v>
      </c>
      <c r="H3315" s="27" t="s">
        <v>27</v>
      </c>
      <c r="I3315" s="29">
        <v>0.5</v>
      </c>
      <c r="J3315" s="30">
        <v>1750</v>
      </c>
      <c r="K3315" s="31">
        <f t="shared" si="24"/>
        <v>875</v>
      </c>
      <c r="L3315" s="31">
        <f t="shared" si="25"/>
        <v>306.25</v>
      </c>
      <c r="M3315" s="32">
        <v>0.35</v>
      </c>
      <c r="O3315" s="37"/>
      <c r="P3315" s="35"/>
      <c r="Q3315" s="33"/>
      <c r="R3315" s="34"/>
    </row>
    <row r="3316" spans="1:18" ht="15.75" customHeight="1" x14ac:dyDescent="0.3">
      <c r="A3316" s="22"/>
      <c r="B3316" s="27" t="s">
        <v>21</v>
      </c>
      <c r="C3316" s="27">
        <v>1185732</v>
      </c>
      <c r="D3316" s="28">
        <v>44550</v>
      </c>
      <c r="E3316" s="27" t="s">
        <v>22</v>
      </c>
      <c r="F3316" s="27" t="s">
        <v>121</v>
      </c>
      <c r="G3316" s="27" t="s">
        <v>96</v>
      </c>
      <c r="H3316" s="27" t="s">
        <v>28</v>
      </c>
      <c r="I3316" s="29">
        <v>0.6</v>
      </c>
      <c r="J3316" s="30">
        <v>1750</v>
      </c>
      <c r="K3316" s="31">
        <f t="shared" si="24"/>
        <v>1050</v>
      </c>
      <c r="L3316" s="31">
        <f t="shared" si="25"/>
        <v>315</v>
      </c>
      <c r="M3316" s="32">
        <v>0.3</v>
      </c>
      <c r="O3316" s="37"/>
      <c r="P3316" s="35"/>
      <c r="Q3316" s="33"/>
      <c r="R3316" s="34"/>
    </row>
    <row r="3317" spans="1:18" ht="15.75" customHeight="1" x14ac:dyDescent="0.3">
      <c r="A3317" s="22"/>
      <c r="B3317" s="27" t="s">
        <v>21</v>
      </c>
      <c r="C3317" s="27">
        <v>1185732</v>
      </c>
      <c r="D3317" s="28">
        <v>44550</v>
      </c>
      <c r="E3317" s="27" t="s">
        <v>22</v>
      </c>
      <c r="F3317" s="27" t="s">
        <v>121</v>
      </c>
      <c r="G3317" s="27" t="s">
        <v>96</v>
      </c>
      <c r="H3317" s="27" t="s">
        <v>29</v>
      </c>
      <c r="I3317" s="29">
        <v>0.64999999999999991</v>
      </c>
      <c r="J3317" s="30">
        <v>2750</v>
      </c>
      <c r="K3317" s="31">
        <f t="shared" si="24"/>
        <v>1787.4999999999998</v>
      </c>
      <c r="L3317" s="31">
        <f t="shared" si="25"/>
        <v>536.24999999999989</v>
      </c>
      <c r="M3317" s="32">
        <v>0.3</v>
      </c>
      <c r="O3317" s="37"/>
      <c r="P3317" s="35"/>
      <c r="Q3317" s="33"/>
      <c r="R3317" s="34"/>
    </row>
    <row r="3318" spans="1:18" ht="15.75" customHeight="1" x14ac:dyDescent="0.3">
      <c r="A3318" s="22" t="s">
        <v>46</v>
      </c>
      <c r="B3318" s="27" t="s">
        <v>21</v>
      </c>
      <c r="C3318" s="27">
        <v>1185732</v>
      </c>
      <c r="D3318" s="28">
        <v>44213</v>
      </c>
      <c r="E3318" s="27" t="s">
        <v>22</v>
      </c>
      <c r="F3318" s="27" t="s">
        <v>122</v>
      </c>
      <c r="G3318" s="27" t="s">
        <v>123</v>
      </c>
      <c r="H3318" s="27" t="s">
        <v>24</v>
      </c>
      <c r="I3318" s="29">
        <v>0.4</v>
      </c>
      <c r="J3318" s="30">
        <v>5250</v>
      </c>
      <c r="K3318" s="31">
        <f t="shared" si="24"/>
        <v>2100</v>
      </c>
      <c r="L3318" s="31">
        <f t="shared" si="25"/>
        <v>735</v>
      </c>
      <c r="M3318" s="32">
        <v>0.35</v>
      </c>
      <c r="O3318" s="37"/>
      <c r="P3318" s="35"/>
      <c r="Q3318" s="33"/>
      <c r="R3318" s="34"/>
    </row>
    <row r="3319" spans="1:18" ht="15.75" customHeight="1" x14ac:dyDescent="0.3">
      <c r="A3319" s="22"/>
      <c r="B3319" s="27" t="s">
        <v>21</v>
      </c>
      <c r="C3319" s="27">
        <v>1185732</v>
      </c>
      <c r="D3319" s="28">
        <v>44213</v>
      </c>
      <c r="E3319" s="27" t="s">
        <v>22</v>
      </c>
      <c r="F3319" s="27" t="s">
        <v>122</v>
      </c>
      <c r="G3319" s="27" t="s">
        <v>123</v>
      </c>
      <c r="H3319" s="27" t="s">
        <v>25</v>
      </c>
      <c r="I3319" s="29">
        <v>0.4</v>
      </c>
      <c r="J3319" s="30">
        <v>3250</v>
      </c>
      <c r="K3319" s="31">
        <f t="shared" si="24"/>
        <v>1300</v>
      </c>
      <c r="L3319" s="31">
        <f t="shared" si="25"/>
        <v>454.99999999999994</v>
      </c>
      <c r="M3319" s="32">
        <v>0.35</v>
      </c>
      <c r="O3319" s="37"/>
      <c r="P3319" s="35"/>
      <c r="Q3319" s="33"/>
      <c r="R3319" s="34"/>
    </row>
    <row r="3320" spans="1:18" ht="15.75" customHeight="1" x14ac:dyDescent="0.3">
      <c r="A3320" s="22"/>
      <c r="B3320" s="27" t="s">
        <v>21</v>
      </c>
      <c r="C3320" s="27">
        <v>1185732</v>
      </c>
      <c r="D3320" s="28">
        <v>44213</v>
      </c>
      <c r="E3320" s="27" t="s">
        <v>22</v>
      </c>
      <c r="F3320" s="27" t="s">
        <v>122</v>
      </c>
      <c r="G3320" s="27" t="s">
        <v>123</v>
      </c>
      <c r="H3320" s="27" t="s">
        <v>26</v>
      </c>
      <c r="I3320" s="29">
        <v>0.30000000000000004</v>
      </c>
      <c r="J3320" s="30">
        <v>3250</v>
      </c>
      <c r="K3320" s="31">
        <f t="shared" si="24"/>
        <v>975.00000000000011</v>
      </c>
      <c r="L3320" s="31">
        <f t="shared" si="25"/>
        <v>390.00000000000006</v>
      </c>
      <c r="M3320" s="32">
        <v>0.4</v>
      </c>
      <c r="O3320" s="37"/>
      <c r="P3320" s="35"/>
      <c r="Q3320" s="33"/>
      <c r="R3320" s="34"/>
    </row>
    <row r="3321" spans="1:18" ht="15.75" customHeight="1" x14ac:dyDescent="0.3">
      <c r="A3321" s="22"/>
      <c r="B3321" s="27" t="s">
        <v>21</v>
      </c>
      <c r="C3321" s="27">
        <v>1185732</v>
      </c>
      <c r="D3321" s="28">
        <v>44213</v>
      </c>
      <c r="E3321" s="27" t="s">
        <v>22</v>
      </c>
      <c r="F3321" s="27" t="s">
        <v>122</v>
      </c>
      <c r="G3321" s="27" t="s">
        <v>123</v>
      </c>
      <c r="H3321" s="27" t="s">
        <v>27</v>
      </c>
      <c r="I3321" s="29">
        <v>0.35</v>
      </c>
      <c r="J3321" s="30">
        <v>1750</v>
      </c>
      <c r="K3321" s="31">
        <f t="shared" ref="K3321:K3575" si="26">I3321*J3321</f>
        <v>612.5</v>
      </c>
      <c r="L3321" s="31">
        <f t="shared" ref="L3321:L3575" si="27">K3321*M3321</f>
        <v>245</v>
      </c>
      <c r="M3321" s="32">
        <v>0.4</v>
      </c>
      <c r="O3321" s="37"/>
      <c r="P3321" s="35"/>
      <c r="Q3321" s="33"/>
      <c r="R3321" s="34"/>
    </row>
    <row r="3322" spans="1:18" ht="15.75" customHeight="1" x14ac:dyDescent="0.3">
      <c r="A3322" s="22"/>
      <c r="B3322" s="27" t="s">
        <v>21</v>
      </c>
      <c r="C3322" s="27">
        <v>1185732</v>
      </c>
      <c r="D3322" s="28">
        <v>44213</v>
      </c>
      <c r="E3322" s="27" t="s">
        <v>22</v>
      </c>
      <c r="F3322" s="27" t="s">
        <v>122</v>
      </c>
      <c r="G3322" s="27" t="s">
        <v>123</v>
      </c>
      <c r="H3322" s="27" t="s">
        <v>28</v>
      </c>
      <c r="I3322" s="29">
        <v>0.5</v>
      </c>
      <c r="J3322" s="30">
        <v>2250</v>
      </c>
      <c r="K3322" s="31">
        <f t="shared" si="26"/>
        <v>1125</v>
      </c>
      <c r="L3322" s="31">
        <f t="shared" si="27"/>
        <v>337.5</v>
      </c>
      <c r="M3322" s="32">
        <v>0.3</v>
      </c>
      <c r="O3322" s="37"/>
      <c r="P3322" s="35"/>
      <c r="Q3322" s="33"/>
      <c r="R3322" s="34"/>
    </row>
    <row r="3323" spans="1:18" ht="15.75" customHeight="1" x14ac:dyDescent="0.3">
      <c r="A3323" s="22"/>
      <c r="B3323" s="27" t="s">
        <v>21</v>
      </c>
      <c r="C3323" s="27">
        <v>1185732</v>
      </c>
      <c r="D3323" s="28">
        <v>44213</v>
      </c>
      <c r="E3323" s="27" t="s">
        <v>22</v>
      </c>
      <c r="F3323" s="27" t="s">
        <v>122</v>
      </c>
      <c r="G3323" s="27" t="s">
        <v>123</v>
      </c>
      <c r="H3323" s="27" t="s">
        <v>29</v>
      </c>
      <c r="I3323" s="29">
        <v>0.4</v>
      </c>
      <c r="J3323" s="30">
        <v>3250</v>
      </c>
      <c r="K3323" s="31">
        <f t="shared" si="26"/>
        <v>1300</v>
      </c>
      <c r="L3323" s="31">
        <f t="shared" si="27"/>
        <v>520</v>
      </c>
      <c r="M3323" s="32">
        <v>0.4</v>
      </c>
      <c r="O3323" s="37"/>
      <c r="P3323" s="35"/>
      <c r="Q3323" s="33"/>
      <c r="R3323" s="34"/>
    </row>
    <row r="3324" spans="1:18" ht="15.75" customHeight="1" x14ac:dyDescent="0.3">
      <c r="A3324" s="22"/>
      <c r="B3324" s="27" t="s">
        <v>21</v>
      </c>
      <c r="C3324" s="27">
        <v>1185732</v>
      </c>
      <c r="D3324" s="28">
        <v>44242</v>
      </c>
      <c r="E3324" s="27" t="s">
        <v>22</v>
      </c>
      <c r="F3324" s="27" t="s">
        <v>122</v>
      </c>
      <c r="G3324" s="27" t="s">
        <v>123</v>
      </c>
      <c r="H3324" s="27" t="s">
        <v>24</v>
      </c>
      <c r="I3324" s="29">
        <v>0.4</v>
      </c>
      <c r="J3324" s="30">
        <v>5750</v>
      </c>
      <c r="K3324" s="31">
        <f t="shared" si="26"/>
        <v>2300</v>
      </c>
      <c r="L3324" s="31">
        <f t="shared" si="27"/>
        <v>805</v>
      </c>
      <c r="M3324" s="32">
        <v>0.35</v>
      </c>
      <c r="O3324" s="37"/>
      <c r="P3324" s="35"/>
      <c r="Q3324" s="33"/>
      <c r="R3324" s="34"/>
    </row>
    <row r="3325" spans="1:18" ht="15.75" customHeight="1" x14ac:dyDescent="0.3">
      <c r="A3325" s="22"/>
      <c r="B3325" s="27" t="s">
        <v>21</v>
      </c>
      <c r="C3325" s="27">
        <v>1185732</v>
      </c>
      <c r="D3325" s="28">
        <v>44242</v>
      </c>
      <c r="E3325" s="27" t="s">
        <v>22</v>
      </c>
      <c r="F3325" s="27" t="s">
        <v>122</v>
      </c>
      <c r="G3325" s="27" t="s">
        <v>123</v>
      </c>
      <c r="H3325" s="27" t="s">
        <v>25</v>
      </c>
      <c r="I3325" s="29">
        <v>0.4</v>
      </c>
      <c r="J3325" s="30">
        <v>2250</v>
      </c>
      <c r="K3325" s="31">
        <f t="shared" si="26"/>
        <v>900</v>
      </c>
      <c r="L3325" s="31">
        <f t="shared" si="27"/>
        <v>315</v>
      </c>
      <c r="M3325" s="32">
        <v>0.35</v>
      </c>
      <c r="O3325" s="37"/>
      <c r="P3325" s="35"/>
      <c r="Q3325" s="33"/>
      <c r="R3325" s="34"/>
    </row>
    <row r="3326" spans="1:18" ht="15.75" customHeight="1" x14ac:dyDescent="0.3">
      <c r="A3326" s="22"/>
      <c r="B3326" s="27" t="s">
        <v>21</v>
      </c>
      <c r="C3326" s="27">
        <v>1185732</v>
      </c>
      <c r="D3326" s="28">
        <v>44242</v>
      </c>
      <c r="E3326" s="27" t="s">
        <v>22</v>
      </c>
      <c r="F3326" s="27" t="s">
        <v>122</v>
      </c>
      <c r="G3326" s="27" t="s">
        <v>123</v>
      </c>
      <c r="H3326" s="27" t="s">
        <v>26</v>
      </c>
      <c r="I3326" s="29">
        <v>0.30000000000000004</v>
      </c>
      <c r="J3326" s="30">
        <v>2750</v>
      </c>
      <c r="K3326" s="31">
        <f t="shared" si="26"/>
        <v>825.00000000000011</v>
      </c>
      <c r="L3326" s="31">
        <f t="shared" si="27"/>
        <v>330.00000000000006</v>
      </c>
      <c r="M3326" s="32">
        <v>0.4</v>
      </c>
      <c r="O3326" s="37"/>
      <c r="P3326" s="35"/>
      <c r="Q3326" s="33"/>
      <c r="R3326" s="34"/>
    </row>
    <row r="3327" spans="1:18" ht="15.75" customHeight="1" x14ac:dyDescent="0.3">
      <c r="A3327" s="22"/>
      <c r="B3327" s="27" t="s">
        <v>21</v>
      </c>
      <c r="C3327" s="27">
        <v>1185732</v>
      </c>
      <c r="D3327" s="28">
        <v>44242</v>
      </c>
      <c r="E3327" s="27" t="s">
        <v>22</v>
      </c>
      <c r="F3327" s="27" t="s">
        <v>122</v>
      </c>
      <c r="G3327" s="27" t="s">
        <v>123</v>
      </c>
      <c r="H3327" s="27" t="s">
        <v>27</v>
      </c>
      <c r="I3327" s="29">
        <v>0.35</v>
      </c>
      <c r="J3327" s="30">
        <v>1500</v>
      </c>
      <c r="K3327" s="31">
        <f t="shared" si="26"/>
        <v>525</v>
      </c>
      <c r="L3327" s="31">
        <f t="shared" si="27"/>
        <v>210</v>
      </c>
      <c r="M3327" s="32">
        <v>0.4</v>
      </c>
      <c r="O3327" s="37"/>
      <c r="P3327" s="35"/>
      <c r="Q3327" s="33"/>
      <c r="R3327" s="34"/>
    </row>
    <row r="3328" spans="1:18" ht="15.75" customHeight="1" x14ac:dyDescent="0.3">
      <c r="A3328" s="22"/>
      <c r="B3328" s="27" t="s">
        <v>21</v>
      </c>
      <c r="C3328" s="27">
        <v>1185732</v>
      </c>
      <c r="D3328" s="28">
        <v>44242</v>
      </c>
      <c r="E3328" s="27" t="s">
        <v>22</v>
      </c>
      <c r="F3328" s="27" t="s">
        <v>122</v>
      </c>
      <c r="G3328" s="27" t="s">
        <v>123</v>
      </c>
      <c r="H3328" s="27" t="s">
        <v>28</v>
      </c>
      <c r="I3328" s="29">
        <v>0.5</v>
      </c>
      <c r="J3328" s="30">
        <v>2250</v>
      </c>
      <c r="K3328" s="31">
        <f t="shared" si="26"/>
        <v>1125</v>
      </c>
      <c r="L3328" s="31">
        <f t="shared" si="27"/>
        <v>337.5</v>
      </c>
      <c r="M3328" s="32">
        <v>0.3</v>
      </c>
      <c r="O3328" s="37"/>
      <c r="P3328" s="35"/>
      <c r="Q3328" s="33"/>
      <c r="R3328" s="34"/>
    </row>
    <row r="3329" spans="1:18" ht="15.75" customHeight="1" x14ac:dyDescent="0.3">
      <c r="A3329" s="22"/>
      <c r="B3329" s="27" t="s">
        <v>21</v>
      </c>
      <c r="C3329" s="27">
        <v>1185732</v>
      </c>
      <c r="D3329" s="28">
        <v>44242</v>
      </c>
      <c r="E3329" s="27" t="s">
        <v>22</v>
      </c>
      <c r="F3329" s="27" t="s">
        <v>122</v>
      </c>
      <c r="G3329" s="27" t="s">
        <v>123</v>
      </c>
      <c r="H3329" s="27" t="s">
        <v>29</v>
      </c>
      <c r="I3329" s="29">
        <v>0.4</v>
      </c>
      <c r="J3329" s="30">
        <v>3250</v>
      </c>
      <c r="K3329" s="31">
        <f t="shared" si="26"/>
        <v>1300</v>
      </c>
      <c r="L3329" s="31">
        <f t="shared" si="27"/>
        <v>520</v>
      </c>
      <c r="M3329" s="32">
        <v>0.4</v>
      </c>
      <c r="O3329" s="37"/>
      <c r="P3329" s="35"/>
      <c r="Q3329" s="33"/>
      <c r="R3329" s="34"/>
    </row>
    <row r="3330" spans="1:18" ht="15.75" customHeight="1" x14ac:dyDescent="0.3">
      <c r="A3330" s="22"/>
      <c r="B3330" s="27" t="s">
        <v>21</v>
      </c>
      <c r="C3330" s="27">
        <v>1185732</v>
      </c>
      <c r="D3330" s="28">
        <v>44268</v>
      </c>
      <c r="E3330" s="27" t="s">
        <v>22</v>
      </c>
      <c r="F3330" s="27" t="s">
        <v>122</v>
      </c>
      <c r="G3330" s="27" t="s">
        <v>123</v>
      </c>
      <c r="H3330" s="27" t="s">
        <v>24</v>
      </c>
      <c r="I3330" s="29">
        <v>0.4</v>
      </c>
      <c r="J3330" s="30">
        <v>5450</v>
      </c>
      <c r="K3330" s="31">
        <f t="shared" si="26"/>
        <v>2180</v>
      </c>
      <c r="L3330" s="31">
        <f t="shared" si="27"/>
        <v>763</v>
      </c>
      <c r="M3330" s="32">
        <v>0.35</v>
      </c>
      <c r="O3330" s="37"/>
      <c r="P3330" s="35"/>
      <c r="Q3330" s="33"/>
      <c r="R3330" s="34"/>
    </row>
    <row r="3331" spans="1:18" ht="15.75" customHeight="1" x14ac:dyDescent="0.3">
      <c r="A3331" s="22"/>
      <c r="B3331" s="27" t="s">
        <v>21</v>
      </c>
      <c r="C3331" s="27">
        <v>1185732</v>
      </c>
      <c r="D3331" s="28">
        <v>44268</v>
      </c>
      <c r="E3331" s="27" t="s">
        <v>22</v>
      </c>
      <c r="F3331" s="27" t="s">
        <v>122</v>
      </c>
      <c r="G3331" s="27" t="s">
        <v>123</v>
      </c>
      <c r="H3331" s="27" t="s">
        <v>25</v>
      </c>
      <c r="I3331" s="29">
        <v>0.4</v>
      </c>
      <c r="J3331" s="30">
        <v>2500</v>
      </c>
      <c r="K3331" s="31">
        <f t="shared" si="26"/>
        <v>1000</v>
      </c>
      <c r="L3331" s="31">
        <f t="shared" si="27"/>
        <v>350</v>
      </c>
      <c r="M3331" s="32">
        <v>0.35</v>
      </c>
      <c r="O3331" s="37"/>
      <c r="P3331" s="35"/>
      <c r="Q3331" s="33"/>
      <c r="R3331" s="34"/>
    </row>
    <row r="3332" spans="1:18" ht="15.75" customHeight="1" x14ac:dyDescent="0.3">
      <c r="A3332" s="22"/>
      <c r="B3332" s="27" t="s">
        <v>21</v>
      </c>
      <c r="C3332" s="27">
        <v>1185732</v>
      </c>
      <c r="D3332" s="28">
        <v>44268</v>
      </c>
      <c r="E3332" s="27" t="s">
        <v>22</v>
      </c>
      <c r="F3332" s="27" t="s">
        <v>122</v>
      </c>
      <c r="G3332" s="27" t="s">
        <v>123</v>
      </c>
      <c r="H3332" s="27" t="s">
        <v>26</v>
      </c>
      <c r="I3332" s="29">
        <v>0.30000000000000004</v>
      </c>
      <c r="J3332" s="30">
        <v>2750</v>
      </c>
      <c r="K3332" s="31">
        <f t="shared" si="26"/>
        <v>825.00000000000011</v>
      </c>
      <c r="L3332" s="31">
        <f t="shared" si="27"/>
        <v>330.00000000000006</v>
      </c>
      <c r="M3332" s="32">
        <v>0.4</v>
      </c>
      <c r="O3332" s="37"/>
      <c r="P3332" s="35"/>
      <c r="Q3332" s="33"/>
      <c r="R3332" s="34"/>
    </row>
    <row r="3333" spans="1:18" ht="15.75" customHeight="1" x14ac:dyDescent="0.3">
      <c r="A3333" s="22"/>
      <c r="B3333" s="27" t="s">
        <v>21</v>
      </c>
      <c r="C3333" s="27">
        <v>1185732</v>
      </c>
      <c r="D3333" s="28">
        <v>44268</v>
      </c>
      <c r="E3333" s="27" t="s">
        <v>22</v>
      </c>
      <c r="F3333" s="27" t="s">
        <v>122</v>
      </c>
      <c r="G3333" s="27" t="s">
        <v>123</v>
      </c>
      <c r="H3333" s="27" t="s">
        <v>27</v>
      </c>
      <c r="I3333" s="29">
        <v>0.35</v>
      </c>
      <c r="J3333" s="30">
        <v>1250</v>
      </c>
      <c r="K3333" s="31">
        <f t="shared" si="26"/>
        <v>437.5</v>
      </c>
      <c r="L3333" s="31">
        <f t="shared" si="27"/>
        <v>175</v>
      </c>
      <c r="M3333" s="32">
        <v>0.4</v>
      </c>
      <c r="O3333" s="37"/>
      <c r="P3333" s="35"/>
      <c r="Q3333" s="33"/>
      <c r="R3333" s="34"/>
    </row>
    <row r="3334" spans="1:18" ht="15.75" customHeight="1" x14ac:dyDescent="0.3">
      <c r="A3334" s="22"/>
      <c r="B3334" s="27" t="s">
        <v>21</v>
      </c>
      <c r="C3334" s="27">
        <v>1185732</v>
      </c>
      <c r="D3334" s="28">
        <v>44268</v>
      </c>
      <c r="E3334" s="27" t="s">
        <v>22</v>
      </c>
      <c r="F3334" s="27" t="s">
        <v>122</v>
      </c>
      <c r="G3334" s="27" t="s">
        <v>123</v>
      </c>
      <c r="H3334" s="27" t="s">
        <v>28</v>
      </c>
      <c r="I3334" s="29">
        <v>0.5</v>
      </c>
      <c r="J3334" s="30">
        <v>1750</v>
      </c>
      <c r="K3334" s="31">
        <f t="shared" si="26"/>
        <v>875</v>
      </c>
      <c r="L3334" s="31">
        <f t="shared" si="27"/>
        <v>262.5</v>
      </c>
      <c r="M3334" s="32">
        <v>0.3</v>
      </c>
      <c r="O3334" s="37"/>
      <c r="P3334" s="35"/>
      <c r="Q3334" s="33"/>
      <c r="R3334" s="34"/>
    </row>
    <row r="3335" spans="1:18" ht="15.75" customHeight="1" x14ac:dyDescent="0.3">
      <c r="A3335" s="22"/>
      <c r="B3335" s="27" t="s">
        <v>21</v>
      </c>
      <c r="C3335" s="27">
        <v>1185732</v>
      </c>
      <c r="D3335" s="28">
        <v>44268</v>
      </c>
      <c r="E3335" s="27" t="s">
        <v>22</v>
      </c>
      <c r="F3335" s="27" t="s">
        <v>122</v>
      </c>
      <c r="G3335" s="27" t="s">
        <v>123</v>
      </c>
      <c r="H3335" s="27" t="s">
        <v>29</v>
      </c>
      <c r="I3335" s="29">
        <v>0.4</v>
      </c>
      <c r="J3335" s="30">
        <v>2750</v>
      </c>
      <c r="K3335" s="31">
        <f t="shared" si="26"/>
        <v>1100</v>
      </c>
      <c r="L3335" s="31">
        <f t="shared" si="27"/>
        <v>440</v>
      </c>
      <c r="M3335" s="32">
        <v>0.4</v>
      </c>
      <c r="O3335" s="37"/>
      <c r="P3335" s="35"/>
      <c r="Q3335" s="33"/>
      <c r="R3335" s="34"/>
    </row>
    <row r="3336" spans="1:18" ht="15.75" customHeight="1" x14ac:dyDescent="0.3">
      <c r="A3336" s="22"/>
      <c r="B3336" s="27" t="s">
        <v>21</v>
      </c>
      <c r="C3336" s="27">
        <v>1185732</v>
      </c>
      <c r="D3336" s="28">
        <v>44300</v>
      </c>
      <c r="E3336" s="27" t="s">
        <v>22</v>
      </c>
      <c r="F3336" s="27" t="s">
        <v>122</v>
      </c>
      <c r="G3336" s="27" t="s">
        <v>123</v>
      </c>
      <c r="H3336" s="27" t="s">
        <v>24</v>
      </c>
      <c r="I3336" s="29">
        <v>0.4</v>
      </c>
      <c r="J3336" s="30">
        <v>5250</v>
      </c>
      <c r="K3336" s="31">
        <f t="shared" si="26"/>
        <v>2100</v>
      </c>
      <c r="L3336" s="31">
        <f t="shared" si="27"/>
        <v>735</v>
      </c>
      <c r="M3336" s="32">
        <v>0.35</v>
      </c>
      <c r="O3336" s="37"/>
      <c r="P3336" s="35"/>
      <c r="Q3336" s="33"/>
      <c r="R3336" s="34"/>
    </row>
    <row r="3337" spans="1:18" ht="15.75" customHeight="1" x14ac:dyDescent="0.3">
      <c r="A3337" s="22"/>
      <c r="B3337" s="27" t="s">
        <v>21</v>
      </c>
      <c r="C3337" s="27">
        <v>1185732</v>
      </c>
      <c r="D3337" s="28">
        <v>44300</v>
      </c>
      <c r="E3337" s="27" t="s">
        <v>22</v>
      </c>
      <c r="F3337" s="27" t="s">
        <v>122</v>
      </c>
      <c r="G3337" s="27" t="s">
        <v>123</v>
      </c>
      <c r="H3337" s="27" t="s">
        <v>25</v>
      </c>
      <c r="I3337" s="29">
        <v>0.4</v>
      </c>
      <c r="J3337" s="30">
        <v>2250</v>
      </c>
      <c r="K3337" s="31">
        <f t="shared" si="26"/>
        <v>900</v>
      </c>
      <c r="L3337" s="31">
        <f t="shared" si="27"/>
        <v>315</v>
      </c>
      <c r="M3337" s="32">
        <v>0.35</v>
      </c>
      <c r="O3337" s="37"/>
      <c r="P3337" s="35"/>
      <c r="Q3337" s="33"/>
      <c r="R3337" s="34"/>
    </row>
    <row r="3338" spans="1:18" ht="15.75" customHeight="1" x14ac:dyDescent="0.3">
      <c r="A3338" s="22"/>
      <c r="B3338" s="27" t="s">
        <v>21</v>
      </c>
      <c r="C3338" s="27">
        <v>1185732</v>
      </c>
      <c r="D3338" s="28">
        <v>44300</v>
      </c>
      <c r="E3338" s="27" t="s">
        <v>22</v>
      </c>
      <c r="F3338" s="27" t="s">
        <v>122</v>
      </c>
      <c r="G3338" s="27" t="s">
        <v>123</v>
      </c>
      <c r="H3338" s="27" t="s">
        <v>26</v>
      </c>
      <c r="I3338" s="29">
        <v>0.30000000000000004</v>
      </c>
      <c r="J3338" s="30">
        <v>2250</v>
      </c>
      <c r="K3338" s="31">
        <f t="shared" si="26"/>
        <v>675.00000000000011</v>
      </c>
      <c r="L3338" s="31">
        <f t="shared" si="27"/>
        <v>270.00000000000006</v>
      </c>
      <c r="M3338" s="32">
        <v>0.4</v>
      </c>
      <c r="O3338" s="37"/>
      <c r="P3338" s="35"/>
      <c r="Q3338" s="33"/>
      <c r="R3338" s="34"/>
    </row>
    <row r="3339" spans="1:18" ht="15.75" customHeight="1" x14ac:dyDescent="0.3">
      <c r="A3339" s="22"/>
      <c r="B3339" s="27" t="s">
        <v>21</v>
      </c>
      <c r="C3339" s="27">
        <v>1185732</v>
      </c>
      <c r="D3339" s="28">
        <v>44300</v>
      </c>
      <c r="E3339" s="27" t="s">
        <v>22</v>
      </c>
      <c r="F3339" s="27" t="s">
        <v>122</v>
      </c>
      <c r="G3339" s="27" t="s">
        <v>123</v>
      </c>
      <c r="H3339" s="27" t="s">
        <v>27</v>
      </c>
      <c r="I3339" s="29">
        <v>0.35</v>
      </c>
      <c r="J3339" s="30">
        <v>1500</v>
      </c>
      <c r="K3339" s="31">
        <f t="shared" si="26"/>
        <v>525</v>
      </c>
      <c r="L3339" s="31">
        <f t="shared" si="27"/>
        <v>210</v>
      </c>
      <c r="M3339" s="32">
        <v>0.4</v>
      </c>
      <c r="O3339" s="37"/>
      <c r="P3339" s="35"/>
      <c r="Q3339" s="33"/>
      <c r="R3339" s="34"/>
    </row>
    <row r="3340" spans="1:18" ht="15.75" customHeight="1" x14ac:dyDescent="0.3">
      <c r="A3340" s="22"/>
      <c r="B3340" s="27" t="s">
        <v>21</v>
      </c>
      <c r="C3340" s="27">
        <v>1185732</v>
      </c>
      <c r="D3340" s="28">
        <v>44300</v>
      </c>
      <c r="E3340" s="27" t="s">
        <v>22</v>
      </c>
      <c r="F3340" s="27" t="s">
        <v>122</v>
      </c>
      <c r="G3340" s="27" t="s">
        <v>123</v>
      </c>
      <c r="H3340" s="27" t="s">
        <v>28</v>
      </c>
      <c r="I3340" s="29">
        <v>0.5</v>
      </c>
      <c r="J3340" s="30">
        <v>1500</v>
      </c>
      <c r="K3340" s="31">
        <f t="shared" si="26"/>
        <v>750</v>
      </c>
      <c r="L3340" s="31">
        <f t="shared" si="27"/>
        <v>225</v>
      </c>
      <c r="M3340" s="32">
        <v>0.3</v>
      </c>
      <c r="O3340" s="37"/>
      <c r="P3340" s="35"/>
      <c r="Q3340" s="33"/>
      <c r="R3340" s="34"/>
    </row>
    <row r="3341" spans="1:18" ht="15.75" customHeight="1" x14ac:dyDescent="0.3">
      <c r="A3341" s="22"/>
      <c r="B3341" s="27" t="s">
        <v>21</v>
      </c>
      <c r="C3341" s="27">
        <v>1185732</v>
      </c>
      <c r="D3341" s="28">
        <v>44300</v>
      </c>
      <c r="E3341" s="27" t="s">
        <v>22</v>
      </c>
      <c r="F3341" s="27" t="s">
        <v>122</v>
      </c>
      <c r="G3341" s="27" t="s">
        <v>123</v>
      </c>
      <c r="H3341" s="27" t="s">
        <v>29</v>
      </c>
      <c r="I3341" s="29">
        <v>0.4</v>
      </c>
      <c r="J3341" s="30">
        <v>3000</v>
      </c>
      <c r="K3341" s="31">
        <f t="shared" si="26"/>
        <v>1200</v>
      </c>
      <c r="L3341" s="31">
        <f t="shared" si="27"/>
        <v>480</v>
      </c>
      <c r="M3341" s="32">
        <v>0.4</v>
      </c>
      <c r="O3341" s="37"/>
      <c r="P3341" s="35"/>
      <c r="Q3341" s="33"/>
      <c r="R3341" s="34"/>
    </row>
    <row r="3342" spans="1:18" ht="15.75" customHeight="1" x14ac:dyDescent="0.3">
      <c r="A3342" s="22"/>
      <c r="B3342" s="27" t="s">
        <v>21</v>
      </c>
      <c r="C3342" s="27">
        <v>1185732</v>
      </c>
      <c r="D3342" s="28">
        <v>44329</v>
      </c>
      <c r="E3342" s="27" t="s">
        <v>22</v>
      </c>
      <c r="F3342" s="27" t="s">
        <v>122</v>
      </c>
      <c r="G3342" s="27" t="s">
        <v>123</v>
      </c>
      <c r="H3342" s="27" t="s">
        <v>24</v>
      </c>
      <c r="I3342" s="29">
        <v>0.54999999999999993</v>
      </c>
      <c r="J3342" s="30">
        <v>5700</v>
      </c>
      <c r="K3342" s="31">
        <f t="shared" si="26"/>
        <v>3134.9999999999995</v>
      </c>
      <c r="L3342" s="31">
        <f t="shared" si="27"/>
        <v>1097.2499999999998</v>
      </c>
      <c r="M3342" s="32">
        <v>0.35</v>
      </c>
      <c r="O3342" s="37"/>
      <c r="P3342" s="35"/>
      <c r="Q3342" s="33"/>
      <c r="R3342" s="34"/>
    </row>
    <row r="3343" spans="1:18" ht="15.75" customHeight="1" x14ac:dyDescent="0.3">
      <c r="A3343" s="22"/>
      <c r="B3343" s="27" t="s">
        <v>21</v>
      </c>
      <c r="C3343" s="27">
        <v>1185732</v>
      </c>
      <c r="D3343" s="28">
        <v>44329</v>
      </c>
      <c r="E3343" s="27" t="s">
        <v>22</v>
      </c>
      <c r="F3343" s="27" t="s">
        <v>122</v>
      </c>
      <c r="G3343" s="27" t="s">
        <v>123</v>
      </c>
      <c r="H3343" s="27" t="s">
        <v>25</v>
      </c>
      <c r="I3343" s="29">
        <v>0.5</v>
      </c>
      <c r="J3343" s="30">
        <v>2750</v>
      </c>
      <c r="K3343" s="31">
        <f t="shared" si="26"/>
        <v>1375</v>
      </c>
      <c r="L3343" s="31">
        <f t="shared" si="27"/>
        <v>481.24999999999994</v>
      </c>
      <c r="M3343" s="32">
        <v>0.35</v>
      </c>
      <c r="O3343" s="37"/>
      <c r="P3343" s="35"/>
      <c r="Q3343" s="33"/>
      <c r="R3343" s="34"/>
    </row>
    <row r="3344" spans="1:18" ht="15.75" customHeight="1" x14ac:dyDescent="0.3">
      <c r="A3344" s="22"/>
      <c r="B3344" s="27" t="s">
        <v>21</v>
      </c>
      <c r="C3344" s="27">
        <v>1185732</v>
      </c>
      <c r="D3344" s="28">
        <v>44329</v>
      </c>
      <c r="E3344" s="27" t="s">
        <v>22</v>
      </c>
      <c r="F3344" s="27" t="s">
        <v>122</v>
      </c>
      <c r="G3344" s="27" t="s">
        <v>123</v>
      </c>
      <c r="H3344" s="27" t="s">
        <v>26</v>
      </c>
      <c r="I3344" s="29">
        <v>0.45</v>
      </c>
      <c r="J3344" s="30">
        <v>3000</v>
      </c>
      <c r="K3344" s="31">
        <f t="shared" si="26"/>
        <v>1350</v>
      </c>
      <c r="L3344" s="31">
        <f t="shared" si="27"/>
        <v>540</v>
      </c>
      <c r="M3344" s="32">
        <v>0.4</v>
      </c>
      <c r="O3344" s="37"/>
      <c r="P3344" s="35"/>
      <c r="Q3344" s="33"/>
      <c r="R3344" s="34"/>
    </row>
    <row r="3345" spans="1:18" ht="15.75" customHeight="1" x14ac:dyDescent="0.3">
      <c r="A3345" s="22"/>
      <c r="B3345" s="27" t="s">
        <v>21</v>
      </c>
      <c r="C3345" s="27">
        <v>1185732</v>
      </c>
      <c r="D3345" s="28">
        <v>44329</v>
      </c>
      <c r="E3345" s="27" t="s">
        <v>22</v>
      </c>
      <c r="F3345" s="27" t="s">
        <v>122</v>
      </c>
      <c r="G3345" s="27" t="s">
        <v>123</v>
      </c>
      <c r="H3345" s="27" t="s">
        <v>27</v>
      </c>
      <c r="I3345" s="29">
        <v>0.45</v>
      </c>
      <c r="J3345" s="30">
        <v>2500</v>
      </c>
      <c r="K3345" s="31">
        <f t="shared" si="26"/>
        <v>1125</v>
      </c>
      <c r="L3345" s="31">
        <f t="shared" si="27"/>
        <v>450</v>
      </c>
      <c r="M3345" s="32">
        <v>0.4</v>
      </c>
      <c r="O3345" s="37"/>
      <c r="P3345" s="35"/>
      <c r="Q3345" s="33"/>
      <c r="R3345" s="34"/>
    </row>
    <row r="3346" spans="1:18" ht="15.75" customHeight="1" x14ac:dyDescent="0.3">
      <c r="A3346" s="22"/>
      <c r="B3346" s="27" t="s">
        <v>21</v>
      </c>
      <c r="C3346" s="27">
        <v>1185732</v>
      </c>
      <c r="D3346" s="28">
        <v>44329</v>
      </c>
      <c r="E3346" s="27" t="s">
        <v>22</v>
      </c>
      <c r="F3346" s="27" t="s">
        <v>122</v>
      </c>
      <c r="G3346" s="27" t="s">
        <v>123</v>
      </c>
      <c r="H3346" s="27" t="s">
        <v>28</v>
      </c>
      <c r="I3346" s="29">
        <v>0.54999999999999993</v>
      </c>
      <c r="J3346" s="30">
        <v>2750</v>
      </c>
      <c r="K3346" s="31">
        <f t="shared" si="26"/>
        <v>1512.4999999999998</v>
      </c>
      <c r="L3346" s="31">
        <f t="shared" si="27"/>
        <v>453.74999999999994</v>
      </c>
      <c r="M3346" s="32">
        <v>0.3</v>
      </c>
      <c r="O3346" s="37"/>
      <c r="P3346" s="35"/>
      <c r="Q3346" s="33"/>
      <c r="R3346" s="34"/>
    </row>
    <row r="3347" spans="1:18" ht="15.75" customHeight="1" x14ac:dyDescent="0.3">
      <c r="A3347" s="22"/>
      <c r="B3347" s="27" t="s">
        <v>21</v>
      </c>
      <c r="C3347" s="27">
        <v>1185732</v>
      </c>
      <c r="D3347" s="28">
        <v>44329</v>
      </c>
      <c r="E3347" s="27" t="s">
        <v>22</v>
      </c>
      <c r="F3347" s="27" t="s">
        <v>122</v>
      </c>
      <c r="G3347" s="27" t="s">
        <v>123</v>
      </c>
      <c r="H3347" s="27" t="s">
        <v>29</v>
      </c>
      <c r="I3347" s="29">
        <v>0.6</v>
      </c>
      <c r="J3347" s="30">
        <v>4000</v>
      </c>
      <c r="K3347" s="31">
        <f t="shared" si="26"/>
        <v>2400</v>
      </c>
      <c r="L3347" s="31">
        <f t="shared" si="27"/>
        <v>960</v>
      </c>
      <c r="M3347" s="32">
        <v>0.4</v>
      </c>
      <c r="O3347" s="37"/>
      <c r="P3347" s="35"/>
      <c r="Q3347" s="33"/>
      <c r="R3347" s="34"/>
    </row>
    <row r="3348" spans="1:18" ht="15.75" customHeight="1" x14ac:dyDescent="0.3">
      <c r="A3348" s="22"/>
      <c r="B3348" s="27" t="s">
        <v>21</v>
      </c>
      <c r="C3348" s="27">
        <v>1185732</v>
      </c>
      <c r="D3348" s="28">
        <v>44362</v>
      </c>
      <c r="E3348" s="27" t="s">
        <v>22</v>
      </c>
      <c r="F3348" s="27" t="s">
        <v>122</v>
      </c>
      <c r="G3348" s="27" t="s">
        <v>123</v>
      </c>
      <c r="H3348" s="27" t="s">
        <v>24</v>
      </c>
      <c r="I3348" s="29">
        <v>0.54999999999999993</v>
      </c>
      <c r="J3348" s="30">
        <v>6500</v>
      </c>
      <c r="K3348" s="31">
        <f t="shared" si="26"/>
        <v>3574.9999999999995</v>
      </c>
      <c r="L3348" s="31">
        <f t="shared" si="27"/>
        <v>1251.2499999999998</v>
      </c>
      <c r="M3348" s="32">
        <v>0.35</v>
      </c>
      <c r="O3348" s="37"/>
      <c r="P3348" s="35"/>
      <c r="Q3348" s="33"/>
      <c r="R3348" s="34"/>
    </row>
    <row r="3349" spans="1:18" ht="15.75" customHeight="1" x14ac:dyDescent="0.3">
      <c r="A3349" s="22"/>
      <c r="B3349" s="27" t="s">
        <v>21</v>
      </c>
      <c r="C3349" s="27">
        <v>1185732</v>
      </c>
      <c r="D3349" s="28">
        <v>44362</v>
      </c>
      <c r="E3349" s="27" t="s">
        <v>22</v>
      </c>
      <c r="F3349" s="27" t="s">
        <v>122</v>
      </c>
      <c r="G3349" s="27" t="s">
        <v>123</v>
      </c>
      <c r="H3349" s="27" t="s">
        <v>25</v>
      </c>
      <c r="I3349" s="29">
        <v>0.5</v>
      </c>
      <c r="J3349" s="30">
        <v>4000</v>
      </c>
      <c r="K3349" s="31">
        <f t="shared" si="26"/>
        <v>2000</v>
      </c>
      <c r="L3349" s="31">
        <f t="shared" si="27"/>
        <v>700</v>
      </c>
      <c r="M3349" s="32">
        <v>0.35</v>
      </c>
      <c r="O3349" s="37"/>
      <c r="P3349" s="35"/>
      <c r="Q3349" s="33"/>
      <c r="R3349" s="34"/>
    </row>
    <row r="3350" spans="1:18" ht="15.75" customHeight="1" x14ac:dyDescent="0.3">
      <c r="A3350" s="22"/>
      <c r="B3350" s="27" t="s">
        <v>21</v>
      </c>
      <c r="C3350" s="27">
        <v>1185732</v>
      </c>
      <c r="D3350" s="28">
        <v>44362</v>
      </c>
      <c r="E3350" s="27" t="s">
        <v>22</v>
      </c>
      <c r="F3350" s="27" t="s">
        <v>122</v>
      </c>
      <c r="G3350" s="27" t="s">
        <v>123</v>
      </c>
      <c r="H3350" s="27" t="s">
        <v>26</v>
      </c>
      <c r="I3350" s="29">
        <v>0.45</v>
      </c>
      <c r="J3350" s="30">
        <v>3250</v>
      </c>
      <c r="K3350" s="31">
        <f t="shared" si="26"/>
        <v>1462.5</v>
      </c>
      <c r="L3350" s="31">
        <f t="shared" si="27"/>
        <v>585</v>
      </c>
      <c r="M3350" s="32">
        <v>0.4</v>
      </c>
      <c r="O3350" s="37"/>
      <c r="P3350" s="35"/>
      <c r="Q3350" s="33"/>
      <c r="R3350" s="34"/>
    </row>
    <row r="3351" spans="1:18" ht="15.75" customHeight="1" x14ac:dyDescent="0.3">
      <c r="A3351" s="22"/>
      <c r="B3351" s="27" t="s">
        <v>21</v>
      </c>
      <c r="C3351" s="27">
        <v>1185732</v>
      </c>
      <c r="D3351" s="28">
        <v>44362</v>
      </c>
      <c r="E3351" s="27" t="s">
        <v>22</v>
      </c>
      <c r="F3351" s="27" t="s">
        <v>122</v>
      </c>
      <c r="G3351" s="27" t="s">
        <v>123</v>
      </c>
      <c r="H3351" s="27" t="s">
        <v>27</v>
      </c>
      <c r="I3351" s="29">
        <v>0.45</v>
      </c>
      <c r="J3351" s="30">
        <v>3000</v>
      </c>
      <c r="K3351" s="31">
        <f t="shared" si="26"/>
        <v>1350</v>
      </c>
      <c r="L3351" s="31">
        <f t="shared" si="27"/>
        <v>540</v>
      </c>
      <c r="M3351" s="32">
        <v>0.4</v>
      </c>
      <c r="O3351" s="37"/>
      <c r="P3351" s="35"/>
      <c r="Q3351" s="33"/>
      <c r="R3351" s="34"/>
    </row>
    <row r="3352" spans="1:18" ht="15.75" customHeight="1" x14ac:dyDescent="0.3">
      <c r="A3352" s="22"/>
      <c r="B3352" s="27" t="s">
        <v>21</v>
      </c>
      <c r="C3352" s="27">
        <v>1185732</v>
      </c>
      <c r="D3352" s="28">
        <v>44362</v>
      </c>
      <c r="E3352" s="27" t="s">
        <v>22</v>
      </c>
      <c r="F3352" s="27" t="s">
        <v>122</v>
      </c>
      <c r="G3352" s="27" t="s">
        <v>123</v>
      </c>
      <c r="H3352" s="27" t="s">
        <v>28</v>
      </c>
      <c r="I3352" s="29">
        <v>0.54999999999999993</v>
      </c>
      <c r="J3352" s="30">
        <v>3000</v>
      </c>
      <c r="K3352" s="31">
        <f t="shared" si="26"/>
        <v>1649.9999999999998</v>
      </c>
      <c r="L3352" s="31">
        <f t="shared" si="27"/>
        <v>494.99999999999989</v>
      </c>
      <c r="M3352" s="32">
        <v>0.3</v>
      </c>
      <c r="O3352" s="37"/>
      <c r="P3352" s="35"/>
      <c r="Q3352" s="33"/>
      <c r="R3352" s="34"/>
    </row>
    <row r="3353" spans="1:18" ht="15.75" customHeight="1" x14ac:dyDescent="0.3">
      <c r="A3353" s="22"/>
      <c r="B3353" s="27" t="s">
        <v>21</v>
      </c>
      <c r="C3353" s="27">
        <v>1185732</v>
      </c>
      <c r="D3353" s="28">
        <v>44362</v>
      </c>
      <c r="E3353" s="27" t="s">
        <v>22</v>
      </c>
      <c r="F3353" s="27" t="s">
        <v>122</v>
      </c>
      <c r="G3353" s="27" t="s">
        <v>123</v>
      </c>
      <c r="H3353" s="27" t="s">
        <v>29</v>
      </c>
      <c r="I3353" s="29">
        <v>0.6</v>
      </c>
      <c r="J3353" s="30">
        <v>4500</v>
      </c>
      <c r="K3353" s="31">
        <f t="shared" si="26"/>
        <v>2700</v>
      </c>
      <c r="L3353" s="31">
        <f t="shared" si="27"/>
        <v>1080</v>
      </c>
      <c r="M3353" s="32">
        <v>0.4</v>
      </c>
      <c r="O3353" s="37"/>
      <c r="P3353" s="35"/>
      <c r="Q3353" s="33"/>
      <c r="R3353" s="34"/>
    </row>
    <row r="3354" spans="1:18" ht="15.75" customHeight="1" x14ac:dyDescent="0.3">
      <c r="A3354" s="22"/>
      <c r="B3354" s="27" t="s">
        <v>21</v>
      </c>
      <c r="C3354" s="27">
        <v>1185732</v>
      </c>
      <c r="D3354" s="28">
        <v>44390</v>
      </c>
      <c r="E3354" s="27" t="s">
        <v>22</v>
      </c>
      <c r="F3354" s="27" t="s">
        <v>122</v>
      </c>
      <c r="G3354" s="27" t="s">
        <v>123</v>
      </c>
      <c r="H3354" s="27" t="s">
        <v>24</v>
      </c>
      <c r="I3354" s="29">
        <v>0.54999999999999993</v>
      </c>
      <c r="J3354" s="30">
        <v>6750</v>
      </c>
      <c r="K3354" s="31">
        <f t="shared" si="26"/>
        <v>3712.4999999999995</v>
      </c>
      <c r="L3354" s="31">
        <f t="shared" si="27"/>
        <v>1299.3749999999998</v>
      </c>
      <c r="M3354" s="32">
        <v>0.35</v>
      </c>
      <c r="O3354" s="37"/>
      <c r="P3354" s="35"/>
      <c r="Q3354" s="33"/>
      <c r="R3354" s="34"/>
    </row>
    <row r="3355" spans="1:18" ht="15.75" customHeight="1" x14ac:dyDescent="0.3">
      <c r="A3355" s="22"/>
      <c r="B3355" s="27" t="s">
        <v>21</v>
      </c>
      <c r="C3355" s="27">
        <v>1185732</v>
      </c>
      <c r="D3355" s="28">
        <v>44390</v>
      </c>
      <c r="E3355" s="27" t="s">
        <v>22</v>
      </c>
      <c r="F3355" s="27" t="s">
        <v>122</v>
      </c>
      <c r="G3355" s="27" t="s">
        <v>123</v>
      </c>
      <c r="H3355" s="27" t="s">
        <v>25</v>
      </c>
      <c r="I3355" s="29">
        <v>0.5</v>
      </c>
      <c r="J3355" s="30">
        <v>4250</v>
      </c>
      <c r="K3355" s="31">
        <f t="shared" si="26"/>
        <v>2125</v>
      </c>
      <c r="L3355" s="31">
        <f t="shared" si="27"/>
        <v>743.75</v>
      </c>
      <c r="M3355" s="32">
        <v>0.35</v>
      </c>
      <c r="O3355" s="37"/>
      <c r="P3355" s="35"/>
      <c r="Q3355" s="33"/>
      <c r="R3355" s="34"/>
    </row>
    <row r="3356" spans="1:18" ht="15.75" customHeight="1" x14ac:dyDescent="0.3">
      <c r="A3356" s="22"/>
      <c r="B3356" s="27" t="s">
        <v>21</v>
      </c>
      <c r="C3356" s="27">
        <v>1185732</v>
      </c>
      <c r="D3356" s="28">
        <v>44390</v>
      </c>
      <c r="E3356" s="27" t="s">
        <v>22</v>
      </c>
      <c r="F3356" s="27" t="s">
        <v>122</v>
      </c>
      <c r="G3356" s="27" t="s">
        <v>123</v>
      </c>
      <c r="H3356" s="27" t="s">
        <v>26</v>
      </c>
      <c r="I3356" s="29">
        <v>0.45</v>
      </c>
      <c r="J3356" s="30">
        <v>3500</v>
      </c>
      <c r="K3356" s="31">
        <f t="shared" si="26"/>
        <v>1575</v>
      </c>
      <c r="L3356" s="31">
        <f t="shared" si="27"/>
        <v>630</v>
      </c>
      <c r="M3356" s="32">
        <v>0.4</v>
      </c>
      <c r="O3356" s="37"/>
      <c r="P3356" s="35"/>
      <c r="Q3356" s="33"/>
      <c r="R3356" s="34"/>
    </row>
    <row r="3357" spans="1:18" ht="15.75" customHeight="1" x14ac:dyDescent="0.3">
      <c r="A3357" s="22"/>
      <c r="B3357" s="27" t="s">
        <v>21</v>
      </c>
      <c r="C3357" s="27">
        <v>1185732</v>
      </c>
      <c r="D3357" s="28">
        <v>44390</v>
      </c>
      <c r="E3357" s="27" t="s">
        <v>22</v>
      </c>
      <c r="F3357" s="27" t="s">
        <v>122</v>
      </c>
      <c r="G3357" s="27" t="s">
        <v>123</v>
      </c>
      <c r="H3357" s="27" t="s">
        <v>27</v>
      </c>
      <c r="I3357" s="29">
        <v>0.45</v>
      </c>
      <c r="J3357" s="30">
        <v>3000</v>
      </c>
      <c r="K3357" s="31">
        <f t="shared" si="26"/>
        <v>1350</v>
      </c>
      <c r="L3357" s="31">
        <f t="shared" si="27"/>
        <v>540</v>
      </c>
      <c r="M3357" s="32">
        <v>0.4</v>
      </c>
      <c r="O3357" s="37"/>
      <c r="P3357" s="35"/>
      <c r="Q3357" s="33"/>
      <c r="R3357" s="34"/>
    </row>
    <row r="3358" spans="1:18" ht="15.75" customHeight="1" x14ac:dyDescent="0.3">
      <c r="A3358" s="22"/>
      <c r="B3358" s="27" t="s">
        <v>21</v>
      </c>
      <c r="C3358" s="27">
        <v>1185732</v>
      </c>
      <c r="D3358" s="28">
        <v>44390</v>
      </c>
      <c r="E3358" s="27" t="s">
        <v>22</v>
      </c>
      <c r="F3358" s="27" t="s">
        <v>122</v>
      </c>
      <c r="G3358" s="27" t="s">
        <v>123</v>
      </c>
      <c r="H3358" s="27" t="s">
        <v>28</v>
      </c>
      <c r="I3358" s="29">
        <v>0.54999999999999993</v>
      </c>
      <c r="J3358" s="30">
        <v>3250</v>
      </c>
      <c r="K3358" s="31">
        <f t="shared" si="26"/>
        <v>1787.4999999999998</v>
      </c>
      <c r="L3358" s="31">
        <f t="shared" si="27"/>
        <v>536.24999999999989</v>
      </c>
      <c r="M3358" s="32">
        <v>0.3</v>
      </c>
      <c r="O3358" s="37"/>
      <c r="P3358" s="35"/>
      <c r="Q3358" s="33"/>
      <c r="R3358" s="34"/>
    </row>
    <row r="3359" spans="1:18" ht="15.75" customHeight="1" x14ac:dyDescent="0.3">
      <c r="A3359" s="22"/>
      <c r="B3359" s="27" t="s">
        <v>21</v>
      </c>
      <c r="C3359" s="27">
        <v>1185732</v>
      </c>
      <c r="D3359" s="28">
        <v>44390</v>
      </c>
      <c r="E3359" s="27" t="s">
        <v>22</v>
      </c>
      <c r="F3359" s="27" t="s">
        <v>122</v>
      </c>
      <c r="G3359" s="27" t="s">
        <v>123</v>
      </c>
      <c r="H3359" s="27" t="s">
        <v>29</v>
      </c>
      <c r="I3359" s="29">
        <v>0.6</v>
      </c>
      <c r="J3359" s="30">
        <v>5000</v>
      </c>
      <c r="K3359" s="31">
        <f t="shared" si="26"/>
        <v>3000</v>
      </c>
      <c r="L3359" s="31">
        <f t="shared" si="27"/>
        <v>1200</v>
      </c>
      <c r="M3359" s="32">
        <v>0.4</v>
      </c>
      <c r="O3359" s="37"/>
      <c r="P3359" s="35"/>
      <c r="Q3359" s="33"/>
      <c r="R3359" s="34"/>
    </row>
    <row r="3360" spans="1:18" ht="15.75" customHeight="1" x14ac:dyDescent="0.3">
      <c r="A3360" s="22"/>
      <c r="B3360" s="27" t="s">
        <v>21</v>
      </c>
      <c r="C3360" s="27">
        <v>1185732</v>
      </c>
      <c r="D3360" s="28">
        <v>44422</v>
      </c>
      <c r="E3360" s="27" t="s">
        <v>22</v>
      </c>
      <c r="F3360" s="27" t="s">
        <v>122</v>
      </c>
      <c r="G3360" s="27" t="s">
        <v>123</v>
      </c>
      <c r="H3360" s="27" t="s">
        <v>24</v>
      </c>
      <c r="I3360" s="29">
        <v>0.54999999999999993</v>
      </c>
      <c r="J3360" s="30">
        <v>6500</v>
      </c>
      <c r="K3360" s="31">
        <f t="shared" si="26"/>
        <v>3574.9999999999995</v>
      </c>
      <c r="L3360" s="31">
        <f t="shared" si="27"/>
        <v>1251.2499999999998</v>
      </c>
      <c r="M3360" s="32">
        <v>0.35</v>
      </c>
      <c r="O3360" s="37"/>
      <c r="P3360" s="35"/>
      <c r="Q3360" s="33"/>
      <c r="R3360" s="34"/>
    </row>
    <row r="3361" spans="1:18" ht="15.75" customHeight="1" x14ac:dyDescent="0.3">
      <c r="A3361" s="22"/>
      <c r="B3361" s="27" t="s">
        <v>21</v>
      </c>
      <c r="C3361" s="27">
        <v>1185732</v>
      </c>
      <c r="D3361" s="28">
        <v>44422</v>
      </c>
      <c r="E3361" s="27" t="s">
        <v>22</v>
      </c>
      <c r="F3361" s="27" t="s">
        <v>122</v>
      </c>
      <c r="G3361" s="27" t="s">
        <v>123</v>
      </c>
      <c r="H3361" s="27" t="s">
        <v>25</v>
      </c>
      <c r="I3361" s="29">
        <v>0.5</v>
      </c>
      <c r="J3361" s="30">
        <v>4250</v>
      </c>
      <c r="K3361" s="31">
        <f t="shared" si="26"/>
        <v>2125</v>
      </c>
      <c r="L3361" s="31">
        <f t="shared" si="27"/>
        <v>743.75</v>
      </c>
      <c r="M3361" s="32">
        <v>0.35</v>
      </c>
      <c r="O3361" s="37"/>
      <c r="P3361" s="35"/>
      <c r="Q3361" s="33"/>
      <c r="R3361" s="34"/>
    </row>
    <row r="3362" spans="1:18" ht="15.75" customHeight="1" x14ac:dyDescent="0.3">
      <c r="A3362" s="22"/>
      <c r="B3362" s="27" t="s">
        <v>21</v>
      </c>
      <c r="C3362" s="27">
        <v>1185732</v>
      </c>
      <c r="D3362" s="28">
        <v>44422</v>
      </c>
      <c r="E3362" s="27" t="s">
        <v>22</v>
      </c>
      <c r="F3362" s="27" t="s">
        <v>122</v>
      </c>
      <c r="G3362" s="27" t="s">
        <v>123</v>
      </c>
      <c r="H3362" s="27" t="s">
        <v>26</v>
      </c>
      <c r="I3362" s="29">
        <v>0.45</v>
      </c>
      <c r="J3362" s="30">
        <v>3500</v>
      </c>
      <c r="K3362" s="31">
        <f t="shared" si="26"/>
        <v>1575</v>
      </c>
      <c r="L3362" s="31">
        <f t="shared" si="27"/>
        <v>630</v>
      </c>
      <c r="M3362" s="32">
        <v>0.4</v>
      </c>
      <c r="O3362" s="37"/>
      <c r="P3362" s="35"/>
      <c r="Q3362" s="33"/>
      <c r="R3362" s="34"/>
    </row>
    <row r="3363" spans="1:18" ht="15.75" customHeight="1" x14ac:dyDescent="0.3">
      <c r="A3363" s="22"/>
      <c r="B3363" s="27" t="s">
        <v>21</v>
      </c>
      <c r="C3363" s="27">
        <v>1185732</v>
      </c>
      <c r="D3363" s="28">
        <v>44422</v>
      </c>
      <c r="E3363" s="27" t="s">
        <v>22</v>
      </c>
      <c r="F3363" s="27" t="s">
        <v>122</v>
      </c>
      <c r="G3363" s="27" t="s">
        <v>123</v>
      </c>
      <c r="H3363" s="27" t="s">
        <v>27</v>
      </c>
      <c r="I3363" s="29">
        <v>0.45</v>
      </c>
      <c r="J3363" s="30">
        <v>2500</v>
      </c>
      <c r="K3363" s="31">
        <f t="shared" si="26"/>
        <v>1125</v>
      </c>
      <c r="L3363" s="31">
        <f t="shared" si="27"/>
        <v>450</v>
      </c>
      <c r="M3363" s="32">
        <v>0.4</v>
      </c>
      <c r="O3363" s="37"/>
      <c r="P3363" s="35"/>
      <c r="Q3363" s="33"/>
      <c r="R3363" s="34"/>
    </row>
    <row r="3364" spans="1:18" ht="15.75" customHeight="1" x14ac:dyDescent="0.3">
      <c r="A3364" s="22"/>
      <c r="B3364" s="27" t="s">
        <v>21</v>
      </c>
      <c r="C3364" s="27">
        <v>1185732</v>
      </c>
      <c r="D3364" s="28">
        <v>44422</v>
      </c>
      <c r="E3364" s="27" t="s">
        <v>22</v>
      </c>
      <c r="F3364" s="27" t="s">
        <v>122</v>
      </c>
      <c r="G3364" s="27" t="s">
        <v>123</v>
      </c>
      <c r="H3364" s="27" t="s">
        <v>28</v>
      </c>
      <c r="I3364" s="29">
        <v>0.54999999999999993</v>
      </c>
      <c r="J3364" s="30">
        <v>2250</v>
      </c>
      <c r="K3364" s="31">
        <f t="shared" si="26"/>
        <v>1237.4999999999998</v>
      </c>
      <c r="L3364" s="31">
        <f t="shared" si="27"/>
        <v>371.24999999999994</v>
      </c>
      <c r="M3364" s="32">
        <v>0.3</v>
      </c>
      <c r="O3364" s="37"/>
      <c r="P3364" s="35"/>
      <c r="Q3364" s="33"/>
      <c r="R3364" s="34"/>
    </row>
    <row r="3365" spans="1:18" ht="15.75" customHeight="1" x14ac:dyDescent="0.3">
      <c r="A3365" s="22"/>
      <c r="B3365" s="27" t="s">
        <v>21</v>
      </c>
      <c r="C3365" s="27">
        <v>1185732</v>
      </c>
      <c r="D3365" s="28">
        <v>44422</v>
      </c>
      <c r="E3365" s="27" t="s">
        <v>22</v>
      </c>
      <c r="F3365" s="27" t="s">
        <v>122</v>
      </c>
      <c r="G3365" s="27" t="s">
        <v>123</v>
      </c>
      <c r="H3365" s="27" t="s">
        <v>29</v>
      </c>
      <c r="I3365" s="29">
        <v>0.6</v>
      </c>
      <c r="J3365" s="30">
        <v>4000</v>
      </c>
      <c r="K3365" s="31">
        <f t="shared" si="26"/>
        <v>2400</v>
      </c>
      <c r="L3365" s="31">
        <f t="shared" si="27"/>
        <v>960</v>
      </c>
      <c r="M3365" s="32">
        <v>0.4</v>
      </c>
      <c r="O3365" s="37"/>
      <c r="P3365" s="35"/>
      <c r="Q3365" s="33"/>
      <c r="R3365" s="34"/>
    </row>
    <row r="3366" spans="1:18" ht="15.75" customHeight="1" x14ac:dyDescent="0.3">
      <c r="A3366" s="22"/>
      <c r="B3366" s="27" t="s">
        <v>21</v>
      </c>
      <c r="C3366" s="27">
        <v>1185732</v>
      </c>
      <c r="D3366" s="28">
        <v>44452</v>
      </c>
      <c r="E3366" s="27" t="s">
        <v>22</v>
      </c>
      <c r="F3366" s="27" t="s">
        <v>122</v>
      </c>
      <c r="G3366" s="27" t="s">
        <v>123</v>
      </c>
      <c r="H3366" s="27" t="s">
        <v>24</v>
      </c>
      <c r="I3366" s="29">
        <v>0.54999999999999993</v>
      </c>
      <c r="J3366" s="30">
        <v>5250</v>
      </c>
      <c r="K3366" s="31">
        <f t="shared" si="26"/>
        <v>2887.4999999999995</v>
      </c>
      <c r="L3366" s="31">
        <f t="shared" si="27"/>
        <v>1010.6249999999998</v>
      </c>
      <c r="M3366" s="32">
        <v>0.35</v>
      </c>
      <c r="O3366" s="37"/>
      <c r="P3366" s="35"/>
      <c r="Q3366" s="33"/>
      <c r="R3366" s="34"/>
    </row>
    <row r="3367" spans="1:18" ht="15.75" customHeight="1" x14ac:dyDescent="0.3">
      <c r="A3367" s="22"/>
      <c r="B3367" s="27" t="s">
        <v>21</v>
      </c>
      <c r="C3367" s="27">
        <v>1185732</v>
      </c>
      <c r="D3367" s="28">
        <v>44452</v>
      </c>
      <c r="E3367" s="27" t="s">
        <v>22</v>
      </c>
      <c r="F3367" s="27" t="s">
        <v>122</v>
      </c>
      <c r="G3367" s="27" t="s">
        <v>123</v>
      </c>
      <c r="H3367" s="27" t="s">
        <v>25</v>
      </c>
      <c r="I3367" s="29">
        <v>0.5</v>
      </c>
      <c r="J3367" s="30">
        <v>3250</v>
      </c>
      <c r="K3367" s="31">
        <f t="shared" si="26"/>
        <v>1625</v>
      </c>
      <c r="L3367" s="31">
        <f t="shared" si="27"/>
        <v>568.75</v>
      </c>
      <c r="M3367" s="32">
        <v>0.35</v>
      </c>
      <c r="O3367" s="37"/>
      <c r="P3367" s="35"/>
      <c r="Q3367" s="33"/>
      <c r="R3367" s="34"/>
    </row>
    <row r="3368" spans="1:18" ht="15.75" customHeight="1" x14ac:dyDescent="0.3">
      <c r="A3368" s="22"/>
      <c r="B3368" s="27" t="s">
        <v>21</v>
      </c>
      <c r="C3368" s="27">
        <v>1185732</v>
      </c>
      <c r="D3368" s="28">
        <v>44452</v>
      </c>
      <c r="E3368" s="27" t="s">
        <v>22</v>
      </c>
      <c r="F3368" s="27" t="s">
        <v>122</v>
      </c>
      <c r="G3368" s="27" t="s">
        <v>123</v>
      </c>
      <c r="H3368" s="27" t="s">
        <v>26</v>
      </c>
      <c r="I3368" s="29">
        <v>0.45</v>
      </c>
      <c r="J3368" s="30">
        <v>2250</v>
      </c>
      <c r="K3368" s="31">
        <f t="shared" si="26"/>
        <v>1012.5</v>
      </c>
      <c r="L3368" s="31">
        <f t="shared" si="27"/>
        <v>405</v>
      </c>
      <c r="M3368" s="32">
        <v>0.4</v>
      </c>
      <c r="O3368" s="37"/>
      <c r="P3368" s="35"/>
      <c r="Q3368" s="33"/>
      <c r="R3368" s="34"/>
    </row>
    <row r="3369" spans="1:18" ht="15.75" customHeight="1" x14ac:dyDescent="0.3">
      <c r="A3369" s="22"/>
      <c r="B3369" s="27" t="s">
        <v>21</v>
      </c>
      <c r="C3369" s="27">
        <v>1185732</v>
      </c>
      <c r="D3369" s="28">
        <v>44452</v>
      </c>
      <c r="E3369" s="27" t="s">
        <v>22</v>
      </c>
      <c r="F3369" s="27" t="s">
        <v>122</v>
      </c>
      <c r="G3369" s="27" t="s">
        <v>123</v>
      </c>
      <c r="H3369" s="27" t="s">
        <v>27</v>
      </c>
      <c r="I3369" s="29">
        <v>0.45</v>
      </c>
      <c r="J3369" s="30">
        <v>2000</v>
      </c>
      <c r="K3369" s="31">
        <f t="shared" si="26"/>
        <v>900</v>
      </c>
      <c r="L3369" s="31">
        <f t="shared" si="27"/>
        <v>360</v>
      </c>
      <c r="M3369" s="32">
        <v>0.4</v>
      </c>
      <c r="O3369" s="37"/>
      <c r="P3369" s="35"/>
      <c r="Q3369" s="33"/>
      <c r="R3369" s="34"/>
    </row>
    <row r="3370" spans="1:18" ht="15.75" customHeight="1" x14ac:dyDescent="0.3">
      <c r="A3370" s="22"/>
      <c r="B3370" s="27" t="s">
        <v>21</v>
      </c>
      <c r="C3370" s="27">
        <v>1185732</v>
      </c>
      <c r="D3370" s="28">
        <v>44452</v>
      </c>
      <c r="E3370" s="27" t="s">
        <v>22</v>
      </c>
      <c r="F3370" s="27" t="s">
        <v>122</v>
      </c>
      <c r="G3370" s="27" t="s">
        <v>123</v>
      </c>
      <c r="H3370" s="27" t="s">
        <v>28</v>
      </c>
      <c r="I3370" s="29">
        <v>0.54999999999999993</v>
      </c>
      <c r="J3370" s="30">
        <v>2000</v>
      </c>
      <c r="K3370" s="31">
        <f t="shared" si="26"/>
        <v>1099.9999999999998</v>
      </c>
      <c r="L3370" s="31">
        <f t="shared" si="27"/>
        <v>329.99999999999994</v>
      </c>
      <c r="M3370" s="32">
        <v>0.3</v>
      </c>
      <c r="O3370" s="37"/>
      <c r="P3370" s="35"/>
      <c r="Q3370" s="33"/>
      <c r="R3370" s="34"/>
    </row>
    <row r="3371" spans="1:18" ht="15.75" customHeight="1" x14ac:dyDescent="0.3">
      <c r="A3371" s="22"/>
      <c r="B3371" s="27" t="s">
        <v>21</v>
      </c>
      <c r="C3371" s="27">
        <v>1185732</v>
      </c>
      <c r="D3371" s="28">
        <v>44452</v>
      </c>
      <c r="E3371" s="27" t="s">
        <v>22</v>
      </c>
      <c r="F3371" s="27" t="s">
        <v>122</v>
      </c>
      <c r="G3371" s="27" t="s">
        <v>123</v>
      </c>
      <c r="H3371" s="27" t="s">
        <v>29</v>
      </c>
      <c r="I3371" s="29">
        <v>0.6</v>
      </c>
      <c r="J3371" s="30">
        <v>3000</v>
      </c>
      <c r="K3371" s="31">
        <f t="shared" si="26"/>
        <v>1800</v>
      </c>
      <c r="L3371" s="31">
        <f t="shared" si="27"/>
        <v>720</v>
      </c>
      <c r="M3371" s="32">
        <v>0.4</v>
      </c>
      <c r="O3371" s="37"/>
      <c r="P3371" s="35"/>
      <c r="Q3371" s="33"/>
      <c r="R3371" s="34"/>
    </row>
    <row r="3372" spans="1:18" ht="15.75" customHeight="1" x14ac:dyDescent="0.3">
      <c r="A3372" s="22"/>
      <c r="B3372" s="27" t="s">
        <v>21</v>
      </c>
      <c r="C3372" s="27">
        <v>1185732</v>
      </c>
      <c r="D3372" s="28">
        <v>44484</v>
      </c>
      <c r="E3372" s="27" t="s">
        <v>22</v>
      </c>
      <c r="F3372" s="27" t="s">
        <v>122</v>
      </c>
      <c r="G3372" s="27" t="s">
        <v>123</v>
      </c>
      <c r="H3372" s="27" t="s">
        <v>24</v>
      </c>
      <c r="I3372" s="29">
        <v>0.6</v>
      </c>
      <c r="J3372" s="30">
        <v>4750</v>
      </c>
      <c r="K3372" s="31">
        <f t="shared" si="26"/>
        <v>2850</v>
      </c>
      <c r="L3372" s="31">
        <f t="shared" si="27"/>
        <v>997.49999999999989</v>
      </c>
      <c r="M3372" s="32">
        <v>0.35</v>
      </c>
      <c r="O3372" s="37"/>
      <c r="P3372" s="35"/>
      <c r="Q3372" s="33"/>
      <c r="R3372" s="34"/>
    </row>
    <row r="3373" spans="1:18" ht="15.75" customHeight="1" x14ac:dyDescent="0.3">
      <c r="A3373" s="22"/>
      <c r="B3373" s="27" t="s">
        <v>21</v>
      </c>
      <c r="C3373" s="27">
        <v>1185732</v>
      </c>
      <c r="D3373" s="28">
        <v>44484</v>
      </c>
      <c r="E3373" s="27" t="s">
        <v>22</v>
      </c>
      <c r="F3373" s="27" t="s">
        <v>122</v>
      </c>
      <c r="G3373" s="27" t="s">
        <v>123</v>
      </c>
      <c r="H3373" s="27" t="s">
        <v>25</v>
      </c>
      <c r="I3373" s="29">
        <v>0.55000000000000004</v>
      </c>
      <c r="J3373" s="30">
        <v>3000</v>
      </c>
      <c r="K3373" s="31">
        <f t="shared" si="26"/>
        <v>1650.0000000000002</v>
      </c>
      <c r="L3373" s="31">
        <f t="shared" si="27"/>
        <v>577.5</v>
      </c>
      <c r="M3373" s="32">
        <v>0.35</v>
      </c>
      <c r="O3373" s="37"/>
      <c r="P3373" s="35"/>
      <c r="Q3373" s="33"/>
      <c r="R3373" s="34"/>
    </row>
    <row r="3374" spans="1:18" ht="15.75" customHeight="1" x14ac:dyDescent="0.3">
      <c r="A3374" s="22"/>
      <c r="B3374" s="27" t="s">
        <v>21</v>
      </c>
      <c r="C3374" s="27">
        <v>1185732</v>
      </c>
      <c r="D3374" s="28">
        <v>44484</v>
      </c>
      <c r="E3374" s="27" t="s">
        <v>22</v>
      </c>
      <c r="F3374" s="27" t="s">
        <v>122</v>
      </c>
      <c r="G3374" s="27" t="s">
        <v>123</v>
      </c>
      <c r="H3374" s="27" t="s">
        <v>26</v>
      </c>
      <c r="I3374" s="29">
        <v>0.55000000000000004</v>
      </c>
      <c r="J3374" s="30">
        <v>2000</v>
      </c>
      <c r="K3374" s="31">
        <f t="shared" si="26"/>
        <v>1100</v>
      </c>
      <c r="L3374" s="31">
        <f t="shared" si="27"/>
        <v>440</v>
      </c>
      <c r="M3374" s="32">
        <v>0.4</v>
      </c>
      <c r="O3374" s="37"/>
      <c r="P3374" s="35"/>
      <c r="Q3374" s="33"/>
      <c r="R3374" s="34"/>
    </row>
    <row r="3375" spans="1:18" ht="15.75" customHeight="1" x14ac:dyDescent="0.3">
      <c r="A3375" s="22"/>
      <c r="B3375" s="27" t="s">
        <v>21</v>
      </c>
      <c r="C3375" s="27">
        <v>1185732</v>
      </c>
      <c r="D3375" s="28">
        <v>44484</v>
      </c>
      <c r="E3375" s="27" t="s">
        <v>22</v>
      </c>
      <c r="F3375" s="27" t="s">
        <v>122</v>
      </c>
      <c r="G3375" s="27" t="s">
        <v>123</v>
      </c>
      <c r="H3375" s="27" t="s">
        <v>27</v>
      </c>
      <c r="I3375" s="29">
        <v>0.55000000000000004</v>
      </c>
      <c r="J3375" s="30">
        <v>1750</v>
      </c>
      <c r="K3375" s="31">
        <f t="shared" si="26"/>
        <v>962.50000000000011</v>
      </c>
      <c r="L3375" s="31">
        <f t="shared" si="27"/>
        <v>385.00000000000006</v>
      </c>
      <c r="M3375" s="32">
        <v>0.4</v>
      </c>
      <c r="O3375" s="37"/>
      <c r="P3375" s="35"/>
      <c r="Q3375" s="33"/>
      <c r="R3375" s="34"/>
    </row>
    <row r="3376" spans="1:18" ht="15.75" customHeight="1" x14ac:dyDescent="0.3">
      <c r="A3376" s="22"/>
      <c r="B3376" s="27" t="s">
        <v>21</v>
      </c>
      <c r="C3376" s="27">
        <v>1185732</v>
      </c>
      <c r="D3376" s="28">
        <v>44484</v>
      </c>
      <c r="E3376" s="27" t="s">
        <v>22</v>
      </c>
      <c r="F3376" s="27" t="s">
        <v>122</v>
      </c>
      <c r="G3376" s="27" t="s">
        <v>123</v>
      </c>
      <c r="H3376" s="27" t="s">
        <v>28</v>
      </c>
      <c r="I3376" s="29">
        <v>0.65</v>
      </c>
      <c r="J3376" s="30">
        <v>1750</v>
      </c>
      <c r="K3376" s="31">
        <f t="shared" si="26"/>
        <v>1137.5</v>
      </c>
      <c r="L3376" s="31">
        <f t="shared" si="27"/>
        <v>341.25</v>
      </c>
      <c r="M3376" s="32">
        <v>0.3</v>
      </c>
      <c r="O3376" s="37"/>
      <c r="P3376" s="35"/>
      <c r="Q3376" s="33"/>
      <c r="R3376" s="34"/>
    </row>
    <row r="3377" spans="1:18" ht="15.75" customHeight="1" x14ac:dyDescent="0.3">
      <c r="A3377" s="22"/>
      <c r="B3377" s="27" t="s">
        <v>21</v>
      </c>
      <c r="C3377" s="27">
        <v>1185732</v>
      </c>
      <c r="D3377" s="28">
        <v>44484</v>
      </c>
      <c r="E3377" s="27" t="s">
        <v>22</v>
      </c>
      <c r="F3377" s="27" t="s">
        <v>122</v>
      </c>
      <c r="G3377" s="27" t="s">
        <v>123</v>
      </c>
      <c r="H3377" s="27" t="s">
        <v>29</v>
      </c>
      <c r="I3377" s="29">
        <v>0.7</v>
      </c>
      <c r="J3377" s="30">
        <v>3000</v>
      </c>
      <c r="K3377" s="31">
        <f t="shared" si="26"/>
        <v>2100</v>
      </c>
      <c r="L3377" s="31">
        <f t="shared" si="27"/>
        <v>840</v>
      </c>
      <c r="M3377" s="32">
        <v>0.4</v>
      </c>
      <c r="O3377" s="37"/>
      <c r="P3377" s="35"/>
      <c r="Q3377" s="33"/>
      <c r="R3377" s="34"/>
    </row>
    <row r="3378" spans="1:18" ht="15.75" customHeight="1" x14ac:dyDescent="0.3">
      <c r="A3378" s="22"/>
      <c r="B3378" s="27" t="s">
        <v>21</v>
      </c>
      <c r="C3378" s="27">
        <v>1185732</v>
      </c>
      <c r="D3378" s="28">
        <v>44514</v>
      </c>
      <c r="E3378" s="27" t="s">
        <v>22</v>
      </c>
      <c r="F3378" s="27" t="s">
        <v>122</v>
      </c>
      <c r="G3378" s="27" t="s">
        <v>123</v>
      </c>
      <c r="H3378" s="27" t="s">
        <v>24</v>
      </c>
      <c r="I3378" s="29">
        <v>0.65</v>
      </c>
      <c r="J3378" s="30">
        <v>4500</v>
      </c>
      <c r="K3378" s="31">
        <f t="shared" si="26"/>
        <v>2925</v>
      </c>
      <c r="L3378" s="31">
        <f t="shared" si="27"/>
        <v>1023.7499999999999</v>
      </c>
      <c r="M3378" s="32">
        <v>0.35</v>
      </c>
      <c r="O3378" s="37"/>
      <c r="P3378" s="35"/>
      <c r="Q3378" s="33"/>
      <c r="R3378" s="34"/>
    </row>
    <row r="3379" spans="1:18" ht="15.75" customHeight="1" x14ac:dyDescent="0.3">
      <c r="A3379" s="22"/>
      <c r="B3379" s="27" t="s">
        <v>21</v>
      </c>
      <c r="C3379" s="27">
        <v>1185732</v>
      </c>
      <c r="D3379" s="28">
        <v>44514</v>
      </c>
      <c r="E3379" s="27" t="s">
        <v>22</v>
      </c>
      <c r="F3379" s="27" t="s">
        <v>122</v>
      </c>
      <c r="G3379" s="27" t="s">
        <v>123</v>
      </c>
      <c r="H3379" s="27" t="s">
        <v>25</v>
      </c>
      <c r="I3379" s="29">
        <v>0.55000000000000004</v>
      </c>
      <c r="J3379" s="30">
        <v>3250</v>
      </c>
      <c r="K3379" s="31">
        <f t="shared" si="26"/>
        <v>1787.5000000000002</v>
      </c>
      <c r="L3379" s="31">
        <f t="shared" si="27"/>
        <v>625.625</v>
      </c>
      <c r="M3379" s="32">
        <v>0.35</v>
      </c>
      <c r="O3379" s="37"/>
      <c r="P3379" s="35"/>
      <c r="Q3379" s="33"/>
      <c r="R3379" s="34"/>
    </row>
    <row r="3380" spans="1:18" ht="15.75" customHeight="1" x14ac:dyDescent="0.3">
      <c r="A3380" s="22"/>
      <c r="B3380" s="27" t="s">
        <v>21</v>
      </c>
      <c r="C3380" s="27">
        <v>1185732</v>
      </c>
      <c r="D3380" s="28">
        <v>44514</v>
      </c>
      <c r="E3380" s="27" t="s">
        <v>22</v>
      </c>
      <c r="F3380" s="27" t="s">
        <v>122</v>
      </c>
      <c r="G3380" s="27" t="s">
        <v>123</v>
      </c>
      <c r="H3380" s="27" t="s">
        <v>26</v>
      </c>
      <c r="I3380" s="29">
        <v>0.55000000000000004</v>
      </c>
      <c r="J3380" s="30">
        <v>3200</v>
      </c>
      <c r="K3380" s="31">
        <f t="shared" si="26"/>
        <v>1760.0000000000002</v>
      </c>
      <c r="L3380" s="31">
        <f t="shared" si="27"/>
        <v>704.00000000000011</v>
      </c>
      <c r="M3380" s="32">
        <v>0.4</v>
      </c>
      <c r="O3380" s="37"/>
      <c r="P3380" s="35"/>
      <c r="Q3380" s="33"/>
      <c r="R3380" s="34"/>
    </row>
    <row r="3381" spans="1:18" ht="15.75" customHeight="1" x14ac:dyDescent="0.3">
      <c r="A3381" s="22"/>
      <c r="B3381" s="27" t="s">
        <v>21</v>
      </c>
      <c r="C3381" s="27">
        <v>1185732</v>
      </c>
      <c r="D3381" s="28">
        <v>44514</v>
      </c>
      <c r="E3381" s="27" t="s">
        <v>22</v>
      </c>
      <c r="F3381" s="27" t="s">
        <v>122</v>
      </c>
      <c r="G3381" s="27" t="s">
        <v>123</v>
      </c>
      <c r="H3381" s="27" t="s">
        <v>27</v>
      </c>
      <c r="I3381" s="29">
        <v>0.55000000000000004</v>
      </c>
      <c r="J3381" s="30">
        <v>3000</v>
      </c>
      <c r="K3381" s="31">
        <f t="shared" si="26"/>
        <v>1650.0000000000002</v>
      </c>
      <c r="L3381" s="31">
        <f t="shared" si="27"/>
        <v>660.00000000000011</v>
      </c>
      <c r="M3381" s="32">
        <v>0.4</v>
      </c>
      <c r="O3381" s="37"/>
      <c r="P3381" s="35"/>
      <c r="Q3381" s="33"/>
      <c r="R3381" s="34"/>
    </row>
    <row r="3382" spans="1:18" ht="15.75" customHeight="1" x14ac:dyDescent="0.3">
      <c r="A3382" s="22"/>
      <c r="B3382" s="27" t="s">
        <v>21</v>
      </c>
      <c r="C3382" s="27">
        <v>1185732</v>
      </c>
      <c r="D3382" s="28">
        <v>44514</v>
      </c>
      <c r="E3382" s="27" t="s">
        <v>22</v>
      </c>
      <c r="F3382" s="27" t="s">
        <v>122</v>
      </c>
      <c r="G3382" s="27" t="s">
        <v>123</v>
      </c>
      <c r="H3382" s="27" t="s">
        <v>28</v>
      </c>
      <c r="I3382" s="29">
        <v>0.65</v>
      </c>
      <c r="J3382" s="30">
        <v>2750</v>
      </c>
      <c r="K3382" s="31">
        <f t="shared" si="26"/>
        <v>1787.5</v>
      </c>
      <c r="L3382" s="31">
        <f t="shared" si="27"/>
        <v>536.25</v>
      </c>
      <c r="M3382" s="32">
        <v>0.3</v>
      </c>
      <c r="O3382" s="37"/>
      <c r="P3382" s="35"/>
      <c r="Q3382" s="33"/>
      <c r="R3382" s="34"/>
    </row>
    <row r="3383" spans="1:18" ht="15.75" customHeight="1" x14ac:dyDescent="0.3">
      <c r="A3383" s="22"/>
      <c r="B3383" s="27" t="s">
        <v>21</v>
      </c>
      <c r="C3383" s="27">
        <v>1185732</v>
      </c>
      <c r="D3383" s="28">
        <v>44514</v>
      </c>
      <c r="E3383" s="27" t="s">
        <v>22</v>
      </c>
      <c r="F3383" s="27" t="s">
        <v>122</v>
      </c>
      <c r="G3383" s="27" t="s">
        <v>123</v>
      </c>
      <c r="H3383" s="27" t="s">
        <v>29</v>
      </c>
      <c r="I3383" s="29">
        <v>0.7</v>
      </c>
      <c r="J3383" s="30">
        <v>3750</v>
      </c>
      <c r="K3383" s="31">
        <f t="shared" si="26"/>
        <v>2625</v>
      </c>
      <c r="L3383" s="31">
        <f t="shared" si="27"/>
        <v>1050</v>
      </c>
      <c r="M3383" s="32">
        <v>0.4</v>
      </c>
      <c r="O3383" s="37"/>
      <c r="P3383" s="35"/>
      <c r="Q3383" s="33"/>
      <c r="R3383" s="34"/>
    </row>
    <row r="3384" spans="1:18" ht="15.75" customHeight="1" x14ac:dyDescent="0.3">
      <c r="A3384" s="22"/>
      <c r="B3384" s="27" t="s">
        <v>21</v>
      </c>
      <c r="C3384" s="27">
        <v>1185732</v>
      </c>
      <c r="D3384" s="28">
        <v>44543</v>
      </c>
      <c r="E3384" s="27" t="s">
        <v>22</v>
      </c>
      <c r="F3384" s="27" t="s">
        <v>122</v>
      </c>
      <c r="G3384" s="27" t="s">
        <v>123</v>
      </c>
      <c r="H3384" s="27" t="s">
        <v>24</v>
      </c>
      <c r="I3384" s="29">
        <v>0.65</v>
      </c>
      <c r="J3384" s="30">
        <v>6000</v>
      </c>
      <c r="K3384" s="31">
        <f t="shared" si="26"/>
        <v>3900</v>
      </c>
      <c r="L3384" s="31">
        <f t="shared" si="27"/>
        <v>1365</v>
      </c>
      <c r="M3384" s="32">
        <v>0.35</v>
      </c>
      <c r="O3384" s="37"/>
      <c r="P3384" s="35"/>
      <c r="Q3384" s="33"/>
      <c r="R3384" s="34"/>
    </row>
    <row r="3385" spans="1:18" ht="15.75" customHeight="1" x14ac:dyDescent="0.3">
      <c r="A3385" s="22"/>
      <c r="B3385" s="27" t="s">
        <v>21</v>
      </c>
      <c r="C3385" s="27">
        <v>1185732</v>
      </c>
      <c r="D3385" s="28">
        <v>44543</v>
      </c>
      <c r="E3385" s="27" t="s">
        <v>22</v>
      </c>
      <c r="F3385" s="27" t="s">
        <v>122</v>
      </c>
      <c r="G3385" s="27" t="s">
        <v>123</v>
      </c>
      <c r="H3385" s="27" t="s">
        <v>25</v>
      </c>
      <c r="I3385" s="29">
        <v>0.55000000000000004</v>
      </c>
      <c r="J3385" s="30">
        <v>4000</v>
      </c>
      <c r="K3385" s="31">
        <f t="shared" si="26"/>
        <v>2200</v>
      </c>
      <c r="L3385" s="31">
        <f t="shared" si="27"/>
        <v>770</v>
      </c>
      <c r="M3385" s="32">
        <v>0.35</v>
      </c>
      <c r="O3385" s="37"/>
      <c r="P3385" s="35"/>
      <c r="Q3385" s="33"/>
      <c r="R3385" s="34"/>
    </row>
    <row r="3386" spans="1:18" ht="15.75" customHeight="1" x14ac:dyDescent="0.3">
      <c r="A3386" s="22"/>
      <c r="B3386" s="27" t="s">
        <v>21</v>
      </c>
      <c r="C3386" s="27">
        <v>1185732</v>
      </c>
      <c r="D3386" s="28">
        <v>44543</v>
      </c>
      <c r="E3386" s="27" t="s">
        <v>22</v>
      </c>
      <c r="F3386" s="27" t="s">
        <v>122</v>
      </c>
      <c r="G3386" s="27" t="s">
        <v>123</v>
      </c>
      <c r="H3386" s="27" t="s">
        <v>26</v>
      </c>
      <c r="I3386" s="29">
        <v>0.55000000000000004</v>
      </c>
      <c r="J3386" s="30">
        <v>3750</v>
      </c>
      <c r="K3386" s="31">
        <f t="shared" si="26"/>
        <v>2062.5</v>
      </c>
      <c r="L3386" s="31">
        <f t="shared" si="27"/>
        <v>825</v>
      </c>
      <c r="M3386" s="32">
        <v>0.4</v>
      </c>
      <c r="O3386" s="37"/>
      <c r="P3386" s="35"/>
      <c r="Q3386" s="33"/>
      <c r="R3386" s="34"/>
    </row>
    <row r="3387" spans="1:18" ht="15.75" customHeight="1" x14ac:dyDescent="0.3">
      <c r="A3387" s="22"/>
      <c r="B3387" s="27" t="s">
        <v>21</v>
      </c>
      <c r="C3387" s="27">
        <v>1185732</v>
      </c>
      <c r="D3387" s="28">
        <v>44543</v>
      </c>
      <c r="E3387" s="27" t="s">
        <v>22</v>
      </c>
      <c r="F3387" s="27" t="s">
        <v>122</v>
      </c>
      <c r="G3387" s="27" t="s">
        <v>123</v>
      </c>
      <c r="H3387" s="27" t="s">
        <v>27</v>
      </c>
      <c r="I3387" s="29">
        <v>0.55000000000000004</v>
      </c>
      <c r="J3387" s="30">
        <v>3250</v>
      </c>
      <c r="K3387" s="31">
        <f t="shared" si="26"/>
        <v>1787.5000000000002</v>
      </c>
      <c r="L3387" s="31">
        <f t="shared" si="27"/>
        <v>715.00000000000011</v>
      </c>
      <c r="M3387" s="32">
        <v>0.4</v>
      </c>
      <c r="O3387" s="37"/>
      <c r="P3387" s="35"/>
      <c r="Q3387" s="33"/>
      <c r="R3387" s="34"/>
    </row>
    <row r="3388" spans="1:18" ht="15.75" customHeight="1" x14ac:dyDescent="0.3">
      <c r="A3388" s="22"/>
      <c r="B3388" s="27" t="s">
        <v>21</v>
      </c>
      <c r="C3388" s="27">
        <v>1185732</v>
      </c>
      <c r="D3388" s="28">
        <v>44543</v>
      </c>
      <c r="E3388" s="27" t="s">
        <v>22</v>
      </c>
      <c r="F3388" s="27" t="s">
        <v>122</v>
      </c>
      <c r="G3388" s="27" t="s">
        <v>123</v>
      </c>
      <c r="H3388" s="27" t="s">
        <v>28</v>
      </c>
      <c r="I3388" s="29">
        <v>0.65</v>
      </c>
      <c r="J3388" s="30">
        <v>3250</v>
      </c>
      <c r="K3388" s="31">
        <f t="shared" si="26"/>
        <v>2112.5</v>
      </c>
      <c r="L3388" s="31">
        <f t="shared" si="27"/>
        <v>633.75</v>
      </c>
      <c r="M3388" s="32">
        <v>0.3</v>
      </c>
      <c r="O3388" s="37"/>
      <c r="P3388" s="35"/>
      <c r="Q3388" s="33"/>
      <c r="R3388" s="34"/>
    </row>
    <row r="3389" spans="1:18" ht="15.75" customHeight="1" x14ac:dyDescent="0.3">
      <c r="A3389" s="22"/>
      <c r="B3389" s="27" t="s">
        <v>21</v>
      </c>
      <c r="C3389" s="27">
        <v>1185732</v>
      </c>
      <c r="D3389" s="28">
        <v>44543</v>
      </c>
      <c r="E3389" s="27" t="s">
        <v>22</v>
      </c>
      <c r="F3389" s="27" t="s">
        <v>122</v>
      </c>
      <c r="G3389" s="27" t="s">
        <v>123</v>
      </c>
      <c r="H3389" s="27" t="s">
        <v>29</v>
      </c>
      <c r="I3389" s="29">
        <v>0.7</v>
      </c>
      <c r="J3389" s="30">
        <v>4250</v>
      </c>
      <c r="K3389" s="31">
        <f t="shared" si="26"/>
        <v>2975</v>
      </c>
      <c r="L3389" s="31">
        <f t="shared" si="27"/>
        <v>1190</v>
      </c>
      <c r="M3389" s="32">
        <v>0.4</v>
      </c>
      <c r="O3389" s="37"/>
      <c r="P3389" s="35"/>
      <c r="Q3389" s="33"/>
      <c r="R3389" s="34"/>
    </row>
    <row r="3390" spans="1:18" ht="15.75" customHeight="1" x14ac:dyDescent="0.3">
      <c r="A3390" s="22" t="s">
        <v>46</v>
      </c>
      <c r="B3390" s="27" t="s">
        <v>21</v>
      </c>
      <c r="C3390" s="27">
        <v>1185732</v>
      </c>
      <c r="D3390" s="28">
        <v>44206</v>
      </c>
      <c r="E3390" s="27" t="s">
        <v>22</v>
      </c>
      <c r="F3390" s="27" t="s">
        <v>124</v>
      </c>
      <c r="G3390" s="27" t="s">
        <v>125</v>
      </c>
      <c r="H3390" s="27" t="s">
        <v>24</v>
      </c>
      <c r="I3390" s="29">
        <v>0.35000000000000003</v>
      </c>
      <c r="J3390" s="30">
        <v>4750</v>
      </c>
      <c r="K3390" s="31">
        <f t="shared" si="26"/>
        <v>1662.5000000000002</v>
      </c>
      <c r="L3390" s="31">
        <f t="shared" si="27"/>
        <v>581.875</v>
      </c>
      <c r="M3390" s="32">
        <v>0.35</v>
      </c>
      <c r="O3390" s="37"/>
      <c r="P3390" s="35"/>
      <c r="Q3390" s="33"/>
      <c r="R3390" s="34"/>
    </row>
    <row r="3391" spans="1:18" ht="15.75" customHeight="1" x14ac:dyDescent="0.3">
      <c r="A3391" s="22"/>
      <c r="B3391" s="27" t="s">
        <v>21</v>
      </c>
      <c r="C3391" s="27">
        <v>1185732</v>
      </c>
      <c r="D3391" s="28">
        <v>44206</v>
      </c>
      <c r="E3391" s="27" t="s">
        <v>22</v>
      </c>
      <c r="F3391" s="27" t="s">
        <v>124</v>
      </c>
      <c r="G3391" s="27" t="s">
        <v>125</v>
      </c>
      <c r="H3391" s="27" t="s">
        <v>25</v>
      </c>
      <c r="I3391" s="29">
        <v>0.35000000000000003</v>
      </c>
      <c r="J3391" s="30">
        <v>2750</v>
      </c>
      <c r="K3391" s="31">
        <f t="shared" si="26"/>
        <v>962.50000000000011</v>
      </c>
      <c r="L3391" s="31">
        <f t="shared" si="27"/>
        <v>336.875</v>
      </c>
      <c r="M3391" s="32">
        <v>0.35</v>
      </c>
      <c r="O3391" s="37"/>
      <c r="P3391" s="35"/>
      <c r="Q3391" s="33"/>
      <c r="R3391" s="34"/>
    </row>
    <row r="3392" spans="1:18" ht="15.75" customHeight="1" x14ac:dyDescent="0.3">
      <c r="A3392" s="22"/>
      <c r="B3392" s="27" t="s">
        <v>21</v>
      </c>
      <c r="C3392" s="27">
        <v>1185732</v>
      </c>
      <c r="D3392" s="28">
        <v>44206</v>
      </c>
      <c r="E3392" s="27" t="s">
        <v>22</v>
      </c>
      <c r="F3392" s="27" t="s">
        <v>124</v>
      </c>
      <c r="G3392" s="27" t="s">
        <v>125</v>
      </c>
      <c r="H3392" s="27" t="s">
        <v>26</v>
      </c>
      <c r="I3392" s="29">
        <v>0.25000000000000006</v>
      </c>
      <c r="J3392" s="30">
        <v>2750</v>
      </c>
      <c r="K3392" s="31">
        <f t="shared" si="26"/>
        <v>687.50000000000011</v>
      </c>
      <c r="L3392" s="31">
        <f t="shared" si="27"/>
        <v>275.00000000000006</v>
      </c>
      <c r="M3392" s="32">
        <v>0.4</v>
      </c>
      <c r="O3392" s="37"/>
      <c r="P3392" s="35"/>
      <c r="Q3392" s="33"/>
      <c r="R3392" s="34"/>
    </row>
    <row r="3393" spans="1:18" ht="15.75" customHeight="1" x14ac:dyDescent="0.3">
      <c r="A3393" s="22"/>
      <c r="B3393" s="27" t="s">
        <v>21</v>
      </c>
      <c r="C3393" s="27">
        <v>1185732</v>
      </c>
      <c r="D3393" s="28">
        <v>44206</v>
      </c>
      <c r="E3393" s="27" t="s">
        <v>22</v>
      </c>
      <c r="F3393" s="27" t="s">
        <v>124</v>
      </c>
      <c r="G3393" s="27" t="s">
        <v>125</v>
      </c>
      <c r="H3393" s="27" t="s">
        <v>27</v>
      </c>
      <c r="I3393" s="29">
        <v>0.3</v>
      </c>
      <c r="J3393" s="30">
        <v>1250</v>
      </c>
      <c r="K3393" s="31">
        <f t="shared" si="26"/>
        <v>375</v>
      </c>
      <c r="L3393" s="31">
        <f t="shared" si="27"/>
        <v>150</v>
      </c>
      <c r="M3393" s="32">
        <v>0.4</v>
      </c>
      <c r="O3393" s="37"/>
      <c r="P3393" s="35"/>
      <c r="Q3393" s="33"/>
      <c r="R3393" s="34"/>
    </row>
    <row r="3394" spans="1:18" ht="15.75" customHeight="1" x14ac:dyDescent="0.3">
      <c r="A3394" s="22"/>
      <c r="B3394" s="27" t="s">
        <v>21</v>
      </c>
      <c r="C3394" s="27">
        <v>1185732</v>
      </c>
      <c r="D3394" s="28">
        <v>44206</v>
      </c>
      <c r="E3394" s="27" t="s">
        <v>22</v>
      </c>
      <c r="F3394" s="27" t="s">
        <v>124</v>
      </c>
      <c r="G3394" s="27" t="s">
        <v>125</v>
      </c>
      <c r="H3394" s="27" t="s">
        <v>28</v>
      </c>
      <c r="I3394" s="29">
        <v>0.45</v>
      </c>
      <c r="J3394" s="30">
        <v>1750</v>
      </c>
      <c r="K3394" s="31">
        <f t="shared" si="26"/>
        <v>787.5</v>
      </c>
      <c r="L3394" s="31">
        <f t="shared" si="27"/>
        <v>236.25</v>
      </c>
      <c r="M3394" s="32">
        <v>0.3</v>
      </c>
      <c r="O3394" s="37"/>
      <c r="P3394" s="35"/>
      <c r="Q3394" s="33"/>
      <c r="R3394" s="34"/>
    </row>
    <row r="3395" spans="1:18" ht="15.75" customHeight="1" x14ac:dyDescent="0.3">
      <c r="A3395" s="22"/>
      <c r="B3395" s="27" t="s">
        <v>21</v>
      </c>
      <c r="C3395" s="27">
        <v>1185732</v>
      </c>
      <c r="D3395" s="28">
        <v>44206</v>
      </c>
      <c r="E3395" s="27" t="s">
        <v>22</v>
      </c>
      <c r="F3395" s="27" t="s">
        <v>124</v>
      </c>
      <c r="G3395" s="27" t="s">
        <v>125</v>
      </c>
      <c r="H3395" s="27" t="s">
        <v>29</v>
      </c>
      <c r="I3395" s="29">
        <v>0.35000000000000003</v>
      </c>
      <c r="J3395" s="30">
        <v>2750</v>
      </c>
      <c r="K3395" s="31">
        <f t="shared" si="26"/>
        <v>962.50000000000011</v>
      </c>
      <c r="L3395" s="31">
        <f t="shared" si="27"/>
        <v>385.00000000000006</v>
      </c>
      <c r="M3395" s="32">
        <v>0.4</v>
      </c>
      <c r="O3395" s="37"/>
      <c r="P3395" s="35"/>
      <c r="Q3395" s="33"/>
      <c r="R3395" s="34"/>
    </row>
    <row r="3396" spans="1:18" ht="15.75" customHeight="1" x14ac:dyDescent="0.3">
      <c r="A3396" s="22"/>
      <c r="B3396" s="27" t="s">
        <v>21</v>
      </c>
      <c r="C3396" s="27">
        <v>1185732</v>
      </c>
      <c r="D3396" s="28">
        <v>44235</v>
      </c>
      <c r="E3396" s="27" t="s">
        <v>22</v>
      </c>
      <c r="F3396" s="27" t="s">
        <v>124</v>
      </c>
      <c r="G3396" s="27" t="s">
        <v>125</v>
      </c>
      <c r="H3396" s="27" t="s">
        <v>24</v>
      </c>
      <c r="I3396" s="29">
        <v>0.35000000000000003</v>
      </c>
      <c r="J3396" s="30">
        <v>5250</v>
      </c>
      <c r="K3396" s="31">
        <f t="shared" si="26"/>
        <v>1837.5000000000002</v>
      </c>
      <c r="L3396" s="31">
        <f t="shared" si="27"/>
        <v>643.125</v>
      </c>
      <c r="M3396" s="32">
        <v>0.35</v>
      </c>
      <c r="O3396" s="37"/>
      <c r="P3396" s="35"/>
      <c r="Q3396" s="33"/>
      <c r="R3396" s="34"/>
    </row>
    <row r="3397" spans="1:18" ht="15.75" customHeight="1" x14ac:dyDescent="0.3">
      <c r="A3397" s="22"/>
      <c r="B3397" s="27" t="s">
        <v>21</v>
      </c>
      <c r="C3397" s="27">
        <v>1185732</v>
      </c>
      <c r="D3397" s="28">
        <v>44235</v>
      </c>
      <c r="E3397" s="27" t="s">
        <v>22</v>
      </c>
      <c r="F3397" s="27" t="s">
        <v>124</v>
      </c>
      <c r="G3397" s="27" t="s">
        <v>125</v>
      </c>
      <c r="H3397" s="27" t="s">
        <v>25</v>
      </c>
      <c r="I3397" s="29">
        <v>0.35000000000000003</v>
      </c>
      <c r="J3397" s="30">
        <v>1750</v>
      </c>
      <c r="K3397" s="31">
        <f t="shared" si="26"/>
        <v>612.50000000000011</v>
      </c>
      <c r="L3397" s="31">
        <f t="shared" si="27"/>
        <v>214.37500000000003</v>
      </c>
      <c r="M3397" s="32">
        <v>0.35</v>
      </c>
      <c r="O3397" s="37"/>
      <c r="P3397" s="35"/>
      <c r="Q3397" s="33"/>
      <c r="R3397" s="34"/>
    </row>
    <row r="3398" spans="1:18" ht="15.75" customHeight="1" x14ac:dyDescent="0.3">
      <c r="A3398" s="22"/>
      <c r="B3398" s="27" t="s">
        <v>21</v>
      </c>
      <c r="C3398" s="27">
        <v>1185732</v>
      </c>
      <c r="D3398" s="28">
        <v>44235</v>
      </c>
      <c r="E3398" s="27" t="s">
        <v>22</v>
      </c>
      <c r="F3398" s="27" t="s">
        <v>124</v>
      </c>
      <c r="G3398" s="27" t="s">
        <v>125</v>
      </c>
      <c r="H3398" s="27" t="s">
        <v>26</v>
      </c>
      <c r="I3398" s="29">
        <v>0.25000000000000006</v>
      </c>
      <c r="J3398" s="30">
        <v>2250</v>
      </c>
      <c r="K3398" s="31">
        <f t="shared" si="26"/>
        <v>562.50000000000011</v>
      </c>
      <c r="L3398" s="31">
        <f t="shared" si="27"/>
        <v>225.00000000000006</v>
      </c>
      <c r="M3398" s="32">
        <v>0.4</v>
      </c>
      <c r="O3398" s="37"/>
      <c r="P3398" s="35"/>
      <c r="Q3398" s="33"/>
      <c r="R3398" s="34"/>
    </row>
    <row r="3399" spans="1:18" ht="15.75" customHeight="1" x14ac:dyDescent="0.3">
      <c r="A3399" s="22"/>
      <c r="B3399" s="27" t="s">
        <v>21</v>
      </c>
      <c r="C3399" s="27">
        <v>1185732</v>
      </c>
      <c r="D3399" s="28">
        <v>44235</v>
      </c>
      <c r="E3399" s="27" t="s">
        <v>22</v>
      </c>
      <c r="F3399" s="27" t="s">
        <v>124</v>
      </c>
      <c r="G3399" s="27" t="s">
        <v>125</v>
      </c>
      <c r="H3399" s="27" t="s">
        <v>27</v>
      </c>
      <c r="I3399" s="29">
        <v>0.3</v>
      </c>
      <c r="J3399" s="30">
        <v>1000</v>
      </c>
      <c r="K3399" s="31">
        <f t="shared" si="26"/>
        <v>300</v>
      </c>
      <c r="L3399" s="31">
        <f t="shared" si="27"/>
        <v>120</v>
      </c>
      <c r="M3399" s="32">
        <v>0.4</v>
      </c>
      <c r="O3399" s="37"/>
      <c r="P3399" s="35"/>
      <c r="Q3399" s="33"/>
      <c r="R3399" s="34"/>
    </row>
    <row r="3400" spans="1:18" ht="15.75" customHeight="1" x14ac:dyDescent="0.3">
      <c r="A3400" s="22"/>
      <c r="B3400" s="27" t="s">
        <v>21</v>
      </c>
      <c r="C3400" s="27">
        <v>1185732</v>
      </c>
      <c r="D3400" s="28">
        <v>44235</v>
      </c>
      <c r="E3400" s="27" t="s">
        <v>22</v>
      </c>
      <c r="F3400" s="27" t="s">
        <v>124</v>
      </c>
      <c r="G3400" s="27" t="s">
        <v>125</v>
      </c>
      <c r="H3400" s="27" t="s">
        <v>28</v>
      </c>
      <c r="I3400" s="29">
        <v>0.45</v>
      </c>
      <c r="J3400" s="30">
        <v>1750</v>
      </c>
      <c r="K3400" s="31">
        <f t="shared" si="26"/>
        <v>787.5</v>
      </c>
      <c r="L3400" s="31">
        <f t="shared" si="27"/>
        <v>236.25</v>
      </c>
      <c r="M3400" s="32">
        <v>0.3</v>
      </c>
      <c r="O3400" s="37"/>
      <c r="P3400" s="35"/>
      <c r="Q3400" s="33"/>
      <c r="R3400" s="34"/>
    </row>
    <row r="3401" spans="1:18" ht="15.75" customHeight="1" x14ac:dyDescent="0.3">
      <c r="A3401" s="22"/>
      <c r="B3401" s="27" t="s">
        <v>21</v>
      </c>
      <c r="C3401" s="27">
        <v>1185732</v>
      </c>
      <c r="D3401" s="28">
        <v>44235</v>
      </c>
      <c r="E3401" s="27" t="s">
        <v>22</v>
      </c>
      <c r="F3401" s="27" t="s">
        <v>124</v>
      </c>
      <c r="G3401" s="27" t="s">
        <v>125</v>
      </c>
      <c r="H3401" s="27" t="s">
        <v>29</v>
      </c>
      <c r="I3401" s="29">
        <v>0.35000000000000003</v>
      </c>
      <c r="J3401" s="30">
        <v>2750</v>
      </c>
      <c r="K3401" s="31">
        <f t="shared" si="26"/>
        <v>962.50000000000011</v>
      </c>
      <c r="L3401" s="31">
        <f t="shared" si="27"/>
        <v>385.00000000000006</v>
      </c>
      <c r="M3401" s="32">
        <v>0.4</v>
      </c>
      <c r="O3401" s="37"/>
      <c r="P3401" s="35"/>
      <c r="Q3401" s="33"/>
      <c r="R3401" s="34"/>
    </row>
    <row r="3402" spans="1:18" ht="15.75" customHeight="1" x14ac:dyDescent="0.3">
      <c r="A3402" s="22"/>
      <c r="B3402" s="27" t="s">
        <v>21</v>
      </c>
      <c r="C3402" s="27">
        <v>1185732</v>
      </c>
      <c r="D3402" s="28">
        <v>44261</v>
      </c>
      <c r="E3402" s="27" t="s">
        <v>22</v>
      </c>
      <c r="F3402" s="27" t="s">
        <v>124</v>
      </c>
      <c r="G3402" s="27" t="s">
        <v>125</v>
      </c>
      <c r="H3402" s="27" t="s">
        <v>24</v>
      </c>
      <c r="I3402" s="29">
        <v>0.35000000000000003</v>
      </c>
      <c r="J3402" s="30">
        <v>4950</v>
      </c>
      <c r="K3402" s="31">
        <f t="shared" si="26"/>
        <v>1732.5000000000002</v>
      </c>
      <c r="L3402" s="31">
        <f t="shared" si="27"/>
        <v>606.375</v>
      </c>
      <c r="M3402" s="32">
        <v>0.35</v>
      </c>
      <c r="O3402" s="37"/>
      <c r="P3402" s="35"/>
      <c r="Q3402" s="33"/>
      <c r="R3402" s="34"/>
    </row>
    <row r="3403" spans="1:18" ht="15.75" customHeight="1" x14ac:dyDescent="0.3">
      <c r="A3403" s="22"/>
      <c r="B3403" s="27" t="s">
        <v>21</v>
      </c>
      <c r="C3403" s="27">
        <v>1185732</v>
      </c>
      <c r="D3403" s="28">
        <v>44261</v>
      </c>
      <c r="E3403" s="27" t="s">
        <v>22</v>
      </c>
      <c r="F3403" s="27" t="s">
        <v>124</v>
      </c>
      <c r="G3403" s="27" t="s">
        <v>125</v>
      </c>
      <c r="H3403" s="27" t="s">
        <v>25</v>
      </c>
      <c r="I3403" s="29">
        <v>0.35000000000000003</v>
      </c>
      <c r="J3403" s="30">
        <v>2000</v>
      </c>
      <c r="K3403" s="31">
        <f t="shared" si="26"/>
        <v>700.00000000000011</v>
      </c>
      <c r="L3403" s="31">
        <f t="shared" si="27"/>
        <v>245.00000000000003</v>
      </c>
      <c r="M3403" s="32">
        <v>0.35</v>
      </c>
      <c r="O3403" s="37"/>
      <c r="P3403" s="35"/>
      <c r="Q3403" s="33"/>
      <c r="R3403" s="34"/>
    </row>
    <row r="3404" spans="1:18" ht="15.75" customHeight="1" x14ac:dyDescent="0.3">
      <c r="A3404" s="22"/>
      <c r="B3404" s="27" t="s">
        <v>21</v>
      </c>
      <c r="C3404" s="27">
        <v>1185732</v>
      </c>
      <c r="D3404" s="28">
        <v>44261</v>
      </c>
      <c r="E3404" s="27" t="s">
        <v>22</v>
      </c>
      <c r="F3404" s="27" t="s">
        <v>124</v>
      </c>
      <c r="G3404" s="27" t="s">
        <v>125</v>
      </c>
      <c r="H3404" s="27" t="s">
        <v>26</v>
      </c>
      <c r="I3404" s="29">
        <v>0.25000000000000006</v>
      </c>
      <c r="J3404" s="30">
        <v>2250</v>
      </c>
      <c r="K3404" s="31">
        <f t="shared" si="26"/>
        <v>562.50000000000011</v>
      </c>
      <c r="L3404" s="31">
        <f t="shared" si="27"/>
        <v>225.00000000000006</v>
      </c>
      <c r="M3404" s="32">
        <v>0.4</v>
      </c>
      <c r="O3404" s="37"/>
      <c r="P3404" s="35"/>
      <c r="Q3404" s="33"/>
      <c r="R3404" s="34"/>
    </row>
    <row r="3405" spans="1:18" ht="15.75" customHeight="1" x14ac:dyDescent="0.3">
      <c r="A3405" s="22"/>
      <c r="B3405" s="27" t="s">
        <v>21</v>
      </c>
      <c r="C3405" s="27">
        <v>1185732</v>
      </c>
      <c r="D3405" s="28">
        <v>44261</v>
      </c>
      <c r="E3405" s="27" t="s">
        <v>22</v>
      </c>
      <c r="F3405" s="27" t="s">
        <v>124</v>
      </c>
      <c r="G3405" s="27" t="s">
        <v>125</v>
      </c>
      <c r="H3405" s="27" t="s">
        <v>27</v>
      </c>
      <c r="I3405" s="29">
        <v>0.3</v>
      </c>
      <c r="J3405" s="30">
        <v>750</v>
      </c>
      <c r="K3405" s="31">
        <f t="shared" si="26"/>
        <v>225</v>
      </c>
      <c r="L3405" s="31">
        <f t="shared" si="27"/>
        <v>90</v>
      </c>
      <c r="M3405" s="32">
        <v>0.4</v>
      </c>
      <c r="O3405" s="37"/>
      <c r="P3405" s="35"/>
      <c r="Q3405" s="33"/>
      <c r="R3405" s="34"/>
    </row>
    <row r="3406" spans="1:18" ht="15.75" customHeight="1" x14ac:dyDescent="0.3">
      <c r="A3406" s="22"/>
      <c r="B3406" s="27" t="s">
        <v>21</v>
      </c>
      <c r="C3406" s="27">
        <v>1185732</v>
      </c>
      <c r="D3406" s="28">
        <v>44261</v>
      </c>
      <c r="E3406" s="27" t="s">
        <v>22</v>
      </c>
      <c r="F3406" s="27" t="s">
        <v>124</v>
      </c>
      <c r="G3406" s="27" t="s">
        <v>125</v>
      </c>
      <c r="H3406" s="27" t="s">
        <v>28</v>
      </c>
      <c r="I3406" s="29">
        <v>0.45</v>
      </c>
      <c r="J3406" s="30">
        <v>1250</v>
      </c>
      <c r="K3406" s="31">
        <f t="shared" si="26"/>
        <v>562.5</v>
      </c>
      <c r="L3406" s="31">
        <f t="shared" si="27"/>
        <v>168.75</v>
      </c>
      <c r="M3406" s="32">
        <v>0.3</v>
      </c>
      <c r="O3406" s="37"/>
      <c r="P3406" s="35"/>
      <c r="Q3406" s="33"/>
      <c r="R3406" s="34"/>
    </row>
    <row r="3407" spans="1:18" ht="15.75" customHeight="1" x14ac:dyDescent="0.3">
      <c r="A3407" s="22"/>
      <c r="B3407" s="27" t="s">
        <v>21</v>
      </c>
      <c r="C3407" s="27">
        <v>1185732</v>
      </c>
      <c r="D3407" s="28">
        <v>44261</v>
      </c>
      <c r="E3407" s="27" t="s">
        <v>22</v>
      </c>
      <c r="F3407" s="27" t="s">
        <v>124</v>
      </c>
      <c r="G3407" s="27" t="s">
        <v>125</v>
      </c>
      <c r="H3407" s="27" t="s">
        <v>29</v>
      </c>
      <c r="I3407" s="29">
        <v>0.35000000000000003</v>
      </c>
      <c r="J3407" s="30">
        <v>2250</v>
      </c>
      <c r="K3407" s="31">
        <f t="shared" si="26"/>
        <v>787.50000000000011</v>
      </c>
      <c r="L3407" s="31">
        <f t="shared" si="27"/>
        <v>315.00000000000006</v>
      </c>
      <c r="M3407" s="32">
        <v>0.4</v>
      </c>
      <c r="O3407" s="37"/>
      <c r="P3407" s="35"/>
      <c r="Q3407" s="33"/>
      <c r="R3407" s="34"/>
    </row>
    <row r="3408" spans="1:18" ht="15.75" customHeight="1" x14ac:dyDescent="0.3">
      <c r="A3408" s="22"/>
      <c r="B3408" s="27" t="s">
        <v>21</v>
      </c>
      <c r="C3408" s="27">
        <v>1185732</v>
      </c>
      <c r="D3408" s="28">
        <v>44293</v>
      </c>
      <c r="E3408" s="27" t="s">
        <v>22</v>
      </c>
      <c r="F3408" s="27" t="s">
        <v>124</v>
      </c>
      <c r="G3408" s="27" t="s">
        <v>125</v>
      </c>
      <c r="H3408" s="27" t="s">
        <v>24</v>
      </c>
      <c r="I3408" s="29">
        <v>0.35000000000000003</v>
      </c>
      <c r="J3408" s="30">
        <v>4750</v>
      </c>
      <c r="K3408" s="31">
        <f t="shared" si="26"/>
        <v>1662.5000000000002</v>
      </c>
      <c r="L3408" s="31">
        <f t="shared" si="27"/>
        <v>581.875</v>
      </c>
      <c r="M3408" s="32">
        <v>0.35</v>
      </c>
      <c r="O3408" s="37"/>
      <c r="P3408" s="35"/>
      <c r="Q3408" s="33"/>
      <c r="R3408" s="34"/>
    </row>
    <row r="3409" spans="1:18" ht="15.75" customHeight="1" x14ac:dyDescent="0.3">
      <c r="A3409" s="22"/>
      <c r="B3409" s="27" t="s">
        <v>21</v>
      </c>
      <c r="C3409" s="27">
        <v>1185732</v>
      </c>
      <c r="D3409" s="28">
        <v>44293</v>
      </c>
      <c r="E3409" s="27" t="s">
        <v>22</v>
      </c>
      <c r="F3409" s="27" t="s">
        <v>124</v>
      </c>
      <c r="G3409" s="27" t="s">
        <v>125</v>
      </c>
      <c r="H3409" s="27" t="s">
        <v>25</v>
      </c>
      <c r="I3409" s="29">
        <v>0.35000000000000003</v>
      </c>
      <c r="J3409" s="30">
        <v>1750</v>
      </c>
      <c r="K3409" s="31">
        <f t="shared" si="26"/>
        <v>612.50000000000011</v>
      </c>
      <c r="L3409" s="31">
        <f t="shared" si="27"/>
        <v>214.37500000000003</v>
      </c>
      <c r="M3409" s="32">
        <v>0.35</v>
      </c>
      <c r="O3409" s="37"/>
      <c r="P3409" s="35"/>
      <c r="Q3409" s="33"/>
      <c r="R3409" s="34"/>
    </row>
    <row r="3410" spans="1:18" ht="15.75" customHeight="1" x14ac:dyDescent="0.3">
      <c r="A3410" s="22"/>
      <c r="B3410" s="27" t="s">
        <v>21</v>
      </c>
      <c r="C3410" s="27">
        <v>1185732</v>
      </c>
      <c r="D3410" s="28">
        <v>44293</v>
      </c>
      <c r="E3410" s="27" t="s">
        <v>22</v>
      </c>
      <c r="F3410" s="27" t="s">
        <v>124</v>
      </c>
      <c r="G3410" s="27" t="s">
        <v>125</v>
      </c>
      <c r="H3410" s="27" t="s">
        <v>26</v>
      </c>
      <c r="I3410" s="29">
        <v>0.25000000000000006</v>
      </c>
      <c r="J3410" s="30">
        <v>1750</v>
      </c>
      <c r="K3410" s="31">
        <f t="shared" si="26"/>
        <v>437.50000000000011</v>
      </c>
      <c r="L3410" s="31">
        <f t="shared" si="27"/>
        <v>175.00000000000006</v>
      </c>
      <c r="M3410" s="32">
        <v>0.4</v>
      </c>
      <c r="O3410" s="37"/>
      <c r="P3410" s="35"/>
      <c r="Q3410" s="33"/>
      <c r="R3410" s="34"/>
    </row>
    <row r="3411" spans="1:18" ht="15.75" customHeight="1" x14ac:dyDescent="0.3">
      <c r="A3411" s="22"/>
      <c r="B3411" s="27" t="s">
        <v>21</v>
      </c>
      <c r="C3411" s="27">
        <v>1185732</v>
      </c>
      <c r="D3411" s="28">
        <v>44293</v>
      </c>
      <c r="E3411" s="27" t="s">
        <v>22</v>
      </c>
      <c r="F3411" s="27" t="s">
        <v>124</v>
      </c>
      <c r="G3411" s="27" t="s">
        <v>125</v>
      </c>
      <c r="H3411" s="27" t="s">
        <v>27</v>
      </c>
      <c r="I3411" s="29">
        <v>0.3</v>
      </c>
      <c r="J3411" s="30">
        <v>1000</v>
      </c>
      <c r="K3411" s="31">
        <f t="shared" si="26"/>
        <v>300</v>
      </c>
      <c r="L3411" s="31">
        <f t="shared" si="27"/>
        <v>120</v>
      </c>
      <c r="M3411" s="32">
        <v>0.4</v>
      </c>
      <c r="O3411" s="37"/>
      <c r="P3411" s="35"/>
      <c r="Q3411" s="33"/>
      <c r="R3411" s="34"/>
    </row>
    <row r="3412" spans="1:18" ht="15.75" customHeight="1" x14ac:dyDescent="0.3">
      <c r="A3412" s="22"/>
      <c r="B3412" s="27" t="s">
        <v>21</v>
      </c>
      <c r="C3412" s="27">
        <v>1185732</v>
      </c>
      <c r="D3412" s="28">
        <v>44293</v>
      </c>
      <c r="E3412" s="27" t="s">
        <v>22</v>
      </c>
      <c r="F3412" s="27" t="s">
        <v>124</v>
      </c>
      <c r="G3412" s="27" t="s">
        <v>125</v>
      </c>
      <c r="H3412" s="27" t="s">
        <v>28</v>
      </c>
      <c r="I3412" s="29">
        <v>0.45</v>
      </c>
      <c r="J3412" s="30">
        <v>1000</v>
      </c>
      <c r="K3412" s="31">
        <f t="shared" si="26"/>
        <v>450</v>
      </c>
      <c r="L3412" s="31">
        <f t="shared" si="27"/>
        <v>135</v>
      </c>
      <c r="M3412" s="32">
        <v>0.3</v>
      </c>
      <c r="O3412" s="37"/>
      <c r="P3412" s="35"/>
      <c r="Q3412" s="33"/>
      <c r="R3412" s="34"/>
    </row>
    <row r="3413" spans="1:18" ht="15.75" customHeight="1" x14ac:dyDescent="0.3">
      <c r="A3413" s="22"/>
      <c r="B3413" s="27" t="s">
        <v>21</v>
      </c>
      <c r="C3413" s="27">
        <v>1185732</v>
      </c>
      <c r="D3413" s="28">
        <v>44293</v>
      </c>
      <c r="E3413" s="27" t="s">
        <v>22</v>
      </c>
      <c r="F3413" s="27" t="s">
        <v>124</v>
      </c>
      <c r="G3413" s="27" t="s">
        <v>125</v>
      </c>
      <c r="H3413" s="27" t="s">
        <v>29</v>
      </c>
      <c r="I3413" s="29">
        <v>0.35000000000000003</v>
      </c>
      <c r="J3413" s="30">
        <v>2500</v>
      </c>
      <c r="K3413" s="31">
        <f t="shared" si="26"/>
        <v>875.00000000000011</v>
      </c>
      <c r="L3413" s="31">
        <f t="shared" si="27"/>
        <v>350.00000000000006</v>
      </c>
      <c r="M3413" s="32">
        <v>0.4</v>
      </c>
      <c r="O3413" s="37"/>
      <c r="P3413" s="35"/>
      <c r="Q3413" s="33"/>
      <c r="R3413" s="34"/>
    </row>
    <row r="3414" spans="1:18" ht="15.75" customHeight="1" x14ac:dyDescent="0.3">
      <c r="A3414" s="22"/>
      <c r="B3414" s="27" t="s">
        <v>21</v>
      </c>
      <c r="C3414" s="27">
        <v>1185732</v>
      </c>
      <c r="D3414" s="28">
        <v>44322</v>
      </c>
      <c r="E3414" s="27" t="s">
        <v>22</v>
      </c>
      <c r="F3414" s="27" t="s">
        <v>124</v>
      </c>
      <c r="G3414" s="27" t="s">
        <v>125</v>
      </c>
      <c r="H3414" s="27" t="s">
        <v>24</v>
      </c>
      <c r="I3414" s="29">
        <v>0.49999999999999994</v>
      </c>
      <c r="J3414" s="30">
        <v>5200</v>
      </c>
      <c r="K3414" s="31">
        <f t="shared" si="26"/>
        <v>2599.9999999999995</v>
      </c>
      <c r="L3414" s="31">
        <f t="shared" si="27"/>
        <v>909.99999999999977</v>
      </c>
      <c r="M3414" s="32">
        <v>0.35</v>
      </c>
      <c r="O3414" s="37"/>
      <c r="P3414" s="35"/>
      <c r="Q3414" s="33"/>
      <c r="R3414" s="34"/>
    </row>
    <row r="3415" spans="1:18" ht="15.75" customHeight="1" x14ac:dyDescent="0.3">
      <c r="A3415" s="22"/>
      <c r="B3415" s="27" t="s">
        <v>21</v>
      </c>
      <c r="C3415" s="27">
        <v>1185732</v>
      </c>
      <c r="D3415" s="28">
        <v>44322</v>
      </c>
      <c r="E3415" s="27" t="s">
        <v>22</v>
      </c>
      <c r="F3415" s="27" t="s">
        <v>124</v>
      </c>
      <c r="G3415" s="27" t="s">
        <v>125</v>
      </c>
      <c r="H3415" s="27" t="s">
        <v>25</v>
      </c>
      <c r="I3415" s="29">
        <v>0.45</v>
      </c>
      <c r="J3415" s="30">
        <v>2250</v>
      </c>
      <c r="K3415" s="31">
        <f t="shared" si="26"/>
        <v>1012.5</v>
      </c>
      <c r="L3415" s="31">
        <f t="shared" si="27"/>
        <v>354.375</v>
      </c>
      <c r="M3415" s="32">
        <v>0.35</v>
      </c>
      <c r="O3415" s="37"/>
      <c r="P3415" s="35"/>
      <c r="Q3415" s="33"/>
      <c r="R3415" s="34"/>
    </row>
    <row r="3416" spans="1:18" ht="15.75" customHeight="1" x14ac:dyDescent="0.3">
      <c r="A3416" s="22"/>
      <c r="B3416" s="27" t="s">
        <v>21</v>
      </c>
      <c r="C3416" s="27">
        <v>1185732</v>
      </c>
      <c r="D3416" s="28">
        <v>44322</v>
      </c>
      <c r="E3416" s="27" t="s">
        <v>22</v>
      </c>
      <c r="F3416" s="27" t="s">
        <v>124</v>
      </c>
      <c r="G3416" s="27" t="s">
        <v>125</v>
      </c>
      <c r="H3416" s="27" t="s">
        <v>26</v>
      </c>
      <c r="I3416" s="29">
        <v>0.4</v>
      </c>
      <c r="J3416" s="30">
        <v>2500</v>
      </c>
      <c r="K3416" s="31">
        <f t="shared" si="26"/>
        <v>1000</v>
      </c>
      <c r="L3416" s="31">
        <f t="shared" si="27"/>
        <v>400</v>
      </c>
      <c r="M3416" s="32">
        <v>0.4</v>
      </c>
      <c r="O3416" s="37"/>
      <c r="P3416" s="35"/>
      <c r="Q3416" s="33"/>
      <c r="R3416" s="34"/>
    </row>
    <row r="3417" spans="1:18" ht="15.75" customHeight="1" x14ac:dyDescent="0.3">
      <c r="A3417" s="22"/>
      <c r="B3417" s="27" t="s">
        <v>21</v>
      </c>
      <c r="C3417" s="27">
        <v>1185732</v>
      </c>
      <c r="D3417" s="28">
        <v>44322</v>
      </c>
      <c r="E3417" s="27" t="s">
        <v>22</v>
      </c>
      <c r="F3417" s="27" t="s">
        <v>124</v>
      </c>
      <c r="G3417" s="27" t="s">
        <v>125</v>
      </c>
      <c r="H3417" s="27" t="s">
        <v>27</v>
      </c>
      <c r="I3417" s="29">
        <v>0.4</v>
      </c>
      <c r="J3417" s="30">
        <v>2000</v>
      </c>
      <c r="K3417" s="31">
        <f t="shared" si="26"/>
        <v>800</v>
      </c>
      <c r="L3417" s="31">
        <f t="shared" si="27"/>
        <v>320</v>
      </c>
      <c r="M3417" s="32">
        <v>0.4</v>
      </c>
      <c r="O3417" s="37"/>
      <c r="P3417" s="35"/>
      <c r="Q3417" s="33"/>
      <c r="R3417" s="34"/>
    </row>
    <row r="3418" spans="1:18" ht="15.75" customHeight="1" x14ac:dyDescent="0.3">
      <c r="A3418" s="22"/>
      <c r="B3418" s="27" t="s">
        <v>21</v>
      </c>
      <c r="C3418" s="27">
        <v>1185732</v>
      </c>
      <c r="D3418" s="28">
        <v>44322</v>
      </c>
      <c r="E3418" s="27" t="s">
        <v>22</v>
      </c>
      <c r="F3418" s="27" t="s">
        <v>124</v>
      </c>
      <c r="G3418" s="27" t="s">
        <v>125</v>
      </c>
      <c r="H3418" s="27" t="s">
        <v>28</v>
      </c>
      <c r="I3418" s="29">
        <v>0.49999999999999994</v>
      </c>
      <c r="J3418" s="30">
        <v>2250</v>
      </c>
      <c r="K3418" s="31">
        <f t="shared" si="26"/>
        <v>1124.9999999999998</v>
      </c>
      <c r="L3418" s="31">
        <f t="shared" si="27"/>
        <v>337.49999999999994</v>
      </c>
      <c r="M3418" s="32">
        <v>0.3</v>
      </c>
      <c r="O3418" s="37"/>
      <c r="P3418" s="35"/>
      <c r="Q3418" s="33"/>
      <c r="R3418" s="34"/>
    </row>
    <row r="3419" spans="1:18" ht="15.75" customHeight="1" x14ac:dyDescent="0.3">
      <c r="A3419" s="22"/>
      <c r="B3419" s="27" t="s">
        <v>21</v>
      </c>
      <c r="C3419" s="27">
        <v>1185732</v>
      </c>
      <c r="D3419" s="28">
        <v>44322</v>
      </c>
      <c r="E3419" s="27" t="s">
        <v>22</v>
      </c>
      <c r="F3419" s="27" t="s">
        <v>124</v>
      </c>
      <c r="G3419" s="27" t="s">
        <v>125</v>
      </c>
      <c r="H3419" s="27" t="s">
        <v>29</v>
      </c>
      <c r="I3419" s="29">
        <v>0.54999999999999993</v>
      </c>
      <c r="J3419" s="30">
        <v>3500</v>
      </c>
      <c r="K3419" s="31">
        <f t="shared" si="26"/>
        <v>1924.9999999999998</v>
      </c>
      <c r="L3419" s="31">
        <f t="shared" si="27"/>
        <v>770</v>
      </c>
      <c r="M3419" s="32">
        <v>0.4</v>
      </c>
      <c r="O3419" s="37"/>
      <c r="P3419" s="35"/>
      <c r="Q3419" s="33"/>
      <c r="R3419" s="34"/>
    </row>
    <row r="3420" spans="1:18" ht="15.75" customHeight="1" x14ac:dyDescent="0.3">
      <c r="A3420" s="22"/>
      <c r="B3420" s="27" t="s">
        <v>21</v>
      </c>
      <c r="C3420" s="27">
        <v>1185732</v>
      </c>
      <c r="D3420" s="28">
        <v>44355</v>
      </c>
      <c r="E3420" s="27" t="s">
        <v>22</v>
      </c>
      <c r="F3420" s="27" t="s">
        <v>124</v>
      </c>
      <c r="G3420" s="27" t="s">
        <v>125</v>
      </c>
      <c r="H3420" s="27" t="s">
        <v>24</v>
      </c>
      <c r="I3420" s="29">
        <v>0.49999999999999994</v>
      </c>
      <c r="J3420" s="30">
        <v>6000</v>
      </c>
      <c r="K3420" s="31">
        <f t="shared" si="26"/>
        <v>2999.9999999999995</v>
      </c>
      <c r="L3420" s="31">
        <f t="shared" si="27"/>
        <v>1049.9999999999998</v>
      </c>
      <c r="M3420" s="32">
        <v>0.35</v>
      </c>
      <c r="O3420" s="37"/>
      <c r="P3420" s="35"/>
      <c r="Q3420" s="33"/>
      <c r="R3420" s="34"/>
    </row>
    <row r="3421" spans="1:18" ht="15.75" customHeight="1" x14ac:dyDescent="0.3">
      <c r="A3421" s="22"/>
      <c r="B3421" s="27" t="s">
        <v>21</v>
      </c>
      <c r="C3421" s="27">
        <v>1185732</v>
      </c>
      <c r="D3421" s="28">
        <v>44355</v>
      </c>
      <c r="E3421" s="27" t="s">
        <v>22</v>
      </c>
      <c r="F3421" s="27" t="s">
        <v>124</v>
      </c>
      <c r="G3421" s="27" t="s">
        <v>125</v>
      </c>
      <c r="H3421" s="27" t="s">
        <v>25</v>
      </c>
      <c r="I3421" s="29">
        <v>0.45</v>
      </c>
      <c r="J3421" s="30">
        <v>3500</v>
      </c>
      <c r="K3421" s="31">
        <f t="shared" si="26"/>
        <v>1575</v>
      </c>
      <c r="L3421" s="31">
        <f t="shared" si="27"/>
        <v>551.25</v>
      </c>
      <c r="M3421" s="32">
        <v>0.35</v>
      </c>
      <c r="O3421" s="37"/>
      <c r="P3421" s="35"/>
      <c r="Q3421" s="33"/>
      <c r="R3421" s="34"/>
    </row>
    <row r="3422" spans="1:18" ht="15.75" customHeight="1" x14ac:dyDescent="0.3">
      <c r="A3422" s="22"/>
      <c r="B3422" s="27" t="s">
        <v>21</v>
      </c>
      <c r="C3422" s="27">
        <v>1185732</v>
      </c>
      <c r="D3422" s="28">
        <v>44355</v>
      </c>
      <c r="E3422" s="27" t="s">
        <v>22</v>
      </c>
      <c r="F3422" s="27" t="s">
        <v>124</v>
      </c>
      <c r="G3422" s="27" t="s">
        <v>125</v>
      </c>
      <c r="H3422" s="27" t="s">
        <v>26</v>
      </c>
      <c r="I3422" s="29">
        <v>0.4</v>
      </c>
      <c r="J3422" s="30">
        <v>2750</v>
      </c>
      <c r="K3422" s="31">
        <f t="shared" si="26"/>
        <v>1100</v>
      </c>
      <c r="L3422" s="31">
        <f t="shared" si="27"/>
        <v>440</v>
      </c>
      <c r="M3422" s="32">
        <v>0.4</v>
      </c>
      <c r="O3422" s="37"/>
      <c r="P3422" s="35"/>
      <c r="Q3422" s="33"/>
      <c r="R3422" s="34"/>
    </row>
    <row r="3423" spans="1:18" ht="15.75" customHeight="1" x14ac:dyDescent="0.3">
      <c r="A3423" s="22"/>
      <c r="B3423" s="27" t="s">
        <v>21</v>
      </c>
      <c r="C3423" s="27">
        <v>1185732</v>
      </c>
      <c r="D3423" s="28">
        <v>44355</v>
      </c>
      <c r="E3423" s="27" t="s">
        <v>22</v>
      </c>
      <c r="F3423" s="27" t="s">
        <v>124</v>
      </c>
      <c r="G3423" s="27" t="s">
        <v>125</v>
      </c>
      <c r="H3423" s="27" t="s">
        <v>27</v>
      </c>
      <c r="I3423" s="29">
        <v>0.4</v>
      </c>
      <c r="J3423" s="30">
        <v>2500</v>
      </c>
      <c r="K3423" s="31">
        <f t="shared" si="26"/>
        <v>1000</v>
      </c>
      <c r="L3423" s="31">
        <f t="shared" si="27"/>
        <v>400</v>
      </c>
      <c r="M3423" s="32">
        <v>0.4</v>
      </c>
      <c r="O3423" s="37"/>
      <c r="P3423" s="35"/>
      <c r="Q3423" s="33"/>
      <c r="R3423" s="34"/>
    </row>
    <row r="3424" spans="1:18" ht="15.75" customHeight="1" x14ac:dyDescent="0.3">
      <c r="A3424" s="22"/>
      <c r="B3424" s="27" t="s">
        <v>21</v>
      </c>
      <c r="C3424" s="27">
        <v>1185732</v>
      </c>
      <c r="D3424" s="28">
        <v>44355</v>
      </c>
      <c r="E3424" s="27" t="s">
        <v>22</v>
      </c>
      <c r="F3424" s="27" t="s">
        <v>124</v>
      </c>
      <c r="G3424" s="27" t="s">
        <v>125</v>
      </c>
      <c r="H3424" s="27" t="s">
        <v>28</v>
      </c>
      <c r="I3424" s="29">
        <v>0.49999999999999994</v>
      </c>
      <c r="J3424" s="30">
        <v>2500</v>
      </c>
      <c r="K3424" s="31">
        <f t="shared" si="26"/>
        <v>1249.9999999999998</v>
      </c>
      <c r="L3424" s="31">
        <f t="shared" si="27"/>
        <v>374.99999999999994</v>
      </c>
      <c r="M3424" s="32">
        <v>0.3</v>
      </c>
      <c r="O3424" s="37"/>
      <c r="P3424" s="35"/>
      <c r="Q3424" s="33"/>
      <c r="R3424" s="34"/>
    </row>
    <row r="3425" spans="1:18" ht="15.75" customHeight="1" x14ac:dyDescent="0.3">
      <c r="A3425" s="22"/>
      <c r="B3425" s="27" t="s">
        <v>21</v>
      </c>
      <c r="C3425" s="27">
        <v>1185732</v>
      </c>
      <c r="D3425" s="28">
        <v>44355</v>
      </c>
      <c r="E3425" s="27" t="s">
        <v>22</v>
      </c>
      <c r="F3425" s="27" t="s">
        <v>124</v>
      </c>
      <c r="G3425" s="27" t="s">
        <v>125</v>
      </c>
      <c r="H3425" s="27" t="s">
        <v>29</v>
      </c>
      <c r="I3425" s="29">
        <v>0.54999999999999993</v>
      </c>
      <c r="J3425" s="30">
        <v>4000</v>
      </c>
      <c r="K3425" s="31">
        <f t="shared" si="26"/>
        <v>2199.9999999999995</v>
      </c>
      <c r="L3425" s="31">
        <f t="shared" si="27"/>
        <v>879.99999999999989</v>
      </c>
      <c r="M3425" s="32">
        <v>0.4</v>
      </c>
      <c r="O3425" s="37"/>
      <c r="P3425" s="35"/>
      <c r="Q3425" s="33"/>
      <c r="R3425" s="34"/>
    </row>
    <row r="3426" spans="1:18" ht="15.75" customHeight="1" x14ac:dyDescent="0.3">
      <c r="A3426" s="22"/>
      <c r="B3426" s="27" t="s">
        <v>21</v>
      </c>
      <c r="C3426" s="27">
        <v>1185732</v>
      </c>
      <c r="D3426" s="28">
        <v>44383</v>
      </c>
      <c r="E3426" s="27" t="s">
        <v>22</v>
      </c>
      <c r="F3426" s="27" t="s">
        <v>124</v>
      </c>
      <c r="G3426" s="27" t="s">
        <v>125</v>
      </c>
      <c r="H3426" s="27" t="s">
        <v>24</v>
      </c>
      <c r="I3426" s="29">
        <v>0.49999999999999994</v>
      </c>
      <c r="J3426" s="30">
        <v>6250</v>
      </c>
      <c r="K3426" s="31">
        <f t="shared" si="26"/>
        <v>3124.9999999999995</v>
      </c>
      <c r="L3426" s="31">
        <f t="shared" si="27"/>
        <v>1093.7499999999998</v>
      </c>
      <c r="M3426" s="32">
        <v>0.35</v>
      </c>
      <c r="O3426" s="37"/>
      <c r="P3426" s="35"/>
      <c r="Q3426" s="33"/>
      <c r="R3426" s="34"/>
    </row>
    <row r="3427" spans="1:18" ht="15.75" customHeight="1" x14ac:dyDescent="0.3">
      <c r="A3427" s="22"/>
      <c r="B3427" s="27" t="s">
        <v>21</v>
      </c>
      <c r="C3427" s="27">
        <v>1185732</v>
      </c>
      <c r="D3427" s="28">
        <v>44383</v>
      </c>
      <c r="E3427" s="27" t="s">
        <v>22</v>
      </c>
      <c r="F3427" s="27" t="s">
        <v>124</v>
      </c>
      <c r="G3427" s="27" t="s">
        <v>125</v>
      </c>
      <c r="H3427" s="27" t="s">
        <v>25</v>
      </c>
      <c r="I3427" s="29">
        <v>0.45</v>
      </c>
      <c r="J3427" s="30">
        <v>3750</v>
      </c>
      <c r="K3427" s="31">
        <f t="shared" si="26"/>
        <v>1687.5</v>
      </c>
      <c r="L3427" s="31">
        <f t="shared" si="27"/>
        <v>590.625</v>
      </c>
      <c r="M3427" s="32">
        <v>0.35</v>
      </c>
      <c r="O3427" s="37"/>
      <c r="P3427" s="35"/>
      <c r="Q3427" s="33"/>
      <c r="R3427" s="34"/>
    </row>
    <row r="3428" spans="1:18" ht="15.75" customHeight="1" x14ac:dyDescent="0.3">
      <c r="A3428" s="22"/>
      <c r="B3428" s="27" t="s">
        <v>21</v>
      </c>
      <c r="C3428" s="27">
        <v>1185732</v>
      </c>
      <c r="D3428" s="28">
        <v>44383</v>
      </c>
      <c r="E3428" s="27" t="s">
        <v>22</v>
      </c>
      <c r="F3428" s="27" t="s">
        <v>124</v>
      </c>
      <c r="G3428" s="27" t="s">
        <v>125</v>
      </c>
      <c r="H3428" s="27" t="s">
        <v>26</v>
      </c>
      <c r="I3428" s="29">
        <v>0.4</v>
      </c>
      <c r="J3428" s="30">
        <v>3000</v>
      </c>
      <c r="K3428" s="31">
        <f t="shared" si="26"/>
        <v>1200</v>
      </c>
      <c r="L3428" s="31">
        <f t="shared" si="27"/>
        <v>480</v>
      </c>
      <c r="M3428" s="32">
        <v>0.4</v>
      </c>
      <c r="O3428" s="37"/>
      <c r="P3428" s="35"/>
      <c r="Q3428" s="33"/>
      <c r="R3428" s="34"/>
    </row>
    <row r="3429" spans="1:18" ht="15.75" customHeight="1" x14ac:dyDescent="0.3">
      <c r="A3429" s="22"/>
      <c r="B3429" s="27" t="s">
        <v>21</v>
      </c>
      <c r="C3429" s="27">
        <v>1185732</v>
      </c>
      <c r="D3429" s="28">
        <v>44383</v>
      </c>
      <c r="E3429" s="27" t="s">
        <v>22</v>
      </c>
      <c r="F3429" s="27" t="s">
        <v>124</v>
      </c>
      <c r="G3429" s="27" t="s">
        <v>125</v>
      </c>
      <c r="H3429" s="27" t="s">
        <v>27</v>
      </c>
      <c r="I3429" s="29">
        <v>0.4</v>
      </c>
      <c r="J3429" s="30">
        <v>2500</v>
      </c>
      <c r="K3429" s="31">
        <f t="shared" si="26"/>
        <v>1000</v>
      </c>
      <c r="L3429" s="31">
        <f t="shared" si="27"/>
        <v>400</v>
      </c>
      <c r="M3429" s="32">
        <v>0.4</v>
      </c>
      <c r="O3429" s="37"/>
      <c r="P3429" s="35"/>
      <c r="Q3429" s="33"/>
      <c r="R3429" s="34"/>
    </row>
    <row r="3430" spans="1:18" ht="15.75" customHeight="1" x14ac:dyDescent="0.3">
      <c r="A3430" s="22"/>
      <c r="B3430" s="27" t="s">
        <v>21</v>
      </c>
      <c r="C3430" s="27">
        <v>1185732</v>
      </c>
      <c r="D3430" s="28">
        <v>44383</v>
      </c>
      <c r="E3430" s="27" t="s">
        <v>22</v>
      </c>
      <c r="F3430" s="27" t="s">
        <v>124</v>
      </c>
      <c r="G3430" s="27" t="s">
        <v>125</v>
      </c>
      <c r="H3430" s="27" t="s">
        <v>28</v>
      </c>
      <c r="I3430" s="29">
        <v>0.49999999999999994</v>
      </c>
      <c r="J3430" s="30">
        <v>2750</v>
      </c>
      <c r="K3430" s="31">
        <f t="shared" si="26"/>
        <v>1374.9999999999998</v>
      </c>
      <c r="L3430" s="31">
        <f t="shared" si="27"/>
        <v>412.49999999999994</v>
      </c>
      <c r="M3430" s="32">
        <v>0.3</v>
      </c>
      <c r="O3430" s="37"/>
      <c r="P3430" s="35"/>
      <c r="Q3430" s="33"/>
      <c r="R3430" s="34"/>
    </row>
    <row r="3431" spans="1:18" ht="15.75" customHeight="1" x14ac:dyDescent="0.3">
      <c r="A3431" s="22"/>
      <c r="B3431" s="27" t="s">
        <v>21</v>
      </c>
      <c r="C3431" s="27">
        <v>1185732</v>
      </c>
      <c r="D3431" s="28">
        <v>44383</v>
      </c>
      <c r="E3431" s="27" t="s">
        <v>22</v>
      </c>
      <c r="F3431" s="27" t="s">
        <v>124</v>
      </c>
      <c r="G3431" s="27" t="s">
        <v>125</v>
      </c>
      <c r="H3431" s="27" t="s">
        <v>29</v>
      </c>
      <c r="I3431" s="29">
        <v>0.54999999999999993</v>
      </c>
      <c r="J3431" s="30">
        <v>4500</v>
      </c>
      <c r="K3431" s="31">
        <f t="shared" si="26"/>
        <v>2474.9999999999995</v>
      </c>
      <c r="L3431" s="31">
        <f t="shared" si="27"/>
        <v>989.99999999999989</v>
      </c>
      <c r="M3431" s="32">
        <v>0.4</v>
      </c>
      <c r="O3431" s="37"/>
      <c r="P3431" s="35"/>
      <c r="Q3431" s="33"/>
      <c r="R3431" s="34"/>
    </row>
    <row r="3432" spans="1:18" ht="15.75" customHeight="1" x14ac:dyDescent="0.3">
      <c r="A3432" s="22"/>
      <c r="B3432" s="27" t="s">
        <v>21</v>
      </c>
      <c r="C3432" s="27">
        <v>1185732</v>
      </c>
      <c r="D3432" s="28">
        <v>44415</v>
      </c>
      <c r="E3432" s="27" t="s">
        <v>22</v>
      </c>
      <c r="F3432" s="27" t="s">
        <v>124</v>
      </c>
      <c r="G3432" s="27" t="s">
        <v>125</v>
      </c>
      <c r="H3432" s="27" t="s">
        <v>24</v>
      </c>
      <c r="I3432" s="29">
        <v>0.49999999999999994</v>
      </c>
      <c r="J3432" s="30">
        <v>6000</v>
      </c>
      <c r="K3432" s="31">
        <f t="shared" si="26"/>
        <v>2999.9999999999995</v>
      </c>
      <c r="L3432" s="31">
        <f t="shared" si="27"/>
        <v>1049.9999999999998</v>
      </c>
      <c r="M3432" s="32">
        <v>0.35</v>
      </c>
      <c r="O3432" s="37"/>
      <c r="P3432" s="35"/>
      <c r="Q3432" s="33"/>
      <c r="R3432" s="34"/>
    </row>
    <row r="3433" spans="1:18" ht="15.75" customHeight="1" x14ac:dyDescent="0.3">
      <c r="A3433" s="22"/>
      <c r="B3433" s="27" t="s">
        <v>21</v>
      </c>
      <c r="C3433" s="27">
        <v>1185732</v>
      </c>
      <c r="D3433" s="28">
        <v>44415</v>
      </c>
      <c r="E3433" s="27" t="s">
        <v>22</v>
      </c>
      <c r="F3433" s="27" t="s">
        <v>124</v>
      </c>
      <c r="G3433" s="27" t="s">
        <v>125</v>
      </c>
      <c r="H3433" s="27" t="s">
        <v>25</v>
      </c>
      <c r="I3433" s="29">
        <v>0.45</v>
      </c>
      <c r="J3433" s="30">
        <v>3750</v>
      </c>
      <c r="K3433" s="31">
        <f t="shared" si="26"/>
        <v>1687.5</v>
      </c>
      <c r="L3433" s="31">
        <f t="shared" si="27"/>
        <v>590.625</v>
      </c>
      <c r="M3433" s="32">
        <v>0.35</v>
      </c>
      <c r="O3433" s="37"/>
      <c r="P3433" s="35"/>
      <c r="Q3433" s="33"/>
      <c r="R3433" s="34"/>
    </row>
    <row r="3434" spans="1:18" ht="15.75" customHeight="1" x14ac:dyDescent="0.3">
      <c r="A3434" s="22"/>
      <c r="B3434" s="27" t="s">
        <v>21</v>
      </c>
      <c r="C3434" s="27">
        <v>1185732</v>
      </c>
      <c r="D3434" s="28">
        <v>44415</v>
      </c>
      <c r="E3434" s="27" t="s">
        <v>22</v>
      </c>
      <c r="F3434" s="27" t="s">
        <v>124</v>
      </c>
      <c r="G3434" s="27" t="s">
        <v>125</v>
      </c>
      <c r="H3434" s="27" t="s">
        <v>26</v>
      </c>
      <c r="I3434" s="29">
        <v>0.4</v>
      </c>
      <c r="J3434" s="30">
        <v>3000</v>
      </c>
      <c r="K3434" s="31">
        <f t="shared" si="26"/>
        <v>1200</v>
      </c>
      <c r="L3434" s="31">
        <f t="shared" si="27"/>
        <v>480</v>
      </c>
      <c r="M3434" s="32">
        <v>0.4</v>
      </c>
      <c r="O3434" s="37"/>
      <c r="P3434" s="35"/>
      <c r="Q3434" s="33"/>
      <c r="R3434" s="34"/>
    </row>
    <row r="3435" spans="1:18" ht="15.75" customHeight="1" x14ac:dyDescent="0.3">
      <c r="A3435" s="22"/>
      <c r="B3435" s="27" t="s">
        <v>21</v>
      </c>
      <c r="C3435" s="27">
        <v>1185732</v>
      </c>
      <c r="D3435" s="28">
        <v>44415</v>
      </c>
      <c r="E3435" s="27" t="s">
        <v>22</v>
      </c>
      <c r="F3435" s="27" t="s">
        <v>124</v>
      </c>
      <c r="G3435" s="27" t="s">
        <v>125</v>
      </c>
      <c r="H3435" s="27" t="s">
        <v>27</v>
      </c>
      <c r="I3435" s="29">
        <v>0.4</v>
      </c>
      <c r="J3435" s="30">
        <v>2000</v>
      </c>
      <c r="K3435" s="31">
        <f t="shared" si="26"/>
        <v>800</v>
      </c>
      <c r="L3435" s="31">
        <f t="shared" si="27"/>
        <v>320</v>
      </c>
      <c r="M3435" s="32">
        <v>0.4</v>
      </c>
      <c r="O3435" s="37"/>
      <c r="P3435" s="35"/>
      <c r="Q3435" s="33"/>
      <c r="R3435" s="34"/>
    </row>
    <row r="3436" spans="1:18" ht="15.75" customHeight="1" x14ac:dyDescent="0.3">
      <c r="A3436" s="22"/>
      <c r="B3436" s="27" t="s">
        <v>21</v>
      </c>
      <c r="C3436" s="27">
        <v>1185732</v>
      </c>
      <c r="D3436" s="28">
        <v>44415</v>
      </c>
      <c r="E3436" s="27" t="s">
        <v>22</v>
      </c>
      <c r="F3436" s="27" t="s">
        <v>124</v>
      </c>
      <c r="G3436" s="27" t="s">
        <v>125</v>
      </c>
      <c r="H3436" s="27" t="s">
        <v>28</v>
      </c>
      <c r="I3436" s="29">
        <v>0.49999999999999994</v>
      </c>
      <c r="J3436" s="30">
        <v>1750</v>
      </c>
      <c r="K3436" s="31">
        <f t="shared" si="26"/>
        <v>874.99999999999989</v>
      </c>
      <c r="L3436" s="31">
        <f t="shared" si="27"/>
        <v>262.49999999999994</v>
      </c>
      <c r="M3436" s="32">
        <v>0.3</v>
      </c>
      <c r="O3436" s="37"/>
      <c r="P3436" s="35"/>
      <c r="Q3436" s="33"/>
      <c r="R3436" s="34"/>
    </row>
    <row r="3437" spans="1:18" ht="15.75" customHeight="1" x14ac:dyDescent="0.3">
      <c r="A3437" s="22"/>
      <c r="B3437" s="27" t="s">
        <v>21</v>
      </c>
      <c r="C3437" s="27">
        <v>1185732</v>
      </c>
      <c r="D3437" s="28">
        <v>44415</v>
      </c>
      <c r="E3437" s="27" t="s">
        <v>22</v>
      </c>
      <c r="F3437" s="27" t="s">
        <v>124</v>
      </c>
      <c r="G3437" s="27" t="s">
        <v>125</v>
      </c>
      <c r="H3437" s="27" t="s">
        <v>29</v>
      </c>
      <c r="I3437" s="29">
        <v>0.54999999999999993</v>
      </c>
      <c r="J3437" s="30">
        <v>3500</v>
      </c>
      <c r="K3437" s="31">
        <f t="shared" si="26"/>
        <v>1924.9999999999998</v>
      </c>
      <c r="L3437" s="31">
        <f t="shared" si="27"/>
        <v>770</v>
      </c>
      <c r="M3437" s="32">
        <v>0.4</v>
      </c>
      <c r="O3437" s="37"/>
      <c r="P3437" s="35"/>
      <c r="Q3437" s="33"/>
      <c r="R3437" s="34"/>
    </row>
    <row r="3438" spans="1:18" ht="15.75" customHeight="1" x14ac:dyDescent="0.3">
      <c r="A3438" s="22"/>
      <c r="B3438" s="27" t="s">
        <v>21</v>
      </c>
      <c r="C3438" s="27">
        <v>1185732</v>
      </c>
      <c r="D3438" s="28">
        <v>44445</v>
      </c>
      <c r="E3438" s="27" t="s">
        <v>22</v>
      </c>
      <c r="F3438" s="27" t="s">
        <v>124</v>
      </c>
      <c r="G3438" s="27" t="s">
        <v>125</v>
      </c>
      <c r="H3438" s="27" t="s">
        <v>24</v>
      </c>
      <c r="I3438" s="29">
        <v>0.49999999999999994</v>
      </c>
      <c r="J3438" s="30">
        <v>4750</v>
      </c>
      <c r="K3438" s="31">
        <f t="shared" si="26"/>
        <v>2374.9999999999995</v>
      </c>
      <c r="L3438" s="31">
        <f t="shared" si="27"/>
        <v>831.24999999999977</v>
      </c>
      <c r="M3438" s="32">
        <v>0.35</v>
      </c>
      <c r="O3438" s="37"/>
      <c r="P3438" s="35"/>
      <c r="Q3438" s="33"/>
      <c r="R3438" s="34"/>
    </row>
    <row r="3439" spans="1:18" ht="15.75" customHeight="1" x14ac:dyDescent="0.3">
      <c r="A3439" s="22"/>
      <c r="B3439" s="27" t="s">
        <v>21</v>
      </c>
      <c r="C3439" s="27">
        <v>1185732</v>
      </c>
      <c r="D3439" s="28">
        <v>44445</v>
      </c>
      <c r="E3439" s="27" t="s">
        <v>22</v>
      </c>
      <c r="F3439" s="27" t="s">
        <v>124</v>
      </c>
      <c r="G3439" s="27" t="s">
        <v>125</v>
      </c>
      <c r="H3439" s="27" t="s">
        <v>25</v>
      </c>
      <c r="I3439" s="29">
        <v>0.45</v>
      </c>
      <c r="J3439" s="30">
        <v>2750</v>
      </c>
      <c r="K3439" s="31">
        <f t="shared" si="26"/>
        <v>1237.5</v>
      </c>
      <c r="L3439" s="31">
        <f t="shared" si="27"/>
        <v>433.125</v>
      </c>
      <c r="M3439" s="32">
        <v>0.35</v>
      </c>
      <c r="O3439" s="37"/>
      <c r="P3439" s="35"/>
      <c r="Q3439" s="33"/>
      <c r="R3439" s="34"/>
    </row>
    <row r="3440" spans="1:18" ht="15.75" customHeight="1" x14ac:dyDescent="0.3">
      <c r="A3440" s="22"/>
      <c r="B3440" s="27" t="s">
        <v>21</v>
      </c>
      <c r="C3440" s="27">
        <v>1185732</v>
      </c>
      <c r="D3440" s="28">
        <v>44445</v>
      </c>
      <c r="E3440" s="27" t="s">
        <v>22</v>
      </c>
      <c r="F3440" s="27" t="s">
        <v>124</v>
      </c>
      <c r="G3440" s="27" t="s">
        <v>125</v>
      </c>
      <c r="H3440" s="27" t="s">
        <v>26</v>
      </c>
      <c r="I3440" s="29">
        <v>0.4</v>
      </c>
      <c r="J3440" s="30">
        <v>1750</v>
      </c>
      <c r="K3440" s="31">
        <f t="shared" si="26"/>
        <v>700</v>
      </c>
      <c r="L3440" s="31">
        <f t="shared" si="27"/>
        <v>280</v>
      </c>
      <c r="M3440" s="32">
        <v>0.4</v>
      </c>
      <c r="O3440" s="37"/>
      <c r="P3440" s="35"/>
      <c r="Q3440" s="33"/>
      <c r="R3440" s="34"/>
    </row>
    <row r="3441" spans="1:18" ht="15.75" customHeight="1" x14ac:dyDescent="0.3">
      <c r="A3441" s="22"/>
      <c r="B3441" s="27" t="s">
        <v>21</v>
      </c>
      <c r="C3441" s="27">
        <v>1185732</v>
      </c>
      <c r="D3441" s="28">
        <v>44445</v>
      </c>
      <c r="E3441" s="27" t="s">
        <v>22</v>
      </c>
      <c r="F3441" s="27" t="s">
        <v>124</v>
      </c>
      <c r="G3441" s="27" t="s">
        <v>125</v>
      </c>
      <c r="H3441" s="27" t="s">
        <v>27</v>
      </c>
      <c r="I3441" s="29">
        <v>0.4</v>
      </c>
      <c r="J3441" s="30">
        <v>1500</v>
      </c>
      <c r="K3441" s="31">
        <f t="shared" si="26"/>
        <v>600</v>
      </c>
      <c r="L3441" s="31">
        <f t="shared" si="27"/>
        <v>240</v>
      </c>
      <c r="M3441" s="32">
        <v>0.4</v>
      </c>
      <c r="O3441" s="37"/>
      <c r="P3441" s="35"/>
      <c r="Q3441" s="33"/>
      <c r="R3441" s="34"/>
    </row>
    <row r="3442" spans="1:18" ht="15.75" customHeight="1" x14ac:dyDescent="0.3">
      <c r="A3442" s="22"/>
      <c r="B3442" s="27" t="s">
        <v>21</v>
      </c>
      <c r="C3442" s="27">
        <v>1185732</v>
      </c>
      <c r="D3442" s="28">
        <v>44445</v>
      </c>
      <c r="E3442" s="27" t="s">
        <v>22</v>
      </c>
      <c r="F3442" s="27" t="s">
        <v>124</v>
      </c>
      <c r="G3442" s="27" t="s">
        <v>125</v>
      </c>
      <c r="H3442" s="27" t="s">
        <v>28</v>
      </c>
      <c r="I3442" s="29">
        <v>0.49999999999999994</v>
      </c>
      <c r="J3442" s="30">
        <v>1500</v>
      </c>
      <c r="K3442" s="31">
        <f t="shared" si="26"/>
        <v>749.99999999999989</v>
      </c>
      <c r="L3442" s="31">
        <f t="shared" si="27"/>
        <v>224.99999999999997</v>
      </c>
      <c r="M3442" s="32">
        <v>0.3</v>
      </c>
      <c r="O3442" s="37"/>
      <c r="P3442" s="35"/>
      <c r="Q3442" s="33"/>
      <c r="R3442" s="34"/>
    </row>
    <row r="3443" spans="1:18" ht="15.75" customHeight="1" x14ac:dyDescent="0.3">
      <c r="A3443" s="22"/>
      <c r="B3443" s="27" t="s">
        <v>21</v>
      </c>
      <c r="C3443" s="27">
        <v>1185732</v>
      </c>
      <c r="D3443" s="28">
        <v>44445</v>
      </c>
      <c r="E3443" s="27" t="s">
        <v>22</v>
      </c>
      <c r="F3443" s="27" t="s">
        <v>124</v>
      </c>
      <c r="G3443" s="27" t="s">
        <v>125</v>
      </c>
      <c r="H3443" s="27" t="s">
        <v>29</v>
      </c>
      <c r="I3443" s="29">
        <v>0.54999999999999993</v>
      </c>
      <c r="J3443" s="30">
        <v>2500</v>
      </c>
      <c r="K3443" s="31">
        <f t="shared" si="26"/>
        <v>1374.9999999999998</v>
      </c>
      <c r="L3443" s="31">
        <f t="shared" si="27"/>
        <v>549.99999999999989</v>
      </c>
      <c r="M3443" s="32">
        <v>0.4</v>
      </c>
      <c r="O3443" s="37"/>
      <c r="P3443" s="35"/>
      <c r="Q3443" s="33"/>
      <c r="R3443" s="34"/>
    </row>
    <row r="3444" spans="1:18" ht="15.75" customHeight="1" x14ac:dyDescent="0.3">
      <c r="A3444" s="22"/>
      <c r="B3444" s="27" t="s">
        <v>21</v>
      </c>
      <c r="C3444" s="27">
        <v>1185732</v>
      </c>
      <c r="D3444" s="28">
        <v>44477</v>
      </c>
      <c r="E3444" s="27" t="s">
        <v>22</v>
      </c>
      <c r="F3444" s="27" t="s">
        <v>124</v>
      </c>
      <c r="G3444" s="27" t="s">
        <v>125</v>
      </c>
      <c r="H3444" s="27" t="s">
        <v>24</v>
      </c>
      <c r="I3444" s="29">
        <v>0.54999999999999993</v>
      </c>
      <c r="J3444" s="30">
        <v>4250</v>
      </c>
      <c r="K3444" s="31">
        <f t="shared" si="26"/>
        <v>2337.4999999999995</v>
      </c>
      <c r="L3444" s="31">
        <f t="shared" si="27"/>
        <v>818.12499999999977</v>
      </c>
      <c r="M3444" s="32">
        <v>0.35</v>
      </c>
      <c r="O3444" s="37"/>
      <c r="P3444" s="35"/>
      <c r="Q3444" s="33"/>
      <c r="R3444" s="34"/>
    </row>
    <row r="3445" spans="1:18" ht="15.75" customHeight="1" x14ac:dyDescent="0.3">
      <c r="A3445" s="22"/>
      <c r="B3445" s="27" t="s">
        <v>21</v>
      </c>
      <c r="C3445" s="27">
        <v>1185732</v>
      </c>
      <c r="D3445" s="28">
        <v>44477</v>
      </c>
      <c r="E3445" s="27" t="s">
        <v>22</v>
      </c>
      <c r="F3445" s="27" t="s">
        <v>124</v>
      </c>
      <c r="G3445" s="27" t="s">
        <v>125</v>
      </c>
      <c r="H3445" s="27" t="s">
        <v>25</v>
      </c>
      <c r="I3445" s="29">
        <v>0.5</v>
      </c>
      <c r="J3445" s="30">
        <v>2500</v>
      </c>
      <c r="K3445" s="31">
        <f t="shared" si="26"/>
        <v>1250</v>
      </c>
      <c r="L3445" s="31">
        <f t="shared" si="27"/>
        <v>437.5</v>
      </c>
      <c r="M3445" s="32">
        <v>0.35</v>
      </c>
      <c r="O3445" s="37"/>
      <c r="P3445" s="35"/>
      <c r="Q3445" s="33"/>
      <c r="R3445" s="34"/>
    </row>
    <row r="3446" spans="1:18" ht="15.75" customHeight="1" x14ac:dyDescent="0.3">
      <c r="A3446" s="22"/>
      <c r="B3446" s="27" t="s">
        <v>21</v>
      </c>
      <c r="C3446" s="27">
        <v>1185732</v>
      </c>
      <c r="D3446" s="28">
        <v>44477</v>
      </c>
      <c r="E3446" s="27" t="s">
        <v>22</v>
      </c>
      <c r="F3446" s="27" t="s">
        <v>124</v>
      </c>
      <c r="G3446" s="27" t="s">
        <v>125</v>
      </c>
      <c r="H3446" s="27" t="s">
        <v>26</v>
      </c>
      <c r="I3446" s="29">
        <v>0.5</v>
      </c>
      <c r="J3446" s="30">
        <v>1500</v>
      </c>
      <c r="K3446" s="31">
        <f t="shared" si="26"/>
        <v>750</v>
      </c>
      <c r="L3446" s="31">
        <f t="shared" si="27"/>
        <v>300</v>
      </c>
      <c r="M3446" s="32">
        <v>0.4</v>
      </c>
      <c r="O3446" s="37"/>
      <c r="P3446" s="35"/>
      <c r="Q3446" s="33"/>
      <c r="R3446" s="34"/>
    </row>
    <row r="3447" spans="1:18" ht="15.75" customHeight="1" x14ac:dyDescent="0.3">
      <c r="A3447" s="22"/>
      <c r="B3447" s="27" t="s">
        <v>21</v>
      </c>
      <c r="C3447" s="27">
        <v>1185732</v>
      </c>
      <c r="D3447" s="28">
        <v>44477</v>
      </c>
      <c r="E3447" s="27" t="s">
        <v>22</v>
      </c>
      <c r="F3447" s="27" t="s">
        <v>124</v>
      </c>
      <c r="G3447" s="27" t="s">
        <v>125</v>
      </c>
      <c r="H3447" s="27" t="s">
        <v>27</v>
      </c>
      <c r="I3447" s="29">
        <v>0.5</v>
      </c>
      <c r="J3447" s="30">
        <v>1250</v>
      </c>
      <c r="K3447" s="31">
        <f t="shared" si="26"/>
        <v>625</v>
      </c>
      <c r="L3447" s="31">
        <f t="shared" si="27"/>
        <v>250</v>
      </c>
      <c r="M3447" s="32">
        <v>0.4</v>
      </c>
      <c r="O3447" s="37"/>
      <c r="P3447" s="35"/>
      <c r="Q3447" s="33"/>
      <c r="R3447" s="34"/>
    </row>
    <row r="3448" spans="1:18" ht="15.75" customHeight="1" x14ac:dyDescent="0.3">
      <c r="A3448" s="22"/>
      <c r="B3448" s="27" t="s">
        <v>21</v>
      </c>
      <c r="C3448" s="27">
        <v>1185732</v>
      </c>
      <c r="D3448" s="28">
        <v>44477</v>
      </c>
      <c r="E3448" s="27" t="s">
        <v>22</v>
      </c>
      <c r="F3448" s="27" t="s">
        <v>124</v>
      </c>
      <c r="G3448" s="27" t="s">
        <v>125</v>
      </c>
      <c r="H3448" s="27" t="s">
        <v>28</v>
      </c>
      <c r="I3448" s="29">
        <v>0.6</v>
      </c>
      <c r="J3448" s="30">
        <v>1250</v>
      </c>
      <c r="K3448" s="31">
        <f t="shared" si="26"/>
        <v>750</v>
      </c>
      <c r="L3448" s="31">
        <f t="shared" si="27"/>
        <v>225</v>
      </c>
      <c r="M3448" s="32">
        <v>0.3</v>
      </c>
      <c r="O3448" s="37"/>
      <c r="P3448" s="35"/>
      <c r="Q3448" s="33"/>
      <c r="R3448" s="34"/>
    </row>
    <row r="3449" spans="1:18" ht="15.75" customHeight="1" x14ac:dyDescent="0.3">
      <c r="A3449" s="22"/>
      <c r="B3449" s="27" t="s">
        <v>21</v>
      </c>
      <c r="C3449" s="27">
        <v>1185732</v>
      </c>
      <c r="D3449" s="28">
        <v>44477</v>
      </c>
      <c r="E3449" s="27" t="s">
        <v>22</v>
      </c>
      <c r="F3449" s="27" t="s">
        <v>124</v>
      </c>
      <c r="G3449" s="27" t="s">
        <v>125</v>
      </c>
      <c r="H3449" s="27" t="s">
        <v>29</v>
      </c>
      <c r="I3449" s="29">
        <v>0.64999999999999991</v>
      </c>
      <c r="J3449" s="30">
        <v>2500</v>
      </c>
      <c r="K3449" s="31">
        <f t="shared" si="26"/>
        <v>1624.9999999999998</v>
      </c>
      <c r="L3449" s="31">
        <f t="shared" si="27"/>
        <v>650</v>
      </c>
      <c r="M3449" s="32">
        <v>0.4</v>
      </c>
      <c r="O3449" s="37"/>
      <c r="P3449" s="35"/>
      <c r="Q3449" s="33"/>
      <c r="R3449" s="34"/>
    </row>
    <row r="3450" spans="1:18" ht="15.75" customHeight="1" x14ac:dyDescent="0.3">
      <c r="A3450" s="22"/>
      <c r="B3450" s="27" t="s">
        <v>21</v>
      </c>
      <c r="C3450" s="27">
        <v>1185732</v>
      </c>
      <c r="D3450" s="28">
        <v>44507</v>
      </c>
      <c r="E3450" s="27" t="s">
        <v>22</v>
      </c>
      <c r="F3450" s="27" t="s">
        <v>124</v>
      </c>
      <c r="G3450" s="27" t="s">
        <v>125</v>
      </c>
      <c r="H3450" s="27" t="s">
        <v>24</v>
      </c>
      <c r="I3450" s="29">
        <v>0.6</v>
      </c>
      <c r="J3450" s="30">
        <v>4000</v>
      </c>
      <c r="K3450" s="31">
        <f t="shared" si="26"/>
        <v>2400</v>
      </c>
      <c r="L3450" s="31">
        <f t="shared" si="27"/>
        <v>840</v>
      </c>
      <c r="M3450" s="32">
        <v>0.35</v>
      </c>
      <c r="O3450" s="37"/>
      <c r="P3450" s="35"/>
      <c r="Q3450" s="33"/>
      <c r="R3450" s="34"/>
    </row>
    <row r="3451" spans="1:18" ht="15.75" customHeight="1" x14ac:dyDescent="0.3">
      <c r="A3451" s="22"/>
      <c r="B3451" s="27" t="s">
        <v>21</v>
      </c>
      <c r="C3451" s="27">
        <v>1185732</v>
      </c>
      <c r="D3451" s="28">
        <v>44507</v>
      </c>
      <c r="E3451" s="27" t="s">
        <v>22</v>
      </c>
      <c r="F3451" s="27" t="s">
        <v>124</v>
      </c>
      <c r="G3451" s="27" t="s">
        <v>125</v>
      </c>
      <c r="H3451" s="27" t="s">
        <v>25</v>
      </c>
      <c r="I3451" s="29">
        <v>0.5</v>
      </c>
      <c r="J3451" s="30">
        <v>2750</v>
      </c>
      <c r="K3451" s="31">
        <f t="shared" si="26"/>
        <v>1375</v>
      </c>
      <c r="L3451" s="31">
        <f t="shared" si="27"/>
        <v>481.24999999999994</v>
      </c>
      <c r="M3451" s="32">
        <v>0.35</v>
      </c>
      <c r="O3451" s="37"/>
      <c r="P3451" s="35"/>
      <c r="Q3451" s="33"/>
      <c r="R3451" s="34"/>
    </row>
    <row r="3452" spans="1:18" ht="15.75" customHeight="1" x14ac:dyDescent="0.3">
      <c r="A3452" s="22"/>
      <c r="B3452" s="27" t="s">
        <v>21</v>
      </c>
      <c r="C3452" s="27">
        <v>1185732</v>
      </c>
      <c r="D3452" s="28">
        <v>44507</v>
      </c>
      <c r="E3452" s="27" t="s">
        <v>22</v>
      </c>
      <c r="F3452" s="27" t="s">
        <v>124</v>
      </c>
      <c r="G3452" s="27" t="s">
        <v>125</v>
      </c>
      <c r="H3452" s="27" t="s">
        <v>26</v>
      </c>
      <c r="I3452" s="29">
        <v>0.5</v>
      </c>
      <c r="J3452" s="30">
        <v>2700</v>
      </c>
      <c r="K3452" s="31">
        <f t="shared" si="26"/>
        <v>1350</v>
      </c>
      <c r="L3452" s="31">
        <f t="shared" si="27"/>
        <v>540</v>
      </c>
      <c r="M3452" s="32">
        <v>0.4</v>
      </c>
      <c r="O3452" s="37"/>
      <c r="P3452" s="35"/>
      <c r="Q3452" s="33"/>
      <c r="R3452" s="34"/>
    </row>
    <row r="3453" spans="1:18" ht="15.75" customHeight="1" x14ac:dyDescent="0.3">
      <c r="A3453" s="22"/>
      <c r="B3453" s="27" t="s">
        <v>21</v>
      </c>
      <c r="C3453" s="27">
        <v>1185732</v>
      </c>
      <c r="D3453" s="28">
        <v>44507</v>
      </c>
      <c r="E3453" s="27" t="s">
        <v>22</v>
      </c>
      <c r="F3453" s="27" t="s">
        <v>124</v>
      </c>
      <c r="G3453" s="27" t="s">
        <v>125</v>
      </c>
      <c r="H3453" s="27" t="s">
        <v>27</v>
      </c>
      <c r="I3453" s="29">
        <v>0.5</v>
      </c>
      <c r="J3453" s="30">
        <v>2500</v>
      </c>
      <c r="K3453" s="31">
        <f t="shared" si="26"/>
        <v>1250</v>
      </c>
      <c r="L3453" s="31">
        <f t="shared" si="27"/>
        <v>500</v>
      </c>
      <c r="M3453" s="32">
        <v>0.4</v>
      </c>
      <c r="O3453" s="37"/>
      <c r="P3453" s="35"/>
      <c r="Q3453" s="33"/>
      <c r="R3453" s="34"/>
    </row>
    <row r="3454" spans="1:18" ht="15.75" customHeight="1" x14ac:dyDescent="0.3">
      <c r="A3454" s="22"/>
      <c r="B3454" s="27" t="s">
        <v>21</v>
      </c>
      <c r="C3454" s="27">
        <v>1185732</v>
      </c>
      <c r="D3454" s="28">
        <v>44507</v>
      </c>
      <c r="E3454" s="27" t="s">
        <v>22</v>
      </c>
      <c r="F3454" s="27" t="s">
        <v>124</v>
      </c>
      <c r="G3454" s="27" t="s">
        <v>125</v>
      </c>
      <c r="H3454" s="27" t="s">
        <v>28</v>
      </c>
      <c r="I3454" s="29">
        <v>0.6</v>
      </c>
      <c r="J3454" s="30">
        <v>2250</v>
      </c>
      <c r="K3454" s="31">
        <f t="shared" si="26"/>
        <v>1350</v>
      </c>
      <c r="L3454" s="31">
        <f t="shared" si="27"/>
        <v>405</v>
      </c>
      <c r="M3454" s="32">
        <v>0.3</v>
      </c>
      <c r="O3454" s="37"/>
      <c r="P3454" s="35"/>
      <c r="Q3454" s="33"/>
      <c r="R3454" s="34"/>
    </row>
    <row r="3455" spans="1:18" ht="15.75" customHeight="1" x14ac:dyDescent="0.3">
      <c r="A3455" s="22"/>
      <c r="B3455" s="27" t="s">
        <v>21</v>
      </c>
      <c r="C3455" s="27">
        <v>1185732</v>
      </c>
      <c r="D3455" s="28">
        <v>44507</v>
      </c>
      <c r="E3455" s="27" t="s">
        <v>22</v>
      </c>
      <c r="F3455" s="27" t="s">
        <v>124</v>
      </c>
      <c r="G3455" s="27" t="s">
        <v>125</v>
      </c>
      <c r="H3455" s="27" t="s">
        <v>29</v>
      </c>
      <c r="I3455" s="29">
        <v>0.64999999999999991</v>
      </c>
      <c r="J3455" s="30">
        <v>3250</v>
      </c>
      <c r="K3455" s="31">
        <f t="shared" si="26"/>
        <v>2112.4999999999995</v>
      </c>
      <c r="L3455" s="31">
        <f t="shared" si="27"/>
        <v>844.99999999999989</v>
      </c>
      <c r="M3455" s="32">
        <v>0.4</v>
      </c>
      <c r="O3455" s="37"/>
      <c r="P3455" s="35"/>
      <c r="Q3455" s="33"/>
      <c r="R3455" s="34"/>
    </row>
    <row r="3456" spans="1:18" ht="15.75" customHeight="1" x14ac:dyDescent="0.3">
      <c r="A3456" s="22"/>
      <c r="B3456" s="27" t="s">
        <v>21</v>
      </c>
      <c r="C3456" s="27">
        <v>1185732</v>
      </c>
      <c r="D3456" s="28">
        <v>44536</v>
      </c>
      <c r="E3456" s="27" t="s">
        <v>22</v>
      </c>
      <c r="F3456" s="27" t="s">
        <v>124</v>
      </c>
      <c r="G3456" s="27" t="s">
        <v>125</v>
      </c>
      <c r="H3456" s="27" t="s">
        <v>24</v>
      </c>
      <c r="I3456" s="29">
        <v>0.6</v>
      </c>
      <c r="J3456" s="30">
        <v>5500</v>
      </c>
      <c r="K3456" s="31">
        <f t="shared" si="26"/>
        <v>3300</v>
      </c>
      <c r="L3456" s="31">
        <f t="shared" si="27"/>
        <v>1155</v>
      </c>
      <c r="M3456" s="32">
        <v>0.35</v>
      </c>
      <c r="O3456" s="37"/>
      <c r="P3456" s="35"/>
      <c r="Q3456" s="33"/>
      <c r="R3456" s="34"/>
    </row>
    <row r="3457" spans="1:18" ht="15.75" customHeight="1" x14ac:dyDescent="0.3">
      <c r="A3457" s="22"/>
      <c r="B3457" s="27" t="s">
        <v>21</v>
      </c>
      <c r="C3457" s="27">
        <v>1185732</v>
      </c>
      <c r="D3457" s="28">
        <v>44536</v>
      </c>
      <c r="E3457" s="27" t="s">
        <v>22</v>
      </c>
      <c r="F3457" s="27" t="s">
        <v>124</v>
      </c>
      <c r="G3457" s="27" t="s">
        <v>125</v>
      </c>
      <c r="H3457" s="27" t="s">
        <v>25</v>
      </c>
      <c r="I3457" s="29">
        <v>0.5</v>
      </c>
      <c r="J3457" s="30">
        <v>3500</v>
      </c>
      <c r="K3457" s="31">
        <f t="shared" si="26"/>
        <v>1750</v>
      </c>
      <c r="L3457" s="31">
        <f t="shared" si="27"/>
        <v>612.5</v>
      </c>
      <c r="M3457" s="32">
        <v>0.35</v>
      </c>
      <c r="O3457" s="37"/>
      <c r="P3457" s="35"/>
      <c r="Q3457" s="33"/>
      <c r="R3457" s="34"/>
    </row>
    <row r="3458" spans="1:18" ht="15.75" customHeight="1" x14ac:dyDescent="0.3">
      <c r="A3458" s="22"/>
      <c r="B3458" s="27" t="s">
        <v>21</v>
      </c>
      <c r="C3458" s="27">
        <v>1185732</v>
      </c>
      <c r="D3458" s="28">
        <v>44536</v>
      </c>
      <c r="E3458" s="27" t="s">
        <v>22</v>
      </c>
      <c r="F3458" s="27" t="s">
        <v>124</v>
      </c>
      <c r="G3458" s="27" t="s">
        <v>125</v>
      </c>
      <c r="H3458" s="27" t="s">
        <v>26</v>
      </c>
      <c r="I3458" s="29">
        <v>0.5</v>
      </c>
      <c r="J3458" s="30">
        <v>3250</v>
      </c>
      <c r="K3458" s="31">
        <f t="shared" si="26"/>
        <v>1625</v>
      </c>
      <c r="L3458" s="31">
        <f t="shared" si="27"/>
        <v>650</v>
      </c>
      <c r="M3458" s="32">
        <v>0.4</v>
      </c>
      <c r="O3458" s="37"/>
      <c r="P3458" s="35"/>
      <c r="Q3458" s="33"/>
      <c r="R3458" s="34"/>
    </row>
    <row r="3459" spans="1:18" ht="15.75" customHeight="1" x14ac:dyDescent="0.3">
      <c r="A3459" s="22"/>
      <c r="B3459" s="27" t="s">
        <v>21</v>
      </c>
      <c r="C3459" s="27">
        <v>1185732</v>
      </c>
      <c r="D3459" s="28">
        <v>44536</v>
      </c>
      <c r="E3459" s="27" t="s">
        <v>22</v>
      </c>
      <c r="F3459" s="27" t="s">
        <v>124</v>
      </c>
      <c r="G3459" s="27" t="s">
        <v>125</v>
      </c>
      <c r="H3459" s="27" t="s">
        <v>27</v>
      </c>
      <c r="I3459" s="29">
        <v>0.5</v>
      </c>
      <c r="J3459" s="30">
        <v>2750</v>
      </c>
      <c r="K3459" s="31">
        <f t="shared" si="26"/>
        <v>1375</v>
      </c>
      <c r="L3459" s="31">
        <f t="shared" si="27"/>
        <v>550</v>
      </c>
      <c r="M3459" s="32">
        <v>0.4</v>
      </c>
      <c r="O3459" s="37"/>
      <c r="P3459" s="35"/>
      <c r="Q3459" s="33"/>
      <c r="R3459" s="34"/>
    </row>
    <row r="3460" spans="1:18" ht="15.75" customHeight="1" x14ac:dyDescent="0.3">
      <c r="A3460" s="22"/>
      <c r="B3460" s="27" t="s">
        <v>21</v>
      </c>
      <c r="C3460" s="27">
        <v>1185732</v>
      </c>
      <c r="D3460" s="28">
        <v>44536</v>
      </c>
      <c r="E3460" s="27" t="s">
        <v>22</v>
      </c>
      <c r="F3460" s="27" t="s">
        <v>124</v>
      </c>
      <c r="G3460" s="27" t="s">
        <v>125</v>
      </c>
      <c r="H3460" s="27" t="s">
        <v>28</v>
      </c>
      <c r="I3460" s="29">
        <v>0.6</v>
      </c>
      <c r="J3460" s="30">
        <v>2750</v>
      </c>
      <c r="K3460" s="31">
        <f t="shared" si="26"/>
        <v>1650</v>
      </c>
      <c r="L3460" s="31">
        <f t="shared" si="27"/>
        <v>495</v>
      </c>
      <c r="M3460" s="32">
        <v>0.3</v>
      </c>
      <c r="O3460" s="37"/>
      <c r="P3460" s="35"/>
      <c r="Q3460" s="33"/>
      <c r="R3460" s="34"/>
    </row>
    <row r="3461" spans="1:18" ht="15.75" customHeight="1" x14ac:dyDescent="0.3">
      <c r="A3461" s="22"/>
      <c r="B3461" s="27" t="s">
        <v>21</v>
      </c>
      <c r="C3461" s="27">
        <v>1185732</v>
      </c>
      <c r="D3461" s="28">
        <v>44536</v>
      </c>
      <c r="E3461" s="27" t="s">
        <v>22</v>
      </c>
      <c r="F3461" s="27" t="s">
        <v>124</v>
      </c>
      <c r="G3461" s="27" t="s">
        <v>125</v>
      </c>
      <c r="H3461" s="27" t="s">
        <v>29</v>
      </c>
      <c r="I3461" s="29">
        <v>0.64999999999999991</v>
      </c>
      <c r="J3461" s="30">
        <v>3750</v>
      </c>
      <c r="K3461" s="31">
        <f t="shared" si="26"/>
        <v>2437.4999999999995</v>
      </c>
      <c r="L3461" s="31">
        <f t="shared" si="27"/>
        <v>974.99999999999989</v>
      </c>
      <c r="M3461" s="32">
        <v>0.4</v>
      </c>
      <c r="O3461" s="37"/>
      <c r="P3461" s="35"/>
      <c r="Q3461" s="33"/>
      <c r="R3461" s="34"/>
    </row>
    <row r="3462" spans="1:18" ht="15.75" customHeight="1" x14ac:dyDescent="0.3">
      <c r="A3462" s="22" t="s">
        <v>46</v>
      </c>
      <c r="B3462" s="27" t="s">
        <v>21</v>
      </c>
      <c r="C3462" s="27">
        <v>1185732</v>
      </c>
      <c r="D3462" s="28">
        <v>44203</v>
      </c>
      <c r="E3462" s="27" t="s">
        <v>22</v>
      </c>
      <c r="F3462" s="27" t="s">
        <v>126</v>
      </c>
      <c r="G3462" s="27" t="s">
        <v>127</v>
      </c>
      <c r="H3462" s="27" t="s">
        <v>24</v>
      </c>
      <c r="I3462" s="29">
        <v>0.4</v>
      </c>
      <c r="J3462" s="30">
        <v>5000</v>
      </c>
      <c r="K3462" s="31">
        <f t="shared" si="26"/>
        <v>2000</v>
      </c>
      <c r="L3462" s="31">
        <f t="shared" si="27"/>
        <v>800</v>
      </c>
      <c r="M3462" s="32">
        <v>0.4</v>
      </c>
      <c r="O3462" s="37"/>
      <c r="P3462" s="35"/>
      <c r="Q3462" s="33"/>
      <c r="R3462" s="34"/>
    </row>
    <row r="3463" spans="1:18" ht="15.75" customHeight="1" x14ac:dyDescent="0.3">
      <c r="A3463" s="22"/>
      <c r="B3463" s="27" t="s">
        <v>21</v>
      </c>
      <c r="C3463" s="27">
        <v>1185732</v>
      </c>
      <c r="D3463" s="28">
        <v>44203</v>
      </c>
      <c r="E3463" s="27" t="s">
        <v>22</v>
      </c>
      <c r="F3463" s="27" t="s">
        <v>126</v>
      </c>
      <c r="G3463" s="27" t="s">
        <v>127</v>
      </c>
      <c r="H3463" s="27" t="s">
        <v>25</v>
      </c>
      <c r="I3463" s="29">
        <v>0.4</v>
      </c>
      <c r="J3463" s="30">
        <v>3000</v>
      </c>
      <c r="K3463" s="31">
        <f t="shared" si="26"/>
        <v>1200</v>
      </c>
      <c r="L3463" s="31">
        <f t="shared" si="27"/>
        <v>480</v>
      </c>
      <c r="M3463" s="32">
        <v>0.4</v>
      </c>
      <c r="O3463" s="37"/>
      <c r="P3463" s="35"/>
      <c r="Q3463" s="33"/>
      <c r="R3463" s="34"/>
    </row>
    <row r="3464" spans="1:18" ht="15.75" customHeight="1" x14ac:dyDescent="0.3">
      <c r="A3464" s="22"/>
      <c r="B3464" s="27" t="s">
        <v>21</v>
      </c>
      <c r="C3464" s="27">
        <v>1185732</v>
      </c>
      <c r="D3464" s="28">
        <v>44203</v>
      </c>
      <c r="E3464" s="27" t="s">
        <v>22</v>
      </c>
      <c r="F3464" s="27" t="s">
        <v>126</v>
      </c>
      <c r="G3464" s="27" t="s">
        <v>127</v>
      </c>
      <c r="H3464" s="27" t="s">
        <v>26</v>
      </c>
      <c r="I3464" s="29">
        <v>0.30000000000000004</v>
      </c>
      <c r="J3464" s="30">
        <v>3000</v>
      </c>
      <c r="K3464" s="31">
        <f t="shared" si="26"/>
        <v>900.00000000000011</v>
      </c>
      <c r="L3464" s="31">
        <f t="shared" si="27"/>
        <v>270</v>
      </c>
      <c r="M3464" s="32">
        <v>0.3</v>
      </c>
      <c r="O3464" s="37"/>
      <c r="P3464" s="35"/>
      <c r="Q3464" s="33"/>
      <c r="R3464" s="34"/>
    </row>
    <row r="3465" spans="1:18" ht="15.75" customHeight="1" x14ac:dyDescent="0.3">
      <c r="A3465" s="22"/>
      <c r="B3465" s="27" t="s">
        <v>21</v>
      </c>
      <c r="C3465" s="27">
        <v>1185732</v>
      </c>
      <c r="D3465" s="28">
        <v>44203</v>
      </c>
      <c r="E3465" s="27" t="s">
        <v>22</v>
      </c>
      <c r="F3465" s="27" t="s">
        <v>126</v>
      </c>
      <c r="G3465" s="27" t="s">
        <v>127</v>
      </c>
      <c r="H3465" s="27" t="s">
        <v>27</v>
      </c>
      <c r="I3465" s="29">
        <v>0.35</v>
      </c>
      <c r="J3465" s="30">
        <v>1500</v>
      </c>
      <c r="K3465" s="31">
        <f t="shared" si="26"/>
        <v>525</v>
      </c>
      <c r="L3465" s="31">
        <f t="shared" si="27"/>
        <v>157.5</v>
      </c>
      <c r="M3465" s="32">
        <v>0.3</v>
      </c>
      <c r="O3465" s="37"/>
      <c r="P3465" s="35"/>
      <c r="Q3465" s="33"/>
      <c r="R3465" s="34"/>
    </row>
    <row r="3466" spans="1:18" ht="15.75" customHeight="1" x14ac:dyDescent="0.3">
      <c r="A3466" s="22"/>
      <c r="B3466" s="27" t="s">
        <v>21</v>
      </c>
      <c r="C3466" s="27">
        <v>1185732</v>
      </c>
      <c r="D3466" s="28">
        <v>44203</v>
      </c>
      <c r="E3466" s="27" t="s">
        <v>22</v>
      </c>
      <c r="F3466" s="27" t="s">
        <v>126</v>
      </c>
      <c r="G3466" s="27" t="s">
        <v>127</v>
      </c>
      <c r="H3466" s="27" t="s">
        <v>28</v>
      </c>
      <c r="I3466" s="29">
        <v>0.5</v>
      </c>
      <c r="J3466" s="30">
        <v>2000</v>
      </c>
      <c r="K3466" s="31">
        <f t="shared" si="26"/>
        <v>1000</v>
      </c>
      <c r="L3466" s="31">
        <f t="shared" si="27"/>
        <v>300</v>
      </c>
      <c r="M3466" s="32">
        <v>0.3</v>
      </c>
      <c r="O3466" s="37"/>
      <c r="P3466" s="35"/>
      <c r="Q3466" s="33"/>
      <c r="R3466" s="34"/>
    </row>
    <row r="3467" spans="1:18" ht="15.75" customHeight="1" x14ac:dyDescent="0.3">
      <c r="A3467" s="22"/>
      <c r="B3467" s="27" t="s">
        <v>21</v>
      </c>
      <c r="C3467" s="27">
        <v>1185732</v>
      </c>
      <c r="D3467" s="28">
        <v>44203</v>
      </c>
      <c r="E3467" s="27" t="s">
        <v>22</v>
      </c>
      <c r="F3467" s="27" t="s">
        <v>126</v>
      </c>
      <c r="G3467" s="27" t="s">
        <v>127</v>
      </c>
      <c r="H3467" s="27" t="s">
        <v>29</v>
      </c>
      <c r="I3467" s="29">
        <v>0.4</v>
      </c>
      <c r="J3467" s="30">
        <v>3000</v>
      </c>
      <c r="K3467" s="31">
        <f t="shared" si="26"/>
        <v>1200</v>
      </c>
      <c r="L3467" s="31">
        <f t="shared" si="27"/>
        <v>420</v>
      </c>
      <c r="M3467" s="32">
        <v>0.35</v>
      </c>
      <c r="O3467" s="37"/>
      <c r="P3467" s="35"/>
      <c r="Q3467" s="33"/>
      <c r="R3467" s="34"/>
    </row>
    <row r="3468" spans="1:18" ht="15.75" customHeight="1" x14ac:dyDescent="0.3">
      <c r="A3468" s="22"/>
      <c r="B3468" s="27" t="s">
        <v>21</v>
      </c>
      <c r="C3468" s="27">
        <v>1185732</v>
      </c>
      <c r="D3468" s="28">
        <v>44232</v>
      </c>
      <c r="E3468" s="27" t="s">
        <v>22</v>
      </c>
      <c r="F3468" s="27" t="s">
        <v>126</v>
      </c>
      <c r="G3468" s="27" t="s">
        <v>127</v>
      </c>
      <c r="H3468" s="27" t="s">
        <v>24</v>
      </c>
      <c r="I3468" s="29">
        <v>0.4</v>
      </c>
      <c r="J3468" s="30">
        <v>5500</v>
      </c>
      <c r="K3468" s="31">
        <f t="shared" si="26"/>
        <v>2200</v>
      </c>
      <c r="L3468" s="31">
        <f t="shared" si="27"/>
        <v>880</v>
      </c>
      <c r="M3468" s="32">
        <v>0.4</v>
      </c>
      <c r="O3468" s="37"/>
      <c r="P3468" s="35"/>
      <c r="Q3468" s="33"/>
      <c r="R3468" s="34"/>
    </row>
    <row r="3469" spans="1:18" ht="15.75" customHeight="1" x14ac:dyDescent="0.3">
      <c r="A3469" s="22"/>
      <c r="B3469" s="27" t="s">
        <v>21</v>
      </c>
      <c r="C3469" s="27">
        <v>1185732</v>
      </c>
      <c r="D3469" s="28">
        <v>44232</v>
      </c>
      <c r="E3469" s="27" t="s">
        <v>22</v>
      </c>
      <c r="F3469" s="27" t="s">
        <v>126</v>
      </c>
      <c r="G3469" s="27" t="s">
        <v>127</v>
      </c>
      <c r="H3469" s="27" t="s">
        <v>25</v>
      </c>
      <c r="I3469" s="29">
        <v>0.4</v>
      </c>
      <c r="J3469" s="30">
        <v>2000</v>
      </c>
      <c r="K3469" s="31">
        <f t="shared" si="26"/>
        <v>800</v>
      </c>
      <c r="L3469" s="31">
        <f t="shared" si="27"/>
        <v>320</v>
      </c>
      <c r="M3469" s="32">
        <v>0.4</v>
      </c>
      <c r="O3469" s="37"/>
      <c r="P3469" s="35"/>
      <c r="Q3469" s="33"/>
      <c r="R3469" s="34"/>
    </row>
    <row r="3470" spans="1:18" ht="15.75" customHeight="1" x14ac:dyDescent="0.3">
      <c r="A3470" s="22"/>
      <c r="B3470" s="27" t="s">
        <v>21</v>
      </c>
      <c r="C3470" s="27">
        <v>1185732</v>
      </c>
      <c r="D3470" s="28">
        <v>44232</v>
      </c>
      <c r="E3470" s="27" t="s">
        <v>22</v>
      </c>
      <c r="F3470" s="27" t="s">
        <v>126</v>
      </c>
      <c r="G3470" s="27" t="s">
        <v>127</v>
      </c>
      <c r="H3470" s="27" t="s">
        <v>26</v>
      </c>
      <c r="I3470" s="29">
        <v>0.30000000000000004</v>
      </c>
      <c r="J3470" s="30">
        <v>2500</v>
      </c>
      <c r="K3470" s="31">
        <f t="shared" si="26"/>
        <v>750.00000000000011</v>
      </c>
      <c r="L3470" s="31">
        <f t="shared" si="27"/>
        <v>225.00000000000003</v>
      </c>
      <c r="M3470" s="32">
        <v>0.3</v>
      </c>
      <c r="O3470" s="37"/>
      <c r="P3470" s="35"/>
      <c r="Q3470" s="33"/>
      <c r="R3470" s="34"/>
    </row>
    <row r="3471" spans="1:18" ht="15.75" customHeight="1" x14ac:dyDescent="0.3">
      <c r="A3471" s="22"/>
      <c r="B3471" s="27" t="s">
        <v>21</v>
      </c>
      <c r="C3471" s="27">
        <v>1185732</v>
      </c>
      <c r="D3471" s="28">
        <v>44232</v>
      </c>
      <c r="E3471" s="27" t="s">
        <v>22</v>
      </c>
      <c r="F3471" s="27" t="s">
        <v>126</v>
      </c>
      <c r="G3471" s="27" t="s">
        <v>127</v>
      </c>
      <c r="H3471" s="27" t="s">
        <v>27</v>
      </c>
      <c r="I3471" s="29">
        <v>0.35</v>
      </c>
      <c r="J3471" s="30">
        <v>1250</v>
      </c>
      <c r="K3471" s="31">
        <f t="shared" si="26"/>
        <v>437.5</v>
      </c>
      <c r="L3471" s="31">
        <f t="shared" si="27"/>
        <v>131.25</v>
      </c>
      <c r="M3471" s="32">
        <v>0.3</v>
      </c>
      <c r="O3471" s="37"/>
      <c r="P3471" s="35"/>
      <c r="Q3471" s="33"/>
      <c r="R3471" s="34"/>
    </row>
    <row r="3472" spans="1:18" ht="15.75" customHeight="1" x14ac:dyDescent="0.3">
      <c r="A3472" s="22"/>
      <c r="B3472" s="27" t="s">
        <v>21</v>
      </c>
      <c r="C3472" s="27">
        <v>1185732</v>
      </c>
      <c r="D3472" s="28">
        <v>44232</v>
      </c>
      <c r="E3472" s="27" t="s">
        <v>22</v>
      </c>
      <c r="F3472" s="27" t="s">
        <v>126</v>
      </c>
      <c r="G3472" s="27" t="s">
        <v>127</v>
      </c>
      <c r="H3472" s="27" t="s">
        <v>28</v>
      </c>
      <c r="I3472" s="29">
        <v>0.5</v>
      </c>
      <c r="J3472" s="30">
        <v>2000</v>
      </c>
      <c r="K3472" s="31">
        <f t="shared" si="26"/>
        <v>1000</v>
      </c>
      <c r="L3472" s="31">
        <f t="shared" si="27"/>
        <v>300</v>
      </c>
      <c r="M3472" s="32">
        <v>0.3</v>
      </c>
      <c r="O3472" s="37"/>
      <c r="P3472" s="35"/>
      <c r="Q3472" s="33"/>
      <c r="R3472" s="34"/>
    </row>
    <row r="3473" spans="1:18" ht="15.75" customHeight="1" x14ac:dyDescent="0.3">
      <c r="A3473" s="22"/>
      <c r="B3473" s="27" t="s">
        <v>21</v>
      </c>
      <c r="C3473" s="27">
        <v>1185732</v>
      </c>
      <c r="D3473" s="28">
        <v>44232</v>
      </c>
      <c r="E3473" s="27" t="s">
        <v>22</v>
      </c>
      <c r="F3473" s="27" t="s">
        <v>126</v>
      </c>
      <c r="G3473" s="27" t="s">
        <v>127</v>
      </c>
      <c r="H3473" s="27" t="s">
        <v>29</v>
      </c>
      <c r="I3473" s="29">
        <v>0.4</v>
      </c>
      <c r="J3473" s="30">
        <v>3000</v>
      </c>
      <c r="K3473" s="31">
        <f t="shared" si="26"/>
        <v>1200</v>
      </c>
      <c r="L3473" s="31">
        <f t="shared" si="27"/>
        <v>420</v>
      </c>
      <c r="M3473" s="32">
        <v>0.35</v>
      </c>
      <c r="O3473" s="37"/>
      <c r="P3473" s="35"/>
      <c r="Q3473" s="33"/>
      <c r="R3473" s="34"/>
    </row>
    <row r="3474" spans="1:18" ht="15.75" customHeight="1" x14ac:dyDescent="0.3">
      <c r="A3474" s="22"/>
      <c r="B3474" s="27" t="s">
        <v>21</v>
      </c>
      <c r="C3474" s="27">
        <v>1185732</v>
      </c>
      <c r="D3474" s="28">
        <v>44258</v>
      </c>
      <c r="E3474" s="27" t="s">
        <v>22</v>
      </c>
      <c r="F3474" s="27" t="s">
        <v>126</v>
      </c>
      <c r="G3474" s="27" t="s">
        <v>127</v>
      </c>
      <c r="H3474" s="27" t="s">
        <v>24</v>
      </c>
      <c r="I3474" s="29">
        <v>0.4</v>
      </c>
      <c r="J3474" s="30">
        <v>5200</v>
      </c>
      <c r="K3474" s="31">
        <f t="shared" si="26"/>
        <v>2080</v>
      </c>
      <c r="L3474" s="31">
        <f t="shared" si="27"/>
        <v>832</v>
      </c>
      <c r="M3474" s="32">
        <v>0.4</v>
      </c>
      <c r="O3474" s="37"/>
      <c r="P3474" s="35"/>
      <c r="Q3474" s="33"/>
      <c r="R3474" s="34"/>
    </row>
    <row r="3475" spans="1:18" ht="15.75" customHeight="1" x14ac:dyDescent="0.3">
      <c r="A3475" s="22"/>
      <c r="B3475" s="27" t="s">
        <v>21</v>
      </c>
      <c r="C3475" s="27">
        <v>1185732</v>
      </c>
      <c r="D3475" s="28">
        <v>44258</v>
      </c>
      <c r="E3475" s="27" t="s">
        <v>22</v>
      </c>
      <c r="F3475" s="27" t="s">
        <v>126</v>
      </c>
      <c r="G3475" s="27" t="s">
        <v>127</v>
      </c>
      <c r="H3475" s="27" t="s">
        <v>25</v>
      </c>
      <c r="I3475" s="29">
        <v>0.4</v>
      </c>
      <c r="J3475" s="30">
        <v>2250</v>
      </c>
      <c r="K3475" s="31">
        <f t="shared" si="26"/>
        <v>900</v>
      </c>
      <c r="L3475" s="31">
        <f t="shared" si="27"/>
        <v>360</v>
      </c>
      <c r="M3475" s="32">
        <v>0.4</v>
      </c>
      <c r="O3475" s="37"/>
      <c r="P3475" s="35"/>
      <c r="Q3475" s="33"/>
      <c r="R3475" s="34"/>
    </row>
    <row r="3476" spans="1:18" ht="15.75" customHeight="1" x14ac:dyDescent="0.3">
      <c r="A3476" s="22"/>
      <c r="B3476" s="27" t="s">
        <v>21</v>
      </c>
      <c r="C3476" s="27">
        <v>1185732</v>
      </c>
      <c r="D3476" s="28">
        <v>44258</v>
      </c>
      <c r="E3476" s="27" t="s">
        <v>22</v>
      </c>
      <c r="F3476" s="27" t="s">
        <v>126</v>
      </c>
      <c r="G3476" s="27" t="s">
        <v>127</v>
      </c>
      <c r="H3476" s="27" t="s">
        <v>26</v>
      </c>
      <c r="I3476" s="29">
        <v>0.30000000000000004</v>
      </c>
      <c r="J3476" s="30">
        <v>2500</v>
      </c>
      <c r="K3476" s="31">
        <f t="shared" si="26"/>
        <v>750.00000000000011</v>
      </c>
      <c r="L3476" s="31">
        <f t="shared" si="27"/>
        <v>225.00000000000003</v>
      </c>
      <c r="M3476" s="32">
        <v>0.3</v>
      </c>
      <c r="O3476" s="37"/>
      <c r="P3476" s="35"/>
      <c r="Q3476" s="33"/>
      <c r="R3476" s="34"/>
    </row>
    <row r="3477" spans="1:18" ht="15.75" customHeight="1" x14ac:dyDescent="0.3">
      <c r="A3477" s="22"/>
      <c r="B3477" s="27" t="s">
        <v>21</v>
      </c>
      <c r="C3477" s="27">
        <v>1185732</v>
      </c>
      <c r="D3477" s="28">
        <v>44258</v>
      </c>
      <c r="E3477" s="27" t="s">
        <v>22</v>
      </c>
      <c r="F3477" s="27" t="s">
        <v>126</v>
      </c>
      <c r="G3477" s="27" t="s">
        <v>127</v>
      </c>
      <c r="H3477" s="27" t="s">
        <v>27</v>
      </c>
      <c r="I3477" s="29">
        <v>0.35</v>
      </c>
      <c r="J3477" s="30">
        <v>1000</v>
      </c>
      <c r="K3477" s="31">
        <f t="shared" si="26"/>
        <v>350</v>
      </c>
      <c r="L3477" s="31">
        <f t="shared" si="27"/>
        <v>105</v>
      </c>
      <c r="M3477" s="32">
        <v>0.3</v>
      </c>
      <c r="O3477" s="37"/>
      <c r="P3477" s="35"/>
      <c r="Q3477" s="33"/>
      <c r="R3477" s="34"/>
    </row>
    <row r="3478" spans="1:18" ht="15.75" customHeight="1" x14ac:dyDescent="0.3">
      <c r="A3478" s="22"/>
      <c r="B3478" s="27" t="s">
        <v>21</v>
      </c>
      <c r="C3478" s="27">
        <v>1185732</v>
      </c>
      <c r="D3478" s="28">
        <v>44258</v>
      </c>
      <c r="E3478" s="27" t="s">
        <v>22</v>
      </c>
      <c r="F3478" s="27" t="s">
        <v>126</v>
      </c>
      <c r="G3478" s="27" t="s">
        <v>127</v>
      </c>
      <c r="H3478" s="27" t="s">
        <v>28</v>
      </c>
      <c r="I3478" s="29">
        <v>0.5</v>
      </c>
      <c r="J3478" s="30">
        <v>1500</v>
      </c>
      <c r="K3478" s="31">
        <f t="shared" si="26"/>
        <v>750</v>
      </c>
      <c r="L3478" s="31">
        <f t="shared" si="27"/>
        <v>225</v>
      </c>
      <c r="M3478" s="32">
        <v>0.3</v>
      </c>
      <c r="O3478" s="37"/>
      <c r="P3478" s="35"/>
      <c r="Q3478" s="33"/>
      <c r="R3478" s="34"/>
    </row>
    <row r="3479" spans="1:18" ht="15.75" customHeight="1" x14ac:dyDescent="0.3">
      <c r="A3479" s="22"/>
      <c r="B3479" s="27" t="s">
        <v>21</v>
      </c>
      <c r="C3479" s="27">
        <v>1185732</v>
      </c>
      <c r="D3479" s="28">
        <v>44258</v>
      </c>
      <c r="E3479" s="27" t="s">
        <v>22</v>
      </c>
      <c r="F3479" s="27" t="s">
        <v>126</v>
      </c>
      <c r="G3479" s="27" t="s">
        <v>127</v>
      </c>
      <c r="H3479" s="27" t="s">
        <v>29</v>
      </c>
      <c r="I3479" s="29">
        <v>0.4</v>
      </c>
      <c r="J3479" s="30">
        <v>2500</v>
      </c>
      <c r="K3479" s="31">
        <f t="shared" si="26"/>
        <v>1000</v>
      </c>
      <c r="L3479" s="31">
        <f t="shared" si="27"/>
        <v>350</v>
      </c>
      <c r="M3479" s="32">
        <v>0.35</v>
      </c>
      <c r="O3479" s="37"/>
      <c r="P3479" s="35"/>
      <c r="Q3479" s="33"/>
      <c r="R3479" s="34"/>
    </row>
    <row r="3480" spans="1:18" ht="15.75" customHeight="1" x14ac:dyDescent="0.3">
      <c r="A3480" s="22"/>
      <c r="B3480" s="27" t="s">
        <v>21</v>
      </c>
      <c r="C3480" s="27">
        <v>1185732</v>
      </c>
      <c r="D3480" s="28">
        <v>44290</v>
      </c>
      <c r="E3480" s="27" t="s">
        <v>22</v>
      </c>
      <c r="F3480" s="27" t="s">
        <v>126</v>
      </c>
      <c r="G3480" s="27" t="s">
        <v>127</v>
      </c>
      <c r="H3480" s="27" t="s">
        <v>24</v>
      </c>
      <c r="I3480" s="29">
        <v>0.4</v>
      </c>
      <c r="J3480" s="30">
        <v>5000</v>
      </c>
      <c r="K3480" s="31">
        <f t="shared" si="26"/>
        <v>2000</v>
      </c>
      <c r="L3480" s="31">
        <f t="shared" si="27"/>
        <v>800</v>
      </c>
      <c r="M3480" s="32">
        <v>0.4</v>
      </c>
      <c r="O3480" s="37"/>
      <c r="P3480" s="35"/>
      <c r="Q3480" s="33"/>
      <c r="R3480" s="34"/>
    </row>
    <row r="3481" spans="1:18" ht="15.75" customHeight="1" x14ac:dyDescent="0.3">
      <c r="A3481" s="22"/>
      <c r="B3481" s="27" t="s">
        <v>21</v>
      </c>
      <c r="C3481" s="27">
        <v>1185732</v>
      </c>
      <c r="D3481" s="28">
        <v>44290</v>
      </c>
      <c r="E3481" s="27" t="s">
        <v>22</v>
      </c>
      <c r="F3481" s="27" t="s">
        <v>126</v>
      </c>
      <c r="G3481" s="27" t="s">
        <v>127</v>
      </c>
      <c r="H3481" s="27" t="s">
        <v>25</v>
      </c>
      <c r="I3481" s="29">
        <v>0.4</v>
      </c>
      <c r="J3481" s="30">
        <v>2000</v>
      </c>
      <c r="K3481" s="31">
        <f t="shared" si="26"/>
        <v>800</v>
      </c>
      <c r="L3481" s="31">
        <f t="shared" si="27"/>
        <v>320</v>
      </c>
      <c r="M3481" s="32">
        <v>0.4</v>
      </c>
      <c r="O3481" s="37"/>
      <c r="P3481" s="35"/>
      <c r="Q3481" s="33"/>
      <c r="R3481" s="34"/>
    </row>
    <row r="3482" spans="1:18" ht="15.75" customHeight="1" x14ac:dyDescent="0.3">
      <c r="A3482" s="22"/>
      <c r="B3482" s="27" t="s">
        <v>21</v>
      </c>
      <c r="C3482" s="27">
        <v>1185732</v>
      </c>
      <c r="D3482" s="28">
        <v>44290</v>
      </c>
      <c r="E3482" s="27" t="s">
        <v>22</v>
      </c>
      <c r="F3482" s="27" t="s">
        <v>126</v>
      </c>
      <c r="G3482" s="27" t="s">
        <v>127</v>
      </c>
      <c r="H3482" s="27" t="s">
        <v>26</v>
      </c>
      <c r="I3482" s="29">
        <v>0.30000000000000004</v>
      </c>
      <c r="J3482" s="30">
        <v>2000</v>
      </c>
      <c r="K3482" s="31">
        <f t="shared" si="26"/>
        <v>600.00000000000011</v>
      </c>
      <c r="L3482" s="31">
        <f t="shared" si="27"/>
        <v>180.00000000000003</v>
      </c>
      <c r="M3482" s="32">
        <v>0.3</v>
      </c>
      <c r="O3482" s="37"/>
      <c r="P3482" s="35"/>
      <c r="Q3482" s="33"/>
      <c r="R3482" s="34"/>
    </row>
    <row r="3483" spans="1:18" ht="15.75" customHeight="1" x14ac:dyDescent="0.3">
      <c r="A3483" s="22"/>
      <c r="B3483" s="27" t="s">
        <v>21</v>
      </c>
      <c r="C3483" s="27">
        <v>1185732</v>
      </c>
      <c r="D3483" s="28">
        <v>44290</v>
      </c>
      <c r="E3483" s="27" t="s">
        <v>22</v>
      </c>
      <c r="F3483" s="27" t="s">
        <v>126</v>
      </c>
      <c r="G3483" s="27" t="s">
        <v>127</v>
      </c>
      <c r="H3483" s="27" t="s">
        <v>27</v>
      </c>
      <c r="I3483" s="29">
        <v>0.35</v>
      </c>
      <c r="J3483" s="30">
        <v>1250</v>
      </c>
      <c r="K3483" s="31">
        <f t="shared" si="26"/>
        <v>437.5</v>
      </c>
      <c r="L3483" s="31">
        <f t="shared" si="27"/>
        <v>131.25</v>
      </c>
      <c r="M3483" s="32">
        <v>0.3</v>
      </c>
      <c r="O3483" s="37"/>
      <c r="P3483" s="35"/>
      <c r="Q3483" s="33"/>
      <c r="R3483" s="34"/>
    </row>
    <row r="3484" spans="1:18" ht="15.75" customHeight="1" x14ac:dyDescent="0.3">
      <c r="A3484" s="22"/>
      <c r="B3484" s="27" t="s">
        <v>21</v>
      </c>
      <c r="C3484" s="27">
        <v>1185732</v>
      </c>
      <c r="D3484" s="28">
        <v>44290</v>
      </c>
      <c r="E3484" s="27" t="s">
        <v>22</v>
      </c>
      <c r="F3484" s="27" t="s">
        <v>126</v>
      </c>
      <c r="G3484" s="27" t="s">
        <v>127</v>
      </c>
      <c r="H3484" s="27" t="s">
        <v>28</v>
      </c>
      <c r="I3484" s="29">
        <v>0.5</v>
      </c>
      <c r="J3484" s="30">
        <v>1250</v>
      </c>
      <c r="K3484" s="31">
        <f t="shared" si="26"/>
        <v>625</v>
      </c>
      <c r="L3484" s="31">
        <f t="shared" si="27"/>
        <v>187.5</v>
      </c>
      <c r="M3484" s="32">
        <v>0.3</v>
      </c>
      <c r="O3484" s="37"/>
      <c r="P3484" s="35"/>
      <c r="Q3484" s="33"/>
      <c r="R3484" s="34"/>
    </row>
    <row r="3485" spans="1:18" ht="15.75" customHeight="1" x14ac:dyDescent="0.3">
      <c r="A3485" s="22"/>
      <c r="B3485" s="27" t="s">
        <v>21</v>
      </c>
      <c r="C3485" s="27">
        <v>1185732</v>
      </c>
      <c r="D3485" s="28">
        <v>44290</v>
      </c>
      <c r="E3485" s="27" t="s">
        <v>22</v>
      </c>
      <c r="F3485" s="27" t="s">
        <v>126</v>
      </c>
      <c r="G3485" s="27" t="s">
        <v>127</v>
      </c>
      <c r="H3485" s="27" t="s">
        <v>29</v>
      </c>
      <c r="I3485" s="29">
        <v>0.4</v>
      </c>
      <c r="J3485" s="30">
        <v>2750</v>
      </c>
      <c r="K3485" s="31">
        <f t="shared" si="26"/>
        <v>1100</v>
      </c>
      <c r="L3485" s="31">
        <f t="shared" si="27"/>
        <v>385</v>
      </c>
      <c r="M3485" s="32">
        <v>0.35</v>
      </c>
      <c r="O3485" s="37"/>
      <c r="P3485" s="35"/>
      <c r="Q3485" s="33"/>
      <c r="R3485" s="34"/>
    </row>
    <row r="3486" spans="1:18" ht="15.75" customHeight="1" x14ac:dyDescent="0.3">
      <c r="A3486" s="22"/>
      <c r="B3486" s="27" t="s">
        <v>21</v>
      </c>
      <c r="C3486" s="27">
        <v>1185732</v>
      </c>
      <c r="D3486" s="28">
        <v>44319</v>
      </c>
      <c r="E3486" s="27" t="s">
        <v>22</v>
      </c>
      <c r="F3486" s="27" t="s">
        <v>126</v>
      </c>
      <c r="G3486" s="27" t="s">
        <v>127</v>
      </c>
      <c r="H3486" s="27" t="s">
        <v>24</v>
      </c>
      <c r="I3486" s="29">
        <v>0.54999999999999993</v>
      </c>
      <c r="J3486" s="30">
        <v>5450</v>
      </c>
      <c r="K3486" s="31">
        <f t="shared" si="26"/>
        <v>2997.4999999999995</v>
      </c>
      <c r="L3486" s="31">
        <f t="shared" si="27"/>
        <v>1198.9999999999998</v>
      </c>
      <c r="M3486" s="32">
        <v>0.4</v>
      </c>
      <c r="O3486" s="37"/>
      <c r="P3486" s="35"/>
      <c r="Q3486" s="33"/>
      <c r="R3486" s="34"/>
    </row>
    <row r="3487" spans="1:18" ht="15.75" customHeight="1" x14ac:dyDescent="0.3">
      <c r="A3487" s="22"/>
      <c r="B3487" s="27" t="s">
        <v>21</v>
      </c>
      <c r="C3487" s="27">
        <v>1185732</v>
      </c>
      <c r="D3487" s="28">
        <v>44319</v>
      </c>
      <c r="E3487" s="27" t="s">
        <v>22</v>
      </c>
      <c r="F3487" s="27" t="s">
        <v>126</v>
      </c>
      <c r="G3487" s="27" t="s">
        <v>127</v>
      </c>
      <c r="H3487" s="27" t="s">
        <v>25</v>
      </c>
      <c r="I3487" s="29">
        <v>0.5</v>
      </c>
      <c r="J3487" s="30">
        <v>2500</v>
      </c>
      <c r="K3487" s="31">
        <f t="shared" si="26"/>
        <v>1250</v>
      </c>
      <c r="L3487" s="31">
        <f t="shared" si="27"/>
        <v>500</v>
      </c>
      <c r="M3487" s="32">
        <v>0.4</v>
      </c>
      <c r="O3487" s="37"/>
      <c r="P3487" s="35"/>
      <c r="Q3487" s="33"/>
      <c r="R3487" s="34"/>
    </row>
    <row r="3488" spans="1:18" ht="15.75" customHeight="1" x14ac:dyDescent="0.3">
      <c r="A3488" s="22"/>
      <c r="B3488" s="27" t="s">
        <v>21</v>
      </c>
      <c r="C3488" s="27">
        <v>1185732</v>
      </c>
      <c r="D3488" s="28">
        <v>44319</v>
      </c>
      <c r="E3488" s="27" t="s">
        <v>22</v>
      </c>
      <c r="F3488" s="27" t="s">
        <v>126</v>
      </c>
      <c r="G3488" s="27" t="s">
        <v>127</v>
      </c>
      <c r="H3488" s="27" t="s">
        <v>26</v>
      </c>
      <c r="I3488" s="29">
        <v>0.45</v>
      </c>
      <c r="J3488" s="30">
        <v>2750</v>
      </c>
      <c r="K3488" s="31">
        <f t="shared" si="26"/>
        <v>1237.5</v>
      </c>
      <c r="L3488" s="31">
        <f t="shared" si="27"/>
        <v>371.25</v>
      </c>
      <c r="M3488" s="32">
        <v>0.3</v>
      </c>
      <c r="O3488" s="37"/>
      <c r="P3488" s="35"/>
      <c r="Q3488" s="33"/>
      <c r="R3488" s="34"/>
    </row>
    <row r="3489" spans="1:18" ht="15.75" customHeight="1" x14ac:dyDescent="0.3">
      <c r="A3489" s="22"/>
      <c r="B3489" s="27" t="s">
        <v>21</v>
      </c>
      <c r="C3489" s="27">
        <v>1185732</v>
      </c>
      <c r="D3489" s="28">
        <v>44319</v>
      </c>
      <c r="E3489" s="27" t="s">
        <v>22</v>
      </c>
      <c r="F3489" s="27" t="s">
        <v>126</v>
      </c>
      <c r="G3489" s="27" t="s">
        <v>127</v>
      </c>
      <c r="H3489" s="27" t="s">
        <v>27</v>
      </c>
      <c r="I3489" s="29">
        <v>0.45</v>
      </c>
      <c r="J3489" s="30">
        <v>2250</v>
      </c>
      <c r="K3489" s="31">
        <f t="shared" si="26"/>
        <v>1012.5</v>
      </c>
      <c r="L3489" s="31">
        <f t="shared" si="27"/>
        <v>303.75</v>
      </c>
      <c r="M3489" s="32">
        <v>0.3</v>
      </c>
      <c r="O3489" s="37"/>
      <c r="P3489" s="35"/>
      <c r="Q3489" s="33"/>
      <c r="R3489" s="34"/>
    </row>
    <row r="3490" spans="1:18" ht="15.75" customHeight="1" x14ac:dyDescent="0.3">
      <c r="A3490" s="22"/>
      <c r="B3490" s="27" t="s">
        <v>21</v>
      </c>
      <c r="C3490" s="27">
        <v>1185732</v>
      </c>
      <c r="D3490" s="28">
        <v>44319</v>
      </c>
      <c r="E3490" s="27" t="s">
        <v>22</v>
      </c>
      <c r="F3490" s="27" t="s">
        <v>126</v>
      </c>
      <c r="G3490" s="27" t="s">
        <v>127</v>
      </c>
      <c r="H3490" s="27" t="s">
        <v>28</v>
      </c>
      <c r="I3490" s="29">
        <v>0.54999999999999993</v>
      </c>
      <c r="J3490" s="30">
        <v>2500</v>
      </c>
      <c r="K3490" s="31">
        <f t="shared" si="26"/>
        <v>1374.9999999999998</v>
      </c>
      <c r="L3490" s="31">
        <f t="shared" si="27"/>
        <v>412.49999999999994</v>
      </c>
      <c r="M3490" s="32">
        <v>0.3</v>
      </c>
      <c r="O3490" s="37"/>
      <c r="P3490" s="35"/>
      <c r="Q3490" s="33"/>
      <c r="R3490" s="34"/>
    </row>
    <row r="3491" spans="1:18" ht="15.75" customHeight="1" x14ac:dyDescent="0.3">
      <c r="A3491" s="22"/>
      <c r="B3491" s="27" t="s">
        <v>21</v>
      </c>
      <c r="C3491" s="27">
        <v>1185732</v>
      </c>
      <c r="D3491" s="28">
        <v>44319</v>
      </c>
      <c r="E3491" s="27" t="s">
        <v>22</v>
      </c>
      <c r="F3491" s="27" t="s">
        <v>126</v>
      </c>
      <c r="G3491" s="27" t="s">
        <v>127</v>
      </c>
      <c r="H3491" s="27" t="s">
        <v>29</v>
      </c>
      <c r="I3491" s="29">
        <v>0.6</v>
      </c>
      <c r="J3491" s="30">
        <v>3750</v>
      </c>
      <c r="K3491" s="31">
        <f t="shared" si="26"/>
        <v>2250</v>
      </c>
      <c r="L3491" s="31">
        <f t="shared" si="27"/>
        <v>787.5</v>
      </c>
      <c r="M3491" s="32">
        <v>0.35</v>
      </c>
      <c r="O3491" s="37"/>
      <c r="P3491" s="35"/>
      <c r="Q3491" s="33"/>
      <c r="R3491" s="34"/>
    </row>
    <row r="3492" spans="1:18" ht="15.75" customHeight="1" x14ac:dyDescent="0.3">
      <c r="A3492" s="22"/>
      <c r="B3492" s="27" t="s">
        <v>21</v>
      </c>
      <c r="C3492" s="27">
        <v>1185732</v>
      </c>
      <c r="D3492" s="28">
        <v>44352</v>
      </c>
      <c r="E3492" s="27" t="s">
        <v>22</v>
      </c>
      <c r="F3492" s="27" t="s">
        <v>126</v>
      </c>
      <c r="G3492" s="27" t="s">
        <v>127</v>
      </c>
      <c r="H3492" s="27" t="s">
        <v>24</v>
      </c>
      <c r="I3492" s="29">
        <v>0.54999999999999993</v>
      </c>
      <c r="J3492" s="30">
        <v>6250</v>
      </c>
      <c r="K3492" s="31">
        <f t="shared" si="26"/>
        <v>3437.4999999999995</v>
      </c>
      <c r="L3492" s="31">
        <f t="shared" si="27"/>
        <v>1375</v>
      </c>
      <c r="M3492" s="32">
        <v>0.4</v>
      </c>
      <c r="O3492" s="37"/>
      <c r="P3492" s="35"/>
      <c r="Q3492" s="33"/>
      <c r="R3492" s="34"/>
    </row>
    <row r="3493" spans="1:18" ht="15.75" customHeight="1" x14ac:dyDescent="0.3">
      <c r="A3493" s="22"/>
      <c r="B3493" s="27" t="s">
        <v>21</v>
      </c>
      <c r="C3493" s="27">
        <v>1185732</v>
      </c>
      <c r="D3493" s="28">
        <v>44352</v>
      </c>
      <c r="E3493" s="27" t="s">
        <v>22</v>
      </c>
      <c r="F3493" s="27" t="s">
        <v>126</v>
      </c>
      <c r="G3493" s="27" t="s">
        <v>127</v>
      </c>
      <c r="H3493" s="27" t="s">
        <v>25</v>
      </c>
      <c r="I3493" s="29">
        <v>0.5</v>
      </c>
      <c r="J3493" s="30">
        <v>3750</v>
      </c>
      <c r="K3493" s="31">
        <f t="shared" si="26"/>
        <v>1875</v>
      </c>
      <c r="L3493" s="31">
        <f t="shared" si="27"/>
        <v>750</v>
      </c>
      <c r="M3493" s="32">
        <v>0.4</v>
      </c>
      <c r="O3493" s="37"/>
      <c r="P3493" s="35"/>
      <c r="Q3493" s="33"/>
      <c r="R3493" s="34"/>
    </row>
    <row r="3494" spans="1:18" ht="15.75" customHeight="1" x14ac:dyDescent="0.3">
      <c r="A3494" s="22"/>
      <c r="B3494" s="27" t="s">
        <v>21</v>
      </c>
      <c r="C3494" s="27">
        <v>1185732</v>
      </c>
      <c r="D3494" s="28">
        <v>44352</v>
      </c>
      <c r="E3494" s="27" t="s">
        <v>22</v>
      </c>
      <c r="F3494" s="27" t="s">
        <v>126</v>
      </c>
      <c r="G3494" s="27" t="s">
        <v>127</v>
      </c>
      <c r="H3494" s="27" t="s">
        <v>26</v>
      </c>
      <c r="I3494" s="29">
        <v>0.45</v>
      </c>
      <c r="J3494" s="30">
        <v>3000</v>
      </c>
      <c r="K3494" s="31">
        <f t="shared" si="26"/>
        <v>1350</v>
      </c>
      <c r="L3494" s="31">
        <f t="shared" si="27"/>
        <v>405</v>
      </c>
      <c r="M3494" s="32">
        <v>0.3</v>
      </c>
      <c r="O3494" s="37"/>
      <c r="P3494" s="35"/>
      <c r="Q3494" s="33"/>
      <c r="R3494" s="34"/>
    </row>
    <row r="3495" spans="1:18" ht="15.75" customHeight="1" x14ac:dyDescent="0.3">
      <c r="A3495" s="22"/>
      <c r="B3495" s="27" t="s">
        <v>21</v>
      </c>
      <c r="C3495" s="27">
        <v>1185732</v>
      </c>
      <c r="D3495" s="28">
        <v>44352</v>
      </c>
      <c r="E3495" s="27" t="s">
        <v>22</v>
      </c>
      <c r="F3495" s="27" t="s">
        <v>126</v>
      </c>
      <c r="G3495" s="27" t="s">
        <v>127</v>
      </c>
      <c r="H3495" s="27" t="s">
        <v>27</v>
      </c>
      <c r="I3495" s="29">
        <v>0.45</v>
      </c>
      <c r="J3495" s="30">
        <v>2750</v>
      </c>
      <c r="K3495" s="31">
        <f t="shared" si="26"/>
        <v>1237.5</v>
      </c>
      <c r="L3495" s="31">
        <f t="shared" si="27"/>
        <v>371.25</v>
      </c>
      <c r="M3495" s="32">
        <v>0.3</v>
      </c>
      <c r="O3495" s="37"/>
      <c r="P3495" s="35"/>
      <c r="Q3495" s="33"/>
      <c r="R3495" s="34"/>
    </row>
    <row r="3496" spans="1:18" ht="15.75" customHeight="1" x14ac:dyDescent="0.3">
      <c r="A3496" s="22"/>
      <c r="B3496" s="27" t="s">
        <v>21</v>
      </c>
      <c r="C3496" s="27">
        <v>1185732</v>
      </c>
      <c r="D3496" s="28">
        <v>44352</v>
      </c>
      <c r="E3496" s="27" t="s">
        <v>22</v>
      </c>
      <c r="F3496" s="27" t="s">
        <v>126</v>
      </c>
      <c r="G3496" s="27" t="s">
        <v>127</v>
      </c>
      <c r="H3496" s="27" t="s">
        <v>28</v>
      </c>
      <c r="I3496" s="29">
        <v>0.54999999999999993</v>
      </c>
      <c r="J3496" s="30">
        <v>2750</v>
      </c>
      <c r="K3496" s="31">
        <f t="shared" si="26"/>
        <v>1512.4999999999998</v>
      </c>
      <c r="L3496" s="31">
        <f t="shared" si="27"/>
        <v>453.74999999999994</v>
      </c>
      <c r="M3496" s="32">
        <v>0.3</v>
      </c>
      <c r="O3496" s="37"/>
      <c r="P3496" s="35"/>
      <c r="Q3496" s="33"/>
      <c r="R3496" s="34"/>
    </row>
    <row r="3497" spans="1:18" ht="15.75" customHeight="1" x14ac:dyDescent="0.3">
      <c r="A3497" s="22"/>
      <c r="B3497" s="27" t="s">
        <v>21</v>
      </c>
      <c r="C3497" s="27">
        <v>1185732</v>
      </c>
      <c r="D3497" s="28">
        <v>44352</v>
      </c>
      <c r="E3497" s="27" t="s">
        <v>22</v>
      </c>
      <c r="F3497" s="27" t="s">
        <v>126</v>
      </c>
      <c r="G3497" s="27" t="s">
        <v>127</v>
      </c>
      <c r="H3497" s="27" t="s">
        <v>29</v>
      </c>
      <c r="I3497" s="29">
        <v>0.6</v>
      </c>
      <c r="J3497" s="30">
        <v>4250</v>
      </c>
      <c r="K3497" s="31">
        <f t="shared" si="26"/>
        <v>2550</v>
      </c>
      <c r="L3497" s="31">
        <f t="shared" si="27"/>
        <v>892.5</v>
      </c>
      <c r="M3497" s="32">
        <v>0.35</v>
      </c>
      <c r="O3497" s="37"/>
      <c r="P3497" s="35"/>
      <c r="Q3497" s="33"/>
      <c r="R3497" s="34"/>
    </row>
    <row r="3498" spans="1:18" ht="15.75" customHeight="1" x14ac:dyDescent="0.3">
      <c r="A3498" s="22"/>
      <c r="B3498" s="27" t="s">
        <v>21</v>
      </c>
      <c r="C3498" s="27">
        <v>1185732</v>
      </c>
      <c r="D3498" s="28">
        <v>44380</v>
      </c>
      <c r="E3498" s="27" t="s">
        <v>22</v>
      </c>
      <c r="F3498" s="27" t="s">
        <v>126</v>
      </c>
      <c r="G3498" s="27" t="s">
        <v>127</v>
      </c>
      <c r="H3498" s="27" t="s">
        <v>24</v>
      </c>
      <c r="I3498" s="29">
        <v>0.54999999999999993</v>
      </c>
      <c r="J3498" s="30">
        <v>6500</v>
      </c>
      <c r="K3498" s="31">
        <f t="shared" si="26"/>
        <v>3574.9999999999995</v>
      </c>
      <c r="L3498" s="31">
        <f t="shared" si="27"/>
        <v>1430</v>
      </c>
      <c r="M3498" s="32">
        <v>0.4</v>
      </c>
      <c r="O3498" s="37"/>
      <c r="P3498" s="35"/>
      <c r="Q3498" s="33"/>
      <c r="R3498" s="34"/>
    </row>
    <row r="3499" spans="1:18" ht="15.75" customHeight="1" x14ac:dyDescent="0.3">
      <c r="A3499" s="22"/>
      <c r="B3499" s="27" t="s">
        <v>21</v>
      </c>
      <c r="C3499" s="27">
        <v>1185732</v>
      </c>
      <c r="D3499" s="28">
        <v>44380</v>
      </c>
      <c r="E3499" s="27" t="s">
        <v>22</v>
      </c>
      <c r="F3499" s="27" t="s">
        <v>126</v>
      </c>
      <c r="G3499" s="27" t="s">
        <v>127</v>
      </c>
      <c r="H3499" s="27" t="s">
        <v>25</v>
      </c>
      <c r="I3499" s="29">
        <v>0.5</v>
      </c>
      <c r="J3499" s="30">
        <v>4000</v>
      </c>
      <c r="K3499" s="31">
        <f t="shared" si="26"/>
        <v>2000</v>
      </c>
      <c r="L3499" s="31">
        <f t="shared" si="27"/>
        <v>800</v>
      </c>
      <c r="M3499" s="32">
        <v>0.4</v>
      </c>
      <c r="O3499" s="37"/>
      <c r="P3499" s="35"/>
      <c r="Q3499" s="33"/>
      <c r="R3499" s="34"/>
    </row>
    <row r="3500" spans="1:18" ht="15.75" customHeight="1" x14ac:dyDescent="0.3">
      <c r="A3500" s="22"/>
      <c r="B3500" s="27" t="s">
        <v>21</v>
      </c>
      <c r="C3500" s="27">
        <v>1185732</v>
      </c>
      <c r="D3500" s="28">
        <v>44380</v>
      </c>
      <c r="E3500" s="27" t="s">
        <v>22</v>
      </c>
      <c r="F3500" s="27" t="s">
        <v>126</v>
      </c>
      <c r="G3500" s="27" t="s">
        <v>127</v>
      </c>
      <c r="H3500" s="27" t="s">
        <v>26</v>
      </c>
      <c r="I3500" s="29">
        <v>0.45</v>
      </c>
      <c r="J3500" s="30">
        <v>3250</v>
      </c>
      <c r="K3500" s="31">
        <f t="shared" si="26"/>
        <v>1462.5</v>
      </c>
      <c r="L3500" s="31">
        <f t="shared" si="27"/>
        <v>438.75</v>
      </c>
      <c r="M3500" s="32">
        <v>0.3</v>
      </c>
      <c r="O3500" s="37"/>
      <c r="P3500" s="35"/>
      <c r="Q3500" s="33"/>
      <c r="R3500" s="34"/>
    </row>
    <row r="3501" spans="1:18" ht="15.75" customHeight="1" x14ac:dyDescent="0.3">
      <c r="A3501" s="22"/>
      <c r="B3501" s="27" t="s">
        <v>21</v>
      </c>
      <c r="C3501" s="27">
        <v>1185732</v>
      </c>
      <c r="D3501" s="28">
        <v>44380</v>
      </c>
      <c r="E3501" s="27" t="s">
        <v>22</v>
      </c>
      <c r="F3501" s="27" t="s">
        <v>126</v>
      </c>
      <c r="G3501" s="27" t="s">
        <v>127</v>
      </c>
      <c r="H3501" s="27" t="s">
        <v>27</v>
      </c>
      <c r="I3501" s="29">
        <v>0.45</v>
      </c>
      <c r="J3501" s="30">
        <v>2750</v>
      </c>
      <c r="K3501" s="31">
        <f t="shared" si="26"/>
        <v>1237.5</v>
      </c>
      <c r="L3501" s="31">
        <f t="shared" si="27"/>
        <v>371.25</v>
      </c>
      <c r="M3501" s="32">
        <v>0.3</v>
      </c>
      <c r="O3501" s="37"/>
      <c r="P3501" s="35"/>
      <c r="Q3501" s="33"/>
      <c r="R3501" s="34"/>
    </row>
    <row r="3502" spans="1:18" ht="15.75" customHeight="1" x14ac:dyDescent="0.3">
      <c r="A3502" s="22"/>
      <c r="B3502" s="27" t="s">
        <v>21</v>
      </c>
      <c r="C3502" s="27">
        <v>1185732</v>
      </c>
      <c r="D3502" s="28">
        <v>44380</v>
      </c>
      <c r="E3502" s="27" t="s">
        <v>22</v>
      </c>
      <c r="F3502" s="27" t="s">
        <v>126</v>
      </c>
      <c r="G3502" s="27" t="s">
        <v>127</v>
      </c>
      <c r="H3502" s="27" t="s">
        <v>28</v>
      </c>
      <c r="I3502" s="29">
        <v>0.54999999999999993</v>
      </c>
      <c r="J3502" s="30">
        <v>3000</v>
      </c>
      <c r="K3502" s="31">
        <f t="shared" si="26"/>
        <v>1649.9999999999998</v>
      </c>
      <c r="L3502" s="31">
        <f t="shared" si="27"/>
        <v>494.99999999999989</v>
      </c>
      <c r="M3502" s="32">
        <v>0.3</v>
      </c>
      <c r="O3502" s="37"/>
      <c r="P3502" s="35"/>
      <c r="Q3502" s="33"/>
      <c r="R3502" s="34"/>
    </row>
    <row r="3503" spans="1:18" ht="15.75" customHeight="1" x14ac:dyDescent="0.3">
      <c r="A3503" s="22"/>
      <c r="B3503" s="27" t="s">
        <v>21</v>
      </c>
      <c r="C3503" s="27">
        <v>1185732</v>
      </c>
      <c r="D3503" s="28">
        <v>44380</v>
      </c>
      <c r="E3503" s="27" t="s">
        <v>22</v>
      </c>
      <c r="F3503" s="27" t="s">
        <v>126</v>
      </c>
      <c r="G3503" s="27" t="s">
        <v>127</v>
      </c>
      <c r="H3503" s="27" t="s">
        <v>29</v>
      </c>
      <c r="I3503" s="29">
        <v>0.6</v>
      </c>
      <c r="J3503" s="30">
        <v>4750</v>
      </c>
      <c r="K3503" s="31">
        <f t="shared" si="26"/>
        <v>2850</v>
      </c>
      <c r="L3503" s="31">
        <f t="shared" si="27"/>
        <v>997.49999999999989</v>
      </c>
      <c r="M3503" s="32">
        <v>0.35</v>
      </c>
      <c r="O3503" s="37"/>
      <c r="P3503" s="35"/>
      <c r="Q3503" s="33"/>
      <c r="R3503" s="34"/>
    </row>
    <row r="3504" spans="1:18" ht="15.75" customHeight="1" x14ac:dyDescent="0.3">
      <c r="A3504" s="22"/>
      <c r="B3504" s="27" t="s">
        <v>21</v>
      </c>
      <c r="C3504" s="27">
        <v>1185732</v>
      </c>
      <c r="D3504" s="28">
        <v>44412</v>
      </c>
      <c r="E3504" s="27" t="s">
        <v>22</v>
      </c>
      <c r="F3504" s="27" t="s">
        <v>126</v>
      </c>
      <c r="G3504" s="27" t="s">
        <v>127</v>
      </c>
      <c r="H3504" s="27" t="s">
        <v>24</v>
      </c>
      <c r="I3504" s="29">
        <v>0.54999999999999993</v>
      </c>
      <c r="J3504" s="30">
        <v>6250</v>
      </c>
      <c r="K3504" s="31">
        <f t="shared" si="26"/>
        <v>3437.4999999999995</v>
      </c>
      <c r="L3504" s="31">
        <f t="shared" si="27"/>
        <v>1375</v>
      </c>
      <c r="M3504" s="32">
        <v>0.4</v>
      </c>
      <c r="O3504" s="37"/>
      <c r="P3504" s="35"/>
      <c r="Q3504" s="33"/>
      <c r="R3504" s="34"/>
    </row>
    <row r="3505" spans="1:18" ht="15.75" customHeight="1" x14ac:dyDescent="0.3">
      <c r="A3505" s="22"/>
      <c r="B3505" s="27" t="s">
        <v>21</v>
      </c>
      <c r="C3505" s="27">
        <v>1185732</v>
      </c>
      <c r="D3505" s="28">
        <v>44412</v>
      </c>
      <c r="E3505" s="27" t="s">
        <v>22</v>
      </c>
      <c r="F3505" s="27" t="s">
        <v>126</v>
      </c>
      <c r="G3505" s="27" t="s">
        <v>127</v>
      </c>
      <c r="H3505" s="27" t="s">
        <v>25</v>
      </c>
      <c r="I3505" s="29">
        <v>0.5</v>
      </c>
      <c r="J3505" s="30">
        <v>4000</v>
      </c>
      <c r="K3505" s="31">
        <f t="shared" si="26"/>
        <v>2000</v>
      </c>
      <c r="L3505" s="31">
        <f t="shared" si="27"/>
        <v>800</v>
      </c>
      <c r="M3505" s="32">
        <v>0.4</v>
      </c>
      <c r="O3505" s="37"/>
      <c r="P3505" s="35"/>
      <c r="Q3505" s="33"/>
      <c r="R3505" s="34"/>
    </row>
    <row r="3506" spans="1:18" ht="15.75" customHeight="1" x14ac:dyDescent="0.3">
      <c r="A3506" s="22"/>
      <c r="B3506" s="27" t="s">
        <v>21</v>
      </c>
      <c r="C3506" s="27">
        <v>1185732</v>
      </c>
      <c r="D3506" s="28">
        <v>44412</v>
      </c>
      <c r="E3506" s="27" t="s">
        <v>22</v>
      </c>
      <c r="F3506" s="27" t="s">
        <v>126</v>
      </c>
      <c r="G3506" s="27" t="s">
        <v>127</v>
      </c>
      <c r="H3506" s="27" t="s">
        <v>26</v>
      </c>
      <c r="I3506" s="29">
        <v>0.45</v>
      </c>
      <c r="J3506" s="30">
        <v>3250</v>
      </c>
      <c r="K3506" s="31">
        <f t="shared" si="26"/>
        <v>1462.5</v>
      </c>
      <c r="L3506" s="31">
        <f t="shared" si="27"/>
        <v>438.75</v>
      </c>
      <c r="M3506" s="32">
        <v>0.3</v>
      </c>
      <c r="O3506" s="37"/>
      <c r="P3506" s="35"/>
      <c r="Q3506" s="33"/>
      <c r="R3506" s="34"/>
    </row>
    <row r="3507" spans="1:18" ht="15.75" customHeight="1" x14ac:dyDescent="0.3">
      <c r="A3507" s="22"/>
      <c r="B3507" s="27" t="s">
        <v>21</v>
      </c>
      <c r="C3507" s="27">
        <v>1185732</v>
      </c>
      <c r="D3507" s="28">
        <v>44412</v>
      </c>
      <c r="E3507" s="27" t="s">
        <v>22</v>
      </c>
      <c r="F3507" s="27" t="s">
        <v>126</v>
      </c>
      <c r="G3507" s="27" t="s">
        <v>127</v>
      </c>
      <c r="H3507" s="27" t="s">
        <v>27</v>
      </c>
      <c r="I3507" s="29">
        <v>0.45</v>
      </c>
      <c r="J3507" s="30">
        <v>2250</v>
      </c>
      <c r="K3507" s="31">
        <f t="shared" si="26"/>
        <v>1012.5</v>
      </c>
      <c r="L3507" s="31">
        <f t="shared" si="27"/>
        <v>303.75</v>
      </c>
      <c r="M3507" s="32">
        <v>0.3</v>
      </c>
      <c r="O3507" s="37"/>
      <c r="P3507" s="35"/>
      <c r="Q3507" s="33"/>
      <c r="R3507" s="34"/>
    </row>
    <row r="3508" spans="1:18" ht="15.75" customHeight="1" x14ac:dyDescent="0.3">
      <c r="A3508" s="22"/>
      <c r="B3508" s="27" t="s">
        <v>21</v>
      </c>
      <c r="C3508" s="27">
        <v>1185732</v>
      </c>
      <c r="D3508" s="28">
        <v>44412</v>
      </c>
      <c r="E3508" s="27" t="s">
        <v>22</v>
      </c>
      <c r="F3508" s="27" t="s">
        <v>126</v>
      </c>
      <c r="G3508" s="27" t="s">
        <v>127</v>
      </c>
      <c r="H3508" s="27" t="s">
        <v>28</v>
      </c>
      <c r="I3508" s="29">
        <v>0.54999999999999993</v>
      </c>
      <c r="J3508" s="30">
        <v>2000</v>
      </c>
      <c r="K3508" s="31">
        <f t="shared" si="26"/>
        <v>1099.9999999999998</v>
      </c>
      <c r="L3508" s="31">
        <f t="shared" si="27"/>
        <v>329.99999999999994</v>
      </c>
      <c r="M3508" s="32">
        <v>0.3</v>
      </c>
      <c r="O3508" s="37"/>
      <c r="P3508" s="35"/>
      <c r="Q3508" s="33"/>
      <c r="R3508" s="34"/>
    </row>
    <row r="3509" spans="1:18" ht="15.75" customHeight="1" x14ac:dyDescent="0.3">
      <c r="A3509" s="22"/>
      <c r="B3509" s="27" t="s">
        <v>21</v>
      </c>
      <c r="C3509" s="27">
        <v>1185732</v>
      </c>
      <c r="D3509" s="28">
        <v>44412</v>
      </c>
      <c r="E3509" s="27" t="s">
        <v>22</v>
      </c>
      <c r="F3509" s="27" t="s">
        <v>126</v>
      </c>
      <c r="G3509" s="27" t="s">
        <v>127</v>
      </c>
      <c r="H3509" s="27" t="s">
        <v>29</v>
      </c>
      <c r="I3509" s="29">
        <v>0.6</v>
      </c>
      <c r="J3509" s="30">
        <v>3750</v>
      </c>
      <c r="K3509" s="31">
        <f t="shared" si="26"/>
        <v>2250</v>
      </c>
      <c r="L3509" s="31">
        <f t="shared" si="27"/>
        <v>787.5</v>
      </c>
      <c r="M3509" s="32">
        <v>0.35</v>
      </c>
      <c r="O3509" s="37"/>
      <c r="P3509" s="35"/>
      <c r="Q3509" s="33"/>
      <c r="R3509" s="34"/>
    </row>
    <row r="3510" spans="1:18" ht="15.75" customHeight="1" x14ac:dyDescent="0.3">
      <c r="A3510" s="22"/>
      <c r="B3510" s="27" t="s">
        <v>21</v>
      </c>
      <c r="C3510" s="27">
        <v>1185732</v>
      </c>
      <c r="D3510" s="28">
        <v>44442</v>
      </c>
      <c r="E3510" s="27" t="s">
        <v>22</v>
      </c>
      <c r="F3510" s="27" t="s">
        <v>126</v>
      </c>
      <c r="G3510" s="27" t="s">
        <v>127</v>
      </c>
      <c r="H3510" s="27" t="s">
        <v>24</v>
      </c>
      <c r="I3510" s="29">
        <v>0.54999999999999993</v>
      </c>
      <c r="J3510" s="30">
        <v>5000</v>
      </c>
      <c r="K3510" s="31">
        <f t="shared" si="26"/>
        <v>2749.9999999999995</v>
      </c>
      <c r="L3510" s="31">
        <f t="shared" si="27"/>
        <v>1099.9999999999998</v>
      </c>
      <c r="M3510" s="32">
        <v>0.4</v>
      </c>
      <c r="O3510" s="37"/>
      <c r="P3510" s="35"/>
      <c r="Q3510" s="33"/>
      <c r="R3510" s="34"/>
    </row>
    <row r="3511" spans="1:18" ht="15.75" customHeight="1" x14ac:dyDescent="0.3">
      <c r="A3511" s="22"/>
      <c r="B3511" s="27" t="s">
        <v>21</v>
      </c>
      <c r="C3511" s="27">
        <v>1185732</v>
      </c>
      <c r="D3511" s="28">
        <v>44442</v>
      </c>
      <c r="E3511" s="27" t="s">
        <v>22</v>
      </c>
      <c r="F3511" s="27" t="s">
        <v>126</v>
      </c>
      <c r="G3511" s="27" t="s">
        <v>127</v>
      </c>
      <c r="H3511" s="27" t="s">
        <v>25</v>
      </c>
      <c r="I3511" s="29">
        <v>0.5</v>
      </c>
      <c r="J3511" s="30">
        <v>3000</v>
      </c>
      <c r="K3511" s="31">
        <f t="shared" si="26"/>
        <v>1500</v>
      </c>
      <c r="L3511" s="31">
        <f t="shared" si="27"/>
        <v>600</v>
      </c>
      <c r="M3511" s="32">
        <v>0.4</v>
      </c>
      <c r="O3511" s="37"/>
      <c r="P3511" s="35"/>
      <c r="Q3511" s="33"/>
      <c r="R3511" s="34"/>
    </row>
    <row r="3512" spans="1:18" ht="15.75" customHeight="1" x14ac:dyDescent="0.3">
      <c r="A3512" s="22"/>
      <c r="B3512" s="27" t="s">
        <v>21</v>
      </c>
      <c r="C3512" s="27">
        <v>1185732</v>
      </c>
      <c r="D3512" s="28">
        <v>44442</v>
      </c>
      <c r="E3512" s="27" t="s">
        <v>22</v>
      </c>
      <c r="F3512" s="27" t="s">
        <v>126</v>
      </c>
      <c r="G3512" s="27" t="s">
        <v>127</v>
      </c>
      <c r="H3512" s="27" t="s">
        <v>26</v>
      </c>
      <c r="I3512" s="29">
        <v>0.45</v>
      </c>
      <c r="J3512" s="30">
        <v>2000</v>
      </c>
      <c r="K3512" s="31">
        <f t="shared" si="26"/>
        <v>900</v>
      </c>
      <c r="L3512" s="31">
        <f t="shared" si="27"/>
        <v>270</v>
      </c>
      <c r="M3512" s="32">
        <v>0.3</v>
      </c>
      <c r="O3512" s="37"/>
      <c r="P3512" s="35"/>
      <c r="Q3512" s="33"/>
      <c r="R3512" s="34"/>
    </row>
    <row r="3513" spans="1:18" ht="15.75" customHeight="1" x14ac:dyDescent="0.3">
      <c r="A3513" s="22"/>
      <c r="B3513" s="27" t="s">
        <v>21</v>
      </c>
      <c r="C3513" s="27">
        <v>1185732</v>
      </c>
      <c r="D3513" s="28">
        <v>44442</v>
      </c>
      <c r="E3513" s="27" t="s">
        <v>22</v>
      </c>
      <c r="F3513" s="27" t="s">
        <v>126</v>
      </c>
      <c r="G3513" s="27" t="s">
        <v>127</v>
      </c>
      <c r="H3513" s="27" t="s">
        <v>27</v>
      </c>
      <c r="I3513" s="29">
        <v>0.45</v>
      </c>
      <c r="J3513" s="30">
        <v>1750</v>
      </c>
      <c r="K3513" s="31">
        <f t="shared" si="26"/>
        <v>787.5</v>
      </c>
      <c r="L3513" s="31">
        <f t="shared" si="27"/>
        <v>236.25</v>
      </c>
      <c r="M3513" s="32">
        <v>0.3</v>
      </c>
      <c r="O3513" s="37"/>
      <c r="P3513" s="35"/>
      <c r="Q3513" s="33"/>
      <c r="R3513" s="34"/>
    </row>
    <row r="3514" spans="1:18" ht="15.75" customHeight="1" x14ac:dyDescent="0.3">
      <c r="A3514" s="22"/>
      <c r="B3514" s="27" t="s">
        <v>21</v>
      </c>
      <c r="C3514" s="27">
        <v>1185732</v>
      </c>
      <c r="D3514" s="28">
        <v>44442</v>
      </c>
      <c r="E3514" s="27" t="s">
        <v>22</v>
      </c>
      <c r="F3514" s="27" t="s">
        <v>126</v>
      </c>
      <c r="G3514" s="27" t="s">
        <v>127</v>
      </c>
      <c r="H3514" s="27" t="s">
        <v>28</v>
      </c>
      <c r="I3514" s="29">
        <v>0.54999999999999993</v>
      </c>
      <c r="J3514" s="30">
        <v>1750</v>
      </c>
      <c r="K3514" s="31">
        <f t="shared" si="26"/>
        <v>962.49999999999989</v>
      </c>
      <c r="L3514" s="31">
        <f t="shared" si="27"/>
        <v>288.74999999999994</v>
      </c>
      <c r="M3514" s="32">
        <v>0.3</v>
      </c>
      <c r="O3514" s="37"/>
      <c r="P3514" s="35"/>
      <c r="Q3514" s="33"/>
      <c r="R3514" s="34"/>
    </row>
    <row r="3515" spans="1:18" ht="15.75" customHeight="1" x14ac:dyDescent="0.3">
      <c r="A3515" s="22"/>
      <c r="B3515" s="27" t="s">
        <v>21</v>
      </c>
      <c r="C3515" s="27">
        <v>1185732</v>
      </c>
      <c r="D3515" s="28">
        <v>44442</v>
      </c>
      <c r="E3515" s="27" t="s">
        <v>22</v>
      </c>
      <c r="F3515" s="27" t="s">
        <v>126</v>
      </c>
      <c r="G3515" s="27" t="s">
        <v>127</v>
      </c>
      <c r="H3515" s="27" t="s">
        <v>29</v>
      </c>
      <c r="I3515" s="29">
        <v>0.6</v>
      </c>
      <c r="J3515" s="30">
        <v>2750</v>
      </c>
      <c r="K3515" s="31">
        <f t="shared" si="26"/>
        <v>1650</v>
      </c>
      <c r="L3515" s="31">
        <f t="shared" si="27"/>
        <v>577.5</v>
      </c>
      <c r="M3515" s="32">
        <v>0.35</v>
      </c>
      <c r="O3515" s="37"/>
      <c r="P3515" s="35"/>
      <c r="Q3515" s="33"/>
      <c r="R3515" s="34"/>
    </row>
    <row r="3516" spans="1:18" ht="15.75" customHeight="1" x14ac:dyDescent="0.3">
      <c r="A3516" s="22"/>
      <c r="B3516" s="27" t="s">
        <v>21</v>
      </c>
      <c r="C3516" s="27">
        <v>1185732</v>
      </c>
      <c r="D3516" s="28">
        <v>44474</v>
      </c>
      <c r="E3516" s="27" t="s">
        <v>22</v>
      </c>
      <c r="F3516" s="27" t="s">
        <v>126</v>
      </c>
      <c r="G3516" s="27" t="s">
        <v>127</v>
      </c>
      <c r="H3516" s="27" t="s">
        <v>24</v>
      </c>
      <c r="I3516" s="29">
        <v>0.6</v>
      </c>
      <c r="J3516" s="30">
        <v>4500</v>
      </c>
      <c r="K3516" s="31">
        <f t="shared" si="26"/>
        <v>2700</v>
      </c>
      <c r="L3516" s="31">
        <f t="shared" si="27"/>
        <v>1080</v>
      </c>
      <c r="M3516" s="32">
        <v>0.4</v>
      </c>
      <c r="O3516" s="37"/>
      <c r="P3516" s="35"/>
      <c r="Q3516" s="33"/>
      <c r="R3516" s="34"/>
    </row>
    <row r="3517" spans="1:18" ht="15.75" customHeight="1" x14ac:dyDescent="0.3">
      <c r="A3517" s="22"/>
      <c r="B3517" s="27" t="s">
        <v>21</v>
      </c>
      <c r="C3517" s="27">
        <v>1185732</v>
      </c>
      <c r="D3517" s="28">
        <v>44474</v>
      </c>
      <c r="E3517" s="27" t="s">
        <v>22</v>
      </c>
      <c r="F3517" s="27" t="s">
        <v>126</v>
      </c>
      <c r="G3517" s="27" t="s">
        <v>127</v>
      </c>
      <c r="H3517" s="27" t="s">
        <v>25</v>
      </c>
      <c r="I3517" s="29">
        <v>0.55000000000000004</v>
      </c>
      <c r="J3517" s="30">
        <v>2750</v>
      </c>
      <c r="K3517" s="31">
        <f t="shared" si="26"/>
        <v>1512.5000000000002</v>
      </c>
      <c r="L3517" s="31">
        <f t="shared" si="27"/>
        <v>605.00000000000011</v>
      </c>
      <c r="M3517" s="32">
        <v>0.4</v>
      </c>
      <c r="O3517" s="37"/>
      <c r="P3517" s="35"/>
      <c r="Q3517" s="33"/>
      <c r="R3517" s="34"/>
    </row>
    <row r="3518" spans="1:18" ht="15.75" customHeight="1" x14ac:dyDescent="0.3">
      <c r="A3518" s="22"/>
      <c r="B3518" s="27" t="s">
        <v>21</v>
      </c>
      <c r="C3518" s="27">
        <v>1185732</v>
      </c>
      <c r="D3518" s="28">
        <v>44474</v>
      </c>
      <c r="E3518" s="27" t="s">
        <v>22</v>
      </c>
      <c r="F3518" s="27" t="s">
        <v>126</v>
      </c>
      <c r="G3518" s="27" t="s">
        <v>127</v>
      </c>
      <c r="H3518" s="27" t="s">
        <v>26</v>
      </c>
      <c r="I3518" s="29">
        <v>0.55000000000000004</v>
      </c>
      <c r="J3518" s="30">
        <v>1750</v>
      </c>
      <c r="K3518" s="31">
        <f t="shared" si="26"/>
        <v>962.50000000000011</v>
      </c>
      <c r="L3518" s="31">
        <f t="shared" si="27"/>
        <v>288.75</v>
      </c>
      <c r="M3518" s="32">
        <v>0.3</v>
      </c>
      <c r="O3518" s="37"/>
      <c r="P3518" s="35"/>
      <c r="Q3518" s="33"/>
      <c r="R3518" s="34"/>
    </row>
    <row r="3519" spans="1:18" ht="15.75" customHeight="1" x14ac:dyDescent="0.3">
      <c r="A3519" s="22"/>
      <c r="B3519" s="27" t="s">
        <v>21</v>
      </c>
      <c r="C3519" s="27">
        <v>1185732</v>
      </c>
      <c r="D3519" s="28">
        <v>44474</v>
      </c>
      <c r="E3519" s="27" t="s">
        <v>22</v>
      </c>
      <c r="F3519" s="27" t="s">
        <v>126</v>
      </c>
      <c r="G3519" s="27" t="s">
        <v>127</v>
      </c>
      <c r="H3519" s="27" t="s">
        <v>27</v>
      </c>
      <c r="I3519" s="29">
        <v>0.55000000000000004</v>
      </c>
      <c r="J3519" s="30">
        <v>1500</v>
      </c>
      <c r="K3519" s="31">
        <f t="shared" si="26"/>
        <v>825.00000000000011</v>
      </c>
      <c r="L3519" s="31">
        <f t="shared" si="27"/>
        <v>247.50000000000003</v>
      </c>
      <c r="M3519" s="32">
        <v>0.3</v>
      </c>
      <c r="O3519" s="37"/>
      <c r="P3519" s="35"/>
      <c r="Q3519" s="33"/>
      <c r="R3519" s="34"/>
    </row>
    <row r="3520" spans="1:18" ht="15.75" customHeight="1" x14ac:dyDescent="0.3">
      <c r="A3520" s="22"/>
      <c r="B3520" s="27" t="s">
        <v>21</v>
      </c>
      <c r="C3520" s="27">
        <v>1185732</v>
      </c>
      <c r="D3520" s="28">
        <v>44474</v>
      </c>
      <c r="E3520" s="27" t="s">
        <v>22</v>
      </c>
      <c r="F3520" s="27" t="s">
        <v>126</v>
      </c>
      <c r="G3520" s="27" t="s">
        <v>127</v>
      </c>
      <c r="H3520" s="27" t="s">
        <v>28</v>
      </c>
      <c r="I3520" s="29">
        <v>0.65</v>
      </c>
      <c r="J3520" s="30">
        <v>1500</v>
      </c>
      <c r="K3520" s="31">
        <f t="shared" si="26"/>
        <v>975</v>
      </c>
      <c r="L3520" s="31">
        <f t="shared" si="27"/>
        <v>292.5</v>
      </c>
      <c r="M3520" s="32">
        <v>0.3</v>
      </c>
      <c r="O3520" s="37"/>
      <c r="P3520" s="35"/>
      <c r="Q3520" s="33"/>
      <c r="R3520" s="34"/>
    </row>
    <row r="3521" spans="1:18" ht="15.75" customHeight="1" x14ac:dyDescent="0.3">
      <c r="A3521" s="22"/>
      <c r="B3521" s="27" t="s">
        <v>21</v>
      </c>
      <c r="C3521" s="27">
        <v>1185732</v>
      </c>
      <c r="D3521" s="28">
        <v>44474</v>
      </c>
      <c r="E3521" s="27" t="s">
        <v>22</v>
      </c>
      <c r="F3521" s="27" t="s">
        <v>126</v>
      </c>
      <c r="G3521" s="27" t="s">
        <v>127</v>
      </c>
      <c r="H3521" s="27" t="s">
        <v>29</v>
      </c>
      <c r="I3521" s="29">
        <v>0.7</v>
      </c>
      <c r="J3521" s="30">
        <v>2750</v>
      </c>
      <c r="K3521" s="31">
        <f t="shared" si="26"/>
        <v>1924.9999999999998</v>
      </c>
      <c r="L3521" s="31">
        <f t="shared" si="27"/>
        <v>673.74999999999989</v>
      </c>
      <c r="M3521" s="32">
        <v>0.35</v>
      </c>
      <c r="O3521" s="37"/>
      <c r="P3521" s="35"/>
      <c r="Q3521" s="33"/>
      <c r="R3521" s="34"/>
    </row>
    <row r="3522" spans="1:18" ht="15.75" customHeight="1" x14ac:dyDescent="0.3">
      <c r="A3522" s="22"/>
      <c r="B3522" s="27" t="s">
        <v>21</v>
      </c>
      <c r="C3522" s="27">
        <v>1185732</v>
      </c>
      <c r="D3522" s="28">
        <v>44504</v>
      </c>
      <c r="E3522" s="27" t="s">
        <v>22</v>
      </c>
      <c r="F3522" s="27" t="s">
        <v>126</v>
      </c>
      <c r="G3522" s="27" t="s">
        <v>127</v>
      </c>
      <c r="H3522" s="27" t="s">
        <v>24</v>
      </c>
      <c r="I3522" s="29">
        <v>0.65</v>
      </c>
      <c r="J3522" s="30">
        <v>4250</v>
      </c>
      <c r="K3522" s="31">
        <f t="shared" si="26"/>
        <v>2762.5</v>
      </c>
      <c r="L3522" s="31">
        <f t="shared" si="27"/>
        <v>1105</v>
      </c>
      <c r="M3522" s="32">
        <v>0.4</v>
      </c>
      <c r="O3522" s="37"/>
      <c r="P3522" s="35"/>
      <c r="Q3522" s="33"/>
      <c r="R3522" s="34"/>
    </row>
    <row r="3523" spans="1:18" ht="15.75" customHeight="1" x14ac:dyDescent="0.3">
      <c r="A3523" s="22"/>
      <c r="B3523" s="27" t="s">
        <v>21</v>
      </c>
      <c r="C3523" s="27">
        <v>1185732</v>
      </c>
      <c r="D3523" s="28">
        <v>44504</v>
      </c>
      <c r="E3523" s="27" t="s">
        <v>22</v>
      </c>
      <c r="F3523" s="27" t="s">
        <v>126</v>
      </c>
      <c r="G3523" s="27" t="s">
        <v>127</v>
      </c>
      <c r="H3523" s="27" t="s">
        <v>25</v>
      </c>
      <c r="I3523" s="29">
        <v>0.55000000000000004</v>
      </c>
      <c r="J3523" s="30">
        <v>3000</v>
      </c>
      <c r="K3523" s="31">
        <f t="shared" si="26"/>
        <v>1650.0000000000002</v>
      </c>
      <c r="L3523" s="31">
        <f t="shared" si="27"/>
        <v>660.00000000000011</v>
      </c>
      <c r="M3523" s="32">
        <v>0.4</v>
      </c>
      <c r="O3523" s="37"/>
      <c r="P3523" s="35"/>
      <c r="Q3523" s="33"/>
      <c r="R3523" s="34"/>
    </row>
    <row r="3524" spans="1:18" ht="15.75" customHeight="1" x14ac:dyDescent="0.3">
      <c r="A3524" s="22"/>
      <c r="B3524" s="27" t="s">
        <v>21</v>
      </c>
      <c r="C3524" s="27">
        <v>1185732</v>
      </c>
      <c r="D3524" s="28">
        <v>44504</v>
      </c>
      <c r="E3524" s="27" t="s">
        <v>22</v>
      </c>
      <c r="F3524" s="27" t="s">
        <v>126</v>
      </c>
      <c r="G3524" s="27" t="s">
        <v>127</v>
      </c>
      <c r="H3524" s="27" t="s">
        <v>26</v>
      </c>
      <c r="I3524" s="29">
        <v>0.55000000000000004</v>
      </c>
      <c r="J3524" s="30">
        <v>2950</v>
      </c>
      <c r="K3524" s="31">
        <f t="shared" si="26"/>
        <v>1622.5000000000002</v>
      </c>
      <c r="L3524" s="31">
        <f t="shared" si="27"/>
        <v>486.75000000000006</v>
      </c>
      <c r="M3524" s="32">
        <v>0.3</v>
      </c>
      <c r="O3524" s="37"/>
      <c r="P3524" s="35"/>
      <c r="Q3524" s="33"/>
      <c r="R3524" s="34"/>
    </row>
    <row r="3525" spans="1:18" ht="15.75" customHeight="1" x14ac:dyDescent="0.3">
      <c r="A3525" s="22"/>
      <c r="B3525" s="27" t="s">
        <v>21</v>
      </c>
      <c r="C3525" s="27">
        <v>1185732</v>
      </c>
      <c r="D3525" s="28">
        <v>44504</v>
      </c>
      <c r="E3525" s="27" t="s">
        <v>22</v>
      </c>
      <c r="F3525" s="27" t="s">
        <v>126</v>
      </c>
      <c r="G3525" s="27" t="s">
        <v>127</v>
      </c>
      <c r="H3525" s="27" t="s">
        <v>27</v>
      </c>
      <c r="I3525" s="29">
        <v>0.55000000000000004</v>
      </c>
      <c r="J3525" s="30">
        <v>2750</v>
      </c>
      <c r="K3525" s="31">
        <f t="shared" si="26"/>
        <v>1512.5000000000002</v>
      </c>
      <c r="L3525" s="31">
        <f t="shared" si="27"/>
        <v>453.75000000000006</v>
      </c>
      <c r="M3525" s="32">
        <v>0.3</v>
      </c>
      <c r="O3525" s="37"/>
      <c r="P3525" s="35"/>
      <c r="Q3525" s="33"/>
      <c r="R3525" s="34"/>
    </row>
    <row r="3526" spans="1:18" ht="15.75" customHeight="1" x14ac:dyDescent="0.3">
      <c r="A3526" s="22"/>
      <c r="B3526" s="27" t="s">
        <v>21</v>
      </c>
      <c r="C3526" s="27">
        <v>1185732</v>
      </c>
      <c r="D3526" s="28">
        <v>44504</v>
      </c>
      <c r="E3526" s="27" t="s">
        <v>22</v>
      </c>
      <c r="F3526" s="27" t="s">
        <v>126</v>
      </c>
      <c r="G3526" s="27" t="s">
        <v>127</v>
      </c>
      <c r="H3526" s="27" t="s">
        <v>28</v>
      </c>
      <c r="I3526" s="29">
        <v>0.65</v>
      </c>
      <c r="J3526" s="30">
        <v>2500</v>
      </c>
      <c r="K3526" s="31">
        <f t="shared" si="26"/>
        <v>1625</v>
      </c>
      <c r="L3526" s="31">
        <f t="shared" si="27"/>
        <v>487.5</v>
      </c>
      <c r="M3526" s="32">
        <v>0.3</v>
      </c>
      <c r="O3526" s="37"/>
      <c r="P3526" s="35"/>
      <c r="Q3526" s="33"/>
      <c r="R3526" s="34"/>
    </row>
    <row r="3527" spans="1:18" ht="15.75" customHeight="1" x14ac:dyDescent="0.3">
      <c r="A3527" s="22"/>
      <c r="B3527" s="27" t="s">
        <v>21</v>
      </c>
      <c r="C3527" s="27">
        <v>1185732</v>
      </c>
      <c r="D3527" s="28">
        <v>44504</v>
      </c>
      <c r="E3527" s="27" t="s">
        <v>22</v>
      </c>
      <c r="F3527" s="27" t="s">
        <v>126</v>
      </c>
      <c r="G3527" s="27" t="s">
        <v>127</v>
      </c>
      <c r="H3527" s="27" t="s">
        <v>29</v>
      </c>
      <c r="I3527" s="29">
        <v>0.7</v>
      </c>
      <c r="J3527" s="30">
        <v>3500</v>
      </c>
      <c r="K3527" s="31">
        <f t="shared" si="26"/>
        <v>2450</v>
      </c>
      <c r="L3527" s="31">
        <f t="shared" si="27"/>
        <v>857.5</v>
      </c>
      <c r="M3527" s="32">
        <v>0.35</v>
      </c>
      <c r="O3527" s="37"/>
      <c r="P3527" s="35"/>
      <c r="Q3527" s="33"/>
      <c r="R3527" s="34"/>
    </row>
    <row r="3528" spans="1:18" ht="15.75" customHeight="1" x14ac:dyDescent="0.3">
      <c r="A3528" s="22"/>
      <c r="B3528" s="27" t="s">
        <v>21</v>
      </c>
      <c r="C3528" s="27">
        <v>1185732</v>
      </c>
      <c r="D3528" s="28">
        <v>44533</v>
      </c>
      <c r="E3528" s="27" t="s">
        <v>22</v>
      </c>
      <c r="F3528" s="27" t="s">
        <v>126</v>
      </c>
      <c r="G3528" s="27" t="s">
        <v>127</v>
      </c>
      <c r="H3528" s="27" t="s">
        <v>24</v>
      </c>
      <c r="I3528" s="29">
        <v>0.65</v>
      </c>
      <c r="J3528" s="30">
        <v>5750</v>
      </c>
      <c r="K3528" s="31">
        <f t="shared" si="26"/>
        <v>3737.5</v>
      </c>
      <c r="L3528" s="31">
        <f t="shared" si="27"/>
        <v>1495</v>
      </c>
      <c r="M3528" s="32">
        <v>0.4</v>
      </c>
      <c r="O3528" s="37"/>
      <c r="P3528" s="35"/>
      <c r="Q3528" s="33"/>
      <c r="R3528" s="34"/>
    </row>
    <row r="3529" spans="1:18" ht="15.75" customHeight="1" x14ac:dyDescent="0.3">
      <c r="A3529" s="22"/>
      <c r="B3529" s="27" t="s">
        <v>21</v>
      </c>
      <c r="C3529" s="27">
        <v>1185732</v>
      </c>
      <c r="D3529" s="28">
        <v>44533</v>
      </c>
      <c r="E3529" s="27" t="s">
        <v>22</v>
      </c>
      <c r="F3529" s="27" t="s">
        <v>126</v>
      </c>
      <c r="G3529" s="27" t="s">
        <v>127</v>
      </c>
      <c r="H3529" s="27" t="s">
        <v>25</v>
      </c>
      <c r="I3529" s="29">
        <v>0.55000000000000004</v>
      </c>
      <c r="J3529" s="30">
        <v>3750</v>
      </c>
      <c r="K3529" s="31">
        <f t="shared" si="26"/>
        <v>2062.5</v>
      </c>
      <c r="L3529" s="31">
        <f t="shared" si="27"/>
        <v>825</v>
      </c>
      <c r="M3529" s="32">
        <v>0.4</v>
      </c>
      <c r="O3529" s="37"/>
      <c r="P3529" s="35"/>
      <c r="Q3529" s="33"/>
      <c r="R3529" s="34"/>
    </row>
    <row r="3530" spans="1:18" ht="15.75" customHeight="1" x14ac:dyDescent="0.3">
      <c r="A3530" s="22"/>
      <c r="B3530" s="27" t="s">
        <v>21</v>
      </c>
      <c r="C3530" s="27">
        <v>1185732</v>
      </c>
      <c r="D3530" s="28">
        <v>44533</v>
      </c>
      <c r="E3530" s="27" t="s">
        <v>22</v>
      </c>
      <c r="F3530" s="27" t="s">
        <v>126</v>
      </c>
      <c r="G3530" s="27" t="s">
        <v>127</v>
      </c>
      <c r="H3530" s="27" t="s">
        <v>26</v>
      </c>
      <c r="I3530" s="29">
        <v>0.55000000000000004</v>
      </c>
      <c r="J3530" s="30">
        <v>3500</v>
      </c>
      <c r="K3530" s="31">
        <f t="shared" si="26"/>
        <v>1925.0000000000002</v>
      </c>
      <c r="L3530" s="31">
        <f t="shared" si="27"/>
        <v>577.5</v>
      </c>
      <c r="M3530" s="32">
        <v>0.3</v>
      </c>
      <c r="O3530" s="37"/>
      <c r="P3530" s="35"/>
      <c r="Q3530" s="33"/>
      <c r="R3530" s="34"/>
    </row>
    <row r="3531" spans="1:18" ht="15.75" customHeight="1" x14ac:dyDescent="0.3">
      <c r="A3531" s="22"/>
      <c r="B3531" s="27" t="s">
        <v>21</v>
      </c>
      <c r="C3531" s="27">
        <v>1185732</v>
      </c>
      <c r="D3531" s="28">
        <v>44533</v>
      </c>
      <c r="E3531" s="27" t="s">
        <v>22</v>
      </c>
      <c r="F3531" s="27" t="s">
        <v>126</v>
      </c>
      <c r="G3531" s="27" t="s">
        <v>127</v>
      </c>
      <c r="H3531" s="27" t="s">
        <v>27</v>
      </c>
      <c r="I3531" s="29">
        <v>0.55000000000000004</v>
      </c>
      <c r="J3531" s="30">
        <v>3000</v>
      </c>
      <c r="K3531" s="31">
        <f t="shared" si="26"/>
        <v>1650.0000000000002</v>
      </c>
      <c r="L3531" s="31">
        <f t="shared" si="27"/>
        <v>495.00000000000006</v>
      </c>
      <c r="M3531" s="32">
        <v>0.3</v>
      </c>
      <c r="O3531" s="37"/>
      <c r="P3531" s="35"/>
      <c r="Q3531" s="33"/>
      <c r="R3531" s="34"/>
    </row>
    <row r="3532" spans="1:18" ht="15.75" customHeight="1" x14ac:dyDescent="0.3">
      <c r="A3532" s="22"/>
      <c r="B3532" s="27" t="s">
        <v>21</v>
      </c>
      <c r="C3532" s="27">
        <v>1185732</v>
      </c>
      <c r="D3532" s="28">
        <v>44533</v>
      </c>
      <c r="E3532" s="27" t="s">
        <v>22</v>
      </c>
      <c r="F3532" s="27" t="s">
        <v>126</v>
      </c>
      <c r="G3532" s="27" t="s">
        <v>127</v>
      </c>
      <c r="H3532" s="27" t="s">
        <v>28</v>
      </c>
      <c r="I3532" s="29">
        <v>0.65</v>
      </c>
      <c r="J3532" s="30">
        <v>3000</v>
      </c>
      <c r="K3532" s="31">
        <f t="shared" si="26"/>
        <v>1950</v>
      </c>
      <c r="L3532" s="31">
        <f t="shared" si="27"/>
        <v>585</v>
      </c>
      <c r="M3532" s="32">
        <v>0.3</v>
      </c>
      <c r="O3532" s="37"/>
      <c r="P3532" s="35"/>
      <c r="Q3532" s="33"/>
      <c r="R3532" s="34"/>
    </row>
    <row r="3533" spans="1:18" ht="15.75" customHeight="1" x14ac:dyDescent="0.3">
      <c r="A3533" s="22"/>
      <c r="B3533" s="27" t="s">
        <v>21</v>
      </c>
      <c r="C3533" s="27">
        <v>1185732</v>
      </c>
      <c r="D3533" s="28">
        <v>44533</v>
      </c>
      <c r="E3533" s="27" t="s">
        <v>22</v>
      </c>
      <c r="F3533" s="27" t="s">
        <v>126</v>
      </c>
      <c r="G3533" s="27" t="s">
        <v>127</v>
      </c>
      <c r="H3533" s="27" t="s">
        <v>29</v>
      </c>
      <c r="I3533" s="29">
        <v>0.7</v>
      </c>
      <c r="J3533" s="30">
        <v>4000</v>
      </c>
      <c r="K3533" s="31">
        <f t="shared" si="26"/>
        <v>2800</v>
      </c>
      <c r="L3533" s="31">
        <f t="shared" si="27"/>
        <v>979.99999999999989</v>
      </c>
      <c r="M3533" s="32">
        <v>0.35</v>
      </c>
      <c r="O3533" s="37"/>
      <c r="P3533" s="35"/>
      <c r="Q3533" s="33"/>
      <c r="R3533" s="34"/>
    </row>
    <row r="3534" spans="1:18" ht="15.75" customHeight="1" x14ac:dyDescent="0.3">
      <c r="A3534" s="22" t="s">
        <v>46</v>
      </c>
      <c r="B3534" s="27" t="s">
        <v>21</v>
      </c>
      <c r="C3534" s="27">
        <v>1185732</v>
      </c>
      <c r="D3534" s="28">
        <v>44206</v>
      </c>
      <c r="E3534" s="27" t="s">
        <v>22</v>
      </c>
      <c r="F3534" s="27" t="s">
        <v>128</v>
      </c>
      <c r="G3534" s="27" t="s">
        <v>129</v>
      </c>
      <c r="H3534" s="27" t="s">
        <v>24</v>
      </c>
      <c r="I3534" s="29">
        <v>0.35000000000000003</v>
      </c>
      <c r="J3534" s="30">
        <v>4250</v>
      </c>
      <c r="K3534" s="31">
        <f t="shared" si="26"/>
        <v>1487.5000000000002</v>
      </c>
      <c r="L3534" s="31">
        <f t="shared" si="27"/>
        <v>520.625</v>
      </c>
      <c r="M3534" s="32">
        <v>0.35</v>
      </c>
      <c r="O3534" s="37"/>
      <c r="P3534" s="35"/>
      <c r="Q3534" s="33"/>
      <c r="R3534" s="34"/>
    </row>
    <row r="3535" spans="1:18" ht="15.75" customHeight="1" x14ac:dyDescent="0.3">
      <c r="A3535" s="22"/>
      <c r="B3535" s="27" t="s">
        <v>21</v>
      </c>
      <c r="C3535" s="27">
        <v>1185732</v>
      </c>
      <c r="D3535" s="28">
        <v>44206</v>
      </c>
      <c r="E3535" s="27" t="s">
        <v>22</v>
      </c>
      <c r="F3535" s="27" t="s">
        <v>128</v>
      </c>
      <c r="G3535" s="27" t="s">
        <v>129</v>
      </c>
      <c r="H3535" s="27" t="s">
        <v>25</v>
      </c>
      <c r="I3535" s="29">
        <v>0.35000000000000003</v>
      </c>
      <c r="J3535" s="30">
        <v>2250</v>
      </c>
      <c r="K3535" s="31">
        <f t="shared" si="26"/>
        <v>787.50000000000011</v>
      </c>
      <c r="L3535" s="31">
        <f t="shared" si="27"/>
        <v>275.625</v>
      </c>
      <c r="M3535" s="32">
        <v>0.35</v>
      </c>
      <c r="O3535" s="37"/>
      <c r="P3535" s="35"/>
      <c r="Q3535" s="33"/>
      <c r="R3535" s="34"/>
    </row>
    <row r="3536" spans="1:18" ht="15.75" customHeight="1" x14ac:dyDescent="0.3">
      <c r="A3536" s="22"/>
      <c r="B3536" s="27" t="s">
        <v>21</v>
      </c>
      <c r="C3536" s="27">
        <v>1185732</v>
      </c>
      <c r="D3536" s="28">
        <v>44206</v>
      </c>
      <c r="E3536" s="27" t="s">
        <v>22</v>
      </c>
      <c r="F3536" s="27" t="s">
        <v>128</v>
      </c>
      <c r="G3536" s="27" t="s">
        <v>129</v>
      </c>
      <c r="H3536" s="27" t="s">
        <v>26</v>
      </c>
      <c r="I3536" s="29">
        <v>0.25000000000000006</v>
      </c>
      <c r="J3536" s="30">
        <v>2250</v>
      </c>
      <c r="K3536" s="31">
        <f t="shared" si="26"/>
        <v>562.50000000000011</v>
      </c>
      <c r="L3536" s="31">
        <f t="shared" si="27"/>
        <v>225.00000000000006</v>
      </c>
      <c r="M3536" s="32">
        <v>0.4</v>
      </c>
      <c r="O3536" s="37"/>
      <c r="P3536" s="35"/>
      <c r="Q3536" s="33"/>
      <c r="R3536" s="34"/>
    </row>
    <row r="3537" spans="1:18" ht="15.75" customHeight="1" x14ac:dyDescent="0.3">
      <c r="A3537" s="22"/>
      <c r="B3537" s="27" t="s">
        <v>21</v>
      </c>
      <c r="C3537" s="27">
        <v>1185732</v>
      </c>
      <c r="D3537" s="28">
        <v>44206</v>
      </c>
      <c r="E3537" s="27" t="s">
        <v>22</v>
      </c>
      <c r="F3537" s="27" t="s">
        <v>128</v>
      </c>
      <c r="G3537" s="27" t="s">
        <v>129</v>
      </c>
      <c r="H3537" s="27" t="s">
        <v>27</v>
      </c>
      <c r="I3537" s="29">
        <v>0.3</v>
      </c>
      <c r="J3537" s="30">
        <v>750</v>
      </c>
      <c r="K3537" s="31">
        <f t="shared" si="26"/>
        <v>225</v>
      </c>
      <c r="L3537" s="31">
        <f t="shared" si="27"/>
        <v>90</v>
      </c>
      <c r="M3537" s="32">
        <v>0.4</v>
      </c>
      <c r="O3537" s="37"/>
      <c r="P3537" s="35"/>
      <c r="Q3537" s="33"/>
      <c r="R3537" s="34"/>
    </row>
    <row r="3538" spans="1:18" ht="15.75" customHeight="1" x14ac:dyDescent="0.3">
      <c r="A3538" s="22"/>
      <c r="B3538" s="27" t="s">
        <v>21</v>
      </c>
      <c r="C3538" s="27">
        <v>1185732</v>
      </c>
      <c r="D3538" s="28">
        <v>44206</v>
      </c>
      <c r="E3538" s="27" t="s">
        <v>22</v>
      </c>
      <c r="F3538" s="27" t="s">
        <v>128</v>
      </c>
      <c r="G3538" s="27" t="s">
        <v>129</v>
      </c>
      <c r="H3538" s="27" t="s">
        <v>28</v>
      </c>
      <c r="I3538" s="29">
        <v>0.45</v>
      </c>
      <c r="J3538" s="30">
        <v>1250</v>
      </c>
      <c r="K3538" s="31">
        <f t="shared" si="26"/>
        <v>562.5</v>
      </c>
      <c r="L3538" s="31">
        <f t="shared" si="27"/>
        <v>168.75</v>
      </c>
      <c r="M3538" s="32">
        <v>0.3</v>
      </c>
      <c r="O3538" s="37"/>
      <c r="P3538" s="35"/>
      <c r="Q3538" s="33"/>
      <c r="R3538" s="34"/>
    </row>
    <row r="3539" spans="1:18" ht="15.75" customHeight="1" x14ac:dyDescent="0.3">
      <c r="A3539" s="22"/>
      <c r="B3539" s="27" t="s">
        <v>21</v>
      </c>
      <c r="C3539" s="27">
        <v>1185732</v>
      </c>
      <c r="D3539" s="28">
        <v>44206</v>
      </c>
      <c r="E3539" s="27" t="s">
        <v>22</v>
      </c>
      <c r="F3539" s="27" t="s">
        <v>128</v>
      </c>
      <c r="G3539" s="27" t="s">
        <v>129</v>
      </c>
      <c r="H3539" s="27" t="s">
        <v>29</v>
      </c>
      <c r="I3539" s="29">
        <v>0.35000000000000003</v>
      </c>
      <c r="J3539" s="30">
        <v>2250</v>
      </c>
      <c r="K3539" s="31">
        <f t="shared" si="26"/>
        <v>787.50000000000011</v>
      </c>
      <c r="L3539" s="31">
        <f t="shared" si="27"/>
        <v>315.00000000000006</v>
      </c>
      <c r="M3539" s="32">
        <v>0.4</v>
      </c>
      <c r="O3539" s="37"/>
      <c r="P3539" s="35"/>
      <c r="Q3539" s="33"/>
      <c r="R3539" s="34"/>
    </row>
    <row r="3540" spans="1:18" ht="15.75" customHeight="1" x14ac:dyDescent="0.3">
      <c r="A3540" s="22"/>
      <c r="B3540" s="27" t="s">
        <v>21</v>
      </c>
      <c r="C3540" s="27">
        <v>1185732</v>
      </c>
      <c r="D3540" s="28">
        <v>44235</v>
      </c>
      <c r="E3540" s="27" t="s">
        <v>22</v>
      </c>
      <c r="F3540" s="27" t="s">
        <v>128</v>
      </c>
      <c r="G3540" s="27" t="s">
        <v>129</v>
      </c>
      <c r="H3540" s="27" t="s">
        <v>24</v>
      </c>
      <c r="I3540" s="29">
        <v>0.35000000000000003</v>
      </c>
      <c r="J3540" s="30">
        <v>4750</v>
      </c>
      <c r="K3540" s="31">
        <f t="shared" si="26"/>
        <v>1662.5000000000002</v>
      </c>
      <c r="L3540" s="31">
        <f t="shared" si="27"/>
        <v>581.875</v>
      </c>
      <c r="M3540" s="32">
        <v>0.35</v>
      </c>
      <c r="O3540" s="37"/>
      <c r="P3540" s="35"/>
      <c r="Q3540" s="33"/>
      <c r="R3540" s="34"/>
    </row>
    <row r="3541" spans="1:18" ht="15.75" customHeight="1" x14ac:dyDescent="0.3">
      <c r="A3541" s="22"/>
      <c r="B3541" s="27" t="s">
        <v>21</v>
      </c>
      <c r="C3541" s="27">
        <v>1185732</v>
      </c>
      <c r="D3541" s="28">
        <v>44235</v>
      </c>
      <c r="E3541" s="27" t="s">
        <v>22</v>
      </c>
      <c r="F3541" s="27" t="s">
        <v>128</v>
      </c>
      <c r="G3541" s="27" t="s">
        <v>129</v>
      </c>
      <c r="H3541" s="27" t="s">
        <v>25</v>
      </c>
      <c r="I3541" s="29">
        <v>0.35000000000000003</v>
      </c>
      <c r="J3541" s="30">
        <v>1250</v>
      </c>
      <c r="K3541" s="31">
        <f t="shared" si="26"/>
        <v>437.50000000000006</v>
      </c>
      <c r="L3541" s="31">
        <f t="shared" si="27"/>
        <v>153.125</v>
      </c>
      <c r="M3541" s="32">
        <v>0.35</v>
      </c>
      <c r="O3541" s="37"/>
      <c r="P3541" s="35"/>
      <c r="Q3541" s="33"/>
      <c r="R3541" s="34"/>
    </row>
    <row r="3542" spans="1:18" ht="15.75" customHeight="1" x14ac:dyDescent="0.3">
      <c r="A3542" s="22"/>
      <c r="B3542" s="27" t="s">
        <v>21</v>
      </c>
      <c r="C3542" s="27">
        <v>1185732</v>
      </c>
      <c r="D3542" s="28">
        <v>44235</v>
      </c>
      <c r="E3542" s="27" t="s">
        <v>22</v>
      </c>
      <c r="F3542" s="27" t="s">
        <v>128</v>
      </c>
      <c r="G3542" s="27" t="s">
        <v>129</v>
      </c>
      <c r="H3542" s="27" t="s">
        <v>26</v>
      </c>
      <c r="I3542" s="29">
        <v>0.25000000000000006</v>
      </c>
      <c r="J3542" s="30">
        <v>1750</v>
      </c>
      <c r="K3542" s="31">
        <f t="shared" si="26"/>
        <v>437.50000000000011</v>
      </c>
      <c r="L3542" s="31">
        <f t="shared" si="27"/>
        <v>175.00000000000006</v>
      </c>
      <c r="M3542" s="32">
        <v>0.4</v>
      </c>
      <c r="O3542" s="37"/>
      <c r="P3542" s="35"/>
      <c r="Q3542" s="33"/>
      <c r="R3542" s="34"/>
    </row>
    <row r="3543" spans="1:18" ht="15.75" customHeight="1" x14ac:dyDescent="0.3">
      <c r="A3543" s="22"/>
      <c r="B3543" s="27" t="s">
        <v>21</v>
      </c>
      <c r="C3543" s="27">
        <v>1185732</v>
      </c>
      <c r="D3543" s="28">
        <v>44235</v>
      </c>
      <c r="E3543" s="27" t="s">
        <v>22</v>
      </c>
      <c r="F3543" s="27" t="s">
        <v>128</v>
      </c>
      <c r="G3543" s="27" t="s">
        <v>129</v>
      </c>
      <c r="H3543" s="27" t="s">
        <v>27</v>
      </c>
      <c r="I3543" s="29">
        <v>0.3</v>
      </c>
      <c r="J3543" s="30">
        <v>500</v>
      </c>
      <c r="K3543" s="31">
        <f t="shared" si="26"/>
        <v>150</v>
      </c>
      <c r="L3543" s="31">
        <f t="shared" si="27"/>
        <v>60</v>
      </c>
      <c r="M3543" s="32">
        <v>0.4</v>
      </c>
      <c r="O3543" s="37"/>
      <c r="P3543" s="35"/>
      <c r="Q3543" s="33"/>
      <c r="R3543" s="34"/>
    </row>
    <row r="3544" spans="1:18" ht="15.75" customHeight="1" x14ac:dyDescent="0.3">
      <c r="A3544" s="22"/>
      <c r="B3544" s="27" t="s">
        <v>21</v>
      </c>
      <c r="C3544" s="27">
        <v>1185732</v>
      </c>
      <c r="D3544" s="28">
        <v>44235</v>
      </c>
      <c r="E3544" s="27" t="s">
        <v>22</v>
      </c>
      <c r="F3544" s="27" t="s">
        <v>128</v>
      </c>
      <c r="G3544" s="27" t="s">
        <v>129</v>
      </c>
      <c r="H3544" s="27" t="s">
        <v>28</v>
      </c>
      <c r="I3544" s="29">
        <v>0.45</v>
      </c>
      <c r="J3544" s="30">
        <v>1250</v>
      </c>
      <c r="K3544" s="31">
        <f t="shared" si="26"/>
        <v>562.5</v>
      </c>
      <c r="L3544" s="31">
        <f t="shared" si="27"/>
        <v>168.75</v>
      </c>
      <c r="M3544" s="32">
        <v>0.3</v>
      </c>
      <c r="O3544" s="37"/>
      <c r="P3544" s="35"/>
      <c r="Q3544" s="33"/>
      <c r="R3544" s="34"/>
    </row>
    <row r="3545" spans="1:18" ht="15.75" customHeight="1" x14ac:dyDescent="0.3">
      <c r="A3545" s="22"/>
      <c r="B3545" s="27" t="s">
        <v>21</v>
      </c>
      <c r="C3545" s="27">
        <v>1185732</v>
      </c>
      <c r="D3545" s="28">
        <v>44235</v>
      </c>
      <c r="E3545" s="27" t="s">
        <v>22</v>
      </c>
      <c r="F3545" s="27" t="s">
        <v>128</v>
      </c>
      <c r="G3545" s="27" t="s">
        <v>129</v>
      </c>
      <c r="H3545" s="27" t="s">
        <v>29</v>
      </c>
      <c r="I3545" s="29">
        <v>0.35000000000000003</v>
      </c>
      <c r="J3545" s="30">
        <v>2250</v>
      </c>
      <c r="K3545" s="31">
        <f t="shared" si="26"/>
        <v>787.50000000000011</v>
      </c>
      <c r="L3545" s="31">
        <f t="shared" si="27"/>
        <v>315.00000000000006</v>
      </c>
      <c r="M3545" s="32">
        <v>0.4</v>
      </c>
      <c r="O3545" s="37"/>
      <c r="P3545" s="35"/>
      <c r="Q3545" s="33"/>
      <c r="R3545" s="34"/>
    </row>
    <row r="3546" spans="1:18" ht="15.75" customHeight="1" x14ac:dyDescent="0.3">
      <c r="A3546" s="22"/>
      <c r="B3546" s="27" t="s">
        <v>21</v>
      </c>
      <c r="C3546" s="27">
        <v>1185732</v>
      </c>
      <c r="D3546" s="28">
        <v>44261</v>
      </c>
      <c r="E3546" s="27" t="s">
        <v>22</v>
      </c>
      <c r="F3546" s="27" t="s">
        <v>128</v>
      </c>
      <c r="G3546" s="27" t="s">
        <v>129</v>
      </c>
      <c r="H3546" s="27" t="s">
        <v>24</v>
      </c>
      <c r="I3546" s="29">
        <v>0.35000000000000003</v>
      </c>
      <c r="J3546" s="30">
        <v>4450</v>
      </c>
      <c r="K3546" s="31">
        <f t="shared" si="26"/>
        <v>1557.5000000000002</v>
      </c>
      <c r="L3546" s="31">
        <f t="shared" si="27"/>
        <v>545.125</v>
      </c>
      <c r="M3546" s="32">
        <v>0.35</v>
      </c>
      <c r="O3546" s="37"/>
      <c r="P3546" s="35"/>
      <c r="Q3546" s="33"/>
      <c r="R3546" s="34"/>
    </row>
    <row r="3547" spans="1:18" ht="15.75" customHeight="1" x14ac:dyDescent="0.3">
      <c r="A3547" s="22"/>
      <c r="B3547" s="27" t="s">
        <v>21</v>
      </c>
      <c r="C3547" s="27">
        <v>1185732</v>
      </c>
      <c r="D3547" s="28">
        <v>44261</v>
      </c>
      <c r="E3547" s="27" t="s">
        <v>22</v>
      </c>
      <c r="F3547" s="27" t="s">
        <v>128</v>
      </c>
      <c r="G3547" s="27" t="s">
        <v>129</v>
      </c>
      <c r="H3547" s="27" t="s">
        <v>25</v>
      </c>
      <c r="I3547" s="29">
        <v>0.35000000000000003</v>
      </c>
      <c r="J3547" s="30">
        <v>1500</v>
      </c>
      <c r="K3547" s="31">
        <f t="shared" si="26"/>
        <v>525</v>
      </c>
      <c r="L3547" s="31">
        <f t="shared" si="27"/>
        <v>183.75</v>
      </c>
      <c r="M3547" s="32">
        <v>0.35</v>
      </c>
      <c r="O3547" s="37"/>
      <c r="P3547" s="35"/>
      <c r="Q3547" s="33"/>
      <c r="R3547" s="34"/>
    </row>
    <row r="3548" spans="1:18" ht="15.75" customHeight="1" x14ac:dyDescent="0.3">
      <c r="A3548" s="22"/>
      <c r="B3548" s="27" t="s">
        <v>21</v>
      </c>
      <c r="C3548" s="27">
        <v>1185732</v>
      </c>
      <c r="D3548" s="28">
        <v>44261</v>
      </c>
      <c r="E3548" s="27" t="s">
        <v>22</v>
      </c>
      <c r="F3548" s="27" t="s">
        <v>128</v>
      </c>
      <c r="G3548" s="27" t="s">
        <v>129</v>
      </c>
      <c r="H3548" s="27" t="s">
        <v>26</v>
      </c>
      <c r="I3548" s="29">
        <v>0.25000000000000006</v>
      </c>
      <c r="J3548" s="30">
        <v>1750</v>
      </c>
      <c r="K3548" s="31">
        <f t="shared" si="26"/>
        <v>437.50000000000011</v>
      </c>
      <c r="L3548" s="31">
        <f t="shared" si="27"/>
        <v>175.00000000000006</v>
      </c>
      <c r="M3548" s="32">
        <v>0.4</v>
      </c>
      <c r="O3548" s="37"/>
      <c r="P3548" s="35"/>
      <c r="Q3548" s="33"/>
      <c r="R3548" s="34"/>
    </row>
    <row r="3549" spans="1:18" ht="15.75" customHeight="1" x14ac:dyDescent="0.3">
      <c r="A3549" s="22"/>
      <c r="B3549" s="27" t="s">
        <v>21</v>
      </c>
      <c r="C3549" s="27">
        <v>1185732</v>
      </c>
      <c r="D3549" s="28">
        <v>44261</v>
      </c>
      <c r="E3549" s="27" t="s">
        <v>22</v>
      </c>
      <c r="F3549" s="27" t="s">
        <v>128</v>
      </c>
      <c r="G3549" s="27" t="s">
        <v>129</v>
      </c>
      <c r="H3549" s="27" t="s">
        <v>27</v>
      </c>
      <c r="I3549" s="29">
        <v>0.3</v>
      </c>
      <c r="J3549" s="30">
        <v>250</v>
      </c>
      <c r="K3549" s="31">
        <f t="shared" si="26"/>
        <v>75</v>
      </c>
      <c r="L3549" s="31">
        <f t="shared" si="27"/>
        <v>30</v>
      </c>
      <c r="M3549" s="32">
        <v>0.4</v>
      </c>
      <c r="O3549" s="37"/>
      <c r="P3549" s="35"/>
      <c r="Q3549" s="33"/>
      <c r="R3549" s="34"/>
    </row>
    <row r="3550" spans="1:18" ht="15.75" customHeight="1" x14ac:dyDescent="0.3">
      <c r="A3550" s="22"/>
      <c r="B3550" s="27" t="s">
        <v>21</v>
      </c>
      <c r="C3550" s="27">
        <v>1185732</v>
      </c>
      <c r="D3550" s="28">
        <v>44261</v>
      </c>
      <c r="E3550" s="27" t="s">
        <v>22</v>
      </c>
      <c r="F3550" s="27" t="s">
        <v>128</v>
      </c>
      <c r="G3550" s="27" t="s">
        <v>129</v>
      </c>
      <c r="H3550" s="27" t="s">
        <v>28</v>
      </c>
      <c r="I3550" s="29">
        <v>0.45</v>
      </c>
      <c r="J3550" s="30">
        <v>750</v>
      </c>
      <c r="K3550" s="31">
        <f t="shared" si="26"/>
        <v>337.5</v>
      </c>
      <c r="L3550" s="31">
        <f t="shared" si="27"/>
        <v>101.25</v>
      </c>
      <c r="M3550" s="32">
        <v>0.3</v>
      </c>
      <c r="O3550" s="37"/>
      <c r="P3550" s="35"/>
      <c r="Q3550" s="33"/>
      <c r="R3550" s="34"/>
    </row>
    <row r="3551" spans="1:18" ht="15.75" customHeight="1" x14ac:dyDescent="0.3">
      <c r="A3551" s="22"/>
      <c r="B3551" s="27" t="s">
        <v>21</v>
      </c>
      <c r="C3551" s="27">
        <v>1185732</v>
      </c>
      <c r="D3551" s="28">
        <v>44261</v>
      </c>
      <c r="E3551" s="27" t="s">
        <v>22</v>
      </c>
      <c r="F3551" s="27" t="s">
        <v>128</v>
      </c>
      <c r="G3551" s="27" t="s">
        <v>129</v>
      </c>
      <c r="H3551" s="27" t="s">
        <v>29</v>
      </c>
      <c r="I3551" s="29">
        <v>0.35000000000000003</v>
      </c>
      <c r="J3551" s="30">
        <v>1750</v>
      </c>
      <c r="K3551" s="31">
        <f t="shared" si="26"/>
        <v>612.50000000000011</v>
      </c>
      <c r="L3551" s="31">
        <f t="shared" si="27"/>
        <v>245.00000000000006</v>
      </c>
      <c r="M3551" s="32">
        <v>0.4</v>
      </c>
      <c r="O3551" s="37"/>
      <c r="P3551" s="35"/>
      <c r="Q3551" s="33"/>
      <c r="R3551" s="34"/>
    </row>
    <row r="3552" spans="1:18" ht="15.75" customHeight="1" x14ac:dyDescent="0.3">
      <c r="A3552" s="22"/>
      <c r="B3552" s="27" t="s">
        <v>21</v>
      </c>
      <c r="C3552" s="27">
        <v>1185732</v>
      </c>
      <c r="D3552" s="28">
        <v>44293</v>
      </c>
      <c r="E3552" s="27" t="s">
        <v>22</v>
      </c>
      <c r="F3552" s="27" t="s">
        <v>128</v>
      </c>
      <c r="G3552" s="27" t="s">
        <v>129</v>
      </c>
      <c r="H3552" s="27" t="s">
        <v>24</v>
      </c>
      <c r="I3552" s="29">
        <v>0.35000000000000003</v>
      </c>
      <c r="J3552" s="30">
        <v>4250</v>
      </c>
      <c r="K3552" s="31">
        <f t="shared" si="26"/>
        <v>1487.5000000000002</v>
      </c>
      <c r="L3552" s="31">
        <f t="shared" si="27"/>
        <v>520.625</v>
      </c>
      <c r="M3552" s="32">
        <v>0.35</v>
      </c>
      <c r="O3552" s="37"/>
      <c r="P3552" s="35"/>
      <c r="Q3552" s="33"/>
      <c r="R3552" s="34"/>
    </row>
    <row r="3553" spans="1:18" ht="15.75" customHeight="1" x14ac:dyDescent="0.3">
      <c r="A3553" s="22"/>
      <c r="B3553" s="27" t="s">
        <v>21</v>
      </c>
      <c r="C3553" s="27">
        <v>1185732</v>
      </c>
      <c r="D3553" s="28">
        <v>44293</v>
      </c>
      <c r="E3553" s="27" t="s">
        <v>22</v>
      </c>
      <c r="F3553" s="27" t="s">
        <v>128</v>
      </c>
      <c r="G3553" s="27" t="s">
        <v>129</v>
      </c>
      <c r="H3553" s="27" t="s">
        <v>25</v>
      </c>
      <c r="I3553" s="29">
        <v>0.35000000000000003</v>
      </c>
      <c r="J3553" s="30">
        <v>1250</v>
      </c>
      <c r="K3553" s="31">
        <f t="shared" si="26"/>
        <v>437.50000000000006</v>
      </c>
      <c r="L3553" s="31">
        <f t="shared" si="27"/>
        <v>153.125</v>
      </c>
      <c r="M3553" s="32">
        <v>0.35</v>
      </c>
      <c r="O3553" s="37"/>
      <c r="P3553" s="35"/>
      <c r="Q3553" s="33"/>
      <c r="R3553" s="34"/>
    </row>
    <row r="3554" spans="1:18" ht="15.75" customHeight="1" x14ac:dyDescent="0.3">
      <c r="A3554" s="22"/>
      <c r="B3554" s="27" t="s">
        <v>21</v>
      </c>
      <c r="C3554" s="27">
        <v>1185732</v>
      </c>
      <c r="D3554" s="28">
        <v>44293</v>
      </c>
      <c r="E3554" s="27" t="s">
        <v>22</v>
      </c>
      <c r="F3554" s="27" t="s">
        <v>128</v>
      </c>
      <c r="G3554" s="27" t="s">
        <v>129</v>
      </c>
      <c r="H3554" s="27" t="s">
        <v>26</v>
      </c>
      <c r="I3554" s="29">
        <v>0.25000000000000006</v>
      </c>
      <c r="J3554" s="30">
        <v>1250</v>
      </c>
      <c r="K3554" s="31">
        <f t="shared" si="26"/>
        <v>312.50000000000006</v>
      </c>
      <c r="L3554" s="31">
        <f t="shared" si="27"/>
        <v>125.00000000000003</v>
      </c>
      <c r="M3554" s="32">
        <v>0.4</v>
      </c>
      <c r="O3554" s="37"/>
      <c r="P3554" s="35"/>
      <c r="Q3554" s="33"/>
      <c r="R3554" s="34"/>
    </row>
    <row r="3555" spans="1:18" ht="15.75" customHeight="1" x14ac:dyDescent="0.3">
      <c r="A3555" s="22"/>
      <c r="B3555" s="27" t="s">
        <v>21</v>
      </c>
      <c r="C3555" s="27">
        <v>1185732</v>
      </c>
      <c r="D3555" s="28">
        <v>44293</v>
      </c>
      <c r="E3555" s="27" t="s">
        <v>22</v>
      </c>
      <c r="F3555" s="27" t="s">
        <v>128</v>
      </c>
      <c r="G3555" s="27" t="s">
        <v>129</v>
      </c>
      <c r="H3555" s="27" t="s">
        <v>27</v>
      </c>
      <c r="I3555" s="29">
        <v>0.3</v>
      </c>
      <c r="J3555" s="30">
        <v>500</v>
      </c>
      <c r="K3555" s="31">
        <f t="shared" si="26"/>
        <v>150</v>
      </c>
      <c r="L3555" s="31">
        <f t="shared" si="27"/>
        <v>60</v>
      </c>
      <c r="M3555" s="32">
        <v>0.4</v>
      </c>
      <c r="O3555" s="37"/>
      <c r="P3555" s="35"/>
      <c r="Q3555" s="33"/>
      <c r="R3555" s="34"/>
    </row>
    <row r="3556" spans="1:18" ht="15.75" customHeight="1" x14ac:dyDescent="0.3">
      <c r="A3556" s="22"/>
      <c r="B3556" s="27" t="s">
        <v>21</v>
      </c>
      <c r="C3556" s="27">
        <v>1185732</v>
      </c>
      <c r="D3556" s="28">
        <v>44293</v>
      </c>
      <c r="E3556" s="27" t="s">
        <v>22</v>
      </c>
      <c r="F3556" s="27" t="s">
        <v>128</v>
      </c>
      <c r="G3556" s="27" t="s">
        <v>129</v>
      </c>
      <c r="H3556" s="27" t="s">
        <v>28</v>
      </c>
      <c r="I3556" s="29">
        <v>0.45</v>
      </c>
      <c r="J3556" s="30">
        <v>500</v>
      </c>
      <c r="K3556" s="31">
        <f t="shared" si="26"/>
        <v>225</v>
      </c>
      <c r="L3556" s="31">
        <f t="shared" si="27"/>
        <v>67.5</v>
      </c>
      <c r="M3556" s="32">
        <v>0.3</v>
      </c>
      <c r="O3556" s="37"/>
      <c r="P3556" s="35"/>
      <c r="Q3556" s="33"/>
      <c r="R3556" s="34"/>
    </row>
    <row r="3557" spans="1:18" ht="15.75" customHeight="1" x14ac:dyDescent="0.3">
      <c r="A3557" s="22"/>
      <c r="B3557" s="27" t="s">
        <v>21</v>
      </c>
      <c r="C3557" s="27">
        <v>1185732</v>
      </c>
      <c r="D3557" s="28">
        <v>44293</v>
      </c>
      <c r="E3557" s="27" t="s">
        <v>22</v>
      </c>
      <c r="F3557" s="27" t="s">
        <v>128</v>
      </c>
      <c r="G3557" s="27" t="s">
        <v>129</v>
      </c>
      <c r="H3557" s="27" t="s">
        <v>29</v>
      </c>
      <c r="I3557" s="29">
        <v>0.35000000000000003</v>
      </c>
      <c r="J3557" s="30">
        <v>2000</v>
      </c>
      <c r="K3557" s="31">
        <f t="shared" si="26"/>
        <v>700.00000000000011</v>
      </c>
      <c r="L3557" s="31">
        <f t="shared" si="27"/>
        <v>280.00000000000006</v>
      </c>
      <c r="M3557" s="32">
        <v>0.4</v>
      </c>
      <c r="O3557" s="37"/>
      <c r="P3557" s="35"/>
      <c r="Q3557" s="33"/>
      <c r="R3557" s="34"/>
    </row>
    <row r="3558" spans="1:18" ht="15.75" customHeight="1" x14ac:dyDescent="0.3">
      <c r="A3558" s="22"/>
      <c r="B3558" s="27" t="s">
        <v>21</v>
      </c>
      <c r="C3558" s="27">
        <v>1185732</v>
      </c>
      <c r="D3558" s="28">
        <v>44322</v>
      </c>
      <c r="E3558" s="27" t="s">
        <v>22</v>
      </c>
      <c r="F3558" s="27" t="s">
        <v>128</v>
      </c>
      <c r="G3558" s="27" t="s">
        <v>129</v>
      </c>
      <c r="H3558" s="27" t="s">
        <v>24</v>
      </c>
      <c r="I3558" s="29">
        <v>0.49999999999999994</v>
      </c>
      <c r="J3558" s="30">
        <v>4700</v>
      </c>
      <c r="K3558" s="31">
        <f t="shared" si="26"/>
        <v>2349.9999999999995</v>
      </c>
      <c r="L3558" s="31">
        <f t="shared" si="27"/>
        <v>822.49999999999977</v>
      </c>
      <c r="M3558" s="32">
        <v>0.35</v>
      </c>
      <c r="O3558" s="37"/>
      <c r="P3558" s="35"/>
      <c r="Q3558" s="33"/>
      <c r="R3558" s="34"/>
    </row>
    <row r="3559" spans="1:18" ht="15.75" customHeight="1" x14ac:dyDescent="0.3">
      <c r="A3559" s="22"/>
      <c r="B3559" s="27" t="s">
        <v>21</v>
      </c>
      <c r="C3559" s="27">
        <v>1185732</v>
      </c>
      <c r="D3559" s="28">
        <v>44322</v>
      </c>
      <c r="E3559" s="27" t="s">
        <v>22</v>
      </c>
      <c r="F3559" s="27" t="s">
        <v>128</v>
      </c>
      <c r="G3559" s="27" t="s">
        <v>129</v>
      </c>
      <c r="H3559" s="27" t="s">
        <v>25</v>
      </c>
      <c r="I3559" s="29">
        <v>0.45</v>
      </c>
      <c r="J3559" s="30">
        <v>1750</v>
      </c>
      <c r="K3559" s="31">
        <f t="shared" si="26"/>
        <v>787.5</v>
      </c>
      <c r="L3559" s="31">
        <f t="shared" si="27"/>
        <v>275.625</v>
      </c>
      <c r="M3559" s="32">
        <v>0.35</v>
      </c>
      <c r="O3559" s="37"/>
      <c r="P3559" s="35"/>
      <c r="Q3559" s="33"/>
      <c r="R3559" s="34"/>
    </row>
    <row r="3560" spans="1:18" ht="15.75" customHeight="1" x14ac:dyDescent="0.3">
      <c r="A3560" s="22"/>
      <c r="B3560" s="27" t="s">
        <v>21</v>
      </c>
      <c r="C3560" s="27">
        <v>1185732</v>
      </c>
      <c r="D3560" s="28">
        <v>44322</v>
      </c>
      <c r="E3560" s="27" t="s">
        <v>22</v>
      </c>
      <c r="F3560" s="27" t="s">
        <v>128</v>
      </c>
      <c r="G3560" s="27" t="s">
        <v>129</v>
      </c>
      <c r="H3560" s="27" t="s">
        <v>26</v>
      </c>
      <c r="I3560" s="29">
        <v>0.4</v>
      </c>
      <c r="J3560" s="30">
        <v>2000</v>
      </c>
      <c r="K3560" s="31">
        <f t="shared" si="26"/>
        <v>800</v>
      </c>
      <c r="L3560" s="31">
        <f t="shared" si="27"/>
        <v>320</v>
      </c>
      <c r="M3560" s="32">
        <v>0.4</v>
      </c>
      <c r="O3560" s="37"/>
      <c r="P3560" s="35"/>
      <c r="Q3560" s="33"/>
      <c r="R3560" s="34"/>
    </row>
    <row r="3561" spans="1:18" ht="15.75" customHeight="1" x14ac:dyDescent="0.3">
      <c r="A3561" s="22"/>
      <c r="B3561" s="27" t="s">
        <v>21</v>
      </c>
      <c r="C3561" s="27">
        <v>1185732</v>
      </c>
      <c r="D3561" s="28">
        <v>44322</v>
      </c>
      <c r="E3561" s="27" t="s">
        <v>22</v>
      </c>
      <c r="F3561" s="27" t="s">
        <v>128</v>
      </c>
      <c r="G3561" s="27" t="s">
        <v>129</v>
      </c>
      <c r="H3561" s="27" t="s">
        <v>27</v>
      </c>
      <c r="I3561" s="29">
        <v>0.4</v>
      </c>
      <c r="J3561" s="30">
        <v>1500</v>
      </c>
      <c r="K3561" s="31">
        <f t="shared" si="26"/>
        <v>600</v>
      </c>
      <c r="L3561" s="31">
        <f t="shared" si="27"/>
        <v>240</v>
      </c>
      <c r="M3561" s="32">
        <v>0.4</v>
      </c>
      <c r="O3561" s="37"/>
      <c r="P3561" s="35"/>
      <c r="Q3561" s="33"/>
      <c r="R3561" s="34"/>
    </row>
    <row r="3562" spans="1:18" ht="15.75" customHeight="1" x14ac:dyDescent="0.3">
      <c r="A3562" s="22"/>
      <c r="B3562" s="27" t="s">
        <v>21</v>
      </c>
      <c r="C3562" s="27">
        <v>1185732</v>
      </c>
      <c r="D3562" s="28">
        <v>44322</v>
      </c>
      <c r="E3562" s="27" t="s">
        <v>22</v>
      </c>
      <c r="F3562" s="27" t="s">
        <v>128</v>
      </c>
      <c r="G3562" s="27" t="s">
        <v>129</v>
      </c>
      <c r="H3562" s="27" t="s">
        <v>28</v>
      </c>
      <c r="I3562" s="29">
        <v>0.49999999999999994</v>
      </c>
      <c r="J3562" s="30">
        <v>1750</v>
      </c>
      <c r="K3562" s="31">
        <f t="shared" si="26"/>
        <v>874.99999999999989</v>
      </c>
      <c r="L3562" s="31">
        <f t="shared" si="27"/>
        <v>262.49999999999994</v>
      </c>
      <c r="M3562" s="32">
        <v>0.3</v>
      </c>
      <c r="O3562" s="37"/>
      <c r="P3562" s="35"/>
      <c r="Q3562" s="33"/>
      <c r="R3562" s="34"/>
    </row>
    <row r="3563" spans="1:18" ht="15.75" customHeight="1" x14ac:dyDescent="0.3">
      <c r="A3563" s="22"/>
      <c r="B3563" s="27" t="s">
        <v>21</v>
      </c>
      <c r="C3563" s="27">
        <v>1185732</v>
      </c>
      <c r="D3563" s="28">
        <v>44322</v>
      </c>
      <c r="E3563" s="27" t="s">
        <v>22</v>
      </c>
      <c r="F3563" s="27" t="s">
        <v>128</v>
      </c>
      <c r="G3563" s="27" t="s">
        <v>129</v>
      </c>
      <c r="H3563" s="27" t="s">
        <v>29</v>
      </c>
      <c r="I3563" s="29">
        <v>0.54999999999999993</v>
      </c>
      <c r="J3563" s="30">
        <v>3000</v>
      </c>
      <c r="K3563" s="31">
        <f t="shared" si="26"/>
        <v>1649.9999999999998</v>
      </c>
      <c r="L3563" s="31">
        <f t="shared" si="27"/>
        <v>660</v>
      </c>
      <c r="M3563" s="32">
        <v>0.4</v>
      </c>
      <c r="O3563" s="37"/>
      <c r="P3563" s="35"/>
      <c r="Q3563" s="33"/>
      <c r="R3563" s="34"/>
    </row>
    <row r="3564" spans="1:18" ht="15.75" customHeight="1" x14ac:dyDescent="0.3">
      <c r="A3564" s="22"/>
      <c r="B3564" s="27" t="s">
        <v>21</v>
      </c>
      <c r="C3564" s="27">
        <v>1185732</v>
      </c>
      <c r="D3564" s="28">
        <v>44355</v>
      </c>
      <c r="E3564" s="27" t="s">
        <v>22</v>
      </c>
      <c r="F3564" s="27" t="s">
        <v>128</v>
      </c>
      <c r="G3564" s="27" t="s">
        <v>129</v>
      </c>
      <c r="H3564" s="27" t="s">
        <v>24</v>
      </c>
      <c r="I3564" s="29">
        <v>0.49999999999999994</v>
      </c>
      <c r="J3564" s="30">
        <v>5500</v>
      </c>
      <c r="K3564" s="31">
        <f t="shared" si="26"/>
        <v>2749.9999999999995</v>
      </c>
      <c r="L3564" s="31">
        <f t="shared" si="27"/>
        <v>962.49999999999977</v>
      </c>
      <c r="M3564" s="32">
        <v>0.35</v>
      </c>
      <c r="O3564" s="37"/>
      <c r="P3564" s="35"/>
      <c r="Q3564" s="33"/>
      <c r="R3564" s="34"/>
    </row>
    <row r="3565" spans="1:18" ht="15.75" customHeight="1" x14ac:dyDescent="0.3">
      <c r="A3565" s="22"/>
      <c r="B3565" s="27" t="s">
        <v>21</v>
      </c>
      <c r="C3565" s="27">
        <v>1185732</v>
      </c>
      <c r="D3565" s="28">
        <v>44355</v>
      </c>
      <c r="E3565" s="27" t="s">
        <v>22</v>
      </c>
      <c r="F3565" s="27" t="s">
        <v>128</v>
      </c>
      <c r="G3565" s="27" t="s">
        <v>129</v>
      </c>
      <c r="H3565" s="27" t="s">
        <v>25</v>
      </c>
      <c r="I3565" s="29">
        <v>0.45</v>
      </c>
      <c r="J3565" s="30">
        <v>3000</v>
      </c>
      <c r="K3565" s="31">
        <f t="shared" si="26"/>
        <v>1350</v>
      </c>
      <c r="L3565" s="31">
        <f t="shared" si="27"/>
        <v>472.49999999999994</v>
      </c>
      <c r="M3565" s="32">
        <v>0.35</v>
      </c>
      <c r="O3565" s="37"/>
      <c r="P3565" s="35"/>
      <c r="Q3565" s="33"/>
      <c r="R3565" s="34"/>
    </row>
    <row r="3566" spans="1:18" ht="15.75" customHeight="1" x14ac:dyDescent="0.3">
      <c r="A3566" s="22"/>
      <c r="B3566" s="27" t="s">
        <v>21</v>
      </c>
      <c r="C3566" s="27">
        <v>1185732</v>
      </c>
      <c r="D3566" s="28">
        <v>44355</v>
      </c>
      <c r="E3566" s="27" t="s">
        <v>22</v>
      </c>
      <c r="F3566" s="27" t="s">
        <v>128</v>
      </c>
      <c r="G3566" s="27" t="s">
        <v>129</v>
      </c>
      <c r="H3566" s="27" t="s">
        <v>26</v>
      </c>
      <c r="I3566" s="29">
        <v>0.4</v>
      </c>
      <c r="J3566" s="30">
        <v>2250</v>
      </c>
      <c r="K3566" s="31">
        <f t="shared" si="26"/>
        <v>900</v>
      </c>
      <c r="L3566" s="31">
        <f t="shared" si="27"/>
        <v>360</v>
      </c>
      <c r="M3566" s="32">
        <v>0.4</v>
      </c>
      <c r="O3566" s="37"/>
      <c r="P3566" s="35"/>
      <c r="Q3566" s="33"/>
      <c r="R3566" s="34"/>
    </row>
    <row r="3567" spans="1:18" ht="15.75" customHeight="1" x14ac:dyDescent="0.3">
      <c r="A3567" s="22"/>
      <c r="B3567" s="27" t="s">
        <v>21</v>
      </c>
      <c r="C3567" s="27">
        <v>1185732</v>
      </c>
      <c r="D3567" s="28">
        <v>44355</v>
      </c>
      <c r="E3567" s="27" t="s">
        <v>22</v>
      </c>
      <c r="F3567" s="27" t="s">
        <v>128</v>
      </c>
      <c r="G3567" s="27" t="s">
        <v>129</v>
      </c>
      <c r="H3567" s="27" t="s">
        <v>27</v>
      </c>
      <c r="I3567" s="29">
        <v>0.4</v>
      </c>
      <c r="J3567" s="30">
        <v>2000</v>
      </c>
      <c r="K3567" s="31">
        <f t="shared" si="26"/>
        <v>800</v>
      </c>
      <c r="L3567" s="31">
        <f t="shared" si="27"/>
        <v>320</v>
      </c>
      <c r="M3567" s="32">
        <v>0.4</v>
      </c>
      <c r="O3567" s="37"/>
      <c r="P3567" s="35"/>
      <c r="Q3567" s="33"/>
      <c r="R3567" s="34"/>
    </row>
    <row r="3568" spans="1:18" ht="15.75" customHeight="1" x14ac:dyDescent="0.3">
      <c r="A3568" s="22"/>
      <c r="B3568" s="27" t="s">
        <v>21</v>
      </c>
      <c r="C3568" s="27">
        <v>1185732</v>
      </c>
      <c r="D3568" s="28">
        <v>44355</v>
      </c>
      <c r="E3568" s="27" t="s">
        <v>22</v>
      </c>
      <c r="F3568" s="27" t="s">
        <v>128</v>
      </c>
      <c r="G3568" s="27" t="s">
        <v>129</v>
      </c>
      <c r="H3568" s="27" t="s">
        <v>28</v>
      </c>
      <c r="I3568" s="29">
        <v>0.49999999999999994</v>
      </c>
      <c r="J3568" s="30">
        <v>2000</v>
      </c>
      <c r="K3568" s="31">
        <f t="shared" si="26"/>
        <v>999.99999999999989</v>
      </c>
      <c r="L3568" s="31">
        <f t="shared" si="27"/>
        <v>299.99999999999994</v>
      </c>
      <c r="M3568" s="32">
        <v>0.3</v>
      </c>
      <c r="O3568" s="37"/>
      <c r="P3568" s="35"/>
      <c r="Q3568" s="33"/>
      <c r="R3568" s="34"/>
    </row>
    <row r="3569" spans="1:18" ht="15.75" customHeight="1" x14ac:dyDescent="0.3">
      <c r="A3569" s="22"/>
      <c r="B3569" s="27" t="s">
        <v>21</v>
      </c>
      <c r="C3569" s="27">
        <v>1185732</v>
      </c>
      <c r="D3569" s="28">
        <v>44355</v>
      </c>
      <c r="E3569" s="27" t="s">
        <v>22</v>
      </c>
      <c r="F3569" s="27" t="s">
        <v>128</v>
      </c>
      <c r="G3569" s="27" t="s">
        <v>129</v>
      </c>
      <c r="H3569" s="27" t="s">
        <v>29</v>
      </c>
      <c r="I3569" s="29">
        <v>0.54999999999999993</v>
      </c>
      <c r="J3569" s="30">
        <v>3500</v>
      </c>
      <c r="K3569" s="31">
        <f t="shared" si="26"/>
        <v>1924.9999999999998</v>
      </c>
      <c r="L3569" s="31">
        <f t="shared" si="27"/>
        <v>770</v>
      </c>
      <c r="M3569" s="32">
        <v>0.4</v>
      </c>
      <c r="O3569" s="37"/>
      <c r="P3569" s="35"/>
      <c r="Q3569" s="33"/>
      <c r="R3569" s="34"/>
    </row>
    <row r="3570" spans="1:18" ht="15.75" customHeight="1" x14ac:dyDescent="0.3">
      <c r="A3570" s="22"/>
      <c r="B3570" s="27" t="s">
        <v>21</v>
      </c>
      <c r="C3570" s="27">
        <v>1185732</v>
      </c>
      <c r="D3570" s="28">
        <v>44383</v>
      </c>
      <c r="E3570" s="27" t="s">
        <v>22</v>
      </c>
      <c r="F3570" s="27" t="s">
        <v>128</v>
      </c>
      <c r="G3570" s="27" t="s">
        <v>129</v>
      </c>
      <c r="H3570" s="27" t="s">
        <v>24</v>
      </c>
      <c r="I3570" s="29">
        <v>0.49999999999999994</v>
      </c>
      <c r="J3570" s="30">
        <v>5750</v>
      </c>
      <c r="K3570" s="31">
        <f t="shared" si="26"/>
        <v>2874.9999999999995</v>
      </c>
      <c r="L3570" s="31">
        <f t="shared" si="27"/>
        <v>1006.2499999999998</v>
      </c>
      <c r="M3570" s="32">
        <v>0.35</v>
      </c>
      <c r="O3570" s="37"/>
      <c r="P3570" s="35"/>
      <c r="Q3570" s="33"/>
      <c r="R3570" s="34"/>
    </row>
    <row r="3571" spans="1:18" ht="15.75" customHeight="1" x14ac:dyDescent="0.3">
      <c r="A3571" s="22"/>
      <c r="B3571" s="27" t="s">
        <v>21</v>
      </c>
      <c r="C3571" s="27">
        <v>1185732</v>
      </c>
      <c r="D3571" s="28">
        <v>44383</v>
      </c>
      <c r="E3571" s="27" t="s">
        <v>22</v>
      </c>
      <c r="F3571" s="27" t="s">
        <v>128</v>
      </c>
      <c r="G3571" s="27" t="s">
        <v>129</v>
      </c>
      <c r="H3571" s="27" t="s">
        <v>25</v>
      </c>
      <c r="I3571" s="29">
        <v>0.45</v>
      </c>
      <c r="J3571" s="30">
        <v>3250</v>
      </c>
      <c r="K3571" s="31">
        <f t="shared" si="26"/>
        <v>1462.5</v>
      </c>
      <c r="L3571" s="31">
        <f t="shared" si="27"/>
        <v>511.87499999999994</v>
      </c>
      <c r="M3571" s="32">
        <v>0.35</v>
      </c>
      <c r="O3571" s="37"/>
      <c r="P3571" s="35"/>
      <c r="Q3571" s="33"/>
      <c r="R3571" s="34"/>
    </row>
    <row r="3572" spans="1:18" ht="15.75" customHeight="1" x14ac:dyDescent="0.3">
      <c r="A3572" s="22"/>
      <c r="B3572" s="27" t="s">
        <v>21</v>
      </c>
      <c r="C3572" s="27">
        <v>1185732</v>
      </c>
      <c r="D3572" s="28">
        <v>44383</v>
      </c>
      <c r="E3572" s="27" t="s">
        <v>22</v>
      </c>
      <c r="F3572" s="27" t="s">
        <v>128</v>
      </c>
      <c r="G3572" s="27" t="s">
        <v>129</v>
      </c>
      <c r="H3572" s="27" t="s">
        <v>26</v>
      </c>
      <c r="I3572" s="29">
        <v>0.4</v>
      </c>
      <c r="J3572" s="30">
        <v>2500</v>
      </c>
      <c r="K3572" s="31">
        <f t="shared" si="26"/>
        <v>1000</v>
      </c>
      <c r="L3572" s="31">
        <f t="shared" si="27"/>
        <v>400</v>
      </c>
      <c r="M3572" s="32">
        <v>0.4</v>
      </c>
      <c r="O3572" s="37"/>
      <c r="P3572" s="35"/>
      <c r="Q3572" s="33"/>
      <c r="R3572" s="34"/>
    </row>
    <row r="3573" spans="1:18" ht="15.75" customHeight="1" x14ac:dyDescent="0.3">
      <c r="A3573" s="22"/>
      <c r="B3573" s="27" t="s">
        <v>21</v>
      </c>
      <c r="C3573" s="27">
        <v>1185732</v>
      </c>
      <c r="D3573" s="28">
        <v>44383</v>
      </c>
      <c r="E3573" s="27" t="s">
        <v>22</v>
      </c>
      <c r="F3573" s="27" t="s">
        <v>128</v>
      </c>
      <c r="G3573" s="27" t="s">
        <v>129</v>
      </c>
      <c r="H3573" s="27" t="s">
        <v>27</v>
      </c>
      <c r="I3573" s="29">
        <v>0.4</v>
      </c>
      <c r="J3573" s="30">
        <v>2000</v>
      </c>
      <c r="K3573" s="31">
        <f t="shared" si="26"/>
        <v>800</v>
      </c>
      <c r="L3573" s="31">
        <f t="shared" si="27"/>
        <v>320</v>
      </c>
      <c r="M3573" s="32">
        <v>0.4</v>
      </c>
      <c r="O3573" s="37"/>
      <c r="P3573" s="35"/>
      <c r="Q3573" s="33"/>
      <c r="R3573" s="34"/>
    </row>
    <row r="3574" spans="1:18" ht="15.75" customHeight="1" x14ac:dyDescent="0.3">
      <c r="A3574" s="22"/>
      <c r="B3574" s="27" t="s">
        <v>21</v>
      </c>
      <c r="C3574" s="27">
        <v>1185732</v>
      </c>
      <c r="D3574" s="28">
        <v>44383</v>
      </c>
      <c r="E3574" s="27" t="s">
        <v>22</v>
      </c>
      <c r="F3574" s="27" t="s">
        <v>128</v>
      </c>
      <c r="G3574" s="27" t="s">
        <v>129</v>
      </c>
      <c r="H3574" s="27" t="s">
        <v>28</v>
      </c>
      <c r="I3574" s="29">
        <v>0.49999999999999994</v>
      </c>
      <c r="J3574" s="30">
        <v>2250</v>
      </c>
      <c r="K3574" s="31">
        <f t="shared" si="26"/>
        <v>1124.9999999999998</v>
      </c>
      <c r="L3574" s="31">
        <f t="shared" si="27"/>
        <v>337.49999999999994</v>
      </c>
      <c r="M3574" s="32">
        <v>0.3</v>
      </c>
      <c r="O3574" s="37"/>
      <c r="P3574" s="35"/>
      <c r="Q3574" s="33"/>
      <c r="R3574" s="34"/>
    </row>
    <row r="3575" spans="1:18" ht="15.75" customHeight="1" x14ac:dyDescent="0.3">
      <c r="A3575" s="22"/>
      <c r="B3575" s="27" t="s">
        <v>21</v>
      </c>
      <c r="C3575" s="27">
        <v>1185732</v>
      </c>
      <c r="D3575" s="28">
        <v>44383</v>
      </c>
      <c r="E3575" s="27" t="s">
        <v>22</v>
      </c>
      <c r="F3575" s="27" t="s">
        <v>128</v>
      </c>
      <c r="G3575" s="27" t="s">
        <v>129</v>
      </c>
      <c r="H3575" s="27" t="s">
        <v>29</v>
      </c>
      <c r="I3575" s="29">
        <v>0.54999999999999993</v>
      </c>
      <c r="J3575" s="30">
        <v>4000</v>
      </c>
      <c r="K3575" s="31">
        <f t="shared" si="26"/>
        <v>2199.9999999999995</v>
      </c>
      <c r="L3575" s="31">
        <f t="shared" si="27"/>
        <v>879.99999999999989</v>
      </c>
      <c r="M3575" s="32">
        <v>0.4</v>
      </c>
      <c r="O3575" s="37"/>
      <c r="P3575" s="35"/>
      <c r="Q3575" s="33"/>
      <c r="R3575" s="34"/>
    </row>
    <row r="3576" spans="1:18" ht="15.75" customHeight="1" x14ac:dyDescent="0.3">
      <c r="A3576" s="22"/>
      <c r="B3576" s="27" t="s">
        <v>21</v>
      </c>
      <c r="C3576" s="27">
        <v>1185732</v>
      </c>
      <c r="D3576" s="28">
        <v>44415</v>
      </c>
      <c r="E3576" s="27" t="s">
        <v>22</v>
      </c>
      <c r="F3576" s="27" t="s">
        <v>128</v>
      </c>
      <c r="G3576" s="27" t="s">
        <v>129</v>
      </c>
      <c r="H3576" s="27" t="s">
        <v>24</v>
      </c>
      <c r="I3576" s="29">
        <v>0.49999999999999994</v>
      </c>
      <c r="J3576" s="30">
        <v>5500</v>
      </c>
      <c r="K3576" s="31">
        <f t="shared" ref="K3576:K3830" si="28">I3576*J3576</f>
        <v>2749.9999999999995</v>
      </c>
      <c r="L3576" s="31">
        <f t="shared" ref="L3576:L3830" si="29">K3576*M3576</f>
        <v>962.49999999999977</v>
      </c>
      <c r="M3576" s="32">
        <v>0.35</v>
      </c>
      <c r="O3576" s="37"/>
      <c r="P3576" s="35"/>
      <c r="Q3576" s="33"/>
      <c r="R3576" s="34"/>
    </row>
    <row r="3577" spans="1:18" ht="15.75" customHeight="1" x14ac:dyDescent="0.3">
      <c r="A3577" s="22"/>
      <c r="B3577" s="27" t="s">
        <v>21</v>
      </c>
      <c r="C3577" s="27">
        <v>1185732</v>
      </c>
      <c r="D3577" s="28">
        <v>44415</v>
      </c>
      <c r="E3577" s="27" t="s">
        <v>22</v>
      </c>
      <c r="F3577" s="27" t="s">
        <v>128</v>
      </c>
      <c r="G3577" s="27" t="s">
        <v>129</v>
      </c>
      <c r="H3577" s="27" t="s">
        <v>25</v>
      </c>
      <c r="I3577" s="29">
        <v>0.45</v>
      </c>
      <c r="J3577" s="30">
        <v>3250</v>
      </c>
      <c r="K3577" s="31">
        <f t="shared" si="28"/>
        <v>1462.5</v>
      </c>
      <c r="L3577" s="31">
        <f t="shared" si="29"/>
        <v>511.87499999999994</v>
      </c>
      <c r="M3577" s="32">
        <v>0.35</v>
      </c>
      <c r="O3577" s="37"/>
      <c r="P3577" s="35"/>
      <c r="Q3577" s="33"/>
      <c r="R3577" s="34"/>
    </row>
    <row r="3578" spans="1:18" ht="15.75" customHeight="1" x14ac:dyDescent="0.3">
      <c r="A3578" s="22"/>
      <c r="B3578" s="27" t="s">
        <v>21</v>
      </c>
      <c r="C3578" s="27">
        <v>1185732</v>
      </c>
      <c r="D3578" s="28">
        <v>44415</v>
      </c>
      <c r="E3578" s="27" t="s">
        <v>22</v>
      </c>
      <c r="F3578" s="27" t="s">
        <v>128</v>
      </c>
      <c r="G3578" s="27" t="s">
        <v>129</v>
      </c>
      <c r="H3578" s="27" t="s">
        <v>26</v>
      </c>
      <c r="I3578" s="29">
        <v>0.4</v>
      </c>
      <c r="J3578" s="30">
        <v>2500</v>
      </c>
      <c r="K3578" s="31">
        <f t="shared" si="28"/>
        <v>1000</v>
      </c>
      <c r="L3578" s="31">
        <f t="shared" si="29"/>
        <v>400</v>
      </c>
      <c r="M3578" s="32">
        <v>0.4</v>
      </c>
      <c r="O3578" s="37"/>
      <c r="P3578" s="35"/>
      <c r="Q3578" s="33"/>
      <c r="R3578" s="34"/>
    </row>
    <row r="3579" spans="1:18" ht="15.75" customHeight="1" x14ac:dyDescent="0.3">
      <c r="A3579" s="22"/>
      <c r="B3579" s="27" t="s">
        <v>21</v>
      </c>
      <c r="C3579" s="27">
        <v>1185732</v>
      </c>
      <c r="D3579" s="28">
        <v>44415</v>
      </c>
      <c r="E3579" s="27" t="s">
        <v>22</v>
      </c>
      <c r="F3579" s="27" t="s">
        <v>128</v>
      </c>
      <c r="G3579" s="27" t="s">
        <v>129</v>
      </c>
      <c r="H3579" s="27" t="s">
        <v>27</v>
      </c>
      <c r="I3579" s="29">
        <v>0.4</v>
      </c>
      <c r="J3579" s="30">
        <v>1500</v>
      </c>
      <c r="K3579" s="31">
        <f t="shared" si="28"/>
        <v>600</v>
      </c>
      <c r="L3579" s="31">
        <f t="shared" si="29"/>
        <v>240</v>
      </c>
      <c r="M3579" s="32">
        <v>0.4</v>
      </c>
      <c r="O3579" s="37"/>
      <c r="P3579" s="35"/>
      <c r="Q3579" s="33"/>
      <c r="R3579" s="34"/>
    </row>
    <row r="3580" spans="1:18" ht="15.75" customHeight="1" x14ac:dyDescent="0.3">
      <c r="A3580" s="22"/>
      <c r="B3580" s="27" t="s">
        <v>21</v>
      </c>
      <c r="C3580" s="27">
        <v>1185732</v>
      </c>
      <c r="D3580" s="28">
        <v>44415</v>
      </c>
      <c r="E3580" s="27" t="s">
        <v>22</v>
      </c>
      <c r="F3580" s="27" t="s">
        <v>128</v>
      </c>
      <c r="G3580" s="27" t="s">
        <v>129</v>
      </c>
      <c r="H3580" s="27" t="s">
        <v>28</v>
      </c>
      <c r="I3580" s="29">
        <v>0.49999999999999994</v>
      </c>
      <c r="J3580" s="30">
        <v>1250</v>
      </c>
      <c r="K3580" s="31">
        <f t="shared" si="28"/>
        <v>624.99999999999989</v>
      </c>
      <c r="L3580" s="31">
        <f t="shared" si="29"/>
        <v>187.49999999999997</v>
      </c>
      <c r="M3580" s="32">
        <v>0.3</v>
      </c>
      <c r="O3580" s="37"/>
      <c r="P3580" s="35"/>
      <c r="Q3580" s="33"/>
      <c r="R3580" s="34"/>
    </row>
    <row r="3581" spans="1:18" ht="15.75" customHeight="1" x14ac:dyDescent="0.3">
      <c r="A3581" s="22"/>
      <c r="B3581" s="27" t="s">
        <v>21</v>
      </c>
      <c r="C3581" s="27">
        <v>1185732</v>
      </c>
      <c r="D3581" s="28">
        <v>44415</v>
      </c>
      <c r="E3581" s="27" t="s">
        <v>22</v>
      </c>
      <c r="F3581" s="27" t="s">
        <v>128</v>
      </c>
      <c r="G3581" s="27" t="s">
        <v>129</v>
      </c>
      <c r="H3581" s="27" t="s">
        <v>29</v>
      </c>
      <c r="I3581" s="29">
        <v>0.54999999999999993</v>
      </c>
      <c r="J3581" s="30">
        <v>3000</v>
      </c>
      <c r="K3581" s="31">
        <f t="shared" si="28"/>
        <v>1649.9999999999998</v>
      </c>
      <c r="L3581" s="31">
        <f t="shared" si="29"/>
        <v>660</v>
      </c>
      <c r="M3581" s="32">
        <v>0.4</v>
      </c>
      <c r="O3581" s="37"/>
      <c r="P3581" s="35"/>
      <c r="Q3581" s="33"/>
      <c r="R3581" s="34"/>
    </row>
    <row r="3582" spans="1:18" ht="15.75" customHeight="1" x14ac:dyDescent="0.3">
      <c r="A3582" s="22"/>
      <c r="B3582" s="27" t="s">
        <v>21</v>
      </c>
      <c r="C3582" s="27">
        <v>1185732</v>
      </c>
      <c r="D3582" s="28">
        <v>44445</v>
      </c>
      <c r="E3582" s="27" t="s">
        <v>22</v>
      </c>
      <c r="F3582" s="27" t="s">
        <v>128</v>
      </c>
      <c r="G3582" s="27" t="s">
        <v>129</v>
      </c>
      <c r="H3582" s="27" t="s">
        <v>24</v>
      </c>
      <c r="I3582" s="29">
        <v>0.49999999999999994</v>
      </c>
      <c r="J3582" s="30">
        <v>4250</v>
      </c>
      <c r="K3582" s="31">
        <f t="shared" si="28"/>
        <v>2124.9999999999995</v>
      </c>
      <c r="L3582" s="31">
        <f t="shared" si="29"/>
        <v>743.74999999999977</v>
      </c>
      <c r="M3582" s="32">
        <v>0.35</v>
      </c>
      <c r="O3582" s="37"/>
      <c r="P3582" s="35"/>
      <c r="Q3582" s="33"/>
      <c r="R3582" s="34"/>
    </row>
    <row r="3583" spans="1:18" ht="15.75" customHeight="1" x14ac:dyDescent="0.3">
      <c r="A3583" s="22"/>
      <c r="B3583" s="27" t="s">
        <v>21</v>
      </c>
      <c r="C3583" s="27">
        <v>1185732</v>
      </c>
      <c r="D3583" s="28">
        <v>44445</v>
      </c>
      <c r="E3583" s="27" t="s">
        <v>22</v>
      </c>
      <c r="F3583" s="27" t="s">
        <v>128</v>
      </c>
      <c r="G3583" s="27" t="s">
        <v>129</v>
      </c>
      <c r="H3583" s="27" t="s">
        <v>25</v>
      </c>
      <c r="I3583" s="29">
        <v>0.45</v>
      </c>
      <c r="J3583" s="30">
        <v>2250</v>
      </c>
      <c r="K3583" s="31">
        <f t="shared" si="28"/>
        <v>1012.5</v>
      </c>
      <c r="L3583" s="31">
        <f t="shared" si="29"/>
        <v>354.375</v>
      </c>
      <c r="M3583" s="32">
        <v>0.35</v>
      </c>
      <c r="O3583" s="37"/>
      <c r="P3583" s="35"/>
      <c r="Q3583" s="33"/>
      <c r="R3583" s="34"/>
    </row>
    <row r="3584" spans="1:18" ht="15.75" customHeight="1" x14ac:dyDescent="0.3">
      <c r="A3584" s="22"/>
      <c r="B3584" s="27" t="s">
        <v>21</v>
      </c>
      <c r="C3584" s="27">
        <v>1185732</v>
      </c>
      <c r="D3584" s="28">
        <v>44445</v>
      </c>
      <c r="E3584" s="27" t="s">
        <v>22</v>
      </c>
      <c r="F3584" s="27" t="s">
        <v>128</v>
      </c>
      <c r="G3584" s="27" t="s">
        <v>129</v>
      </c>
      <c r="H3584" s="27" t="s">
        <v>26</v>
      </c>
      <c r="I3584" s="29">
        <v>0.4</v>
      </c>
      <c r="J3584" s="30">
        <v>1250</v>
      </c>
      <c r="K3584" s="31">
        <f t="shared" si="28"/>
        <v>500</v>
      </c>
      <c r="L3584" s="31">
        <f t="shared" si="29"/>
        <v>200</v>
      </c>
      <c r="M3584" s="32">
        <v>0.4</v>
      </c>
      <c r="O3584" s="37"/>
      <c r="P3584" s="35"/>
      <c r="Q3584" s="33"/>
      <c r="R3584" s="34"/>
    </row>
    <row r="3585" spans="1:18" ht="15.75" customHeight="1" x14ac:dyDescent="0.3">
      <c r="A3585" s="22"/>
      <c r="B3585" s="27" t="s">
        <v>21</v>
      </c>
      <c r="C3585" s="27">
        <v>1185732</v>
      </c>
      <c r="D3585" s="28">
        <v>44445</v>
      </c>
      <c r="E3585" s="27" t="s">
        <v>22</v>
      </c>
      <c r="F3585" s="27" t="s">
        <v>128</v>
      </c>
      <c r="G3585" s="27" t="s">
        <v>129</v>
      </c>
      <c r="H3585" s="27" t="s">
        <v>27</v>
      </c>
      <c r="I3585" s="29">
        <v>0.4</v>
      </c>
      <c r="J3585" s="30">
        <v>1000</v>
      </c>
      <c r="K3585" s="31">
        <f t="shared" si="28"/>
        <v>400</v>
      </c>
      <c r="L3585" s="31">
        <f t="shared" si="29"/>
        <v>160</v>
      </c>
      <c r="M3585" s="32">
        <v>0.4</v>
      </c>
      <c r="O3585" s="37"/>
      <c r="P3585" s="35"/>
      <c r="Q3585" s="33"/>
      <c r="R3585" s="34"/>
    </row>
    <row r="3586" spans="1:18" ht="15.75" customHeight="1" x14ac:dyDescent="0.3">
      <c r="A3586" s="22"/>
      <c r="B3586" s="27" t="s">
        <v>21</v>
      </c>
      <c r="C3586" s="27">
        <v>1185732</v>
      </c>
      <c r="D3586" s="28">
        <v>44445</v>
      </c>
      <c r="E3586" s="27" t="s">
        <v>22</v>
      </c>
      <c r="F3586" s="27" t="s">
        <v>128</v>
      </c>
      <c r="G3586" s="27" t="s">
        <v>129</v>
      </c>
      <c r="H3586" s="27" t="s">
        <v>28</v>
      </c>
      <c r="I3586" s="29">
        <v>0.49999999999999994</v>
      </c>
      <c r="J3586" s="30">
        <v>1000</v>
      </c>
      <c r="K3586" s="31">
        <f t="shared" si="28"/>
        <v>499.99999999999994</v>
      </c>
      <c r="L3586" s="31">
        <f t="shared" si="29"/>
        <v>149.99999999999997</v>
      </c>
      <c r="M3586" s="32">
        <v>0.3</v>
      </c>
      <c r="O3586" s="37"/>
      <c r="P3586" s="35"/>
      <c r="Q3586" s="33"/>
      <c r="R3586" s="34"/>
    </row>
    <row r="3587" spans="1:18" ht="15.75" customHeight="1" x14ac:dyDescent="0.3">
      <c r="A3587" s="22"/>
      <c r="B3587" s="27" t="s">
        <v>21</v>
      </c>
      <c r="C3587" s="27">
        <v>1185732</v>
      </c>
      <c r="D3587" s="28">
        <v>44445</v>
      </c>
      <c r="E3587" s="27" t="s">
        <v>22</v>
      </c>
      <c r="F3587" s="27" t="s">
        <v>128</v>
      </c>
      <c r="G3587" s="27" t="s">
        <v>129</v>
      </c>
      <c r="H3587" s="27" t="s">
        <v>29</v>
      </c>
      <c r="I3587" s="29">
        <v>0.54999999999999993</v>
      </c>
      <c r="J3587" s="30">
        <v>2000</v>
      </c>
      <c r="K3587" s="31">
        <f t="shared" si="28"/>
        <v>1099.9999999999998</v>
      </c>
      <c r="L3587" s="31">
        <f t="shared" si="29"/>
        <v>439.99999999999994</v>
      </c>
      <c r="M3587" s="32">
        <v>0.4</v>
      </c>
      <c r="O3587" s="37"/>
      <c r="P3587" s="35"/>
      <c r="Q3587" s="33"/>
      <c r="R3587" s="34"/>
    </row>
    <row r="3588" spans="1:18" ht="15.75" customHeight="1" x14ac:dyDescent="0.3">
      <c r="A3588" s="22"/>
      <c r="B3588" s="27" t="s">
        <v>21</v>
      </c>
      <c r="C3588" s="27">
        <v>1185732</v>
      </c>
      <c r="D3588" s="28">
        <v>44477</v>
      </c>
      <c r="E3588" s="27" t="s">
        <v>22</v>
      </c>
      <c r="F3588" s="27" t="s">
        <v>128</v>
      </c>
      <c r="G3588" s="27" t="s">
        <v>129</v>
      </c>
      <c r="H3588" s="27" t="s">
        <v>24</v>
      </c>
      <c r="I3588" s="29">
        <v>0.54999999999999993</v>
      </c>
      <c r="J3588" s="30">
        <v>3750</v>
      </c>
      <c r="K3588" s="31">
        <f t="shared" si="28"/>
        <v>2062.4999999999995</v>
      </c>
      <c r="L3588" s="31">
        <f t="shared" si="29"/>
        <v>721.87499999999977</v>
      </c>
      <c r="M3588" s="32">
        <v>0.35</v>
      </c>
      <c r="O3588" s="37"/>
      <c r="P3588" s="35"/>
      <c r="Q3588" s="33"/>
      <c r="R3588" s="34"/>
    </row>
    <row r="3589" spans="1:18" ht="15.75" customHeight="1" x14ac:dyDescent="0.3">
      <c r="A3589" s="22"/>
      <c r="B3589" s="27" t="s">
        <v>21</v>
      </c>
      <c r="C3589" s="27">
        <v>1185732</v>
      </c>
      <c r="D3589" s="28">
        <v>44477</v>
      </c>
      <c r="E3589" s="27" t="s">
        <v>22</v>
      </c>
      <c r="F3589" s="27" t="s">
        <v>128</v>
      </c>
      <c r="G3589" s="27" t="s">
        <v>129</v>
      </c>
      <c r="H3589" s="27" t="s">
        <v>25</v>
      </c>
      <c r="I3589" s="29">
        <v>0.5</v>
      </c>
      <c r="J3589" s="30">
        <v>2000</v>
      </c>
      <c r="K3589" s="31">
        <f t="shared" si="28"/>
        <v>1000</v>
      </c>
      <c r="L3589" s="31">
        <f t="shared" si="29"/>
        <v>350</v>
      </c>
      <c r="M3589" s="32">
        <v>0.35</v>
      </c>
      <c r="O3589" s="37"/>
      <c r="P3589" s="35"/>
      <c r="Q3589" s="33"/>
      <c r="R3589" s="34"/>
    </row>
    <row r="3590" spans="1:18" ht="15.75" customHeight="1" x14ac:dyDescent="0.3">
      <c r="A3590" s="22"/>
      <c r="B3590" s="27" t="s">
        <v>21</v>
      </c>
      <c r="C3590" s="27">
        <v>1185732</v>
      </c>
      <c r="D3590" s="28">
        <v>44477</v>
      </c>
      <c r="E3590" s="27" t="s">
        <v>22</v>
      </c>
      <c r="F3590" s="27" t="s">
        <v>128</v>
      </c>
      <c r="G3590" s="27" t="s">
        <v>129</v>
      </c>
      <c r="H3590" s="27" t="s">
        <v>26</v>
      </c>
      <c r="I3590" s="29">
        <v>0.5</v>
      </c>
      <c r="J3590" s="30">
        <v>1000</v>
      </c>
      <c r="K3590" s="31">
        <f t="shared" si="28"/>
        <v>500</v>
      </c>
      <c r="L3590" s="31">
        <f t="shared" si="29"/>
        <v>200</v>
      </c>
      <c r="M3590" s="32">
        <v>0.4</v>
      </c>
      <c r="O3590" s="37"/>
      <c r="P3590" s="35"/>
      <c r="Q3590" s="33"/>
      <c r="R3590" s="34"/>
    </row>
    <row r="3591" spans="1:18" ht="15.75" customHeight="1" x14ac:dyDescent="0.3">
      <c r="A3591" s="22"/>
      <c r="B3591" s="27" t="s">
        <v>21</v>
      </c>
      <c r="C3591" s="27">
        <v>1185732</v>
      </c>
      <c r="D3591" s="28">
        <v>44477</v>
      </c>
      <c r="E3591" s="27" t="s">
        <v>22</v>
      </c>
      <c r="F3591" s="27" t="s">
        <v>128</v>
      </c>
      <c r="G3591" s="27" t="s">
        <v>129</v>
      </c>
      <c r="H3591" s="27" t="s">
        <v>27</v>
      </c>
      <c r="I3591" s="29">
        <v>0.5</v>
      </c>
      <c r="J3591" s="30">
        <v>750</v>
      </c>
      <c r="K3591" s="31">
        <f t="shared" si="28"/>
        <v>375</v>
      </c>
      <c r="L3591" s="31">
        <f t="shared" si="29"/>
        <v>150</v>
      </c>
      <c r="M3591" s="32">
        <v>0.4</v>
      </c>
      <c r="O3591" s="37"/>
      <c r="P3591" s="35"/>
      <c r="Q3591" s="33"/>
      <c r="R3591" s="34"/>
    </row>
    <row r="3592" spans="1:18" ht="15.75" customHeight="1" x14ac:dyDescent="0.3">
      <c r="A3592" s="22"/>
      <c r="B3592" s="27" t="s">
        <v>21</v>
      </c>
      <c r="C3592" s="27">
        <v>1185732</v>
      </c>
      <c r="D3592" s="28">
        <v>44477</v>
      </c>
      <c r="E3592" s="27" t="s">
        <v>22</v>
      </c>
      <c r="F3592" s="27" t="s">
        <v>128</v>
      </c>
      <c r="G3592" s="27" t="s">
        <v>129</v>
      </c>
      <c r="H3592" s="27" t="s">
        <v>28</v>
      </c>
      <c r="I3592" s="29">
        <v>0.6</v>
      </c>
      <c r="J3592" s="30">
        <v>750</v>
      </c>
      <c r="K3592" s="31">
        <f t="shared" si="28"/>
        <v>450</v>
      </c>
      <c r="L3592" s="31">
        <f t="shared" si="29"/>
        <v>135</v>
      </c>
      <c r="M3592" s="32">
        <v>0.3</v>
      </c>
      <c r="O3592" s="37"/>
      <c r="P3592" s="35"/>
      <c r="Q3592" s="33"/>
      <c r="R3592" s="34"/>
    </row>
    <row r="3593" spans="1:18" ht="15.75" customHeight="1" x14ac:dyDescent="0.3">
      <c r="A3593" s="22"/>
      <c r="B3593" s="27" t="s">
        <v>21</v>
      </c>
      <c r="C3593" s="27">
        <v>1185732</v>
      </c>
      <c r="D3593" s="28">
        <v>44477</v>
      </c>
      <c r="E3593" s="27" t="s">
        <v>22</v>
      </c>
      <c r="F3593" s="27" t="s">
        <v>128</v>
      </c>
      <c r="G3593" s="27" t="s">
        <v>129</v>
      </c>
      <c r="H3593" s="27" t="s">
        <v>29</v>
      </c>
      <c r="I3593" s="29">
        <v>0.64999999999999991</v>
      </c>
      <c r="J3593" s="30">
        <v>2000</v>
      </c>
      <c r="K3593" s="31">
        <f t="shared" si="28"/>
        <v>1299.9999999999998</v>
      </c>
      <c r="L3593" s="31">
        <f t="shared" si="29"/>
        <v>519.99999999999989</v>
      </c>
      <c r="M3593" s="32">
        <v>0.4</v>
      </c>
      <c r="O3593" s="37"/>
      <c r="P3593" s="35"/>
      <c r="Q3593" s="33"/>
      <c r="R3593" s="34"/>
    </row>
    <row r="3594" spans="1:18" ht="15.75" customHeight="1" x14ac:dyDescent="0.3">
      <c r="A3594" s="22"/>
      <c r="B3594" s="27" t="s">
        <v>21</v>
      </c>
      <c r="C3594" s="27">
        <v>1185732</v>
      </c>
      <c r="D3594" s="28">
        <v>44507</v>
      </c>
      <c r="E3594" s="27" t="s">
        <v>22</v>
      </c>
      <c r="F3594" s="27" t="s">
        <v>128</v>
      </c>
      <c r="G3594" s="27" t="s">
        <v>129</v>
      </c>
      <c r="H3594" s="27" t="s">
        <v>24</v>
      </c>
      <c r="I3594" s="29">
        <v>0.6</v>
      </c>
      <c r="J3594" s="30">
        <v>3500</v>
      </c>
      <c r="K3594" s="31">
        <f t="shared" si="28"/>
        <v>2100</v>
      </c>
      <c r="L3594" s="31">
        <f t="shared" si="29"/>
        <v>735</v>
      </c>
      <c r="M3594" s="32">
        <v>0.35</v>
      </c>
      <c r="O3594" s="37"/>
      <c r="P3594" s="35"/>
      <c r="Q3594" s="33"/>
      <c r="R3594" s="34"/>
    </row>
    <row r="3595" spans="1:18" ht="15.75" customHeight="1" x14ac:dyDescent="0.3">
      <c r="A3595" s="22"/>
      <c r="B3595" s="27" t="s">
        <v>21</v>
      </c>
      <c r="C3595" s="27">
        <v>1185732</v>
      </c>
      <c r="D3595" s="28">
        <v>44507</v>
      </c>
      <c r="E3595" s="27" t="s">
        <v>22</v>
      </c>
      <c r="F3595" s="27" t="s">
        <v>128</v>
      </c>
      <c r="G3595" s="27" t="s">
        <v>129</v>
      </c>
      <c r="H3595" s="27" t="s">
        <v>25</v>
      </c>
      <c r="I3595" s="29">
        <v>0.5</v>
      </c>
      <c r="J3595" s="30">
        <v>2250</v>
      </c>
      <c r="K3595" s="31">
        <f t="shared" si="28"/>
        <v>1125</v>
      </c>
      <c r="L3595" s="31">
        <f t="shared" si="29"/>
        <v>393.75</v>
      </c>
      <c r="M3595" s="32">
        <v>0.35</v>
      </c>
      <c r="O3595" s="37"/>
      <c r="P3595" s="35"/>
      <c r="Q3595" s="33"/>
      <c r="R3595" s="34"/>
    </row>
    <row r="3596" spans="1:18" ht="15.75" customHeight="1" x14ac:dyDescent="0.3">
      <c r="A3596" s="22"/>
      <c r="B3596" s="27" t="s">
        <v>21</v>
      </c>
      <c r="C3596" s="27">
        <v>1185732</v>
      </c>
      <c r="D3596" s="28">
        <v>44507</v>
      </c>
      <c r="E3596" s="27" t="s">
        <v>22</v>
      </c>
      <c r="F3596" s="27" t="s">
        <v>128</v>
      </c>
      <c r="G3596" s="27" t="s">
        <v>129</v>
      </c>
      <c r="H3596" s="27" t="s">
        <v>26</v>
      </c>
      <c r="I3596" s="29">
        <v>0.5</v>
      </c>
      <c r="J3596" s="30">
        <v>2200</v>
      </c>
      <c r="K3596" s="31">
        <f t="shared" si="28"/>
        <v>1100</v>
      </c>
      <c r="L3596" s="31">
        <f t="shared" si="29"/>
        <v>440</v>
      </c>
      <c r="M3596" s="32">
        <v>0.4</v>
      </c>
      <c r="O3596" s="37"/>
      <c r="P3596" s="35"/>
      <c r="Q3596" s="33"/>
      <c r="R3596" s="34"/>
    </row>
    <row r="3597" spans="1:18" ht="15.75" customHeight="1" x14ac:dyDescent="0.3">
      <c r="A3597" s="22"/>
      <c r="B3597" s="27" t="s">
        <v>21</v>
      </c>
      <c r="C3597" s="27">
        <v>1185732</v>
      </c>
      <c r="D3597" s="28">
        <v>44507</v>
      </c>
      <c r="E3597" s="27" t="s">
        <v>22</v>
      </c>
      <c r="F3597" s="27" t="s">
        <v>128</v>
      </c>
      <c r="G3597" s="27" t="s">
        <v>129</v>
      </c>
      <c r="H3597" s="27" t="s">
        <v>27</v>
      </c>
      <c r="I3597" s="29">
        <v>0.5</v>
      </c>
      <c r="J3597" s="30">
        <v>2000</v>
      </c>
      <c r="K3597" s="31">
        <f t="shared" si="28"/>
        <v>1000</v>
      </c>
      <c r="L3597" s="31">
        <f t="shared" si="29"/>
        <v>400</v>
      </c>
      <c r="M3597" s="32">
        <v>0.4</v>
      </c>
      <c r="O3597" s="37"/>
      <c r="P3597" s="35"/>
      <c r="Q3597" s="33"/>
      <c r="R3597" s="34"/>
    </row>
    <row r="3598" spans="1:18" ht="15.75" customHeight="1" x14ac:dyDescent="0.3">
      <c r="A3598" s="22"/>
      <c r="B3598" s="27" t="s">
        <v>21</v>
      </c>
      <c r="C3598" s="27">
        <v>1185732</v>
      </c>
      <c r="D3598" s="28">
        <v>44507</v>
      </c>
      <c r="E3598" s="27" t="s">
        <v>22</v>
      </c>
      <c r="F3598" s="27" t="s">
        <v>128</v>
      </c>
      <c r="G3598" s="27" t="s">
        <v>129</v>
      </c>
      <c r="H3598" s="27" t="s">
        <v>28</v>
      </c>
      <c r="I3598" s="29">
        <v>0.6</v>
      </c>
      <c r="J3598" s="30">
        <v>1750</v>
      </c>
      <c r="K3598" s="31">
        <f t="shared" si="28"/>
        <v>1050</v>
      </c>
      <c r="L3598" s="31">
        <f t="shared" si="29"/>
        <v>315</v>
      </c>
      <c r="M3598" s="32">
        <v>0.3</v>
      </c>
      <c r="O3598" s="37"/>
      <c r="P3598" s="35"/>
      <c r="Q3598" s="33"/>
      <c r="R3598" s="34"/>
    </row>
    <row r="3599" spans="1:18" ht="15.75" customHeight="1" x14ac:dyDescent="0.3">
      <c r="A3599" s="22"/>
      <c r="B3599" s="27" t="s">
        <v>21</v>
      </c>
      <c r="C3599" s="27">
        <v>1185732</v>
      </c>
      <c r="D3599" s="28">
        <v>44507</v>
      </c>
      <c r="E3599" s="27" t="s">
        <v>22</v>
      </c>
      <c r="F3599" s="27" t="s">
        <v>128</v>
      </c>
      <c r="G3599" s="27" t="s">
        <v>129</v>
      </c>
      <c r="H3599" s="27" t="s">
        <v>29</v>
      </c>
      <c r="I3599" s="29">
        <v>0.64999999999999991</v>
      </c>
      <c r="J3599" s="30">
        <v>2750</v>
      </c>
      <c r="K3599" s="31">
        <f t="shared" si="28"/>
        <v>1787.4999999999998</v>
      </c>
      <c r="L3599" s="31">
        <f t="shared" si="29"/>
        <v>715</v>
      </c>
      <c r="M3599" s="32">
        <v>0.4</v>
      </c>
      <c r="O3599" s="37"/>
      <c r="P3599" s="35"/>
      <c r="Q3599" s="33"/>
      <c r="R3599" s="34"/>
    </row>
    <row r="3600" spans="1:18" ht="15.75" customHeight="1" x14ac:dyDescent="0.3">
      <c r="A3600" s="22"/>
      <c r="B3600" s="27" t="s">
        <v>21</v>
      </c>
      <c r="C3600" s="27">
        <v>1185732</v>
      </c>
      <c r="D3600" s="28">
        <v>44536</v>
      </c>
      <c r="E3600" s="27" t="s">
        <v>22</v>
      </c>
      <c r="F3600" s="27" t="s">
        <v>128</v>
      </c>
      <c r="G3600" s="27" t="s">
        <v>129</v>
      </c>
      <c r="H3600" s="27" t="s">
        <v>24</v>
      </c>
      <c r="I3600" s="29">
        <v>0.6</v>
      </c>
      <c r="J3600" s="30">
        <v>5000</v>
      </c>
      <c r="K3600" s="31">
        <f t="shared" si="28"/>
        <v>3000</v>
      </c>
      <c r="L3600" s="31">
        <f t="shared" si="29"/>
        <v>1050</v>
      </c>
      <c r="M3600" s="32">
        <v>0.35</v>
      </c>
      <c r="O3600" s="37"/>
      <c r="P3600" s="35"/>
      <c r="Q3600" s="33"/>
      <c r="R3600" s="34"/>
    </row>
    <row r="3601" spans="1:18" ht="15.75" customHeight="1" x14ac:dyDescent="0.3">
      <c r="A3601" s="22"/>
      <c r="B3601" s="27" t="s">
        <v>21</v>
      </c>
      <c r="C3601" s="27">
        <v>1185732</v>
      </c>
      <c r="D3601" s="28">
        <v>44536</v>
      </c>
      <c r="E3601" s="27" t="s">
        <v>22</v>
      </c>
      <c r="F3601" s="27" t="s">
        <v>128</v>
      </c>
      <c r="G3601" s="27" t="s">
        <v>129</v>
      </c>
      <c r="H3601" s="27" t="s">
        <v>25</v>
      </c>
      <c r="I3601" s="29">
        <v>0.5</v>
      </c>
      <c r="J3601" s="30">
        <v>3000</v>
      </c>
      <c r="K3601" s="31">
        <f t="shared" si="28"/>
        <v>1500</v>
      </c>
      <c r="L3601" s="31">
        <f t="shared" si="29"/>
        <v>525</v>
      </c>
      <c r="M3601" s="32">
        <v>0.35</v>
      </c>
      <c r="O3601" s="37"/>
      <c r="P3601" s="35"/>
      <c r="Q3601" s="33"/>
      <c r="R3601" s="34"/>
    </row>
    <row r="3602" spans="1:18" ht="15.75" customHeight="1" x14ac:dyDescent="0.3">
      <c r="A3602" s="22"/>
      <c r="B3602" s="27" t="s">
        <v>21</v>
      </c>
      <c r="C3602" s="27">
        <v>1185732</v>
      </c>
      <c r="D3602" s="28">
        <v>44536</v>
      </c>
      <c r="E3602" s="27" t="s">
        <v>22</v>
      </c>
      <c r="F3602" s="27" t="s">
        <v>128</v>
      </c>
      <c r="G3602" s="27" t="s">
        <v>129</v>
      </c>
      <c r="H3602" s="27" t="s">
        <v>26</v>
      </c>
      <c r="I3602" s="29">
        <v>0.5</v>
      </c>
      <c r="J3602" s="30">
        <v>2750</v>
      </c>
      <c r="K3602" s="31">
        <f t="shared" si="28"/>
        <v>1375</v>
      </c>
      <c r="L3602" s="31">
        <f t="shared" si="29"/>
        <v>550</v>
      </c>
      <c r="M3602" s="32">
        <v>0.4</v>
      </c>
      <c r="O3602" s="37"/>
      <c r="P3602" s="35"/>
      <c r="Q3602" s="33"/>
      <c r="R3602" s="34"/>
    </row>
    <row r="3603" spans="1:18" ht="15.75" customHeight="1" x14ac:dyDescent="0.3">
      <c r="A3603" s="22"/>
      <c r="B3603" s="27" t="s">
        <v>21</v>
      </c>
      <c r="C3603" s="27">
        <v>1185732</v>
      </c>
      <c r="D3603" s="28">
        <v>44536</v>
      </c>
      <c r="E3603" s="27" t="s">
        <v>22</v>
      </c>
      <c r="F3603" s="27" t="s">
        <v>128</v>
      </c>
      <c r="G3603" s="27" t="s">
        <v>129</v>
      </c>
      <c r="H3603" s="27" t="s">
        <v>27</v>
      </c>
      <c r="I3603" s="29">
        <v>0.5</v>
      </c>
      <c r="J3603" s="30">
        <v>2250</v>
      </c>
      <c r="K3603" s="31">
        <f t="shared" si="28"/>
        <v>1125</v>
      </c>
      <c r="L3603" s="31">
        <f t="shared" si="29"/>
        <v>450</v>
      </c>
      <c r="M3603" s="32">
        <v>0.4</v>
      </c>
      <c r="O3603" s="37"/>
      <c r="P3603" s="35"/>
      <c r="Q3603" s="33"/>
      <c r="R3603" s="34"/>
    </row>
    <row r="3604" spans="1:18" ht="15.75" customHeight="1" x14ac:dyDescent="0.3">
      <c r="A3604" s="22"/>
      <c r="B3604" s="27" t="s">
        <v>21</v>
      </c>
      <c r="C3604" s="27">
        <v>1185732</v>
      </c>
      <c r="D3604" s="28">
        <v>44536</v>
      </c>
      <c r="E3604" s="27" t="s">
        <v>22</v>
      </c>
      <c r="F3604" s="27" t="s">
        <v>128</v>
      </c>
      <c r="G3604" s="27" t="s">
        <v>129</v>
      </c>
      <c r="H3604" s="27" t="s">
        <v>28</v>
      </c>
      <c r="I3604" s="29">
        <v>0.6</v>
      </c>
      <c r="J3604" s="30">
        <v>2250</v>
      </c>
      <c r="K3604" s="31">
        <f t="shared" si="28"/>
        <v>1350</v>
      </c>
      <c r="L3604" s="31">
        <f t="shared" si="29"/>
        <v>405</v>
      </c>
      <c r="M3604" s="32">
        <v>0.3</v>
      </c>
      <c r="O3604" s="37"/>
      <c r="P3604" s="35"/>
      <c r="Q3604" s="33"/>
      <c r="R3604" s="34"/>
    </row>
    <row r="3605" spans="1:18" ht="15.75" customHeight="1" x14ac:dyDescent="0.3">
      <c r="A3605" s="22"/>
      <c r="B3605" s="27" t="s">
        <v>21</v>
      </c>
      <c r="C3605" s="27">
        <v>1185732</v>
      </c>
      <c r="D3605" s="28">
        <v>44536</v>
      </c>
      <c r="E3605" s="27" t="s">
        <v>22</v>
      </c>
      <c r="F3605" s="27" t="s">
        <v>128</v>
      </c>
      <c r="G3605" s="27" t="s">
        <v>129</v>
      </c>
      <c r="H3605" s="27" t="s">
        <v>29</v>
      </c>
      <c r="I3605" s="29">
        <v>0.64999999999999991</v>
      </c>
      <c r="J3605" s="30">
        <v>3250</v>
      </c>
      <c r="K3605" s="31">
        <f t="shared" si="28"/>
        <v>2112.4999999999995</v>
      </c>
      <c r="L3605" s="31">
        <f t="shared" si="29"/>
        <v>844.99999999999989</v>
      </c>
      <c r="M3605" s="32">
        <v>0.4</v>
      </c>
      <c r="O3605" s="37"/>
      <c r="P3605" s="35"/>
      <c r="Q3605" s="33"/>
      <c r="R3605" s="34"/>
    </row>
    <row r="3606" spans="1:18" ht="15.75" customHeight="1" x14ac:dyDescent="0.3">
      <c r="A3606" s="22" t="s">
        <v>46</v>
      </c>
      <c r="B3606" s="27" t="s">
        <v>21</v>
      </c>
      <c r="C3606" s="27">
        <v>1185732</v>
      </c>
      <c r="D3606" s="28">
        <v>44213</v>
      </c>
      <c r="E3606" s="27" t="s">
        <v>22</v>
      </c>
      <c r="F3606" s="27" t="s">
        <v>130</v>
      </c>
      <c r="G3606" s="27" t="s">
        <v>131</v>
      </c>
      <c r="H3606" s="27" t="s">
        <v>24</v>
      </c>
      <c r="I3606" s="29">
        <v>0.4</v>
      </c>
      <c r="J3606" s="30">
        <v>4500</v>
      </c>
      <c r="K3606" s="31">
        <f t="shared" si="28"/>
        <v>1800</v>
      </c>
      <c r="L3606" s="31">
        <f t="shared" si="29"/>
        <v>540</v>
      </c>
      <c r="M3606" s="32">
        <v>0.3</v>
      </c>
      <c r="O3606" s="37"/>
      <c r="P3606" s="35"/>
      <c r="Q3606" s="33"/>
      <c r="R3606" s="34"/>
    </row>
    <row r="3607" spans="1:18" ht="15.75" customHeight="1" x14ac:dyDescent="0.3">
      <c r="A3607" s="22"/>
      <c r="B3607" s="27" t="s">
        <v>21</v>
      </c>
      <c r="C3607" s="27">
        <v>1185732</v>
      </c>
      <c r="D3607" s="28">
        <v>44213</v>
      </c>
      <c r="E3607" s="27" t="s">
        <v>22</v>
      </c>
      <c r="F3607" s="27" t="s">
        <v>130</v>
      </c>
      <c r="G3607" s="27" t="s">
        <v>131</v>
      </c>
      <c r="H3607" s="27" t="s">
        <v>25</v>
      </c>
      <c r="I3607" s="29">
        <v>0.4</v>
      </c>
      <c r="J3607" s="30">
        <v>2500</v>
      </c>
      <c r="K3607" s="31">
        <f t="shared" si="28"/>
        <v>1000</v>
      </c>
      <c r="L3607" s="31">
        <f t="shared" si="29"/>
        <v>300</v>
      </c>
      <c r="M3607" s="32">
        <v>0.3</v>
      </c>
      <c r="O3607" s="37"/>
      <c r="P3607" s="35"/>
      <c r="Q3607" s="33"/>
      <c r="R3607" s="34"/>
    </row>
    <row r="3608" spans="1:18" ht="15.75" customHeight="1" x14ac:dyDescent="0.3">
      <c r="A3608" s="22"/>
      <c r="B3608" s="27" t="s">
        <v>21</v>
      </c>
      <c r="C3608" s="27">
        <v>1185732</v>
      </c>
      <c r="D3608" s="28">
        <v>44213</v>
      </c>
      <c r="E3608" s="27" t="s">
        <v>22</v>
      </c>
      <c r="F3608" s="27" t="s">
        <v>130</v>
      </c>
      <c r="G3608" s="27" t="s">
        <v>131</v>
      </c>
      <c r="H3608" s="27" t="s">
        <v>26</v>
      </c>
      <c r="I3608" s="29">
        <v>0.30000000000000004</v>
      </c>
      <c r="J3608" s="30">
        <v>2500</v>
      </c>
      <c r="K3608" s="31">
        <f t="shared" si="28"/>
        <v>750.00000000000011</v>
      </c>
      <c r="L3608" s="31">
        <f t="shared" si="29"/>
        <v>187.50000000000003</v>
      </c>
      <c r="M3608" s="32">
        <v>0.25</v>
      </c>
      <c r="O3608" s="37"/>
      <c r="P3608" s="35"/>
      <c r="Q3608" s="33"/>
      <c r="R3608" s="34"/>
    </row>
    <row r="3609" spans="1:18" ht="15.75" customHeight="1" x14ac:dyDescent="0.3">
      <c r="A3609" s="22"/>
      <c r="B3609" s="27" t="s">
        <v>21</v>
      </c>
      <c r="C3609" s="27">
        <v>1185732</v>
      </c>
      <c r="D3609" s="28">
        <v>44213</v>
      </c>
      <c r="E3609" s="27" t="s">
        <v>22</v>
      </c>
      <c r="F3609" s="27" t="s">
        <v>130</v>
      </c>
      <c r="G3609" s="27" t="s">
        <v>131</v>
      </c>
      <c r="H3609" s="27" t="s">
        <v>27</v>
      </c>
      <c r="I3609" s="29">
        <v>0.35</v>
      </c>
      <c r="J3609" s="30">
        <v>1000</v>
      </c>
      <c r="K3609" s="31">
        <f t="shared" si="28"/>
        <v>350</v>
      </c>
      <c r="L3609" s="31">
        <f t="shared" si="29"/>
        <v>87.5</v>
      </c>
      <c r="M3609" s="32">
        <v>0.25</v>
      </c>
      <c r="O3609" s="37"/>
      <c r="P3609" s="35"/>
      <c r="Q3609" s="33"/>
      <c r="R3609" s="34"/>
    </row>
    <row r="3610" spans="1:18" ht="15.75" customHeight="1" x14ac:dyDescent="0.3">
      <c r="A3610" s="22"/>
      <c r="B3610" s="27" t="s">
        <v>21</v>
      </c>
      <c r="C3610" s="27">
        <v>1185732</v>
      </c>
      <c r="D3610" s="28">
        <v>44213</v>
      </c>
      <c r="E3610" s="27" t="s">
        <v>22</v>
      </c>
      <c r="F3610" s="27" t="s">
        <v>130</v>
      </c>
      <c r="G3610" s="27" t="s">
        <v>131</v>
      </c>
      <c r="H3610" s="27" t="s">
        <v>28</v>
      </c>
      <c r="I3610" s="29">
        <v>0.5</v>
      </c>
      <c r="J3610" s="30">
        <v>1500</v>
      </c>
      <c r="K3610" s="31">
        <f t="shared" si="28"/>
        <v>750</v>
      </c>
      <c r="L3610" s="31">
        <f t="shared" si="29"/>
        <v>187.5</v>
      </c>
      <c r="M3610" s="32">
        <v>0.25</v>
      </c>
      <c r="O3610" s="37"/>
      <c r="P3610" s="35"/>
      <c r="Q3610" s="33"/>
      <c r="R3610" s="34"/>
    </row>
    <row r="3611" spans="1:18" ht="15.75" customHeight="1" x14ac:dyDescent="0.3">
      <c r="A3611" s="22"/>
      <c r="B3611" s="27" t="s">
        <v>21</v>
      </c>
      <c r="C3611" s="27">
        <v>1185732</v>
      </c>
      <c r="D3611" s="28">
        <v>44213</v>
      </c>
      <c r="E3611" s="27" t="s">
        <v>22</v>
      </c>
      <c r="F3611" s="27" t="s">
        <v>130</v>
      </c>
      <c r="G3611" s="27" t="s">
        <v>131</v>
      </c>
      <c r="H3611" s="27" t="s">
        <v>29</v>
      </c>
      <c r="I3611" s="29">
        <v>0.4</v>
      </c>
      <c r="J3611" s="30">
        <v>2500</v>
      </c>
      <c r="K3611" s="31">
        <f t="shared" si="28"/>
        <v>1000</v>
      </c>
      <c r="L3611" s="31">
        <f t="shared" si="29"/>
        <v>300</v>
      </c>
      <c r="M3611" s="32">
        <v>0.3</v>
      </c>
      <c r="O3611" s="37"/>
      <c r="P3611" s="35"/>
      <c r="Q3611" s="33"/>
      <c r="R3611" s="34"/>
    </row>
    <row r="3612" spans="1:18" ht="15.75" customHeight="1" x14ac:dyDescent="0.3">
      <c r="A3612" s="22"/>
      <c r="B3612" s="27" t="s">
        <v>21</v>
      </c>
      <c r="C3612" s="27">
        <v>1185732</v>
      </c>
      <c r="D3612" s="28">
        <v>44242</v>
      </c>
      <c r="E3612" s="27" t="s">
        <v>22</v>
      </c>
      <c r="F3612" s="27" t="s">
        <v>130</v>
      </c>
      <c r="G3612" s="27" t="s">
        <v>131</v>
      </c>
      <c r="H3612" s="27" t="s">
        <v>24</v>
      </c>
      <c r="I3612" s="29">
        <v>0.4</v>
      </c>
      <c r="J3612" s="30">
        <v>5000</v>
      </c>
      <c r="K3612" s="31">
        <f t="shared" si="28"/>
        <v>2000</v>
      </c>
      <c r="L3612" s="31">
        <f t="shared" si="29"/>
        <v>600</v>
      </c>
      <c r="M3612" s="32">
        <v>0.3</v>
      </c>
      <c r="O3612" s="37"/>
      <c r="P3612" s="35"/>
      <c r="Q3612" s="33"/>
      <c r="R3612" s="34"/>
    </row>
    <row r="3613" spans="1:18" ht="15.75" customHeight="1" x14ac:dyDescent="0.3">
      <c r="A3613" s="22"/>
      <c r="B3613" s="27" t="s">
        <v>21</v>
      </c>
      <c r="C3613" s="27">
        <v>1185732</v>
      </c>
      <c r="D3613" s="28">
        <v>44242</v>
      </c>
      <c r="E3613" s="27" t="s">
        <v>22</v>
      </c>
      <c r="F3613" s="27" t="s">
        <v>130</v>
      </c>
      <c r="G3613" s="27" t="s">
        <v>131</v>
      </c>
      <c r="H3613" s="27" t="s">
        <v>25</v>
      </c>
      <c r="I3613" s="29">
        <v>0.4</v>
      </c>
      <c r="J3613" s="30">
        <v>1500</v>
      </c>
      <c r="K3613" s="31">
        <f t="shared" si="28"/>
        <v>600</v>
      </c>
      <c r="L3613" s="31">
        <f t="shared" si="29"/>
        <v>180</v>
      </c>
      <c r="M3613" s="32">
        <v>0.3</v>
      </c>
      <c r="O3613" s="37"/>
      <c r="P3613" s="35"/>
      <c r="Q3613" s="33"/>
      <c r="R3613" s="34"/>
    </row>
    <row r="3614" spans="1:18" ht="15.75" customHeight="1" x14ac:dyDescent="0.3">
      <c r="A3614" s="22"/>
      <c r="B3614" s="27" t="s">
        <v>21</v>
      </c>
      <c r="C3614" s="27">
        <v>1185732</v>
      </c>
      <c r="D3614" s="28">
        <v>44242</v>
      </c>
      <c r="E3614" s="27" t="s">
        <v>22</v>
      </c>
      <c r="F3614" s="27" t="s">
        <v>130</v>
      </c>
      <c r="G3614" s="27" t="s">
        <v>131</v>
      </c>
      <c r="H3614" s="27" t="s">
        <v>26</v>
      </c>
      <c r="I3614" s="29">
        <v>0.30000000000000004</v>
      </c>
      <c r="J3614" s="30">
        <v>2000</v>
      </c>
      <c r="K3614" s="31">
        <f t="shared" si="28"/>
        <v>600.00000000000011</v>
      </c>
      <c r="L3614" s="31">
        <f t="shared" si="29"/>
        <v>150.00000000000003</v>
      </c>
      <c r="M3614" s="32">
        <v>0.25</v>
      </c>
      <c r="O3614" s="37"/>
      <c r="P3614" s="35"/>
      <c r="Q3614" s="33"/>
      <c r="R3614" s="34"/>
    </row>
    <row r="3615" spans="1:18" ht="15.75" customHeight="1" x14ac:dyDescent="0.3">
      <c r="A3615" s="22"/>
      <c r="B3615" s="27" t="s">
        <v>21</v>
      </c>
      <c r="C3615" s="27">
        <v>1185732</v>
      </c>
      <c r="D3615" s="28">
        <v>44242</v>
      </c>
      <c r="E3615" s="27" t="s">
        <v>22</v>
      </c>
      <c r="F3615" s="27" t="s">
        <v>130</v>
      </c>
      <c r="G3615" s="27" t="s">
        <v>131</v>
      </c>
      <c r="H3615" s="27" t="s">
        <v>27</v>
      </c>
      <c r="I3615" s="29">
        <v>0.35</v>
      </c>
      <c r="J3615" s="30">
        <v>2500</v>
      </c>
      <c r="K3615" s="31">
        <f t="shared" si="28"/>
        <v>875</v>
      </c>
      <c r="L3615" s="31">
        <f t="shared" si="29"/>
        <v>218.75</v>
      </c>
      <c r="M3615" s="32">
        <v>0.25</v>
      </c>
      <c r="O3615" s="37"/>
      <c r="P3615" s="35"/>
      <c r="Q3615" s="33"/>
      <c r="R3615" s="34"/>
    </row>
    <row r="3616" spans="1:18" ht="15.75" customHeight="1" x14ac:dyDescent="0.3">
      <c r="A3616" s="22"/>
      <c r="B3616" s="27" t="s">
        <v>21</v>
      </c>
      <c r="C3616" s="27">
        <v>1185732</v>
      </c>
      <c r="D3616" s="28">
        <v>44242</v>
      </c>
      <c r="E3616" s="27" t="s">
        <v>22</v>
      </c>
      <c r="F3616" s="27" t="s">
        <v>130</v>
      </c>
      <c r="G3616" s="27" t="s">
        <v>131</v>
      </c>
      <c r="H3616" s="27" t="s">
        <v>28</v>
      </c>
      <c r="I3616" s="29">
        <v>0.5</v>
      </c>
      <c r="J3616" s="30">
        <v>1500</v>
      </c>
      <c r="K3616" s="31">
        <f t="shared" si="28"/>
        <v>750</v>
      </c>
      <c r="L3616" s="31">
        <f t="shared" si="29"/>
        <v>187.5</v>
      </c>
      <c r="M3616" s="32">
        <v>0.25</v>
      </c>
      <c r="O3616" s="37"/>
      <c r="P3616" s="35"/>
      <c r="Q3616" s="33"/>
      <c r="R3616" s="34"/>
    </row>
    <row r="3617" spans="1:18" ht="15.75" customHeight="1" x14ac:dyDescent="0.3">
      <c r="A3617" s="22"/>
      <c r="B3617" s="27" t="s">
        <v>21</v>
      </c>
      <c r="C3617" s="27">
        <v>1185732</v>
      </c>
      <c r="D3617" s="28">
        <v>44242</v>
      </c>
      <c r="E3617" s="27" t="s">
        <v>22</v>
      </c>
      <c r="F3617" s="27" t="s">
        <v>130</v>
      </c>
      <c r="G3617" s="27" t="s">
        <v>131</v>
      </c>
      <c r="H3617" s="27" t="s">
        <v>29</v>
      </c>
      <c r="I3617" s="29">
        <v>0.4</v>
      </c>
      <c r="J3617" s="30">
        <v>2500</v>
      </c>
      <c r="K3617" s="31">
        <f t="shared" si="28"/>
        <v>1000</v>
      </c>
      <c r="L3617" s="31">
        <f t="shared" si="29"/>
        <v>300</v>
      </c>
      <c r="M3617" s="32">
        <v>0.3</v>
      </c>
      <c r="O3617" s="37"/>
      <c r="P3617" s="35"/>
      <c r="Q3617" s="33"/>
      <c r="R3617" s="34"/>
    </row>
    <row r="3618" spans="1:18" ht="15.75" customHeight="1" x14ac:dyDescent="0.3">
      <c r="A3618" s="22"/>
      <c r="B3618" s="27" t="s">
        <v>21</v>
      </c>
      <c r="C3618" s="27">
        <v>1185732</v>
      </c>
      <c r="D3618" s="28">
        <v>44268</v>
      </c>
      <c r="E3618" s="27" t="s">
        <v>22</v>
      </c>
      <c r="F3618" s="27" t="s">
        <v>130</v>
      </c>
      <c r="G3618" s="27" t="s">
        <v>131</v>
      </c>
      <c r="H3618" s="27" t="s">
        <v>24</v>
      </c>
      <c r="I3618" s="29">
        <v>0.4</v>
      </c>
      <c r="J3618" s="30">
        <v>4700</v>
      </c>
      <c r="K3618" s="31">
        <f t="shared" si="28"/>
        <v>1880</v>
      </c>
      <c r="L3618" s="31">
        <f t="shared" si="29"/>
        <v>564</v>
      </c>
      <c r="M3618" s="32">
        <v>0.3</v>
      </c>
      <c r="O3618" s="37"/>
      <c r="P3618" s="35"/>
      <c r="Q3618" s="33"/>
      <c r="R3618" s="34"/>
    </row>
    <row r="3619" spans="1:18" ht="15.75" customHeight="1" x14ac:dyDescent="0.3">
      <c r="A3619" s="22"/>
      <c r="B3619" s="27" t="s">
        <v>21</v>
      </c>
      <c r="C3619" s="27">
        <v>1185732</v>
      </c>
      <c r="D3619" s="28">
        <v>44268</v>
      </c>
      <c r="E3619" s="27" t="s">
        <v>22</v>
      </c>
      <c r="F3619" s="27" t="s">
        <v>130</v>
      </c>
      <c r="G3619" s="27" t="s">
        <v>131</v>
      </c>
      <c r="H3619" s="27" t="s">
        <v>25</v>
      </c>
      <c r="I3619" s="29">
        <v>0.4</v>
      </c>
      <c r="J3619" s="30">
        <v>1750</v>
      </c>
      <c r="K3619" s="31">
        <f t="shared" si="28"/>
        <v>700</v>
      </c>
      <c r="L3619" s="31">
        <f t="shared" si="29"/>
        <v>210</v>
      </c>
      <c r="M3619" s="32">
        <v>0.3</v>
      </c>
      <c r="O3619" s="37"/>
      <c r="P3619" s="35"/>
      <c r="Q3619" s="33"/>
      <c r="R3619" s="34"/>
    </row>
    <row r="3620" spans="1:18" ht="15.75" customHeight="1" x14ac:dyDescent="0.3">
      <c r="A3620" s="22"/>
      <c r="B3620" s="27" t="s">
        <v>21</v>
      </c>
      <c r="C3620" s="27">
        <v>1185732</v>
      </c>
      <c r="D3620" s="28">
        <v>44268</v>
      </c>
      <c r="E3620" s="27" t="s">
        <v>22</v>
      </c>
      <c r="F3620" s="27" t="s">
        <v>130</v>
      </c>
      <c r="G3620" s="27" t="s">
        <v>131</v>
      </c>
      <c r="H3620" s="27" t="s">
        <v>26</v>
      </c>
      <c r="I3620" s="29">
        <v>0.30000000000000004</v>
      </c>
      <c r="J3620" s="30">
        <v>2000</v>
      </c>
      <c r="K3620" s="31">
        <f t="shared" si="28"/>
        <v>600.00000000000011</v>
      </c>
      <c r="L3620" s="31">
        <f t="shared" si="29"/>
        <v>150.00000000000003</v>
      </c>
      <c r="M3620" s="32">
        <v>0.25</v>
      </c>
      <c r="O3620" s="37"/>
      <c r="P3620" s="35"/>
      <c r="Q3620" s="33"/>
      <c r="R3620" s="34"/>
    </row>
    <row r="3621" spans="1:18" ht="15.75" customHeight="1" x14ac:dyDescent="0.3">
      <c r="A3621" s="22"/>
      <c r="B3621" s="27" t="s">
        <v>21</v>
      </c>
      <c r="C3621" s="27">
        <v>1185732</v>
      </c>
      <c r="D3621" s="28">
        <v>44268</v>
      </c>
      <c r="E3621" s="27" t="s">
        <v>22</v>
      </c>
      <c r="F3621" s="27" t="s">
        <v>130</v>
      </c>
      <c r="G3621" s="27" t="s">
        <v>131</v>
      </c>
      <c r="H3621" s="27" t="s">
        <v>27</v>
      </c>
      <c r="I3621" s="29">
        <v>0.35</v>
      </c>
      <c r="J3621" s="30">
        <v>3000</v>
      </c>
      <c r="K3621" s="31">
        <f t="shared" si="28"/>
        <v>1050</v>
      </c>
      <c r="L3621" s="31">
        <f t="shared" si="29"/>
        <v>262.5</v>
      </c>
      <c r="M3621" s="32">
        <v>0.25</v>
      </c>
      <c r="O3621" s="37"/>
      <c r="P3621" s="35"/>
      <c r="Q3621" s="33"/>
      <c r="R3621" s="34"/>
    </row>
    <row r="3622" spans="1:18" ht="15.75" customHeight="1" x14ac:dyDescent="0.3">
      <c r="A3622" s="22"/>
      <c r="B3622" s="27" t="s">
        <v>21</v>
      </c>
      <c r="C3622" s="27">
        <v>1185732</v>
      </c>
      <c r="D3622" s="28">
        <v>44268</v>
      </c>
      <c r="E3622" s="27" t="s">
        <v>22</v>
      </c>
      <c r="F3622" s="27" t="s">
        <v>130</v>
      </c>
      <c r="G3622" s="27" t="s">
        <v>131</v>
      </c>
      <c r="H3622" s="27" t="s">
        <v>28</v>
      </c>
      <c r="I3622" s="29">
        <v>0.5</v>
      </c>
      <c r="J3622" s="30">
        <v>1000</v>
      </c>
      <c r="K3622" s="31">
        <f t="shared" si="28"/>
        <v>500</v>
      </c>
      <c r="L3622" s="31">
        <f t="shared" si="29"/>
        <v>125</v>
      </c>
      <c r="M3622" s="32">
        <v>0.25</v>
      </c>
      <c r="O3622" s="37"/>
      <c r="P3622" s="35"/>
      <c r="Q3622" s="33"/>
      <c r="R3622" s="34"/>
    </row>
    <row r="3623" spans="1:18" ht="15.75" customHeight="1" x14ac:dyDescent="0.3">
      <c r="A3623" s="22"/>
      <c r="B3623" s="27" t="s">
        <v>21</v>
      </c>
      <c r="C3623" s="27">
        <v>1185732</v>
      </c>
      <c r="D3623" s="28">
        <v>44268</v>
      </c>
      <c r="E3623" s="27" t="s">
        <v>22</v>
      </c>
      <c r="F3623" s="27" t="s">
        <v>130</v>
      </c>
      <c r="G3623" s="27" t="s">
        <v>131</v>
      </c>
      <c r="H3623" s="27" t="s">
        <v>29</v>
      </c>
      <c r="I3623" s="29">
        <v>0.4</v>
      </c>
      <c r="J3623" s="30">
        <v>2000</v>
      </c>
      <c r="K3623" s="31">
        <f t="shared" si="28"/>
        <v>800</v>
      </c>
      <c r="L3623" s="31">
        <f t="shared" si="29"/>
        <v>240</v>
      </c>
      <c r="M3623" s="32">
        <v>0.3</v>
      </c>
      <c r="O3623" s="37"/>
      <c r="P3623" s="35"/>
      <c r="Q3623" s="33"/>
      <c r="R3623" s="34"/>
    </row>
    <row r="3624" spans="1:18" ht="15.75" customHeight="1" x14ac:dyDescent="0.3">
      <c r="A3624" s="22"/>
      <c r="B3624" s="27" t="s">
        <v>21</v>
      </c>
      <c r="C3624" s="27">
        <v>1185732</v>
      </c>
      <c r="D3624" s="28">
        <v>44300</v>
      </c>
      <c r="E3624" s="27" t="s">
        <v>22</v>
      </c>
      <c r="F3624" s="27" t="s">
        <v>130</v>
      </c>
      <c r="G3624" s="27" t="s">
        <v>131</v>
      </c>
      <c r="H3624" s="27" t="s">
        <v>24</v>
      </c>
      <c r="I3624" s="29">
        <v>0.4</v>
      </c>
      <c r="J3624" s="30">
        <v>4500</v>
      </c>
      <c r="K3624" s="31">
        <f t="shared" si="28"/>
        <v>1800</v>
      </c>
      <c r="L3624" s="31">
        <f t="shared" si="29"/>
        <v>540</v>
      </c>
      <c r="M3624" s="32">
        <v>0.3</v>
      </c>
      <c r="O3624" s="37"/>
      <c r="P3624" s="35"/>
      <c r="Q3624" s="33"/>
      <c r="R3624" s="34"/>
    </row>
    <row r="3625" spans="1:18" ht="15.75" customHeight="1" x14ac:dyDescent="0.3">
      <c r="A3625" s="22"/>
      <c r="B3625" s="27" t="s">
        <v>21</v>
      </c>
      <c r="C3625" s="27">
        <v>1185732</v>
      </c>
      <c r="D3625" s="28">
        <v>44300</v>
      </c>
      <c r="E3625" s="27" t="s">
        <v>22</v>
      </c>
      <c r="F3625" s="27" t="s">
        <v>130</v>
      </c>
      <c r="G3625" s="27" t="s">
        <v>131</v>
      </c>
      <c r="H3625" s="27" t="s">
        <v>25</v>
      </c>
      <c r="I3625" s="29">
        <v>0.4</v>
      </c>
      <c r="J3625" s="30">
        <v>1500</v>
      </c>
      <c r="K3625" s="31">
        <f t="shared" si="28"/>
        <v>600</v>
      </c>
      <c r="L3625" s="31">
        <f t="shared" si="29"/>
        <v>180</v>
      </c>
      <c r="M3625" s="32">
        <v>0.3</v>
      </c>
      <c r="O3625" s="37"/>
      <c r="P3625" s="35"/>
      <c r="Q3625" s="33"/>
      <c r="R3625" s="34"/>
    </row>
    <row r="3626" spans="1:18" ht="15.75" customHeight="1" x14ac:dyDescent="0.3">
      <c r="A3626" s="22"/>
      <c r="B3626" s="27" t="s">
        <v>21</v>
      </c>
      <c r="C3626" s="27">
        <v>1185732</v>
      </c>
      <c r="D3626" s="28">
        <v>44300</v>
      </c>
      <c r="E3626" s="27" t="s">
        <v>22</v>
      </c>
      <c r="F3626" s="27" t="s">
        <v>130</v>
      </c>
      <c r="G3626" s="27" t="s">
        <v>131</v>
      </c>
      <c r="H3626" s="27" t="s">
        <v>26</v>
      </c>
      <c r="I3626" s="29">
        <v>0.30000000000000004</v>
      </c>
      <c r="J3626" s="30">
        <v>1500</v>
      </c>
      <c r="K3626" s="31">
        <f t="shared" si="28"/>
        <v>450.00000000000006</v>
      </c>
      <c r="L3626" s="31">
        <f t="shared" si="29"/>
        <v>112.50000000000001</v>
      </c>
      <c r="M3626" s="32">
        <v>0.25</v>
      </c>
      <c r="O3626" s="37"/>
      <c r="P3626" s="35"/>
      <c r="Q3626" s="33"/>
      <c r="R3626" s="34"/>
    </row>
    <row r="3627" spans="1:18" ht="15.75" customHeight="1" x14ac:dyDescent="0.3">
      <c r="A3627" s="22"/>
      <c r="B3627" s="27" t="s">
        <v>21</v>
      </c>
      <c r="C3627" s="27">
        <v>1185732</v>
      </c>
      <c r="D3627" s="28">
        <v>44300</v>
      </c>
      <c r="E3627" s="27" t="s">
        <v>22</v>
      </c>
      <c r="F3627" s="27" t="s">
        <v>130</v>
      </c>
      <c r="G3627" s="27" t="s">
        <v>131</v>
      </c>
      <c r="H3627" s="27" t="s">
        <v>27</v>
      </c>
      <c r="I3627" s="29">
        <v>0.35</v>
      </c>
      <c r="J3627" s="30">
        <v>1250</v>
      </c>
      <c r="K3627" s="31">
        <f t="shared" si="28"/>
        <v>437.5</v>
      </c>
      <c r="L3627" s="31">
        <f t="shared" si="29"/>
        <v>109.375</v>
      </c>
      <c r="M3627" s="32">
        <v>0.25</v>
      </c>
      <c r="O3627" s="37"/>
      <c r="P3627" s="35"/>
      <c r="Q3627" s="33"/>
      <c r="R3627" s="34"/>
    </row>
    <row r="3628" spans="1:18" ht="15.75" customHeight="1" x14ac:dyDescent="0.3">
      <c r="A3628" s="22"/>
      <c r="B3628" s="27" t="s">
        <v>21</v>
      </c>
      <c r="C3628" s="27">
        <v>1185732</v>
      </c>
      <c r="D3628" s="28">
        <v>44300</v>
      </c>
      <c r="E3628" s="27" t="s">
        <v>22</v>
      </c>
      <c r="F3628" s="27" t="s">
        <v>130</v>
      </c>
      <c r="G3628" s="27" t="s">
        <v>131</v>
      </c>
      <c r="H3628" s="27" t="s">
        <v>28</v>
      </c>
      <c r="I3628" s="29">
        <v>0.5</v>
      </c>
      <c r="J3628" s="30">
        <v>1250</v>
      </c>
      <c r="K3628" s="31">
        <f t="shared" si="28"/>
        <v>625</v>
      </c>
      <c r="L3628" s="31">
        <f t="shared" si="29"/>
        <v>156.25</v>
      </c>
      <c r="M3628" s="32">
        <v>0.25</v>
      </c>
      <c r="O3628" s="37"/>
      <c r="P3628" s="35"/>
      <c r="Q3628" s="33"/>
      <c r="R3628" s="34"/>
    </row>
    <row r="3629" spans="1:18" ht="15.75" customHeight="1" x14ac:dyDescent="0.3">
      <c r="A3629" s="22"/>
      <c r="B3629" s="27" t="s">
        <v>21</v>
      </c>
      <c r="C3629" s="27">
        <v>1185732</v>
      </c>
      <c r="D3629" s="28">
        <v>44300</v>
      </c>
      <c r="E3629" s="27" t="s">
        <v>22</v>
      </c>
      <c r="F3629" s="27" t="s">
        <v>130</v>
      </c>
      <c r="G3629" s="27" t="s">
        <v>131</v>
      </c>
      <c r="H3629" s="27" t="s">
        <v>29</v>
      </c>
      <c r="I3629" s="29">
        <v>0.4</v>
      </c>
      <c r="J3629" s="30">
        <v>2750</v>
      </c>
      <c r="K3629" s="31">
        <f t="shared" si="28"/>
        <v>1100</v>
      </c>
      <c r="L3629" s="31">
        <f t="shared" si="29"/>
        <v>330</v>
      </c>
      <c r="M3629" s="32">
        <v>0.3</v>
      </c>
      <c r="O3629" s="37"/>
      <c r="P3629" s="35"/>
      <c r="Q3629" s="33"/>
      <c r="R3629" s="34"/>
    </row>
    <row r="3630" spans="1:18" ht="15.75" customHeight="1" x14ac:dyDescent="0.3">
      <c r="A3630" s="22"/>
      <c r="B3630" s="27" t="s">
        <v>21</v>
      </c>
      <c r="C3630" s="27">
        <v>1185732</v>
      </c>
      <c r="D3630" s="28">
        <v>44329</v>
      </c>
      <c r="E3630" s="27" t="s">
        <v>22</v>
      </c>
      <c r="F3630" s="27" t="s">
        <v>130</v>
      </c>
      <c r="G3630" s="27" t="s">
        <v>131</v>
      </c>
      <c r="H3630" s="27" t="s">
        <v>24</v>
      </c>
      <c r="I3630" s="29">
        <v>0.54999999999999993</v>
      </c>
      <c r="J3630" s="30">
        <v>4950</v>
      </c>
      <c r="K3630" s="31">
        <f t="shared" si="28"/>
        <v>2722.4999999999995</v>
      </c>
      <c r="L3630" s="31">
        <f t="shared" si="29"/>
        <v>816.74999999999989</v>
      </c>
      <c r="M3630" s="32">
        <v>0.3</v>
      </c>
      <c r="O3630" s="37"/>
      <c r="P3630" s="35"/>
      <c r="Q3630" s="33"/>
      <c r="R3630" s="34"/>
    </row>
    <row r="3631" spans="1:18" ht="15.75" customHeight="1" x14ac:dyDescent="0.3">
      <c r="A3631" s="22"/>
      <c r="B3631" s="27" t="s">
        <v>21</v>
      </c>
      <c r="C3631" s="27">
        <v>1185732</v>
      </c>
      <c r="D3631" s="28">
        <v>44329</v>
      </c>
      <c r="E3631" s="27" t="s">
        <v>22</v>
      </c>
      <c r="F3631" s="27" t="s">
        <v>130</v>
      </c>
      <c r="G3631" s="27" t="s">
        <v>131</v>
      </c>
      <c r="H3631" s="27" t="s">
        <v>25</v>
      </c>
      <c r="I3631" s="29">
        <v>0.5</v>
      </c>
      <c r="J3631" s="30">
        <v>2000</v>
      </c>
      <c r="K3631" s="31">
        <f t="shared" si="28"/>
        <v>1000</v>
      </c>
      <c r="L3631" s="31">
        <f t="shared" si="29"/>
        <v>300</v>
      </c>
      <c r="M3631" s="32">
        <v>0.3</v>
      </c>
      <c r="O3631" s="37"/>
      <c r="P3631" s="35"/>
      <c r="Q3631" s="33"/>
      <c r="R3631" s="34"/>
    </row>
    <row r="3632" spans="1:18" ht="15.75" customHeight="1" x14ac:dyDescent="0.3">
      <c r="A3632" s="22"/>
      <c r="B3632" s="27" t="s">
        <v>21</v>
      </c>
      <c r="C3632" s="27">
        <v>1185732</v>
      </c>
      <c r="D3632" s="28">
        <v>44329</v>
      </c>
      <c r="E3632" s="27" t="s">
        <v>22</v>
      </c>
      <c r="F3632" s="27" t="s">
        <v>130</v>
      </c>
      <c r="G3632" s="27" t="s">
        <v>131</v>
      </c>
      <c r="H3632" s="27" t="s">
        <v>26</v>
      </c>
      <c r="I3632" s="29">
        <v>0.45</v>
      </c>
      <c r="J3632" s="30">
        <v>2250</v>
      </c>
      <c r="K3632" s="31">
        <f t="shared" si="28"/>
        <v>1012.5</v>
      </c>
      <c r="L3632" s="31">
        <f t="shared" si="29"/>
        <v>253.125</v>
      </c>
      <c r="M3632" s="32">
        <v>0.25</v>
      </c>
      <c r="O3632" s="37"/>
      <c r="P3632" s="35"/>
      <c r="Q3632" s="33"/>
      <c r="R3632" s="34"/>
    </row>
    <row r="3633" spans="1:18" ht="15.75" customHeight="1" x14ac:dyDescent="0.3">
      <c r="A3633" s="22"/>
      <c r="B3633" s="27" t="s">
        <v>21</v>
      </c>
      <c r="C3633" s="27">
        <v>1185732</v>
      </c>
      <c r="D3633" s="28">
        <v>44329</v>
      </c>
      <c r="E3633" s="27" t="s">
        <v>22</v>
      </c>
      <c r="F3633" s="27" t="s">
        <v>130</v>
      </c>
      <c r="G3633" s="27" t="s">
        <v>131</v>
      </c>
      <c r="H3633" s="27" t="s">
        <v>27</v>
      </c>
      <c r="I3633" s="29">
        <v>0.45</v>
      </c>
      <c r="J3633" s="30">
        <v>1750</v>
      </c>
      <c r="K3633" s="31">
        <f t="shared" si="28"/>
        <v>787.5</v>
      </c>
      <c r="L3633" s="31">
        <f t="shared" si="29"/>
        <v>196.875</v>
      </c>
      <c r="M3633" s="32">
        <v>0.25</v>
      </c>
      <c r="O3633" s="37"/>
      <c r="P3633" s="35"/>
      <c r="Q3633" s="33"/>
      <c r="R3633" s="34"/>
    </row>
    <row r="3634" spans="1:18" ht="15.75" customHeight="1" x14ac:dyDescent="0.3">
      <c r="A3634" s="22"/>
      <c r="B3634" s="27" t="s">
        <v>21</v>
      </c>
      <c r="C3634" s="27">
        <v>1185732</v>
      </c>
      <c r="D3634" s="28">
        <v>44329</v>
      </c>
      <c r="E3634" s="27" t="s">
        <v>22</v>
      </c>
      <c r="F3634" s="27" t="s">
        <v>130</v>
      </c>
      <c r="G3634" s="27" t="s">
        <v>131</v>
      </c>
      <c r="H3634" s="27" t="s">
        <v>28</v>
      </c>
      <c r="I3634" s="29">
        <v>0.54999999999999993</v>
      </c>
      <c r="J3634" s="30">
        <v>2000</v>
      </c>
      <c r="K3634" s="31">
        <f t="shared" si="28"/>
        <v>1099.9999999999998</v>
      </c>
      <c r="L3634" s="31">
        <f t="shared" si="29"/>
        <v>274.99999999999994</v>
      </c>
      <c r="M3634" s="32">
        <v>0.25</v>
      </c>
      <c r="O3634" s="37"/>
      <c r="P3634" s="35"/>
      <c r="Q3634" s="33"/>
      <c r="R3634" s="34"/>
    </row>
    <row r="3635" spans="1:18" ht="15.75" customHeight="1" x14ac:dyDescent="0.3">
      <c r="A3635" s="22"/>
      <c r="B3635" s="27" t="s">
        <v>21</v>
      </c>
      <c r="C3635" s="27">
        <v>1185732</v>
      </c>
      <c r="D3635" s="28">
        <v>44329</v>
      </c>
      <c r="E3635" s="27" t="s">
        <v>22</v>
      </c>
      <c r="F3635" s="27" t="s">
        <v>130</v>
      </c>
      <c r="G3635" s="27" t="s">
        <v>131</v>
      </c>
      <c r="H3635" s="27" t="s">
        <v>29</v>
      </c>
      <c r="I3635" s="29">
        <v>0.6</v>
      </c>
      <c r="J3635" s="30">
        <v>3250</v>
      </c>
      <c r="K3635" s="31">
        <f t="shared" si="28"/>
        <v>1950</v>
      </c>
      <c r="L3635" s="31">
        <f t="shared" si="29"/>
        <v>585</v>
      </c>
      <c r="M3635" s="32">
        <v>0.3</v>
      </c>
      <c r="O3635" s="37"/>
      <c r="P3635" s="35"/>
      <c r="Q3635" s="33"/>
      <c r="R3635" s="34"/>
    </row>
    <row r="3636" spans="1:18" ht="15.75" customHeight="1" x14ac:dyDescent="0.3">
      <c r="A3636" s="22"/>
      <c r="B3636" s="27" t="s">
        <v>21</v>
      </c>
      <c r="C3636" s="27">
        <v>1185732</v>
      </c>
      <c r="D3636" s="28">
        <v>44362</v>
      </c>
      <c r="E3636" s="27" t="s">
        <v>22</v>
      </c>
      <c r="F3636" s="27" t="s">
        <v>130</v>
      </c>
      <c r="G3636" s="27" t="s">
        <v>131</v>
      </c>
      <c r="H3636" s="27" t="s">
        <v>24</v>
      </c>
      <c r="I3636" s="29">
        <v>0.54999999999999993</v>
      </c>
      <c r="J3636" s="30">
        <v>5750</v>
      </c>
      <c r="K3636" s="31">
        <f t="shared" si="28"/>
        <v>3162.4999999999995</v>
      </c>
      <c r="L3636" s="31">
        <f t="shared" si="29"/>
        <v>948.74999999999977</v>
      </c>
      <c r="M3636" s="32">
        <v>0.3</v>
      </c>
      <c r="O3636" s="37"/>
      <c r="P3636" s="35"/>
      <c r="Q3636" s="33"/>
      <c r="R3636" s="34"/>
    </row>
    <row r="3637" spans="1:18" ht="15.75" customHeight="1" x14ac:dyDescent="0.3">
      <c r="A3637" s="22"/>
      <c r="B3637" s="27" t="s">
        <v>21</v>
      </c>
      <c r="C3637" s="27">
        <v>1185732</v>
      </c>
      <c r="D3637" s="28">
        <v>44362</v>
      </c>
      <c r="E3637" s="27" t="s">
        <v>22</v>
      </c>
      <c r="F3637" s="27" t="s">
        <v>130</v>
      </c>
      <c r="G3637" s="27" t="s">
        <v>131</v>
      </c>
      <c r="H3637" s="27" t="s">
        <v>25</v>
      </c>
      <c r="I3637" s="29">
        <v>0.5</v>
      </c>
      <c r="J3637" s="30">
        <v>3250</v>
      </c>
      <c r="K3637" s="31">
        <f t="shared" si="28"/>
        <v>1625</v>
      </c>
      <c r="L3637" s="31">
        <f t="shared" si="29"/>
        <v>487.5</v>
      </c>
      <c r="M3637" s="32">
        <v>0.3</v>
      </c>
      <c r="O3637" s="37"/>
      <c r="P3637" s="35"/>
      <c r="Q3637" s="33"/>
      <c r="R3637" s="34"/>
    </row>
    <row r="3638" spans="1:18" ht="15.75" customHeight="1" x14ac:dyDescent="0.3">
      <c r="A3638" s="22"/>
      <c r="B3638" s="27" t="s">
        <v>21</v>
      </c>
      <c r="C3638" s="27">
        <v>1185732</v>
      </c>
      <c r="D3638" s="28">
        <v>44362</v>
      </c>
      <c r="E3638" s="27" t="s">
        <v>22</v>
      </c>
      <c r="F3638" s="27" t="s">
        <v>130</v>
      </c>
      <c r="G3638" s="27" t="s">
        <v>131</v>
      </c>
      <c r="H3638" s="27" t="s">
        <v>26</v>
      </c>
      <c r="I3638" s="29">
        <v>0.45</v>
      </c>
      <c r="J3638" s="30">
        <v>2500</v>
      </c>
      <c r="K3638" s="31">
        <f t="shared" si="28"/>
        <v>1125</v>
      </c>
      <c r="L3638" s="31">
        <f t="shared" si="29"/>
        <v>281.25</v>
      </c>
      <c r="M3638" s="32">
        <v>0.25</v>
      </c>
      <c r="O3638" s="37"/>
      <c r="P3638" s="35"/>
      <c r="Q3638" s="33"/>
      <c r="R3638" s="34"/>
    </row>
    <row r="3639" spans="1:18" ht="15.75" customHeight="1" x14ac:dyDescent="0.3">
      <c r="A3639" s="22"/>
      <c r="B3639" s="27" t="s">
        <v>21</v>
      </c>
      <c r="C3639" s="27">
        <v>1185732</v>
      </c>
      <c r="D3639" s="28">
        <v>44362</v>
      </c>
      <c r="E3639" s="27" t="s">
        <v>22</v>
      </c>
      <c r="F3639" s="27" t="s">
        <v>130</v>
      </c>
      <c r="G3639" s="27" t="s">
        <v>131</v>
      </c>
      <c r="H3639" s="27" t="s">
        <v>27</v>
      </c>
      <c r="I3639" s="29">
        <v>0.45</v>
      </c>
      <c r="J3639" s="30">
        <v>2250</v>
      </c>
      <c r="K3639" s="31">
        <f t="shared" si="28"/>
        <v>1012.5</v>
      </c>
      <c r="L3639" s="31">
        <f t="shared" si="29"/>
        <v>253.125</v>
      </c>
      <c r="M3639" s="32">
        <v>0.25</v>
      </c>
      <c r="O3639" s="37"/>
      <c r="P3639" s="35"/>
      <c r="Q3639" s="33"/>
      <c r="R3639" s="34"/>
    </row>
    <row r="3640" spans="1:18" ht="15.75" customHeight="1" x14ac:dyDescent="0.3">
      <c r="A3640" s="22"/>
      <c r="B3640" s="27" t="s">
        <v>21</v>
      </c>
      <c r="C3640" s="27">
        <v>1185732</v>
      </c>
      <c r="D3640" s="28">
        <v>44362</v>
      </c>
      <c r="E3640" s="27" t="s">
        <v>22</v>
      </c>
      <c r="F3640" s="27" t="s">
        <v>130</v>
      </c>
      <c r="G3640" s="27" t="s">
        <v>131</v>
      </c>
      <c r="H3640" s="27" t="s">
        <v>28</v>
      </c>
      <c r="I3640" s="29">
        <v>0.54999999999999993</v>
      </c>
      <c r="J3640" s="30">
        <v>2250</v>
      </c>
      <c r="K3640" s="31">
        <f t="shared" si="28"/>
        <v>1237.4999999999998</v>
      </c>
      <c r="L3640" s="31">
        <f t="shared" si="29"/>
        <v>309.37499999999994</v>
      </c>
      <c r="M3640" s="32">
        <v>0.25</v>
      </c>
      <c r="O3640" s="37"/>
      <c r="P3640" s="35"/>
      <c r="Q3640" s="33"/>
      <c r="R3640" s="34"/>
    </row>
    <row r="3641" spans="1:18" ht="15.75" customHeight="1" x14ac:dyDescent="0.3">
      <c r="A3641" s="22"/>
      <c r="B3641" s="27" t="s">
        <v>21</v>
      </c>
      <c r="C3641" s="27">
        <v>1185732</v>
      </c>
      <c r="D3641" s="28">
        <v>44362</v>
      </c>
      <c r="E3641" s="27" t="s">
        <v>22</v>
      </c>
      <c r="F3641" s="27" t="s">
        <v>130</v>
      </c>
      <c r="G3641" s="27" t="s">
        <v>131</v>
      </c>
      <c r="H3641" s="27" t="s">
        <v>29</v>
      </c>
      <c r="I3641" s="29">
        <v>0.6</v>
      </c>
      <c r="J3641" s="30">
        <v>3750</v>
      </c>
      <c r="K3641" s="31">
        <f t="shared" si="28"/>
        <v>2250</v>
      </c>
      <c r="L3641" s="31">
        <f t="shared" si="29"/>
        <v>675</v>
      </c>
      <c r="M3641" s="32">
        <v>0.3</v>
      </c>
      <c r="O3641" s="37"/>
      <c r="P3641" s="35"/>
      <c r="Q3641" s="33"/>
      <c r="R3641" s="34"/>
    </row>
    <row r="3642" spans="1:18" ht="15.75" customHeight="1" x14ac:dyDescent="0.3">
      <c r="A3642" s="22"/>
      <c r="B3642" s="27" t="s">
        <v>21</v>
      </c>
      <c r="C3642" s="27">
        <v>1185732</v>
      </c>
      <c r="D3642" s="28">
        <v>44390</v>
      </c>
      <c r="E3642" s="27" t="s">
        <v>22</v>
      </c>
      <c r="F3642" s="27" t="s">
        <v>130</v>
      </c>
      <c r="G3642" s="27" t="s">
        <v>131</v>
      </c>
      <c r="H3642" s="27" t="s">
        <v>24</v>
      </c>
      <c r="I3642" s="29">
        <v>0.54999999999999993</v>
      </c>
      <c r="J3642" s="30">
        <v>6000</v>
      </c>
      <c r="K3642" s="31">
        <f t="shared" si="28"/>
        <v>3299.9999999999995</v>
      </c>
      <c r="L3642" s="31">
        <f t="shared" si="29"/>
        <v>989.99999999999977</v>
      </c>
      <c r="M3642" s="32">
        <v>0.3</v>
      </c>
      <c r="O3642" s="37"/>
      <c r="P3642" s="35"/>
      <c r="Q3642" s="33"/>
      <c r="R3642" s="34"/>
    </row>
    <row r="3643" spans="1:18" ht="15.75" customHeight="1" x14ac:dyDescent="0.3">
      <c r="A3643" s="22"/>
      <c r="B3643" s="27" t="s">
        <v>21</v>
      </c>
      <c r="C3643" s="27">
        <v>1185732</v>
      </c>
      <c r="D3643" s="28">
        <v>44390</v>
      </c>
      <c r="E3643" s="27" t="s">
        <v>22</v>
      </c>
      <c r="F3643" s="27" t="s">
        <v>130</v>
      </c>
      <c r="G3643" s="27" t="s">
        <v>131</v>
      </c>
      <c r="H3643" s="27" t="s">
        <v>25</v>
      </c>
      <c r="I3643" s="29">
        <v>0.5</v>
      </c>
      <c r="J3643" s="30">
        <v>3500</v>
      </c>
      <c r="K3643" s="31">
        <f t="shared" si="28"/>
        <v>1750</v>
      </c>
      <c r="L3643" s="31">
        <f t="shared" si="29"/>
        <v>525</v>
      </c>
      <c r="M3643" s="32">
        <v>0.3</v>
      </c>
      <c r="O3643" s="37"/>
      <c r="P3643" s="35"/>
      <c r="Q3643" s="33"/>
      <c r="R3643" s="34"/>
    </row>
    <row r="3644" spans="1:18" ht="15.75" customHeight="1" x14ac:dyDescent="0.3">
      <c r="A3644" s="22"/>
      <c r="B3644" s="27" t="s">
        <v>21</v>
      </c>
      <c r="C3644" s="27">
        <v>1185732</v>
      </c>
      <c r="D3644" s="28">
        <v>44390</v>
      </c>
      <c r="E3644" s="27" t="s">
        <v>22</v>
      </c>
      <c r="F3644" s="27" t="s">
        <v>130</v>
      </c>
      <c r="G3644" s="27" t="s">
        <v>131</v>
      </c>
      <c r="H3644" s="27" t="s">
        <v>26</v>
      </c>
      <c r="I3644" s="29">
        <v>0.45</v>
      </c>
      <c r="J3644" s="30">
        <v>2750</v>
      </c>
      <c r="K3644" s="31">
        <f t="shared" si="28"/>
        <v>1237.5</v>
      </c>
      <c r="L3644" s="31">
        <f t="shared" si="29"/>
        <v>309.375</v>
      </c>
      <c r="M3644" s="32">
        <v>0.25</v>
      </c>
      <c r="O3644" s="37"/>
      <c r="P3644" s="35"/>
      <c r="Q3644" s="33"/>
      <c r="R3644" s="34"/>
    </row>
    <row r="3645" spans="1:18" ht="15.75" customHeight="1" x14ac:dyDescent="0.3">
      <c r="A3645" s="22"/>
      <c r="B3645" s="27" t="s">
        <v>21</v>
      </c>
      <c r="C3645" s="27">
        <v>1185732</v>
      </c>
      <c r="D3645" s="28">
        <v>44390</v>
      </c>
      <c r="E3645" s="27" t="s">
        <v>22</v>
      </c>
      <c r="F3645" s="27" t="s">
        <v>130</v>
      </c>
      <c r="G3645" s="27" t="s">
        <v>131</v>
      </c>
      <c r="H3645" s="27" t="s">
        <v>27</v>
      </c>
      <c r="I3645" s="29">
        <v>0.45</v>
      </c>
      <c r="J3645" s="30">
        <v>2250</v>
      </c>
      <c r="K3645" s="31">
        <f t="shared" si="28"/>
        <v>1012.5</v>
      </c>
      <c r="L3645" s="31">
        <f t="shared" si="29"/>
        <v>253.125</v>
      </c>
      <c r="M3645" s="32">
        <v>0.25</v>
      </c>
      <c r="O3645" s="37"/>
      <c r="P3645" s="35"/>
      <c r="Q3645" s="33"/>
      <c r="R3645" s="34"/>
    </row>
    <row r="3646" spans="1:18" ht="15.75" customHeight="1" x14ac:dyDescent="0.3">
      <c r="A3646" s="22"/>
      <c r="B3646" s="27" t="s">
        <v>21</v>
      </c>
      <c r="C3646" s="27">
        <v>1185732</v>
      </c>
      <c r="D3646" s="28">
        <v>44390</v>
      </c>
      <c r="E3646" s="27" t="s">
        <v>22</v>
      </c>
      <c r="F3646" s="27" t="s">
        <v>130</v>
      </c>
      <c r="G3646" s="27" t="s">
        <v>131</v>
      </c>
      <c r="H3646" s="27" t="s">
        <v>28</v>
      </c>
      <c r="I3646" s="29">
        <v>0.54999999999999993</v>
      </c>
      <c r="J3646" s="30">
        <v>2500</v>
      </c>
      <c r="K3646" s="31">
        <f t="shared" si="28"/>
        <v>1374.9999999999998</v>
      </c>
      <c r="L3646" s="31">
        <f t="shared" si="29"/>
        <v>343.74999999999994</v>
      </c>
      <c r="M3646" s="32">
        <v>0.25</v>
      </c>
      <c r="O3646" s="37"/>
      <c r="P3646" s="35"/>
      <c r="Q3646" s="33"/>
      <c r="R3646" s="34"/>
    </row>
    <row r="3647" spans="1:18" ht="15.75" customHeight="1" x14ac:dyDescent="0.3">
      <c r="A3647" s="22"/>
      <c r="B3647" s="27" t="s">
        <v>21</v>
      </c>
      <c r="C3647" s="27">
        <v>1185732</v>
      </c>
      <c r="D3647" s="28">
        <v>44390</v>
      </c>
      <c r="E3647" s="27" t="s">
        <v>22</v>
      </c>
      <c r="F3647" s="27" t="s">
        <v>130</v>
      </c>
      <c r="G3647" s="27" t="s">
        <v>131</v>
      </c>
      <c r="H3647" s="27" t="s">
        <v>29</v>
      </c>
      <c r="I3647" s="29">
        <v>0.6</v>
      </c>
      <c r="J3647" s="30">
        <v>4250</v>
      </c>
      <c r="K3647" s="31">
        <f t="shared" si="28"/>
        <v>2550</v>
      </c>
      <c r="L3647" s="31">
        <f t="shared" si="29"/>
        <v>765</v>
      </c>
      <c r="M3647" s="32">
        <v>0.3</v>
      </c>
      <c r="O3647" s="37"/>
      <c r="P3647" s="35"/>
      <c r="Q3647" s="33"/>
      <c r="R3647" s="34"/>
    </row>
    <row r="3648" spans="1:18" ht="15.75" customHeight="1" x14ac:dyDescent="0.3">
      <c r="A3648" s="22"/>
      <c r="B3648" s="27" t="s">
        <v>21</v>
      </c>
      <c r="C3648" s="27">
        <v>1185732</v>
      </c>
      <c r="D3648" s="28">
        <v>44422</v>
      </c>
      <c r="E3648" s="27" t="s">
        <v>22</v>
      </c>
      <c r="F3648" s="27" t="s">
        <v>130</v>
      </c>
      <c r="G3648" s="27" t="s">
        <v>131</v>
      </c>
      <c r="H3648" s="27" t="s">
        <v>24</v>
      </c>
      <c r="I3648" s="29">
        <v>0.54999999999999993</v>
      </c>
      <c r="J3648" s="30">
        <v>5750</v>
      </c>
      <c r="K3648" s="31">
        <f t="shared" si="28"/>
        <v>3162.4999999999995</v>
      </c>
      <c r="L3648" s="31">
        <f t="shared" si="29"/>
        <v>948.74999999999977</v>
      </c>
      <c r="M3648" s="32">
        <v>0.3</v>
      </c>
      <c r="O3648" s="37"/>
      <c r="P3648" s="35"/>
      <c r="Q3648" s="33"/>
      <c r="R3648" s="34"/>
    </row>
    <row r="3649" spans="1:18" ht="15.75" customHeight="1" x14ac:dyDescent="0.3">
      <c r="A3649" s="22"/>
      <c r="B3649" s="27" t="s">
        <v>21</v>
      </c>
      <c r="C3649" s="27">
        <v>1185732</v>
      </c>
      <c r="D3649" s="28">
        <v>44422</v>
      </c>
      <c r="E3649" s="27" t="s">
        <v>22</v>
      </c>
      <c r="F3649" s="27" t="s">
        <v>130</v>
      </c>
      <c r="G3649" s="27" t="s">
        <v>131</v>
      </c>
      <c r="H3649" s="27" t="s">
        <v>25</v>
      </c>
      <c r="I3649" s="29">
        <v>0.5</v>
      </c>
      <c r="J3649" s="30">
        <v>3500</v>
      </c>
      <c r="K3649" s="31">
        <f t="shared" si="28"/>
        <v>1750</v>
      </c>
      <c r="L3649" s="31">
        <f t="shared" si="29"/>
        <v>525</v>
      </c>
      <c r="M3649" s="32">
        <v>0.3</v>
      </c>
      <c r="O3649" s="37"/>
      <c r="P3649" s="35"/>
      <c r="Q3649" s="33"/>
      <c r="R3649" s="34"/>
    </row>
    <row r="3650" spans="1:18" ht="15.75" customHeight="1" x14ac:dyDescent="0.3">
      <c r="A3650" s="22"/>
      <c r="B3650" s="27" t="s">
        <v>21</v>
      </c>
      <c r="C3650" s="27">
        <v>1185732</v>
      </c>
      <c r="D3650" s="28">
        <v>44422</v>
      </c>
      <c r="E3650" s="27" t="s">
        <v>22</v>
      </c>
      <c r="F3650" s="27" t="s">
        <v>130</v>
      </c>
      <c r="G3650" s="27" t="s">
        <v>131</v>
      </c>
      <c r="H3650" s="27" t="s">
        <v>26</v>
      </c>
      <c r="I3650" s="29">
        <v>0.45</v>
      </c>
      <c r="J3650" s="30">
        <v>2750</v>
      </c>
      <c r="K3650" s="31">
        <f t="shared" si="28"/>
        <v>1237.5</v>
      </c>
      <c r="L3650" s="31">
        <f t="shared" si="29"/>
        <v>309.375</v>
      </c>
      <c r="M3650" s="32">
        <v>0.25</v>
      </c>
      <c r="O3650" s="37"/>
      <c r="P3650" s="35"/>
      <c r="Q3650" s="33"/>
      <c r="R3650" s="34"/>
    </row>
    <row r="3651" spans="1:18" ht="15.75" customHeight="1" x14ac:dyDescent="0.3">
      <c r="A3651" s="22"/>
      <c r="B3651" s="27" t="s">
        <v>21</v>
      </c>
      <c r="C3651" s="27">
        <v>1185732</v>
      </c>
      <c r="D3651" s="28">
        <v>44422</v>
      </c>
      <c r="E3651" s="27" t="s">
        <v>22</v>
      </c>
      <c r="F3651" s="27" t="s">
        <v>130</v>
      </c>
      <c r="G3651" s="27" t="s">
        <v>131</v>
      </c>
      <c r="H3651" s="27" t="s">
        <v>27</v>
      </c>
      <c r="I3651" s="29">
        <v>0.45</v>
      </c>
      <c r="J3651" s="30">
        <v>1750</v>
      </c>
      <c r="K3651" s="31">
        <f t="shared" si="28"/>
        <v>787.5</v>
      </c>
      <c r="L3651" s="31">
        <f t="shared" si="29"/>
        <v>196.875</v>
      </c>
      <c r="M3651" s="32">
        <v>0.25</v>
      </c>
      <c r="O3651" s="37"/>
      <c r="P3651" s="35"/>
      <c r="Q3651" s="33"/>
      <c r="R3651" s="34"/>
    </row>
    <row r="3652" spans="1:18" ht="15.75" customHeight="1" x14ac:dyDescent="0.3">
      <c r="A3652" s="22"/>
      <c r="B3652" s="27" t="s">
        <v>21</v>
      </c>
      <c r="C3652" s="27">
        <v>1185732</v>
      </c>
      <c r="D3652" s="28">
        <v>44422</v>
      </c>
      <c r="E3652" s="27" t="s">
        <v>22</v>
      </c>
      <c r="F3652" s="27" t="s">
        <v>130</v>
      </c>
      <c r="G3652" s="27" t="s">
        <v>131</v>
      </c>
      <c r="H3652" s="27" t="s">
        <v>28</v>
      </c>
      <c r="I3652" s="29">
        <v>0.54999999999999993</v>
      </c>
      <c r="J3652" s="30">
        <v>1500</v>
      </c>
      <c r="K3652" s="31">
        <f t="shared" si="28"/>
        <v>824.99999999999989</v>
      </c>
      <c r="L3652" s="31">
        <f t="shared" si="29"/>
        <v>206.24999999999997</v>
      </c>
      <c r="M3652" s="32">
        <v>0.25</v>
      </c>
      <c r="O3652" s="37"/>
      <c r="P3652" s="35"/>
      <c r="Q3652" s="33"/>
      <c r="R3652" s="34"/>
    </row>
    <row r="3653" spans="1:18" ht="15.75" customHeight="1" x14ac:dyDescent="0.3">
      <c r="A3653" s="22"/>
      <c r="B3653" s="27" t="s">
        <v>21</v>
      </c>
      <c r="C3653" s="27">
        <v>1185732</v>
      </c>
      <c r="D3653" s="28">
        <v>44422</v>
      </c>
      <c r="E3653" s="27" t="s">
        <v>22</v>
      </c>
      <c r="F3653" s="27" t="s">
        <v>130</v>
      </c>
      <c r="G3653" s="27" t="s">
        <v>131</v>
      </c>
      <c r="H3653" s="27" t="s">
        <v>29</v>
      </c>
      <c r="I3653" s="29">
        <v>0.6</v>
      </c>
      <c r="J3653" s="30">
        <v>3250</v>
      </c>
      <c r="K3653" s="31">
        <f t="shared" si="28"/>
        <v>1950</v>
      </c>
      <c r="L3653" s="31">
        <f t="shared" si="29"/>
        <v>585</v>
      </c>
      <c r="M3653" s="32">
        <v>0.3</v>
      </c>
      <c r="O3653" s="37"/>
      <c r="P3653" s="35"/>
      <c r="Q3653" s="33"/>
      <c r="R3653" s="34"/>
    </row>
    <row r="3654" spans="1:18" ht="15.75" customHeight="1" x14ac:dyDescent="0.3">
      <c r="A3654" s="22"/>
      <c r="B3654" s="27" t="s">
        <v>21</v>
      </c>
      <c r="C3654" s="27">
        <v>1185732</v>
      </c>
      <c r="D3654" s="28">
        <v>44452</v>
      </c>
      <c r="E3654" s="27" t="s">
        <v>22</v>
      </c>
      <c r="F3654" s="27" t="s">
        <v>130</v>
      </c>
      <c r="G3654" s="27" t="s">
        <v>131</v>
      </c>
      <c r="H3654" s="27" t="s">
        <v>24</v>
      </c>
      <c r="I3654" s="29">
        <v>0.54999999999999993</v>
      </c>
      <c r="J3654" s="30">
        <v>4500</v>
      </c>
      <c r="K3654" s="31">
        <f t="shared" si="28"/>
        <v>2474.9999999999995</v>
      </c>
      <c r="L3654" s="31">
        <f t="shared" si="29"/>
        <v>742.49999999999989</v>
      </c>
      <c r="M3654" s="32">
        <v>0.3</v>
      </c>
      <c r="O3654" s="37"/>
      <c r="P3654" s="35"/>
      <c r="Q3654" s="33"/>
      <c r="R3654" s="34"/>
    </row>
    <row r="3655" spans="1:18" ht="15.75" customHeight="1" x14ac:dyDescent="0.3">
      <c r="A3655" s="22"/>
      <c r="B3655" s="27" t="s">
        <v>21</v>
      </c>
      <c r="C3655" s="27">
        <v>1185732</v>
      </c>
      <c r="D3655" s="28">
        <v>44452</v>
      </c>
      <c r="E3655" s="27" t="s">
        <v>22</v>
      </c>
      <c r="F3655" s="27" t="s">
        <v>130</v>
      </c>
      <c r="G3655" s="27" t="s">
        <v>131</v>
      </c>
      <c r="H3655" s="27" t="s">
        <v>25</v>
      </c>
      <c r="I3655" s="29">
        <v>0.5</v>
      </c>
      <c r="J3655" s="30">
        <v>2500</v>
      </c>
      <c r="K3655" s="31">
        <f t="shared" si="28"/>
        <v>1250</v>
      </c>
      <c r="L3655" s="31">
        <f t="shared" si="29"/>
        <v>375</v>
      </c>
      <c r="M3655" s="32">
        <v>0.3</v>
      </c>
      <c r="O3655" s="37"/>
      <c r="P3655" s="35"/>
      <c r="Q3655" s="33"/>
      <c r="R3655" s="34"/>
    </row>
    <row r="3656" spans="1:18" ht="15.75" customHeight="1" x14ac:dyDescent="0.3">
      <c r="A3656" s="22"/>
      <c r="B3656" s="27" t="s">
        <v>21</v>
      </c>
      <c r="C3656" s="27">
        <v>1185732</v>
      </c>
      <c r="D3656" s="28">
        <v>44452</v>
      </c>
      <c r="E3656" s="27" t="s">
        <v>22</v>
      </c>
      <c r="F3656" s="27" t="s">
        <v>130</v>
      </c>
      <c r="G3656" s="27" t="s">
        <v>131</v>
      </c>
      <c r="H3656" s="27" t="s">
        <v>26</v>
      </c>
      <c r="I3656" s="29">
        <v>0.45</v>
      </c>
      <c r="J3656" s="30">
        <v>1500</v>
      </c>
      <c r="K3656" s="31">
        <f t="shared" si="28"/>
        <v>675</v>
      </c>
      <c r="L3656" s="31">
        <f t="shared" si="29"/>
        <v>168.75</v>
      </c>
      <c r="M3656" s="32">
        <v>0.25</v>
      </c>
      <c r="O3656" s="37"/>
      <c r="P3656" s="35"/>
      <c r="Q3656" s="33"/>
      <c r="R3656" s="34"/>
    </row>
    <row r="3657" spans="1:18" ht="15.75" customHeight="1" x14ac:dyDescent="0.3">
      <c r="A3657" s="22"/>
      <c r="B3657" s="27" t="s">
        <v>21</v>
      </c>
      <c r="C3657" s="27">
        <v>1185732</v>
      </c>
      <c r="D3657" s="28">
        <v>44452</v>
      </c>
      <c r="E3657" s="27" t="s">
        <v>22</v>
      </c>
      <c r="F3657" s="27" t="s">
        <v>130</v>
      </c>
      <c r="G3657" s="27" t="s">
        <v>131</v>
      </c>
      <c r="H3657" s="27" t="s">
        <v>27</v>
      </c>
      <c r="I3657" s="29">
        <v>0.45</v>
      </c>
      <c r="J3657" s="30">
        <v>1250</v>
      </c>
      <c r="K3657" s="31">
        <f t="shared" si="28"/>
        <v>562.5</v>
      </c>
      <c r="L3657" s="31">
        <f t="shared" si="29"/>
        <v>140.625</v>
      </c>
      <c r="M3657" s="32">
        <v>0.25</v>
      </c>
      <c r="O3657" s="37"/>
      <c r="P3657" s="35"/>
      <c r="Q3657" s="33"/>
      <c r="R3657" s="34"/>
    </row>
    <row r="3658" spans="1:18" ht="15.75" customHeight="1" x14ac:dyDescent="0.3">
      <c r="A3658" s="22"/>
      <c r="B3658" s="27" t="s">
        <v>21</v>
      </c>
      <c r="C3658" s="27">
        <v>1185732</v>
      </c>
      <c r="D3658" s="28">
        <v>44452</v>
      </c>
      <c r="E3658" s="27" t="s">
        <v>22</v>
      </c>
      <c r="F3658" s="27" t="s">
        <v>130</v>
      </c>
      <c r="G3658" s="27" t="s">
        <v>131</v>
      </c>
      <c r="H3658" s="27" t="s">
        <v>28</v>
      </c>
      <c r="I3658" s="29">
        <v>0.54999999999999993</v>
      </c>
      <c r="J3658" s="30">
        <v>1250</v>
      </c>
      <c r="K3658" s="31">
        <f t="shared" si="28"/>
        <v>687.49999999999989</v>
      </c>
      <c r="L3658" s="31">
        <f t="shared" si="29"/>
        <v>171.87499999999997</v>
      </c>
      <c r="M3658" s="32">
        <v>0.25</v>
      </c>
      <c r="O3658" s="37"/>
      <c r="P3658" s="35"/>
      <c r="Q3658" s="33"/>
      <c r="R3658" s="34"/>
    </row>
    <row r="3659" spans="1:18" ht="15.75" customHeight="1" x14ac:dyDescent="0.3">
      <c r="A3659" s="22"/>
      <c r="B3659" s="27" t="s">
        <v>21</v>
      </c>
      <c r="C3659" s="27">
        <v>1185732</v>
      </c>
      <c r="D3659" s="28">
        <v>44452</v>
      </c>
      <c r="E3659" s="27" t="s">
        <v>22</v>
      </c>
      <c r="F3659" s="27" t="s">
        <v>130</v>
      </c>
      <c r="G3659" s="27" t="s">
        <v>131</v>
      </c>
      <c r="H3659" s="27" t="s">
        <v>29</v>
      </c>
      <c r="I3659" s="29">
        <v>0.6</v>
      </c>
      <c r="J3659" s="30">
        <v>2250</v>
      </c>
      <c r="K3659" s="31">
        <f t="shared" si="28"/>
        <v>1350</v>
      </c>
      <c r="L3659" s="31">
        <f t="shared" si="29"/>
        <v>405</v>
      </c>
      <c r="M3659" s="32">
        <v>0.3</v>
      </c>
      <c r="O3659" s="37"/>
      <c r="P3659" s="35"/>
      <c r="Q3659" s="33"/>
      <c r="R3659" s="34"/>
    </row>
    <row r="3660" spans="1:18" ht="15.75" customHeight="1" x14ac:dyDescent="0.3">
      <c r="A3660" s="22"/>
      <c r="B3660" s="27" t="s">
        <v>21</v>
      </c>
      <c r="C3660" s="27">
        <v>1185732</v>
      </c>
      <c r="D3660" s="28">
        <v>44484</v>
      </c>
      <c r="E3660" s="27" t="s">
        <v>22</v>
      </c>
      <c r="F3660" s="27" t="s">
        <v>130</v>
      </c>
      <c r="G3660" s="27" t="s">
        <v>131</v>
      </c>
      <c r="H3660" s="27" t="s">
        <v>24</v>
      </c>
      <c r="I3660" s="29">
        <v>0.6</v>
      </c>
      <c r="J3660" s="30">
        <v>4000</v>
      </c>
      <c r="K3660" s="31">
        <f t="shared" si="28"/>
        <v>2400</v>
      </c>
      <c r="L3660" s="31">
        <f t="shared" si="29"/>
        <v>720</v>
      </c>
      <c r="M3660" s="32">
        <v>0.3</v>
      </c>
      <c r="O3660" s="37"/>
      <c r="P3660" s="35"/>
      <c r="Q3660" s="33"/>
      <c r="R3660" s="34"/>
    </row>
    <row r="3661" spans="1:18" ht="15.75" customHeight="1" x14ac:dyDescent="0.3">
      <c r="A3661" s="22"/>
      <c r="B3661" s="27" t="s">
        <v>21</v>
      </c>
      <c r="C3661" s="27">
        <v>1185732</v>
      </c>
      <c r="D3661" s="28">
        <v>44484</v>
      </c>
      <c r="E3661" s="27" t="s">
        <v>22</v>
      </c>
      <c r="F3661" s="27" t="s">
        <v>130</v>
      </c>
      <c r="G3661" s="27" t="s">
        <v>131</v>
      </c>
      <c r="H3661" s="27" t="s">
        <v>25</v>
      </c>
      <c r="I3661" s="29">
        <v>0.55000000000000004</v>
      </c>
      <c r="J3661" s="30">
        <v>2250</v>
      </c>
      <c r="K3661" s="31">
        <f t="shared" si="28"/>
        <v>1237.5</v>
      </c>
      <c r="L3661" s="31">
        <f t="shared" si="29"/>
        <v>371.25</v>
      </c>
      <c r="M3661" s="32">
        <v>0.3</v>
      </c>
      <c r="O3661" s="37"/>
      <c r="P3661" s="35"/>
      <c r="Q3661" s="33"/>
      <c r="R3661" s="34"/>
    </row>
    <row r="3662" spans="1:18" ht="15.75" customHeight="1" x14ac:dyDescent="0.3">
      <c r="A3662" s="22"/>
      <c r="B3662" s="27" t="s">
        <v>21</v>
      </c>
      <c r="C3662" s="27">
        <v>1185732</v>
      </c>
      <c r="D3662" s="28">
        <v>44484</v>
      </c>
      <c r="E3662" s="27" t="s">
        <v>22</v>
      </c>
      <c r="F3662" s="27" t="s">
        <v>130</v>
      </c>
      <c r="G3662" s="27" t="s">
        <v>131</v>
      </c>
      <c r="H3662" s="27" t="s">
        <v>26</v>
      </c>
      <c r="I3662" s="29">
        <v>0.55000000000000004</v>
      </c>
      <c r="J3662" s="30">
        <v>1250</v>
      </c>
      <c r="K3662" s="31">
        <f t="shared" si="28"/>
        <v>687.5</v>
      </c>
      <c r="L3662" s="31">
        <f t="shared" si="29"/>
        <v>171.875</v>
      </c>
      <c r="M3662" s="32">
        <v>0.25</v>
      </c>
      <c r="O3662" s="37"/>
      <c r="P3662" s="35"/>
      <c r="Q3662" s="33"/>
      <c r="R3662" s="34"/>
    </row>
    <row r="3663" spans="1:18" ht="15.75" customHeight="1" x14ac:dyDescent="0.3">
      <c r="A3663" s="22"/>
      <c r="B3663" s="27" t="s">
        <v>21</v>
      </c>
      <c r="C3663" s="27">
        <v>1185732</v>
      </c>
      <c r="D3663" s="28">
        <v>44484</v>
      </c>
      <c r="E3663" s="27" t="s">
        <v>22</v>
      </c>
      <c r="F3663" s="27" t="s">
        <v>130</v>
      </c>
      <c r="G3663" s="27" t="s">
        <v>131</v>
      </c>
      <c r="H3663" s="27" t="s">
        <v>27</v>
      </c>
      <c r="I3663" s="29">
        <v>0.55000000000000004</v>
      </c>
      <c r="J3663" s="30">
        <v>1000</v>
      </c>
      <c r="K3663" s="31">
        <f t="shared" si="28"/>
        <v>550</v>
      </c>
      <c r="L3663" s="31">
        <f t="shared" si="29"/>
        <v>137.5</v>
      </c>
      <c r="M3663" s="32">
        <v>0.25</v>
      </c>
      <c r="O3663" s="37"/>
      <c r="P3663" s="35"/>
      <c r="Q3663" s="33"/>
      <c r="R3663" s="34"/>
    </row>
    <row r="3664" spans="1:18" ht="15.75" customHeight="1" x14ac:dyDescent="0.3">
      <c r="A3664" s="22"/>
      <c r="B3664" s="27" t="s">
        <v>21</v>
      </c>
      <c r="C3664" s="27">
        <v>1185732</v>
      </c>
      <c r="D3664" s="28">
        <v>44484</v>
      </c>
      <c r="E3664" s="27" t="s">
        <v>22</v>
      </c>
      <c r="F3664" s="27" t="s">
        <v>130</v>
      </c>
      <c r="G3664" s="27" t="s">
        <v>131</v>
      </c>
      <c r="H3664" s="27" t="s">
        <v>28</v>
      </c>
      <c r="I3664" s="29">
        <v>0.65</v>
      </c>
      <c r="J3664" s="30">
        <v>1000</v>
      </c>
      <c r="K3664" s="31">
        <f t="shared" si="28"/>
        <v>650</v>
      </c>
      <c r="L3664" s="31">
        <f t="shared" si="29"/>
        <v>162.5</v>
      </c>
      <c r="M3664" s="32">
        <v>0.25</v>
      </c>
      <c r="O3664" s="37"/>
      <c r="P3664" s="35"/>
      <c r="Q3664" s="33"/>
      <c r="R3664" s="34"/>
    </row>
    <row r="3665" spans="1:18" ht="15.75" customHeight="1" x14ac:dyDescent="0.3">
      <c r="A3665" s="22"/>
      <c r="B3665" s="27" t="s">
        <v>21</v>
      </c>
      <c r="C3665" s="27">
        <v>1185732</v>
      </c>
      <c r="D3665" s="28">
        <v>44484</v>
      </c>
      <c r="E3665" s="27" t="s">
        <v>22</v>
      </c>
      <c r="F3665" s="27" t="s">
        <v>130</v>
      </c>
      <c r="G3665" s="27" t="s">
        <v>131</v>
      </c>
      <c r="H3665" s="27" t="s">
        <v>29</v>
      </c>
      <c r="I3665" s="29">
        <v>0.7</v>
      </c>
      <c r="J3665" s="30">
        <v>2250</v>
      </c>
      <c r="K3665" s="31">
        <f t="shared" si="28"/>
        <v>1575</v>
      </c>
      <c r="L3665" s="31">
        <f t="shared" si="29"/>
        <v>472.5</v>
      </c>
      <c r="M3665" s="32">
        <v>0.3</v>
      </c>
      <c r="O3665" s="37"/>
      <c r="P3665" s="35"/>
      <c r="Q3665" s="33"/>
      <c r="R3665" s="34"/>
    </row>
    <row r="3666" spans="1:18" ht="15.75" customHeight="1" x14ac:dyDescent="0.3">
      <c r="A3666" s="22"/>
      <c r="B3666" s="27" t="s">
        <v>21</v>
      </c>
      <c r="C3666" s="27">
        <v>1185732</v>
      </c>
      <c r="D3666" s="28">
        <v>44514</v>
      </c>
      <c r="E3666" s="27" t="s">
        <v>22</v>
      </c>
      <c r="F3666" s="27" t="s">
        <v>130</v>
      </c>
      <c r="G3666" s="27" t="s">
        <v>131</v>
      </c>
      <c r="H3666" s="27" t="s">
        <v>24</v>
      </c>
      <c r="I3666" s="29">
        <v>0.65</v>
      </c>
      <c r="J3666" s="30">
        <v>3750</v>
      </c>
      <c r="K3666" s="31">
        <f t="shared" si="28"/>
        <v>2437.5</v>
      </c>
      <c r="L3666" s="31">
        <f t="shared" si="29"/>
        <v>731.25</v>
      </c>
      <c r="M3666" s="32">
        <v>0.3</v>
      </c>
      <c r="O3666" s="37"/>
      <c r="P3666" s="35"/>
      <c r="Q3666" s="33"/>
      <c r="R3666" s="34"/>
    </row>
    <row r="3667" spans="1:18" ht="15.75" customHeight="1" x14ac:dyDescent="0.3">
      <c r="A3667" s="22"/>
      <c r="B3667" s="27" t="s">
        <v>21</v>
      </c>
      <c r="C3667" s="27">
        <v>1185732</v>
      </c>
      <c r="D3667" s="28">
        <v>44514</v>
      </c>
      <c r="E3667" s="27" t="s">
        <v>22</v>
      </c>
      <c r="F3667" s="27" t="s">
        <v>130</v>
      </c>
      <c r="G3667" s="27" t="s">
        <v>131</v>
      </c>
      <c r="H3667" s="27" t="s">
        <v>25</v>
      </c>
      <c r="I3667" s="29">
        <v>0.55000000000000004</v>
      </c>
      <c r="J3667" s="30">
        <v>3000</v>
      </c>
      <c r="K3667" s="31">
        <f t="shared" si="28"/>
        <v>1650.0000000000002</v>
      </c>
      <c r="L3667" s="31">
        <f t="shared" si="29"/>
        <v>495.00000000000006</v>
      </c>
      <c r="M3667" s="32">
        <v>0.3</v>
      </c>
      <c r="O3667" s="37"/>
      <c r="P3667" s="35"/>
      <c r="Q3667" s="33"/>
      <c r="R3667" s="34"/>
    </row>
    <row r="3668" spans="1:18" ht="15.75" customHeight="1" x14ac:dyDescent="0.3">
      <c r="A3668" s="22"/>
      <c r="B3668" s="27" t="s">
        <v>21</v>
      </c>
      <c r="C3668" s="27">
        <v>1185732</v>
      </c>
      <c r="D3668" s="28">
        <v>44514</v>
      </c>
      <c r="E3668" s="27" t="s">
        <v>22</v>
      </c>
      <c r="F3668" s="27" t="s">
        <v>130</v>
      </c>
      <c r="G3668" s="27" t="s">
        <v>131</v>
      </c>
      <c r="H3668" s="27" t="s">
        <v>26</v>
      </c>
      <c r="I3668" s="29">
        <v>0.55000000000000004</v>
      </c>
      <c r="J3668" s="30">
        <v>2950</v>
      </c>
      <c r="K3668" s="31">
        <f t="shared" si="28"/>
        <v>1622.5000000000002</v>
      </c>
      <c r="L3668" s="31">
        <f t="shared" si="29"/>
        <v>405.62500000000006</v>
      </c>
      <c r="M3668" s="32">
        <v>0.25</v>
      </c>
      <c r="O3668" s="37"/>
      <c r="P3668" s="35"/>
      <c r="Q3668" s="33"/>
      <c r="R3668" s="34"/>
    </row>
    <row r="3669" spans="1:18" ht="15.75" customHeight="1" x14ac:dyDescent="0.3">
      <c r="A3669" s="22"/>
      <c r="B3669" s="27" t="s">
        <v>21</v>
      </c>
      <c r="C3669" s="27">
        <v>1185732</v>
      </c>
      <c r="D3669" s="28">
        <v>44514</v>
      </c>
      <c r="E3669" s="27" t="s">
        <v>22</v>
      </c>
      <c r="F3669" s="27" t="s">
        <v>130</v>
      </c>
      <c r="G3669" s="27" t="s">
        <v>131</v>
      </c>
      <c r="H3669" s="27" t="s">
        <v>27</v>
      </c>
      <c r="I3669" s="29">
        <v>0.55000000000000004</v>
      </c>
      <c r="J3669" s="30">
        <v>2750</v>
      </c>
      <c r="K3669" s="31">
        <f t="shared" si="28"/>
        <v>1512.5000000000002</v>
      </c>
      <c r="L3669" s="31">
        <f t="shared" si="29"/>
        <v>378.12500000000006</v>
      </c>
      <c r="M3669" s="32">
        <v>0.25</v>
      </c>
      <c r="O3669" s="37"/>
      <c r="P3669" s="35"/>
      <c r="Q3669" s="33"/>
      <c r="R3669" s="34"/>
    </row>
    <row r="3670" spans="1:18" ht="15.75" customHeight="1" x14ac:dyDescent="0.3">
      <c r="A3670" s="22"/>
      <c r="B3670" s="27" t="s">
        <v>21</v>
      </c>
      <c r="C3670" s="27">
        <v>1185732</v>
      </c>
      <c r="D3670" s="28">
        <v>44514</v>
      </c>
      <c r="E3670" s="27" t="s">
        <v>22</v>
      </c>
      <c r="F3670" s="27" t="s">
        <v>130</v>
      </c>
      <c r="G3670" s="27" t="s">
        <v>131</v>
      </c>
      <c r="H3670" s="27" t="s">
        <v>28</v>
      </c>
      <c r="I3670" s="29">
        <v>0.65</v>
      </c>
      <c r="J3670" s="30">
        <v>2500</v>
      </c>
      <c r="K3670" s="31">
        <f t="shared" si="28"/>
        <v>1625</v>
      </c>
      <c r="L3670" s="31">
        <f t="shared" si="29"/>
        <v>406.25</v>
      </c>
      <c r="M3670" s="32">
        <v>0.25</v>
      </c>
      <c r="O3670" s="37"/>
      <c r="P3670" s="35"/>
      <c r="Q3670" s="33"/>
      <c r="R3670" s="34"/>
    </row>
    <row r="3671" spans="1:18" ht="15.75" customHeight="1" x14ac:dyDescent="0.3">
      <c r="A3671" s="22"/>
      <c r="B3671" s="27" t="s">
        <v>21</v>
      </c>
      <c r="C3671" s="27">
        <v>1185732</v>
      </c>
      <c r="D3671" s="28">
        <v>44514</v>
      </c>
      <c r="E3671" s="27" t="s">
        <v>22</v>
      </c>
      <c r="F3671" s="27" t="s">
        <v>130</v>
      </c>
      <c r="G3671" s="27" t="s">
        <v>131</v>
      </c>
      <c r="H3671" s="27" t="s">
        <v>29</v>
      </c>
      <c r="I3671" s="29">
        <v>0.7</v>
      </c>
      <c r="J3671" s="30">
        <v>3500</v>
      </c>
      <c r="K3671" s="31">
        <f t="shared" si="28"/>
        <v>2450</v>
      </c>
      <c r="L3671" s="31">
        <f t="shared" si="29"/>
        <v>735</v>
      </c>
      <c r="M3671" s="32">
        <v>0.3</v>
      </c>
      <c r="O3671" s="37"/>
      <c r="P3671" s="35"/>
      <c r="Q3671" s="33"/>
      <c r="R3671" s="34"/>
    </row>
    <row r="3672" spans="1:18" ht="15.75" customHeight="1" x14ac:dyDescent="0.3">
      <c r="A3672" s="22"/>
      <c r="B3672" s="27" t="s">
        <v>21</v>
      </c>
      <c r="C3672" s="27">
        <v>1185732</v>
      </c>
      <c r="D3672" s="28">
        <v>44543</v>
      </c>
      <c r="E3672" s="27" t="s">
        <v>22</v>
      </c>
      <c r="F3672" s="27" t="s">
        <v>130</v>
      </c>
      <c r="G3672" s="27" t="s">
        <v>131</v>
      </c>
      <c r="H3672" s="27" t="s">
        <v>24</v>
      </c>
      <c r="I3672" s="29">
        <v>0.65</v>
      </c>
      <c r="J3672" s="30">
        <v>5750</v>
      </c>
      <c r="K3672" s="31">
        <f t="shared" si="28"/>
        <v>3737.5</v>
      </c>
      <c r="L3672" s="31">
        <f t="shared" si="29"/>
        <v>1121.25</v>
      </c>
      <c r="M3672" s="32">
        <v>0.3</v>
      </c>
      <c r="O3672" s="37"/>
      <c r="P3672" s="35"/>
      <c r="Q3672" s="33"/>
      <c r="R3672" s="34"/>
    </row>
    <row r="3673" spans="1:18" ht="15.75" customHeight="1" x14ac:dyDescent="0.3">
      <c r="A3673" s="22"/>
      <c r="B3673" s="27" t="s">
        <v>21</v>
      </c>
      <c r="C3673" s="27">
        <v>1185732</v>
      </c>
      <c r="D3673" s="28">
        <v>44543</v>
      </c>
      <c r="E3673" s="27" t="s">
        <v>22</v>
      </c>
      <c r="F3673" s="27" t="s">
        <v>130</v>
      </c>
      <c r="G3673" s="27" t="s">
        <v>131</v>
      </c>
      <c r="H3673" s="27" t="s">
        <v>25</v>
      </c>
      <c r="I3673" s="29">
        <v>0.55000000000000004</v>
      </c>
      <c r="J3673" s="30">
        <v>3750</v>
      </c>
      <c r="K3673" s="31">
        <f t="shared" si="28"/>
        <v>2062.5</v>
      </c>
      <c r="L3673" s="31">
        <f t="shared" si="29"/>
        <v>618.75</v>
      </c>
      <c r="M3673" s="32">
        <v>0.3</v>
      </c>
      <c r="O3673" s="37"/>
      <c r="P3673" s="35"/>
      <c r="Q3673" s="33"/>
      <c r="R3673" s="34"/>
    </row>
    <row r="3674" spans="1:18" ht="15.75" customHeight="1" x14ac:dyDescent="0.3">
      <c r="A3674" s="22"/>
      <c r="B3674" s="27" t="s">
        <v>21</v>
      </c>
      <c r="C3674" s="27">
        <v>1185732</v>
      </c>
      <c r="D3674" s="28">
        <v>44543</v>
      </c>
      <c r="E3674" s="27" t="s">
        <v>22</v>
      </c>
      <c r="F3674" s="27" t="s">
        <v>130</v>
      </c>
      <c r="G3674" s="27" t="s">
        <v>131</v>
      </c>
      <c r="H3674" s="27" t="s">
        <v>26</v>
      </c>
      <c r="I3674" s="29">
        <v>0.55000000000000004</v>
      </c>
      <c r="J3674" s="30">
        <v>3500</v>
      </c>
      <c r="K3674" s="31">
        <f t="shared" si="28"/>
        <v>1925.0000000000002</v>
      </c>
      <c r="L3674" s="31">
        <f t="shared" si="29"/>
        <v>481.25000000000006</v>
      </c>
      <c r="M3674" s="32">
        <v>0.25</v>
      </c>
      <c r="O3674" s="37"/>
      <c r="P3674" s="35"/>
      <c r="Q3674" s="33"/>
      <c r="R3674" s="34"/>
    </row>
    <row r="3675" spans="1:18" ht="15.75" customHeight="1" x14ac:dyDescent="0.3">
      <c r="A3675" s="22"/>
      <c r="B3675" s="27" t="s">
        <v>21</v>
      </c>
      <c r="C3675" s="27">
        <v>1185732</v>
      </c>
      <c r="D3675" s="28">
        <v>44543</v>
      </c>
      <c r="E3675" s="27" t="s">
        <v>22</v>
      </c>
      <c r="F3675" s="27" t="s">
        <v>130</v>
      </c>
      <c r="G3675" s="27" t="s">
        <v>131</v>
      </c>
      <c r="H3675" s="27" t="s">
        <v>27</v>
      </c>
      <c r="I3675" s="29">
        <v>0.55000000000000004</v>
      </c>
      <c r="J3675" s="30">
        <v>3000</v>
      </c>
      <c r="K3675" s="31">
        <f t="shared" si="28"/>
        <v>1650.0000000000002</v>
      </c>
      <c r="L3675" s="31">
        <f t="shared" si="29"/>
        <v>412.50000000000006</v>
      </c>
      <c r="M3675" s="32">
        <v>0.25</v>
      </c>
      <c r="O3675" s="37"/>
      <c r="P3675" s="35"/>
      <c r="Q3675" s="33"/>
      <c r="R3675" s="34"/>
    </row>
    <row r="3676" spans="1:18" ht="15.75" customHeight="1" x14ac:dyDescent="0.3">
      <c r="A3676" s="22"/>
      <c r="B3676" s="27" t="s">
        <v>21</v>
      </c>
      <c r="C3676" s="27">
        <v>1185732</v>
      </c>
      <c r="D3676" s="28">
        <v>44543</v>
      </c>
      <c r="E3676" s="27" t="s">
        <v>22</v>
      </c>
      <c r="F3676" s="27" t="s">
        <v>130</v>
      </c>
      <c r="G3676" s="27" t="s">
        <v>131</v>
      </c>
      <c r="H3676" s="27" t="s">
        <v>28</v>
      </c>
      <c r="I3676" s="29">
        <v>0.65</v>
      </c>
      <c r="J3676" s="30">
        <v>3000</v>
      </c>
      <c r="K3676" s="31">
        <f t="shared" si="28"/>
        <v>1950</v>
      </c>
      <c r="L3676" s="31">
        <f t="shared" si="29"/>
        <v>487.5</v>
      </c>
      <c r="M3676" s="32">
        <v>0.25</v>
      </c>
      <c r="O3676" s="37"/>
      <c r="P3676" s="35"/>
      <c r="Q3676" s="33"/>
      <c r="R3676" s="34"/>
    </row>
    <row r="3677" spans="1:18" ht="15.75" customHeight="1" x14ac:dyDescent="0.3">
      <c r="A3677" s="22"/>
      <c r="B3677" s="27" t="s">
        <v>21</v>
      </c>
      <c r="C3677" s="27">
        <v>1185732</v>
      </c>
      <c r="D3677" s="28">
        <v>44543</v>
      </c>
      <c r="E3677" s="27" t="s">
        <v>22</v>
      </c>
      <c r="F3677" s="27" t="s">
        <v>130</v>
      </c>
      <c r="G3677" s="27" t="s">
        <v>131</v>
      </c>
      <c r="H3677" s="27" t="s">
        <v>29</v>
      </c>
      <c r="I3677" s="29">
        <v>0.7</v>
      </c>
      <c r="J3677" s="30">
        <v>4000</v>
      </c>
      <c r="K3677" s="31">
        <f t="shared" si="28"/>
        <v>2800</v>
      </c>
      <c r="L3677" s="31">
        <f t="shared" si="29"/>
        <v>840</v>
      </c>
      <c r="M3677" s="32">
        <v>0.3</v>
      </c>
      <c r="O3677" s="37"/>
      <c r="P3677" s="35"/>
      <c r="Q3677" s="33"/>
      <c r="R3677" s="34"/>
    </row>
    <row r="3678" spans="1:18" ht="15.75" customHeight="1" x14ac:dyDescent="0.3">
      <c r="A3678" s="22" t="s">
        <v>46</v>
      </c>
      <c r="B3678" s="27" t="s">
        <v>21</v>
      </c>
      <c r="C3678" s="27">
        <v>1185732</v>
      </c>
      <c r="D3678" s="28">
        <v>44210</v>
      </c>
      <c r="E3678" s="27" t="s">
        <v>22</v>
      </c>
      <c r="F3678" s="27" t="s">
        <v>132</v>
      </c>
      <c r="G3678" s="27" t="s">
        <v>133</v>
      </c>
      <c r="H3678" s="27" t="s">
        <v>24</v>
      </c>
      <c r="I3678" s="29">
        <v>0.45</v>
      </c>
      <c r="J3678" s="30">
        <v>5250</v>
      </c>
      <c r="K3678" s="31">
        <f t="shared" si="28"/>
        <v>2362.5</v>
      </c>
      <c r="L3678" s="31">
        <f t="shared" si="29"/>
        <v>1063.125</v>
      </c>
      <c r="M3678" s="32">
        <v>0.45</v>
      </c>
      <c r="O3678" s="37"/>
      <c r="P3678" s="35"/>
      <c r="Q3678" s="33"/>
      <c r="R3678" s="34"/>
    </row>
    <row r="3679" spans="1:18" ht="15.75" customHeight="1" x14ac:dyDescent="0.3">
      <c r="A3679" s="22"/>
      <c r="B3679" s="27" t="s">
        <v>21</v>
      </c>
      <c r="C3679" s="27">
        <v>1185732</v>
      </c>
      <c r="D3679" s="28">
        <v>44210</v>
      </c>
      <c r="E3679" s="27" t="s">
        <v>22</v>
      </c>
      <c r="F3679" s="27" t="s">
        <v>132</v>
      </c>
      <c r="G3679" s="27" t="s">
        <v>133</v>
      </c>
      <c r="H3679" s="27" t="s">
        <v>25</v>
      </c>
      <c r="I3679" s="29">
        <v>0.45</v>
      </c>
      <c r="J3679" s="30">
        <v>3250</v>
      </c>
      <c r="K3679" s="31">
        <f t="shared" si="28"/>
        <v>1462.5</v>
      </c>
      <c r="L3679" s="31">
        <f t="shared" si="29"/>
        <v>658.125</v>
      </c>
      <c r="M3679" s="32">
        <v>0.45</v>
      </c>
      <c r="O3679" s="37"/>
      <c r="P3679" s="35"/>
      <c r="Q3679" s="33"/>
      <c r="R3679" s="34"/>
    </row>
    <row r="3680" spans="1:18" ht="15.75" customHeight="1" x14ac:dyDescent="0.3">
      <c r="A3680" s="22"/>
      <c r="B3680" s="27" t="s">
        <v>21</v>
      </c>
      <c r="C3680" s="27">
        <v>1185732</v>
      </c>
      <c r="D3680" s="28">
        <v>44210</v>
      </c>
      <c r="E3680" s="27" t="s">
        <v>22</v>
      </c>
      <c r="F3680" s="27" t="s">
        <v>132</v>
      </c>
      <c r="G3680" s="27" t="s">
        <v>133</v>
      </c>
      <c r="H3680" s="27" t="s">
        <v>26</v>
      </c>
      <c r="I3680" s="29">
        <v>0.35000000000000003</v>
      </c>
      <c r="J3680" s="30">
        <v>3250</v>
      </c>
      <c r="K3680" s="31">
        <f t="shared" si="28"/>
        <v>1137.5</v>
      </c>
      <c r="L3680" s="31">
        <f t="shared" si="29"/>
        <v>398.125</v>
      </c>
      <c r="M3680" s="32">
        <v>0.35</v>
      </c>
      <c r="O3680" s="37"/>
      <c r="P3680" s="35"/>
      <c r="Q3680" s="33"/>
      <c r="R3680" s="34"/>
    </row>
    <row r="3681" spans="1:18" ht="15.75" customHeight="1" x14ac:dyDescent="0.3">
      <c r="A3681" s="22"/>
      <c r="B3681" s="27" t="s">
        <v>21</v>
      </c>
      <c r="C3681" s="27">
        <v>1185732</v>
      </c>
      <c r="D3681" s="28">
        <v>44210</v>
      </c>
      <c r="E3681" s="27" t="s">
        <v>22</v>
      </c>
      <c r="F3681" s="27" t="s">
        <v>132</v>
      </c>
      <c r="G3681" s="27" t="s">
        <v>133</v>
      </c>
      <c r="H3681" s="27" t="s">
        <v>27</v>
      </c>
      <c r="I3681" s="29">
        <v>0.39999999999999997</v>
      </c>
      <c r="J3681" s="30">
        <v>1750</v>
      </c>
      <c r="K3681" s="31">
        <f t="shared" si="28"/>
        <v>699.99999999999989</v>
      </c>
      <c r="L3681" s="31">
        <f t="shared" si="29"/>
        <v>244.99999999999994</v>
      </c>
      <c r="M3681" s="32">
        <v>0.35</v>
      </c>
      <c r="O3681" s="37"/>
      <c r="P3681" s="35"/>
      <c r="Q3681" s="33"/>
      <c r="R3681" s="34"/>
    </row>
    <row r="3682" spans="1:18" ht="15.75" customHeight="1" x14ac:dyDescent="0.3">
      <c r="A3682" s="22"/>
      <c r="B3682" s="27" t="s">
        <v>21</v>
      </c>
      <c r="C3682" s="27">
        <v>1185732</v>
      </c>
      <c r="D3682" s="28">
        <v>44210</v>
      </c>
      <c r="E3682" s="27" t="s">
        <v>22</v>
      </c>
      <c r="F3682" s="27" t="s">
        <v>132</v>
      </c>
      <c r="G3682" s="27" t="s">
        <v>133</v>
      </c>
      <c r="H3682" s="27" t="s">
        <v>28</v>
      </c>
      <c r="I3682" s="29">
        <v>0.55000000000000004</v>
      </c>
      <c r="J3682" s="30">
        <v>2250</v>
      </c>
      <c r="K3682" s="31">
        <f t="shared" si="28"/>
        <v>1237.5</v>
      </c>
      <c r="L3682" s="31">
        <f t="shared" si="29"/>
        <v>433.125</v>
      </c>
      <c r="M3682" s="32">
        <v>0.35</v>
      </c>
      <c r="O3682" s="37"/>
      <c r="P3682" s="35"/>
      <c r="Q3682" s="33"/>
      <c r="R3682" s="34"/>
    </row>
    <row r="3683" spans="1:18" ht="15.75" customHeight="1" x14ac:dyDescent="0.3">
      <c r="A3683" s="22"/>
      <c r="B3683" s="27" t="s">
        <v>21</v>
      </c>
      <c r="C3683" s="27">
        <v>1185732</v>
      </c>
      <c r="D3683" s="28">
        <v>44210</v>
      </c>
      <c r="E3683" s="27" t="s">
        <v>22</v>
      </c>
      <c r="F3683" s="27" t="s">
        <v>132</v>
      </c>
      <c r="G3683" s="27" t="s">
        <v>133</v>
      </c>
      <c r="H3683" s="27" t="s">
        <v>29</v>
      </c>
      <c r="I3683" s="29">
        <v>0.45</v>
      </c>
      <c r="J3683" s="30">
        <v>3250</v>
      </c>
      <c r="K3683" s="31">
        <f t="shared" si="28"/>
        <v>1462.5</v>
      </c>
      <c r="L3683" s="31">
        <f t="shared" si="29"/>
        <v>585</v>
      </c>
      <c r="M3683" s="32">
        <v>0.39999999999999997</v>
      </c>
      <c r="O3683" s="37"/>
      <c r="P3683" s="35"/>
      <c r="Q3683" s="33"/>
      <c r="R3683" s="34"/>
    </row>
    <row r="3684" spans="1:18" ht="15.75" customHeight="1" x14ac:dyDescent="0.3">
      <c r="A3684" s="22"/>
      <c r="B3684" s="27" t="s">
        <v>21</v>
      </c>
      <c r="C3684" s="27">
        <v>1185732</v>
      </c>
      <c r="D3684" s="28">
        <v>44239</v>
      </c>
      <c r="E3684" s="27" t="s">
        <v>22</v>
      </c>
      <c r="F3684" s="27" t="s">
        <v>132</v>
      </c>
      <c r="G3684" s="27" t="s">
        <v>133</v>
      </c>
      <c r="H3684" s="27" t="s">
        <v>24</v>
      </c>
      <c r="I3684" s="29">
        <v>0.45</v>
      </c>
      <c r="J3684" s="30">
        <v>5750</v>
      </c>
      <c r="K3684" s="31">
        <f t="shared" si="28"/>
        <v>2587.5</v>
      </c>
      <c r="L3684" s="31">
        <f t="shared" si="29"/>
        <v>1164.375</v>
      </c>
      <c r="M3684" s="32">
        <v>0.45</v>
      </c>
      <c r="O3684" s="37"/>
      <c r="P3684" s="35"/>
      <c r="Q3684" s="33"/>
      <c r="R3684" s="34"/>
    </row>
    <row r="3685" spans="1:18" ht="15.75" customHeight="1" x14ac:dyDescent="0.3">
      <c r="A3685" s="22"/>
      <c r="B3685" s="27" t="s">
        <v>21</v>
      </c>
      <c r="C3685" s="27">
        <v>1185732</v>
      </c>
      <c r="D3685" s="28">
        <v>44239</v>
      </c>
      <c r="E3685" s="27" t="s">
        <v>22</v>
      </c>
      <c r="F3685" s="27" t="s">
        <v>132</v>
      </c>
      <c r="G3685" s="27" t="s">
        <v>133</v>
      </c>
      <c r="H3685" s="27" t="s">
        <v>25</v>
      </c>
      <c r="I3685" s="29">
        <v>0.45</v>
      </c>
      <c r="J3685" s="30">
        <v>2250</v>
      </c>
      <c r="K3685" s="31">
        <f t="shared" si="28"/>
        <v>1012.5</v>
      </c>
      <c r="L3685" s="31">
        <f t="shared" si="29"/>
        <v>455.625</v>
      </c>
      <c r="M3685" s="32">
        <v>0.45</v>
      </c>
      <c r="O3685" s="37"/>
      <c r="P3685" s="35"/>
      <c r="Q3685" s="33"/>
      <c r="R3685" s="34"/>
    </row>
    <row r="3686" spans="1:18" ht="15.75" customHeight="1" x14ac:dyDescent="0.3">
      <c r="A3686" s="22"/>
      <c r="B3686" s="27" t="s">
        <v>21</v>
      </c>
      <c r="C3686" s="27">
        <v>1185732</v>
      </c>
      <c r="D3686" s="28">
        <v>44239</v>
      </c>
      <c r="E3686" s="27" t="s">
        <v>22</v>
      </c>
      <c r="F3686" s="27" t="s">
        <v>132</v>
      </c>
      <c r="G3686" s="27" t="s">
        <v>133</v>
      </c>
      <c r="H3686" s="27" t="s">
        <v>26</v>
      </c>
      <c r="I3686" s="29">
        <v>0.35000000000000003</v>
      </c>
      <c r="J3686" s="30">
        <v>2750</v>
      </c>
      <c r="K3686" s="31">
        <f t="shared" si="28"/>
        <v>962.50000000000011</v>
      </c>
      <c r="L3686" s="31">
        <f t="shared" si="29"/>
        <v>336.875</v>
      </c>
      <c r="M3686" s="32">
        <v>0.35</v>
      </c>
      <c r="O3686" s="37"/>
      <c r="P3686" s="35"/>
      <c r="Q3686" s="33"/>
      <c r="R3686" s="34"/>
    </row>
    <row r="3687" spans="1:18" ht="15.75" customHeight="1" x14ac:dyDescent="0.3">
      <c r="A3687" s="22"/>
      <c r="B3687" s="27" t="s">
        <v>21</v>
      </c>
      <c r="C3687" s="27">
        <v>1185732</v>
      </c>
      <c r="D3687" s="28">
        <v>44239</v>
      </c>
      <c r="E3687" s="27" t="s">
        <v>22</v>
      </c>
      <c r="F3687" s="27" t="s">
        <v>132</v>
      </c>
      <c r="G3687" s="27" t="s">
        <v>133</v>
      </c>
      <c r="H3687" s="27" t="s">
        <v>27</v>
      </c>
      <c r="I3687" s="29">
        <v>0.39999999999999997</v>
      </c>
      <c r="J3687" s="30">
        <v>1500</v>
      </c>
      <c r="K3687" s="31">
        <f t="shared" si="28"/>
        <v>600</v>
      </c>
      <c r="L3687" s="31">
        <f t="shared" si="29"/>
        <v>210</v>
      </c>
      <c r="M3687" s="32">
        <v>0.35</v>
      </c>
      <c r="O3687" s="37"/>
      <c r="P3687" s="35"/>
      <c r="Q3687" s="33"/>
      <c r="R3687" s="34"/>
    </row>
    <row r="3688" spans="1:18" ht="15.75" customHeight="1" x14ac:dyDescent="0.3">
      <c r="A3688" s="22"/>
      <c r="B3688" s="27" t="s">
        <v>21</v>
      </c>
      <c r="C3688" s="27">
        <v>1185732</v>
      </c>
      <c r="D3688" s="28">
        <v>44239</v>
      </c>
      <c r="E3688" s="27" t="s">
        <v>22</v>
      </c>
      <c r="F3688" s="27" t="s">
        <v>132</v>
      </c>
      <c r="G3688" s="27" t="s">
        <v>133</v>
      </c>
      <c r="H3688" s="27" t="s">
        <v>28</v>
      </c>
      <c r="I3688" s="29">
        <v>0.55000000000000004</v>
      </c>
      <c r="J3688" s="30">
        <v>2250</v>
      </c>
      <c r="K3688" s="31">
        <f t="shared" si="28"/>
        <v>1237.5</v>
      </c>
      <c r="L3688" s="31">
        <f t="shared" si="29"/>
        <v>433.125</v>
      </c>
      <c r="M3688" s="32">
        <v>0.35</v>
      </c>
      <c r="O3688" s="37"/>
      <c r="P3688" s="35"/>
      <c r="Q3688" s="33"/>
      <c r="R3688" s="34"/>
    </row>
    <row r="3689" spans="1:18" ht="15.75" customHeight="1" x14ac:dyDescent="0.3">
      <c r="A3689" s="22"/>
      <c r="B3689" s="27" t="s">
        <v>21</v>
      </c>
      <c r="C3689" s="27">
        <v>1185732</v>
      </c>
      <c r="D3689" s="28">
        <v>44239</v>
      </c>
      <c r="E3689" s="27" t="s">
        <v>22</v>
      </c>
      <c r="F3689" s="27" t="s">
        <v>132</v>
      </c>
      <c r="G3689" s="27" t="s">
        <v>133</v>
      </c>
      <c r="H3689" s="27" t="s">
        <v>29</v>
      </c>
      <c r="I3689" s="29">
        <v>0.45</v>
      </c>
      <c r="J3689" s="30">
        <v>3250</v>
      </c>
      <c r="K3689" s="31">
        <f t="shared" si="28"/>
        <v>1462.5</v>
      </c>
      <c r="L3689" s="31">
        <f t="shared" si="29"/>
        <v>585</v>
      </c>
      <c r="M3689" s="32">
        <v>0.39999999999999997</v>
      </c>
      <c r="O3689" s="37"/>
      <c r="P3689" s="35"/>
      <c r="Q3689" s="33"/>
      <c r="R3689" s="34"/>
    </row>
    <row r="3690" spans="1:18" ht="15.75" customHeight="1" x14ac:dyDescent="0.3">
      <c r="A3690" s="22"/>
      <c r="B3690" s="27" t="s">
        <v>21</v>
      </c>
      <c r="C3690" s="27">
        <v>1185732</v>
      </c>
      <c r="D3690" s="28">
        <v>44265</v>
      </c>
      <c r="E3690" s="27" t="s">
        <v>22</v>
      </c>
      <c r="F3690" s="27" t="s">
        <v>132</v>
      </c>
      <c r="G3690" s="27" t="s">
        <v>133</v>
      </c>
      <c r="H3690" s="27" t="s">
        <v>24</v>
      </c>
      <c r="I3690" s="29">
        <v>0.45</v>
      </c>
      <c r="J3690" s="30">
        <v>5450</v>
      </c>
      <c r="K3690" s="31">
        <f t="shared" si="28"/>
        <v>2452.5</v>
      </c>
      <c r="L3690" s="31">
        <f t="shared" si="29"/>
        <v>1103.625</v>
      </c>
      <c r="M3690" s="32">
        <v>0.45</v>
      </c>
      <c r="O3690" s="37"/>
      <c r="P3690" s="35"/>
      <c r="Q3690" s="33"/>
      <c r="R3690" s="34"/>
    </row>
    <row r="3691" spans="1:18" ht="15.75" customHeight="1" x14ac:dyDescent="0.3">
      <c r="A3691" s="22"/>
      <c r="B3691" s="27" t="s">
        <v>21</v>
      </c>
      <c r="C3691" s="27">
        <v>1185732</v>
      </c>
      <c r="D3691" s="28">
        <v>44265</v>
      </c>
      <c r="E3691" s="27" t="s">
        <v>22</v>
      </c>
      <c r="F3691" s="27" t="s">
        <v>132</v>
      </c>
      <c r="G3691" s="27" t="s">
        <v>133</v>
      </c>
      <c r="H3691" s="27" t="s">
        <v>25</v>
      </c>
      <c r="I3691" s="29">
        <v>0.45</v>
      </c>
      <c r="J3691" s="30">
        <v>2500</v>
      </c>
      <c r="K3691" s="31">
        <f t="shared" si="28"/>
        <v>1125</v>
      </c>
      <c r="L3691" s="31">
        <f t="shared" si="29"/>
        <v>506.25</v>
      </c>
      <c r="M3691" s="32">
        <v>0.45</v>
      </c>
      <c r="O3691" s="37"/>
      <c r="P3691" s="35"/>
      <c r="Q3691" s="33"/>
      <c r="R3691" s="34"/>
    </row>
    <row r="3692" spans="1:18" ht="15.75" customHeight="1" x14ac:dyDescent="0.3">
      <c r="A3692" s="22"/>
      <c r="B3692" s="27" t="s">
        <v>21</v>
      </c>
      <c r="C3692" s="27">
        <v>1185732</v>
      </c>
      <c r="D3692" s="28">
        <v>44265</v>
      </c>
      <c r="E3692" s="27" t="s">
        <v>22</v>
      </c>
      <c r="F3692" s="27" t="s">
        <v>132</v>
      </c>
      <c r="G3692" s="27" t="s">
        <v>133</v>
      </c>
      <c r="H3692" s="27" t="s">
        <v>26</v>
      </c>
      <c r="I3692" s="29">
        <v>0.35000000000000003</v>
      </c>
      <c r="J3692" s="30">
        <v>2750</v>
      </c>
      <c r="K3692" s="31">
        <f t="shared" si="28"/>
        <v>962.50000000000011</v>
      </c>
      <c r="L3692" s="31">
        <f t="shared" si="29"/>
        <v>336.875</v>
      </c>
      <c r="M3692" s="32">
        <v>0.35</v>
      </c>
      <c r="O3692" s="37"/>
      <c r="P3692" s="35"/>
      <c r="Q3692" s="33"/>
      <c r="R3692" s="34"/>
    </row>
    <row r="3693" spans="1:18" ht="15.75" customHeight="1" x14ac:dyDescent="0.3">
      <c r="A3693" s="22"/>
      <c r="B3693" s="27" t="s">
        <v>21</v>
      </c>
      <c r="C3693" s="27">
        <v>1185732</v>
      </c>
      <c r="D3693" s="28">
        <v>44265</v>
      </c>
      <c r="E3693" s="27" t="s">
        <v>22</v>
      </c>
      <c r="F3693" s="27" t="s">
        <v>132</v>
      </c>
      <c r="G3693" s="27" t="s">
        <v>133</v>
      </c>
      <c r="H3693" s="27" t="s">
        <v>27</v>
      </c>
      <c r="I3693" s="29">
        <v>0.39999999999999997</v>
      </c>
      <c r="J3693" s="30">
        <v>1250</v>
      </c>
      <c r="K3693" s="31">
        <f t="shared" si="28"/>
        <v>499.99999999999994</v>
      </c>
      <c r="L3693" s="31">
        <f t="shared" si="29"/>
        <v>174.99999999999997</v>
      </c>
      <c r="M3693" s="32">
        <v>0.35</v>
      </c>
      <c r="O3693" s="37"/>
      <c r="P3693" s="35"/>
      <c r="Q3693" s="33"/>
      <c r="R3693" s="34"/>
    </row>
    <row r="3694" spans="1:18" ht="15.75" customHeight="1" x14ac:dyDescent="0.3">
      <c r="A3694" s="22"/>
      <c r="B3694" s="27" t="s">
        <v>21</v>
      </c>
      <c r="C3694" s="27">
        <v>1185732</v>
      </c>
      <c r="D3694" s="28">
        <v>44265</v>
      </c>
      <c r="E3694" s="27" t="s">
        <v>22</v>
      </c>
      <c r="F3694" s="27" t="s">
        <v>132</v>
      </c>
      <c r="G3694" s="27" t="s">
        <v>133</v>
      </c>
      <c r="H3694" s="27" t="s">
        <v>28</v>
      </c>
      <c r="I3694" s="29">
        <v>0.55000000000000004</v>
      </c>
      <c r="J3694" s="30">
        <v>1750</v>
      </c>
      <c r="K3694" s="31">
        <f t="shared" si="28"/>
        <v>962.50000000000011</v>
      </c>
      <c r="L3694" s="31">
        <f t="shared" si="29"/>
        <v>336.875</v>
      </c>
      <c r="M3694" s="32">
        <v>0.35</v>
      </c>
      <c r="O3694" s="37"/>
      <c r="P3694" s="35"/>
      <c r="Q3694" s="33"/>
      <c r="R3694" s="34"/>
    </row>
    <row r="3695" spans="1:18" ht="15.75" customHeight="1" x14ac:dyDescent="0.3">
      <c r="A3695" s="22"/>
      <c r="B3695" s="27" t="s">
        <v>21</v>
      </c>
      <c r="C3695" s="27">
        <v>1185732</v>
      </c>
      <c r="D3695" s="28">
        <v>44265</v>
      </c>
      <c r="E3695" s="27" t="s">
        <v>22</v>
      </c>
      <c r="F3695" s="27" t="s">
        <v>132</v>
      </c>
      <c r="G3695" s="27" t="s">
        <v>133</v>
      </c>
      <c r="H3695" s="27" t="s">
        <v>29</v>
      </c>
      <c r="I3695" s="29">
        <v>0.45</v>
      </c>
      <c r="J3695" s="30">
        <v>2750</v>
      </c>
      <c r="K3695" s="31">
        <f t="shared" si="28"/>
        <v>1237.5</v>
      </c>
      <c r="L3695" s="31">
        <f t="shared" si="29"/>
        <v>494.99999999999994</v>
      </c>
      <c r="M3695" s="32">
        <v>0.39999999999999997</v>
      </c>
      <c r="O3695" s="37"/>
      <c r="P3695" s="35"/>
      <c r="Q3695" s="33"/>
      <c r="R3695" s="34"/>
    </row>
    <row r="3696" spans="1:18" ht="15.75" customHeight="1" x14ac:dyDescent="0.3">
      <c r="A3696" s="22"/>
      <c r="B3696" s="27" t="s">
        <v>21</v>
      </c>
      <c r="C3696" s="27">
        <v>1185732</v>
      </c>
      <c r="D3696" s="28">
        <v>44297</v>
      </c>
      <c r="E3696" s="27" t="s">
        <v>22</v>
      </c>
      <c r="F3696" s="27" t="s">
        <v>132</v>
      </c>
      <c r="G3696" s="27" t="s">
        <v>133</v>
      </c>
      <c r="H3696" s="27" t="s">
        <v>24</v>
      </c>
      <c r="I3696" s="29">
        <v>0.45</v>
      </c>
      <c r="J3696" s="30">
        <v>5250</v>
      </c>
      <c r="K3696" s="31">
        <f t="shared" si="28"/>
        <v>2362.5</v>
      </c>
      <c r="L3696" s="31">
        <f t="shared" si="29"/>
        <v>1063.125</v>
      </c>
      <c r="M3696" s="32">
        <v>0.45</v>
      </c>
      <c r="O3696" s="37"/>
      <c r="P3696" s="35"/>
      <c r="Q3696" s="33"/>
      <c r="R3696" s="34"/>
    </row>
    <row r="3697" spans="1:18" ht="15.75" customHeight="1" x14ac:dyDescent="0.3">
      <c r="A3697" s="22"/>
      <c r="B3697" s="27" t="s">
        <v>21</v>
      </c>
      <c r="C3697" s="27">
        <v>1185732</v>
      </c>
      <c r="D3697" s="28">
        <v>44297</v>
      </c>
      <c r="E3697" s="27" t="s">
        <v>22</v>
      </c>
      <c r="F3697" s="27" t="s">
        <v>132</v>
      </c>
      <c r="G3697" s="27" t="s">
        <v>133</v>
      </c>
      <c r="H3697" s="27" t="s">
        <v>25</v>
      </c>
      <c r="I3697" s="29">
        <v>0.45</v>
      </c>
      <c r="J3697" s="30">
        <v>2250</v>
      </c>
      <c r="K3697" s="31">
        <f t="shared" si="28"/>
        <v>1012.5</v>
      </c>
      <c r="L3697" s="31">
        <f t="shared" si="29"/>
        <v>455.625</v>
      </c>
      <c r="M3697" s="32">
        <v>0.45</v>
      </c>
      <c r="O3697" s="37"/>
      <c r="P3697" s="35"/>
      <c r="Q3697" s="33"/>
      <c r="R3697" s="34"/>
    </row>
    <row r="3698" spans="1:18" ht="15.75" customHeight="1" x14ac:dyDescent="0.3">
      <c r="A3698" s="22"/>
      <c r="B3698" s="27" t="s">
        <v>21</v>
      </c>
      <c r="C3698" s="27">
        <v>1185732</v>
      </c>
      <c r="D3698" s="28">
        <v>44297</v>
      </c>
      <c r="E3698" s="27" t="s">
        <v>22</v>
      </c>
      <c r="F3698" s="27" t="s">
        <v>132</v>
      </c>
      <c r="G3698" s="27" t="s">
        <v>133</v>
      </c>
      <c r="H3698" s="27" t="s">
        <v>26</v>
      </c>
      <c r="I3698" s="29">
        <v>0.35000000000000003</v>
      </c>
      <c r="J3698" s="30">
        <v>2250</v>
      </c>
      <c r="K3698" s="31">
        <f t="shared" si="28"/>
        <v>787.50000000000011</v>
      </c>
      <c r="L3698" s="31">
        <f t="shared" si="29"/>
        <v>275.625</v>
      </c>
      <c r="M3698" s="32">
        <v>0.35</v>
      </c>
      <c r="O3698" s="37"/>
      <c r="P3698" s="35"/>
      <c r="Q3698" s="33"/>
      <c r="R3698" s="34"/>
    </row>
    <row r="3699" spans="1:18" ht="15.75" customHeight="1" x14ac:dyDescent="0.3">
      <c r="A3699" s="22"/>
      <c r="B3699" s="27" t="s">
        <v>21</v>
      </c>
      <c r="C3699" s="27">
        <v>1185732</v>
      </c>
      <c r="D3699" s="28">
        <v>44297</v>
      </c>
      <c r="E3699" s="27" t="s">
        <v>22</v>
      </c>
      <c r="F3699" s="27" t="s">
        <v>132</v>
      </c>
      <c r="G3699" s="27" t="s">
        <v>133</v>
      </c>
      <c r="H3699" s="27" t="s">
        <v>27</v>
      </c>
      <c r="I3699" s="29">
        <v>0.39999999999999997</v>
      </c>
      <c r="J3699" s="30">
        <v>1500</v>
      </c>
      <c r="K3699" s="31">
        <f t="shared" si="28"/>
        <v>600</v>
      </c>
      <c r="L3699" s="31">
        <f t="shared" si="29"/>
        <v>210</v>
      </c>
      <c r="M3699" s="32">
        <v>0.35</v>
      </c>
      <c r="O3699" s="37"/>
      <c r="P3699" s="35"/>
      <c r="Q3699" s="33"/>
      <c r="R3699" s="34"/>
    </row>
    <row r="3700" spans="1:18" ht="15.75" customHeight="1" x14ac:dyDescent="0.3">
      <c r="A3700" s="22"/>
      <c r="B3700" s="27" t="s">
        <v>21</v>
      </c>
      <c r="C3700" s="27">
        <v>1185732</v>
      </c>
      <c r="D3700" s="28">
        <v>44297</v>
      </c>
      <c r="E3700" s="27" t="s">
        <v>22</v>
      </c>
      <c r="F3700" s="27" t="s">
        <v>132</v>
      </c>
      <c r="G3700" s="27" t="s">
        <v>133</v>
      </c>
      <c r="H3700" s="27" t="s">
        <v>28</v>
      </c>
      <c r="I3700" s="29">
        <v>0.55000000000000004</v>
      </c>
      <c r="J3700" s="30">
        <v>1500</v>
      </c>
      <c r="K3700" s="31">
        <f t="shared" si="28"/>
        <v>825.00000000000011</v>
      </c>
      <c r="L3700" s="31">
        <f t="shared" si="29"/>
        <v>288.75</v>
      </c>
      <c r="M3700" s="32">
        <v>0.35</v>
      </c>
      <c r="O3700" s="37"/>
      <c r="P3700" s="35"/>
      <c r="Q3700" s="33"/>
      <c r="R3700" s="34"/>
    </row>
    <row r="3701" spans="1:18" ht="15.75" customHeight="1" x14ac:dyDescent="0.3">
      <c r="A3701" s="22"/>
      <c r="B3701" s="27" t="s">
        <v>21</v>
      </c>
      <c r="C3701" s="27">
        <v>1185732</v>
      </c>
      <c r="D3701" s="28">
        <v>44297</v>
      </c>
      <c r="E3701" s="27" t="s">
        <v>22</v>
      </c>
      <c r="F3701" s="27" t="s">
        <v>132</v>
      </c>
      <c r="G3701" s="27" t="s">
        <v>133</v>
      </c>
      <c r="H3701" s="27" t="s">
        <v>29</v>
      </c>
      <c r="I3701" s="29">
        <v>0.45</v>
      </c>
      <c r="J3701" s="30">
        <v>3000</v>
      </c>
      <c r="K3701" s="31">
        <f t="shared" si="28"/>
        <v>1350</v>
      </c>
      <c r="L3701" s="31">
        <f t="shared" si="29"/>
        <v>540</v>
      </c>
      <c r="M3701" s="32">
        <v>0.39999999999999997</v>
      </c>
      <c r="O3701" s="37"/>
      <c r="P3701" s="35"/>
      <c r="Q3701" s="33"/>
      <c r="R3701" s="34"/>
    </row>
    <row r="3702" spans="1:18" ht="15.75" customHeight="1" x14ac:dyDescent="0.3">
      <c r="A3702" s="22"/>
      <c r="B3702" s="27" t="s">
        <v>21</v>
      </c>
      <c r="C3702" s="27">
        <v>1185732</v>
      </c>
      <c r="D3702" s="28">
        <v>44326</v>
      </c>
      <c r="E3702" s="27" t="s">
        <v>22</v>
      </c>
      <c r="F3702" s="27" t="s">
        <v>132</v>
      </c>
      <c r="G3702" s="27" t="s">
        <v>133</v>
      </c>
      <c r="H3702" s="27" t="s">
        <v>24</v>
      </c>
      <c r="I3702" s="29">
        <v>0.6</v>
      </c>
      <c r="J3702" s="30">
        <v>5700</v>
      </c>
      <c r="K3702" s="31">
        <f t="shared" si="28"/>
        <v>3420</v>
      </c>
      <c r="L3702" s="31">
        <f t="shared" si="29"/>
        <v>1539</v>
      </c>
      <c r="M3702" s="32">
        <v>0.45</v>
      </c>
      <c r="O3702" s="37"/>
      <c r="P3702" s="35"/>
      <c r="Q3702" s="33"/>
      <c r="R3702" s="34"/>
    </row>
    <row r="3703" spans="1:18" ht="15.75" customHeight="1" x14ac:dyDescent="0.3">
      <c r="A3703" s="22"/>
      <c r="B3703" s="27" t="s">
        <v>21</v>
      </c>
      <c r="C3703" s="27">
        <v>1185732</v>
      </c>
      <c r="D3703" s="28">
        <v>44326</v>
      </c>
      <c r="E3703" s="27" t="s">
        <v>22</v>
      </c>
      <c r="F3703" s="27" t="s">
        <v>132</v>
      </c>
      <c r="G3703" s="27" t="s">
        <v>133</v>
      </c>
      <c r="H3703" s="27" t="s">
        <v>25</v>
      </c>
      <c r="I3703" s="29">
        <v>0.55000000000000004</v>
      </c>
      <c r="J3703" s="30">
        <v>2750</v>
      </c>
      <c r="K3703" s="31">
        <f t="shared" si="28"/>
        <v>1512.5000000000002</v>
      </c>
      <c r="L3703" s="31">
        <f t="shared" si="29"/>
        <v>680.62500000000011</v>
      </c>
      <c r="M3703" s="32">
        <v>0.45</v>
      </c>
      <c r="O3703" s="37"/>
      <c r="P3703" s="35"/>
      <c r="Q3703" s="33"/>
      <c r="R3703" s="34"/>
    </row>
    <row r="3704" spans="1:18" ht="15.75" customHeight="1" x14ac:dyDescent="0.3">
      <c r="A3704" s="22"/>
      <c r="B3704" s="27" t="s">
        <v>21</v>
      </c>
      <c r="C3704" s="27">
        <v>1185732</v>
      </c>
      <c r="D3704" s="28">
        <v>44326</v>
      </c>
      <c r="E3704" s="27" t="s">
        <v>22</v>
      </c>
      <c r="F3704" s="27" t="s">
        <v>132</v>
      </c>
      <c r="G3704" s="27" t="s">
        <v>133</v>
      </c>
      <c r="H3704" s="27" t="s">
        <v>26</v>
      </c>
      <c r="I3704" s="29">
        <v>0.5</v>
      </c>
      <c r="J3704" s="30">
        <v>3000</v>
      </c>
      <c r="K3704" s="31">
        <f t="shared" si="28"/>
        <v>1500</v>
      </c>
      <c r="L3704" s="31">
        <f t="shared" si="29"/>
        <v>525</v>
      </c>
      <c r="M3704" s="32">
        <v>0.35</v>
      </c>
      <c r="O3704" s="37"/>
      <c r="P3704" s="35"/>
      <c r="Q3704" s="33"/>
      <c r="R3704" s="34"/>
    </row>
    <row r="3705" spans="1:18" ht="15.75" customHeight="1" x14ac:dyDescent="0.3">
      <c r="A3705" s="22"/>
      <c r="B3705" s="27" t="s">
        <v>21</v>
      </c>
      <c r="C3705" s="27">
        <v>1185732</v>
      </c>
      <c r="D3705" s="28">
        <v>44326</v>
      </c>
      <c r="E3705" s="27" t="s">
        <v>22</v>
      </c>
      <c r="F3705" s="27" t="s">
        <v>132</v>
      </c>
      <c r="G3705" s="27" t="s">
        <v>133</v>
      </c>
      <c r="H3705" s="27" t="s">
        <v>27</v>
      </c>
      <c r="I3705" s="29">
        <v>0.5</v>
      </c>
      <c r="J3705" s="30">
        <v>2500</v>
      </c>
      <c r="K3705" s="31">
        <f t="shared" si="28"/>
        <v>1250</v>
      </c>
      <c r="L3705" s="31">
        <f t="shared" si="29"/>
        <v>437.5</v>
      </c>
      <c r="M3705" s="32">
        <v>0.35</v>
      </c>
      <c r="O3705" s="37"/>
      <c r="P3705" s="35"/>
      <c r="Q3705" s="33"/>
      <c r="R3705" s="34"/>
    </row>
    <row r="3706" spans="1:18" ht="15.75" customHeight="1" x14ac:dyDescent="0.3">
      <c r="A3706" s="22"/>
      <c r="B3706" s="27" t="s">
        <v>21</v>
      </c>
      <c r="C3706" s="27">
        <v>1185732</v>
      </c>
      <c r="D3706" s="28">
        <v>44326</v>
      </c>
      <c r="E3706" s="27" t="s">
        <v>22</v>
      </c>
      <c r="F3706" s="27" t="s">
        <v>132</v>
      </c>
      <c r="G3706" s="27" t="s">
        <v>133</v>
      </c>
      <c r="H3706" s="27" t="s">
        <v>28</v>
      </c>
      <c r="I3706" s="29">
        <v>0.6</v>
      </c>
      <c r="J3706" s="30">
        <v>2750</v>
      </c>
      <c r="K3706" s="31">
        <f t="shared" si="28"/>
        <v>1650</v>
      </c>
      <c r="L3706" s="31">
        <f t="shared" si="29"/>
        <v>577.5</v>
      </c>
      <c r="M3706" s="32">
        <v>0.35</v>
      </c>
      <c r="O3706" s="37"/>
      <c r="P3706" s="35"/>
      <c r="Q3706" s="33"/>
      <c r="R3706" s="34"/>
    </row>
    <row r="3707" spans="1:18" ht="15.75" customHeight="1" x14ac:dyDescent="0.3">
      <c r="A3707" s="22"/>
      <c r="B3707" s="27" t="s">
        <v>21</v>
      </c>
      <c r="C3707" s="27">
        <v>1185732</v>
      </c>
      <c r="D3707" s="28">
        <v>44326</v>
      </c>
      <c r="E3707" s="27" t="s">
        <v>22</v>
      </c>
      <c r="F3707" s="27" t="s">
        <v>132</v>
      </c>
      <c r="G3707" s="27" t="s">
        <v>133</v>
      </c>
      <c r="H3707" s="27" t="s">
        <v>29</v>
      </c>
      <c r="I3707" s="29">
        <v>0.65</v>
      </c>
      <c r="J3707" s="30">
        <v>4000</v>
      </c>
      <c r="K3707" s="31">
        <f t="shared" si="28"/>
        <v>2600</v>
      </c>
      <c r="L3707" s="31">
        <f t="shared" si="29"/>
        <v>1040</v>
      </c>
      <c r="M3707" s="32">
        <v>0.39999999999999997</v>
      </c>
      <c r="O3707" s="37"/>
      <c r="P3707" s="35"/>
      <c r="Q3707" s="33"/>
      <c r="R3707" s="34"/>
    </row>
    <row r="3708" spans="1:18" ht="15.75" customHeight="1" x14ac:dyDescent="0.3">
      <c r="A3708" s="22"/>
      <c r="B3708" s="27" t="s">
        <v>21</v>
      </c>
      <c r="C3708" s="27">
        <v>1185732</v>
      </c>
      <c r="D3708" s="28">
        <v>44359</v>
      </c>
      <c r="E3708" s="27" t="s">
        <v>22</v>
      </c>
      <c r="F3708" s="27" t="s">
        <v>132</v>
      </c>
      <c r="G3708" s="27" t="s">
        <v>133</v>
      </c>
      <c r="H3708" s="27" t="s">
        <v>24</v>
      </c>
      <c r="I3708" s="29">
        <v>0.6</v>
      </c>
      <c r="J3708" s="30">
        <v>6500</v>
      </c>
      <c r="K3708" s="31">
        <f t="shared" si="28"/>
        <v>3900</v>
      </c>
      <c r="L3708" s="31">
        <f t="shared" si="29"/>
        <v>1755</v>
      </c>
      <c r="M3708" s="32">
        <v>0.45</v>
      </c>
      <c r="O3708" s="37"/>
      <c r="P3708" s="35"/>
      <c r="Q3708" s="33"/>
      <c r="R3708" s="34"/>
    </row>
    <row r="3709" spans="1:18" ht="15.75" customHeight="1" x14ac:dyDescent="0.3">
      <c r="A3709" s="22"/>
      <c r="B3709" s="27" t="s">
        <v>21</v>
      </c>
      <c r="C3709" s="27">
        <v>1185732</v>
      </c>
      <c r="D3709" s="28">
        <v>44359</v>
      </c>
      <c r="E3709" s="27" t="s">
        <v>22</v>
      </c>
      <c r="F3709" s="27" t="s">
        <v>132</v>
      </c>
      <c r="G3709" s="27" t="s">
        <v>133</v>
      </c>
      <c r="H3709" s="27" t="s">
        <v>25</v>
      </c>
      <c r="I3709" s="29">
        <v>0.55000000000000004</v>
      </c>
      <c r="J3709" s="30">
        <v>4000</v>
      </c>
      <c r="K3709" s="31">
        <f t="shared" si="28"/>
        <v>2200</v>
      </c>
      <c r="L3709" s="31">
        <f t="shared" si="29"/>
        <v>990</v>
      </c>
      <c r="M3709" s="32">
        <v>0.45</v>
      </c>
      <c r="O3709" s="37"/>
      <c r="P3709" s="35"/>
      <c r="Q3709" s="33"/>
      <c r="R3709" s="34"/>
    </row>
    <row r="3710" spans="1:18" ht="15.75" customHeight="1" x14ac:dyDescent="0.3">
      <c r="A3710" s="22"/>
      <c r="B3710" s="27" t="s">
        <v>21</v>
      </c>
      <c r="C3710" s="27">
        <v>1185732</v>
      </c>
      <c r="D3710" s="28">
        <v>44359</v>
      </c>
      <c r="E3710" s="27" t="s">
        <v>22</v>
      </c>
      <c r="F3710" s="27" t="s">
        <v>132</v>
      </c>
      <c r="G3710" s="27" t="s">
        <v>133</v>
      </c>
      <c r="H3710" s="27" t="s">
        <v>26</v>
      </c>
      <c r="I3710" s="29">
        <v>0.5</v>
      </c>
      <c r="J3710" s="30">
        <v>3250</v>
      </c>
      <c r="K3710" s="31">
        <f t="shared" si="28"/>
        <v>1625</v>
      </c>
      <c r="L3710" s="31">
        <f t="shared" si="29"/>
        <v>568.75</v>
      </c>
      <c r="M3710" s="32">
        <v>0.35</v>
      </c>
      <c r="O3710" s="37"/>
      <c r="P3710" s="35"/>
      <c r="Q3710" s="33"/>
      <c r="R3710" s="34"/>
    </row>
    <row r="3711" spans="1:18" ht="15.75" customHeight="1" x14ac:dyDescent="0.3">
      <c r="A3711" s="22"/>
      <c r="B3711" s="27" t="s">
        <v>21</v>
      </c>
      <c r="C3711" s="27">
        <v>1185732</v>
      </c>
      <c r="D3711" s="28">
        <v>44359</v>
      </c>
      <c r="E3711" s="27" t="s">
        <v>22</v>
      </c>
      <c r="F3711" s="27" t="s">
        <v>132</v>
      </c>
      <c r="G3711" s="27" t="s">
        <v>133</v>
      </c>
      <c r="H3711" s="27" t="s">
        <v>27</v>
      </c>
      <c r="I3711" s="29">
        <v>0.5</v>
      </c>
      <c r="J3711" s="30">
        <v>3000</v>
      </c>
      <c r="K3711" s="31">
        <f t="shared" si="28"/>
        <v>1500</v>
      </c>
      <c r="L3711" s="31">
        <f t="shared" si="29"/>
        <v>525</v>
      </c>
      <c r="M3711" s="32">
        <v>0.35</v>
      </c>
      <c r="O3711" s="37"/>
      <c r="P3711" s="35"/>
      <c r="Q3711" s="33"/>
      <c r="R3711" s="34"/>
    </row>
    <row r="3712" spans="1:18" ht="15.75" customHeight="1" x14ac:dyDescent="0.3">
      <c r="A3712" s="22"/>
      <c r="B3712" s="27" t="s">
        <v>21</v>
      </c>
      <c r="C3712" s="27">
        <v>1185732</v>
      </c>
      <c r="D3712" s="28">
        <v>44359</v>
      </c>
      <c r="E3712" s="27" t="s">
        <v>22</v>
      </c>
      <c r="F3712" s="27" t="s">
        <v>132</v>
      </c>
      <c r="G3712" s="27" t="s">
        <v>133</v>
      </c>
      <c r="H3712" s="27" t="s">
        <v>28</v>
      </c>
      <c r="I3712" s="29">
        <v>0.6</v>
      </c>
      <c r="J3712" s="30">
        <v>3000</v>
      </c>
      <c r="K3712" s="31">
        <f t="shared" si="28"/>
        <v>1800</v>
      </c>
      <c r="L3712" s="31">
        <f t="shared" si="29"/>
        <v>630</v>
      </c>
      <c r="M3712" s="32">
        <v>0.35</v>
      </c>
      <c r="O3712" s="37"/>
      <c r="P3712" s="35"/>
      <c r="Q3712" s="33"/>
      <c r="R3712" s="34"/>
    </row>
    <row r="3713" spans="1:18" ht="15.75" customHeight="1" x14ac:dyDescent="0.3">
      <c r="A3713" s="22"/>
      <c r="B3713" s="27" t="s">
        <v>21</v>
      </c>
      <c r="C3713" s="27">
        <v>1185732</v>
      </c>
      <c r="D3713" s="28">
        <v>44359</v>
      </c>
      <c r="E3713" s="27" t="s">
        <v>22</v>
      </c>
      <c r="F3713" s="27" t="s">
        <v>132</v>
      </c>
      <c r="G3713" s="27" t="s">
        <v>133</v>
      </c>
      <c r="H3713" s="27" t="s">
        <v>29</v>
      </c>
      <c r="I3713" s="29">
        <v>0.65</v>
      </c>
      <c r="J3713" s="30">
        <v>4500</v>
      </c>
      <c r="K3713" s="31">
        <f t="shared" si="28"/>
        <v>2925</v>
      </c>
      <c r="L3713" s="31">
        <f t="shared" si="29"/>
        <v>1170</v>
      </c>
      <c r="M3713" s="32">
        <v>0.39999999999999997</v>
      </c>
      <c r="O3713" s="37"/>
      <c r="P3713" s="35"/>
      <c r="Q3713" s="33"/>
      <c r="R3713" s="34"/>
    </row>
    <row r="3714" spans="1:18" ht="15.75" customHeight="1" x14ac:dyDescent="0.3">
      <c r="A3714" s="22"/>
      <c r="B3714" s="27" t="s">
        <v>21</v>
      </c>
      <c r="C3714" s="27">
        <v>1185732</v>
      </c>
      <c r="D3714" s="28">
        <v>44387</v>
      </c>
      <c r="E3714" s="27" t="s">
        <v>22</v>
      </c>
      <c r="F3714" s="27" t="s">
        <v>132</v>
      </c>
      <c r="G3714" s="27" t="s">
        <v>133</v>
      </c>
      <c r="H3714" s="27" t="s">
        <v>24</v>
      </c>
      <c r="I3714" s="29">
        <v>0.6</v>
      </c>
      <c r="J3714" s="30">
        <v>6750</v>
      </c>
      <c r="K3714" s="31">
        <f t="shared" si="28"/>
        <v>4050</v>
      </c>
      <c r="L3714" s="31">
        <f t="shared" si="29"/>
        <v>1822.5</v>
      </c>
      <c r="M3714" s="32">
        <v>0.45</v>
      </c>
      <c r="O3714" s="37"/>
      <c r="P3714" s="35"/>
      <c r="Q3714" s="33"/>
      <c r="R3714" s="34"/>
    </row>
    <row r="3715" spans="1:18" ht="15.75" customHeight="1" x14ac:dyDescent="0.3">
      <c r="A3715" s="22"/>
      <c r="B3715" s="27" t="s">
        <v>21</v>
      </c>
      <c r="C3715" s="27">
        <v>1185732</v>
      </c>
      <c r="D3715" s="28">
        <v>44387</v>
      </c>
      <c r="E3715" s="27" t="s">
        <v>22</v>
      </c>
      <c r="F3715" s="27" t="s">
        <v>132</v>
      </c>
      <c r="G3715" s="27" t="s">
        <v>133</v>
      </c>
      <c r="H3715" s="27" t="s">
        <v>25</v>
      </c>
      <c r="I3715" s="29">
        <v>0.55000000000000004</v>
      </c>
      <c r="J3715" s="30">
        <v>4250</v>
      </c>
      <c r="K3715" s="31">
        <f t="shared" si="28"/>
        <v>2337.5</v>
      </c>
      <c r="L3715" s="31">
        <f t="shared" si="29"/>
        <v>1051.875</v>
      </c>
      <c r="M3715" s="32">
        <v>0.45</v>
      </c>
      <c r="O3715" s="37"/>
      <c r="P3715" s="35"/>
      <c r="Q3715" s="33"/>
      <c r="R3715" s="34"/>
    </row>
    <row r="3716" spans="1:18" ht="15.75" customHeight="1" x14ac:dyDescent="0.3">
      <c r="A3716" s="22"/>
      <c r="B3716" s="27" t="s">
        <v>21</v>
      </c>
      <c r="C3716" s="27">
        <v>1185732</v>
      </c>
      <c r="D3716" s="28">
        <v>44387</v>
      </c>
      <c r="E3716" s="27" t="s">
        <v>22</v>
      </c>
      <c r="F3716" s="27" t="s">
        <v>132</v>
      </c>
      <c r="G3716" s="27" t="s">
        <v>133</v>
      </c>
      <c r="H3716" s="27" t="s">
        <v>26</v>
      </c>
      <c r="I3716" s="29">
        <v>0.5</v>
      </c>
      <c r="J3716" s="30">
        <v>3500</v>
      </c>
      <c r="K3716" s="31">
        <f t="shared" si="28"/>
        <v>1750</v>
      </c>
      <c r="L3716" s="31">
        <f t="shared" si="29"/>
        <v>612.5</v>
      </c>
      <c r="M3716" s="32">
        <v>0.35</v>
      </c>
      <c r="O3716" s="37"/>
      <c r="P3716" s="35"/>
      <c r="Q3716" s="33"/>
      <c r="R3716" s="34"/>
    </row>
    <row r="3717" spans="1:18" ht="15.75" customHeight="1" x14ac:dyDescent="0.3">
      <c r="A3717" s="22"/>
      <c r="B3717" s="27" t="s">
        <v>21</v>
      </c>
      <c r="C3717" s="27">
        <v>1185732</v>
      </c>
      <c r="D3717" s="28">
        <v>44387</v>
      </c>
      <c r="E3717" s="27" t="s">
        <v>22</v>
      </c>
      <c r="F3717" s="27" t="s">
        <v>132</v>
      </c>
      <c r="G3717" s="27" t="s">
        <v>133</v>
      </c>
      <c r="H3717" s="27" t="s">
        <v>27</v>
      </c>
      <c r="I3717" s="29">
        <v>0.5</v>
      </c>
      <c r="J3717" s="30">
        <v>3000</v>
      </c>
      <c r="K3717" s="31">
        <f t="shared" si="28"/>
        <v>1500</v>
      </c>
      <c r="L3717" s="31">
        <f t="shared" si="29"/>
        <v>525</v>
      </c>
      <c r="M3717" s="32">
        <v>0.35</v>
      </c>
      <c r="O3717" s="37"/>
      <c r="P3717" s="35"/>
      <c r="Q3717" s="33"/>
      <c r="R3717" s="34"/>
    </row>
    <row r="3718" spans="1:18" ht="15.75" customHeight="1" x14ac:dyDescent="0.3">
      <c r="A3718" s="22"/>
      <c r="B3718" s="27" t="s">
        <v>21</v>
      </c>
      <c r="C3718" s="27">
        <v>1185732</v>
      </c>
      <c r="D3718" s="28">
        <v>44387</v>
      </c>
      <c r="E3718" s="27" t="s">
        <v>22</v>
      </c>
      <c r="F3718" s="27" t="s">
        <v>132</v>
      </c>
      <c r="G3718" s="27" t="s">
        <v>133</v>
      </c>
      <c r="H3718" s="27" t="s">
        <v>28</v>
      </c>
      <c r="I3718" s="29">
        <v>0.6</v>
      </c>
      <c r="J3718" s="30">
        <v>3250</v>
      </c>
      <c r="K3718" s="31">
        <f t="shared" si="28"/>
        <v>1950</v>
      </c>
      <c r="L3718" s="31">
        <f t="shared" si="29"/>
        <v>682.5</v>
      </c>
      <c r="M3718" s="32">
        <v>0.35</v>
      </c>
      <c r="O3718" s="37"/>
      <c r="P3718" s="35"/>
      <c r="Q3718" s="33"/>
      <c r="R3718" s="34"/>
    </row>
    <row r="3719" spans="1:18" ht="15.75" customHeight="1" x14ac:dyDescent="0.3">
      <c r="A3719" s="22"/>
      <c r="B3719" s="27" t="s">
        <v>21</v>
      </c>
      <c r="C3719" s="27">
        <v>1185732</v>
      </c>
      <c r="D3719" s="28">
        <v>44387</v>
      </c>
      <c r="E3719" s="27" t="s">
        <v>22</v>
      </c>
      <c r="F3719" s="27" t="s">
        <v>132</v>
      </c>
      <c r="G3719" s="27" t="s">
        <v>133</v>
      </c>
      <c r="H3719" s="27" t="s">
        <v>29</v>
      </c>
      <c r="I3719" s="29">
        <v>0.65</v>
      </c>
      <c r="J3719" s="30">
        <v>5000</v>
      </c>
      <c r="K3719" s="31">
        <f t="shared" si="28"/>
        <v>3250</v>
      </c>
      <c r="L3719" s="31">
        <f t="shared" si="29"/>
        <v>1300</v>
      </c>
      <c r="M3719" s="32">
        <v>0.39999999999999997</v>
      </c>
      <c r="O3719" s="37"/>
      <c r="P3719" s="35"/>
      <c r="Q3719" s="33"/>
      <c r="R3719" s="34"/>
    </row>
    <row r="3720" spans="1:18" ht="15.75" customHeight="1" x14ac:dyDescent="0.3">
      <c r="A3720" s="22"/>
      <c r="B3720" s="27" t="s">
        <v>21</v>
      </c>
      <c r="C3720" s="27">
        <v>1185732</v>
      </c>
      <c r="D3720" s="28">
        <v>44419</v>
      </c>
      <c r="E3720" s="27" t="s">
        <v>22</v>
      </c>
      <c r="F3720" s="27" t="s">
        <v>132</v>
      </c>
      <c r="G3720" s="27" t="s">
        <v>133</v>
      </c>
      <c r="H3720" s="27" t="s">
        <v>24</v>
      </c>
      <c r="I3720" s="29">
        <v>0.6</v>
      </c>
      <c r="J3720" s="30">
        <v>6500</v>
      </c>
      <c r="K3720" s="31">
        <f t="shared" si="28"/>
        <v>3900</v>
      </c>
      <c r="L3720" s="31">
        <f t="shared" si="29"/>
        <v>1755</v>
      </c>
      <c r="M3720" s="32">
        <v>0.45</v>
      </c>
      <c r="O3720" s="37"/>
      <c r="P3720" s="35"/>
      <c r="Q3720" s="33"/>
      <c r="R3720" s="34"/>
    </row>
    <row r="3721" spans="1:18" ht="15.75" customHeight="1" x14ac:dyDescent="0.3">
      <c r="A3721" s="22"/>
      <c r="B3721" s="27" t="s">
        <v>21</v>
      </c>
      <c r="C3721" s="27">
        <v>1185732</v>
      </c>
      <c r="D3721" s="28">
        <v>44419</v>
      </c>
      <c r="E3721" s="27" t="s">
        <v>22</v>
      </c>
      <c r="F3721" s="27" t="s">
        <v>132</v>
      </c>
      <c r="G3721" s="27" t="s">
        <v>133</v>
      </c>
      <c r="H3721" s="27" t="s">
        <v>25</v>
      </c>
      <c r="I3721" s="29">
        <v>0.55000000000000004</v>
      </c>
      <c r="J3721" s="30">
        <v>4250</v>
      </c>
      <c r="K3721" s="31">
        <f t="shared" si="28"/>
        <v>2337.5</v>
      </c>
      <c r="L3721" s="31">
        <f t="shared" si="29"/>
        <v>1051.875</v>
      </c>
      <c r="M3721" s="32">
        <v>0.45</v>
      </c>
      <c r="O3721" s="37"/>
      <c r="P3721" s="35"/>
      <c r="Q3721" s="33"/>
      <c r="R3721" s="34"/>
    </row>
    <row r="3722" spans="1:18" ht="15.75" customHeight="1" x14ac:dyDescent="0.3">
      <c r="A3722" s="22"/>
      <c r="B3722" s="27" t="s">
        <v>21</v>
      </c>
      <c r="C3722" s="27">
        <v>1185732</v>
      </c>
      <c r="D3722" s="28">
        <v>44419</v>
      </c>
      <c r="E3722" s="27" t="s">
        <v>22</v>
      </c>
      <c r="F3722" s="27" t="s">
        <v>132</v>
      </c>
      <c r="G3722" s="27" t="s">
        <v>133</v>
      </c>
      <c r="H3722" s="27" t="s">
        <v>26</v>
      </c>
      <c r="I3722" s="29">
        <v>0.5</v>
      </c>
      <c r="J3722" s="30">
        <v>3500</v>
      </c>
      <c r="K3722" s="31">
        <f t="shared" si="28"/>
        <v>1750</v>
      </c>
      <c r="L3722" s="31">
        <f t="shared" si="29"/>
        <v>612.5</v>
      </c>
      <c r="M3722" s="32">
        <v>0.35</v>
      </c>
      <c r="O3722" s="37"/>
      <c r="P3722" s="35"/>
      <c r="Q3722" s="33"/>
      <c r="R3722" s="34"/>
    </row>
    <row r="3723" spans="1:18" ht="15.75" customHeight="1" x14ac:dyDescent="0.3">
      <c r="A3723" s="22"/>
      <c r="B3723" s="27" t="s">
        <v>21</v>
      </c>
      <c r="C3723" s="27">
        <v>1185732</v>
      </c>
      <c r="D3723" s="28">
        <v>44419</v>
      </c>
      <c r="E3723" s="27" t="s">
        <v>22</v>
      </c>
      <c r="F3723" s="27" t="s">
        <v>132</v>
      </c>
      <c r="G3723" s="27" t="s">
        <v>133</v>
      </c>
      <c r="H3723" s="27" t="s">
        <v>27</v>
      </c>
      <c r="I3723" s="29">
        <v>0.5</v>
      </c>
      <c r="J3723" s="30">
        <v>2500</v>
      </c>
      <c r="K3723" s="31">
        <f t="shared" si="28"/>
        <v>1250</v>
      </c>
      <c r="L3723" s="31">
        <f t="shared" si="29"/>
        <v>437.5</v>
      </c>
      <c r="M3723" s="32">
        <v>0.35</v>
      </c>
      <c r="O3723" s="37"/>
      <c r="P3723" s="35"/>
      <c r="Q3723" s="33"/>
      <c r="R3723" s="34"/>
    </row>
    <row r="3724" spans="1:18" ht="15.75" customHeight="1" x14ac:dyDescent="0.3">
      <c r="A3724" s="22"/>
      <c r="B3724" s="27" t="s">
        <v>21</v>
      </c>
      <c r="C3724" s="27">
        <v>1185732</v>
      </c>
      <c r="D3724" s="28">
        <v>44419</v>
      </c>
      <c r="E3724" s="27" t="s">
        <v>22</v>
      </c>
      <c r="F3724" s="27" t="s">
        <v>132</v>
      </c>
      <c r="G3724" s="27" t="s">
        <v>133</v>
      </c>
      <c r="H3724" s="27" t="s">
        <v>28</v>
      </c>
      <c r="I3724" s="29">
        <v>0.6</v>
      </c>
      <c r="J3724" s="30">
        <v>2250</v>
      </c>
      <c r="K3724" s="31">
        <f t="shared" si="28"/>
        <v>1350</v>
      </c>
      <c r="L3724" s="31">
        <f t="shared" si="29"/>
        <v>472.49999999999994</v>
      </c>
      <c r="M3724" s="32">
        <v>0.35</v>
      </c>
      <c r="O3724" s="37"/>
      <c r="P3724" s="35"/>
      <c r="Q3724" s="33"/>
      <c r="R3724" s="34"/>
    </row>
    <row r="3725" spans="1:18" ht="15.75" customHeight="1" x14ac:dyDescent="0.3">
      <c r="A3725" s="22"/>
      <c r="B3725" s="27" t="s">
        <v>21</v>
      </c>
      <c r="C3725" s="27">
        <v>1185732</v>
      </c>
      <c r="D3725" s="28">
        <v>44419</v>
      </c>
      <c r="E3725" s="27" t="s">
        <v>22</v>
      </c>
      <c r="F3725" s="27" t="s">
        <v>132</v>
      </c>
      <c r="G3725" s="27" t="s">
        <v>133</v>
      </c>
      <c r="H3725" s="27" t="s">
        <v>29</v>
      </c>
      <c r="I3725" s="29">
        <v>0.65</v>
      </c>
      <c r="J3725" s="30">
        <v>4000</v>
      </c>
      <c r="K3725" s="31">
        <f t="shared" si="28"/>
        <v>2600</v>
      </c>
      <c r="L3725" s="31">
        <f t="shared" si="29"/>
        <v>1040</v>
      </c>
      <c r="M3725" s="32">
        <v>0.39999999999999997</v>
      </c>
      <c r="O3725" s="37"/>
      <c r="P3725" s="35"/>
      <c r="Q3725" s="33"/>
      <c r="R3725" s="34"/>
    </row>
    <row r="3726" spans="1:18" ht="15.75" customHeight="1" x14ac:dyDescent="0.3">
      <c r="A3726" s="22"/>
      <c r="B3726" s="27" t="s">
        <v>21</v>
      </c>
      <c r="C3726" s="27">
        <v>1185732</v>
      </c>
      <c r="D3726" s="28">
        <v>44449</v>
      </c>
      <c r="E3726" s="27" t="s">
        <v>22</v>
      </c>
      <c r="F3726" s="27" t="s">
        <v>132</v>
      </c>
      <c r="G3726" s="27" t="s">
        <v>133</v>
      </c>
      <c r="H3726" s="27" t="s">
        <v>24</v>
      </c>
      <c r="I3726" s="29">
        <v>0.6</v>
      </c>
      <c r="J3726" s="30">
        <v>5250</v>
      </c>
      <c r="K3726" s="31">
        <f t="shared" si="28"/>
        <v>3150</v>
      </c>
      <c r="L3726" s="31">
        <f t="shared" si="29"/>
        <v>1417.5</v>
      </c>
      <c r="M3726" s="32">
        <v>0.45</v>
      </c>
      <c r="O3726" s="37"/>
      <c r="P3726" s="35"/>
      <c r="Q3726" s="33"/>
      <c r="R3726" s="34"/>
    </row>
    <row r="3727" spans="1:18" ht="15.75" customHeight="1" x14ac:dyDescent="0.3">
      <c r="A3727" s="22"/>
      <c r="B3727" s="27" t="s">
        <v>21</v>
      </c>
      <c r="C3727" s="27">
        <v>1185732</v>
      </c>
      <c r="D3727" s="28">
        <v>44449</v>
      </c>
      <c r="E3727" s="27" t="s">
        <v>22</v>
      </c>
      <c r="F3727" s="27" t="s">
        <v>132</v>
      </c>
      <c r="G3727" s="27" t="s">
        <v>133</v>
      </c>
      <c r="H3727" s="27" t="s">
        <v>25</v>
      </c>
      <c r="I3727" s="29">
        <v>0.55000000000000004</v>
      </c>
      <c r="J3727" s="30">
        <v>3250</v>
      </c>
      <c r="K3727" s="31">
        <f t="shared" si="28"/>
        <v>1787.5000000000002</v>
      </c>
      <c r="L3727" s="31">
        <f t="shared" si="29"/>
        <v>804.37500000000011</v>
      </c>
      <c r="M3727" s="32">
        <v>0.45</v>
      </c>
      <c r="O3727" s="37"/>
      <c r="P3727" s="35"/>
      <c r="Q3727" s="33"/>
      <c r="R3727" s="34"/>
    </row>
    <row r="3728" spans="1:18" ht="15.75" customHeight="1" x14ac:dyDescent="0.3">
      <c r="A3728" s="22"/>
      <c r="B3728" s="27" t="s">
        <v>21</v>
      </c>
      <c r="C3728" s="27">
        <v>1185732</v>
      </c>
      <c r="D3728" s="28">
        <v>44449</v>
      </c>
      <c r="E3728" s="27" t="s">
        <v>22</v>
      </c>
      <c r="F3728" s="27" t="s">
        <v>132</v>
      </c>
      <c r="G3728" s="27" t="s">
        <v>133</v>
      </c>
      <c r="H3728" s="27" t="s">
        <v>26</v>
      </c>
      <c r="I3728" s="29">
        <v>0.5</v>
      </c>
      <c r="J3728" s="30">
        <v>2250</v>
      </c>
      <c r="K3728" s="31">
        <f t="shared" si="28"/>
        <v>1125</v>
      </c>
      <c r="L3728" s="31">
        <f t="shared" si="29"/>
        <v>393.75</v>
      </c>
      <c r="M3728" s="32">
        <v>0.35</v>
      </c>
      <c r="O3728" s="37"/>
      <c r="P3728" s="35"/>
      <c r="Q3728" s="33"/>
      <c r="R3728" s="34"/>
    </row>
    <row r="3729" spans="1:18" ht="15.75" customHeight="1" x14ac:dyDescent="0.3">
      <c r="A3729" s="22"/>
      <c r="B3729" s="27" t="s">
        <v>21</v>
      </c>
      <c r="C3729" s="27">
        <v>1185732</v>
      </c>
      <c r="D3729" s="28">
        <v>44449</v>
      </c>
      <c r="E3729" s="27" t="s">
        <v>22</v>
      </c>
      <c r="F3729" s="27" t="s">
        <v>132</v>
      </c>
      <c r="G3729" s="27" t="s">
        <v>133</v>
      </c>
      <c r="H3729" s="27" t="s">
        <v>27</v>
      </c>
      <c r="I3729" s="29">
        <v>0.5</v>
      </c>
      <c r="J3729" s="30">
        <v>2000</v>
      </c>
      <c r="K3729" s="31">
        <f t="shared" si="28"/>
        <v>1000</v>
      </c>
      <c r="L3729" s="31">
        <f t="shared" si="29"/>
        <v>350</v>
      </c>
      <c r="M3729" s="32">
        <v>0.35</v>
      </c>
      <c r="O3729" s="37"/>
      <c r="P3729" s="35"/>
      <c r="Q3729" s="33"/>
      <c r="R3729" s="34"/>
    </row>
    <row r="3730" spans="1:18" ht="15.75" customHeight="1" x14ac:dyDescent="0.3">
      <c r="A3730" s="22"/>
      <c r="B3730" s="27" t="s">
        <v>21</v>
      </c>
      <c r="C3730" s="27">
        <v>1185732</v>
      </c>
      <c r="D3730" s="28">
        <v>44449</v>
      </c>
      <c r="E3730" s="27" t="s">
        <v>22</v>
      </c>
      <c r="F3730" s="27" t="s">
        <v>132</v>
      </c>
      <c r="G3730" s="27" t="s">
        <v>133</v>
      </c>
      <c r="H3730" s="27" t="s">
        <v>28</v>
      </c>
      <c r="I3730" s="29">
        <v>0.6</v>
      </c>
      <c r="J3730" s="30">
        <v>2000</v>
      </c>
      <c r="K3730" s="31">
        <f t="shared" si="28"/>
        <v>1200</v>
      </c>
      <c r="L3730" s="31">
        <f t="shared" si="29"/>
        <v>420</v>
      </c>
      <c r="M3730" s="32">
        <v>0.35</v>
      </c>
      <c r="O3730" s="37"/>
      <c r="P3730" s="35"/>
      <c r="Q3730" s="33"/>
      <c r="R3730" s="34"/>
    </row>
    <row r="3731" spans="1:18" ht="15.75" customHeight="1" x14ac:dyDescent="0.3">
      <c r="A3731" s="22"/>
      <c r="B3731" s="27" t="s">
        <v>21</v>
      </c>
      <c r="C3731" s="27">
        <v>1185732</v>
      </c>
      <c r="D3731" s="28">
        <v>44449</v>
      </c>
      <c r="E3731" s="27" t="s">
        <v>22</v>
      </c>
      <c r="F3731" s="27" t="s">
        <v>132</v>
      </c>
      <c r="G3731" s="27" t="s">
        <v>133</v>
      </c>
      <c r="H3731" s="27" t="s">
        <v>29</v>
      </c>
      <c r="I3731" s="29">
        <v>0.65</v>
      </c>
      <c r="J3731" s="30">
        <v>3000</v>
      </c>
      <c r="K3731" s="31">
        <f t="shared" si="28"/>
        <v>1950</v>
      </c>
      <c r="L3731" s="31">
        <f t="shared" si="29"/>
        <v>779.99999999999989</v>
      </c>
      <c r="M3731" s="32">
        <v>0.39999999999999997</v>
      </c>
      <c r="O3731" s="37"/>
      <c r="P3731" s="35"/>
      <c r="Q3731" s="33"/>
      <c r="R3731" s="34"/>
    </row>
    <row r="3732" spans="1:18" ht="15.75" customHeight="1" x14ac:dyDescent="0.3">
      <c r="A3732" s="22"/>
      <c r="B3732" s="27" t="s">
        <v>21</v>
      </c>
      <c r="C3732" s="27">
        <v>1185732</v>
      </c>
      <c r="D3732" s="28">
        <v>44481</v>
      </c>
      <c r="E3732" s="27" t="s">
        <v>22</v>
      </c>
      <c r="F3732" s="27" t="s">
        <v>132</v>
      </c>
      <c r="G3732" s="27" t="s">
        <v>133</v>
      </c>
      <c r="H3732" s="27" t="s">
        <v>24</v>
      </c>
      <c r="I3732" s="29">
        <v>0.65</v>
      </c>
      <c r="J3732" s="30">
        <v>4750</v>
      </c>
      <c r="K3732" s="31">
        <f t="shared" si="28"/>
        <v>3087.5</v>
      </c>
      <c r="L3732" s="31">
        <f t="shared" si="29"/>
        <v>1389.375</v>
      </c>
      <c r="M3732" s="32">
        <v>0.45</v>
      </c>
      <c r="O3732" s="37"/>
      <c r="P3732" s="35"/>
      <c r="Q3732" s="33"/>
      <c r="R3732" s="34"/>
    </row>
    <row r="3733" spans="1:18" ht="15.75" customHeight="1" x14ac:dyDescent="0.3">
      <c r="A3733" s="22"/>
      <c r="B3733" s="27" t="s">
        <v>21</v>
      </c>
      <c r="C3733" s="27">
        <v>1185732</v>
      </c>
      <c r="D3733" s="28">
        <v>44481</v>
      </c>
      <c r="E3733" s="27" t="s">
        <v>22</v>
      </c>
      <c r="F3733" s="27" t="s">
        <v>132</v>
      </c>
      <c r="G3733" s="27" t="s">
        <v>133</v>
      </c>
      <c r="H3733" s="27" t="s">
        <v>25</v>
      </c>
      <c r="I3733" s="29">
        <v>0.60000000000000009</v>
      </c>
      <c r="J3733" s="30">
        <v>3000</v>
      </c>
      <c r="K3733" s="31">
        <f t="shared" si="28"/>
        <v>1800.0000000000002</v>
      </c>
      <c r="L3733" s="31">
        <f t="shared" si="29"/>
        <v>810.00000000000011</v>
      </c>
      <c r="M3733" s="32">
        <v>0.45</v>
      </c>
      <c r="O3733" s="37"/>
      <c r="P3733" s="35"/>
      <c r="Q3733" s="33"/>
      <c r="R3733" s="34"/>
    </row>
    <row r="3734" spans="1:18" ht="15.75" customHeight="1" x14ac:dyDescent="0.3">
      <c r="A3734" s="22"/>
      <c r="B3734" s="27" t="s">
        <v>21</v>
      </c>
      <c r="C3734" s="27">
        <v>1185732</v>
      </c>
      <c r="D3734" s="28">
        <v>44481</v>
      </c>
      <c r="E3734" s="27" t="s">
        <v>22</v>
      </c>
      <c r="F3734" s="27" t="s">
        <v>132</v>
      </c>
      <c r="G3734" s="27" t="s">
        <v>133</v>
      </c>
      <c r="H3734" s="27" t="s">
        <v>26</v>
      </c>
      <c r="I3734" s="29">
        <v>0.60000000000000009</v>
      </c>
      <c r="J3734" s="30">
        <v>2000</v>
      </c>
      <c r="K3734" s="31">
        <f t="shared" si="28"/>
        <v>1200.0000000000002</v>
      </c>
      <c r="L3734" s="31">
        <f t="shared" si="29"/>
        <v>420.00000000000006</v>
      </c>
      <c r="M3734" s="32">
        <v>0.35</v>
      </c>
      <c r="O3734" s="37"/>
      <c r="P3734" s="35"/>
      <c r="Q3734" s="33"/>
      <c r="R3734" s="34"/>
    </row>
    <row r="3735" spans="1:18" ht="15.75" customHeight="1" x14ac:dyDescent="0.3">
      <c r="A3735" s="22"/>
      <c r="B3735" s="27" t="s">
        <v>21</v>
      </c>
      <c r="C3735" s="27">
        <v>1185732</v>
      </c>
      <c r="D3735" s="28">
        <v>44481</v>
      </c>
      <c r="E3735" s="27" t="s">
        <v>22</v>
      </c>
      <c r="F3735" s="27" t="s">
        <v>132</v>
      </c>
      <c r="G3735" s="27" t="s">
        <v>133</v>
      </c>
      <c r="H3735" s="27" t="s">
        <v>27</v>
      </c>
      <c r="I3735" s="29">
        <v>0.60000000000000009</v>
      </c>
      <c r="J3735" s="30">
        <v>1750</v>
      </c>
      <c r="K3735" s="31">
        <f t="shared" si="28"/>
        <v>1050.0000000000002</v>
      </c>
      <c r="L3735" s="31">
        <f t="shared" si="29"/>
        <v>367.50000000000006</v>
      </c>
      <c r="M3735" s="32">
        <v>0.35</v>
      </c>
      <c r="O3735" s="37"/>
      <c r="P3735" s="35"/>
      <c r="Q3735" s="33"/>
      <c r="R3735" s="34"/>
    </row>
    <row r="3736" spans="1:18" ht="15.75" customHeight="1" x14ac:dyDescent="0.3">
      <c r="A3736" s="22"/>
      <c r="B3736" s="27" t="s">
        <v>21</v>
      </c>
      <c r="C3736" s="27">
        <v>1185732</v>
      </c>
      <c r="D3736" s="28">
        <v>44481</v>
      </c>
      <c r="E3736" s="27" t="s">
        <v>22</v>
      </c>
      <c r="F3736" s="27" t="s">
        <v>132</v>
      </c>
      <c r="G3736" s="27" t="s">
        <v>133</v>
      </c>
      <c r="H3736" s="27" t="s">
        <v>28</v>
      </c>
      <c r="I3736" s="29">
        <v>0.70000000000000007</v>
      </c>
      <c r="J3736" s="30">
        <v>1750</v>
      </c>
      <c r="K3736" s="31">
        <f t="shared" si="28"/>
        <v>1225.0000000000002</v>
      </c>
      <c r="L3736" s="31">
        <f t="shared" si="29"/>
        <v>428.75000000000006</v>
      </c>
      <c r="M3736" s="32">
        <v>0.35</v>
      </c>
      <c r="O3736" s="37"/>
      <c r="P3736" s="35"/>
      <c r="Q3736" s="33"/>
      <c r="R3736" s="34"/>
    </row>
    <row r="3737" spans="1:18" ht="15.75" customHeight="1" x14ac:dyDescent="0.3">
      <c r="A3737" s="22"/>
      <c r="B3737" s="27" t="s">
        <v>21</v>
      </c>
      <c r="C3737" s="27">
        <v>1185732</v>
      </c>
      <c r="D3737" s="28">
        <v>44481</v>
      </c>
      <c r="E3737" s="27" t="s">
        <v>22</v>
      </c>
      <c r="F3737" s="27" t="s">
        <v>132</v>
      </c>
      <c r="G3737" s="27" t="s">
        <v>133</v>
      </c>
      <c r="H3737" s="27" t="s">
        <v>29</v>
      </c>
      <c r="I3737" s="29">
        <v>0.75</v>
      </c>
      <c r="J3737" s="30">
        <v>3000</v>
      </c>
      <c r="K3737" s="31">
        <f t="shared" si="28"/>
        <v>2250</v>
      </c>
      <c r="L3737" s="31">
        <f t="shared" si="29"/>
        <v>899.99999999999989</v>
      </c>
      <c r="M3737" s="32">
        <v>0.39999999999999997</v>
      </c>
      <c r="O3737" s="37"/>
      <c r="P3737" s="35"/>
      <c r="Q3737" s="33"/>
      <c r="R3737" s="34"/>
    </row>
    <row r="3738" spans="1:18" ht="15.75" customHeight="1" x14ac:dyDescent="0.3">
      <c r="A3738" s="22"/>
      <c r="B3738" s="27" t="s">
        <v>21</v>
      </c>
      <c r="C3738" s="27">
        <v>1185732</v>
      </c>
      <c r="D3738" s="28">
        <v>44511</v>
      </c>
      <c r="E3738" s="27" t="s">
        <v>22</v>
      </c>
      <c r="F3738" s="27" t="s">
        <v>132</v>
      </c>
      <c r="G3738" s="27" t="s">
        <v>133</v>
      </c>
      <c r="H3738" s="27" t="s">
        <v>24</v>
      </c>
      <c r="I3738" s="29">
        <v>0.70000000000000007</v>
      </c>
      <c r="J3738" s="30">
        <v>4500</v>
      </c>
      <c r="K3738" s="31">
        <f t="shared" si="28"/>
        <v>3150.0000000000005</v>
      </c>
      <c r="L3738" s="31">
        <f t="shared" si="29"/>
        <v>1417.5000000000002</v>
      </c>
      <c r="M3738" s="32">
        <v>0.45</v>
      </c>
      <c r="O3738" s="37"/>
      <c r="P3738" s="35"/>
      <c r="Q3738" s="33"/>
      <c r="R3738" s="34"/>
    </row>
    <row r="3739" spans="1:18" ht="15.75" customHeight="1" x14ac:dyDescent="0.3">
      <c r="A3739" s="22"/>
      <c r="B3739" s="27" t="s">
        <v>21</v>
      </c>
      <c r="C3739" s="27">
        <v>1185732</v>
      </c>
      <c r="D3739" s="28">
        <v>44511</v>
      </c>
      <c r="E3739" s="27" t="s">
        <v>22</v>
      </c>
      <c r="F3739" s="27" t="s">
        <v>132</v>
      </c>
      <c r="G3739" s="27" t="s">
        <v>133</v>
      </c>
      <c r="H3739" s="27" t="s">
        <v>25</v>
      </c>
      <c r="I3739" s="29">
        <v>0.60000000000000009</v>
      </c>
      <c r="J3739" s="30">
        <v>3250</v>
      </c>
      <c r="K3739" s="31">
        <f t="shared" si="28"/>
        <v>1950.0000000000002</v>
      </c>
      <c r="L3739" s="31">
        <f t="shared" si="29"/>
        <v>877.50000000000011</v>
      </c>
      <c r="M3739" s="32">
        <v>0.45</v>
      </c>
      <c r="O3739" s="37"/>
      <c r="P3739" s="35"/>
      <c r="Q3739" s="33"/>
      <c r="R3739" s="34"/>
    </row>
    <row r="3740" spans="1:18" ht="15.75" customHeight="1" x14ac:dyDescent="0.3">
      <c r="A3740" s="22"/>
      <c r="B3740" s="27" t="s">
        <v>21</v>
      </c>
      <c r="C3740" s="27">
        <v>1185732</v>
      </c>
      <c r="D3740" s="28">
        <v>44511</v>
      </c>
      <c r="E3740" s="27" t="s">
        <v>22</v>
      </c>
      <c r="F3740" s="27" t="s">
        <v>132</v>
      </c>
      <c r="G3740" s="27" t="s">
        <v>133</v>
      </c>
      <c r="H3740" s="27" t="s">
        <v>26</v>
      </c>
      <c r="I3740" s="29">
        <v>0.60000000000000009</v>
      </c>
      <c r="J3740" s="30">
        <v>3200</v>
      </c>
      <c r="K3740" s="31">
        <f t="shared" si="28"/>
        <v>1920.0000000000002</v>
      </c>
      <c r="L3740" s="31">
        <f t="shared" si="29"/>
        <v>672</v>
      </c>
      <c r="M3740" s="32">
        <v>0.35</v>
      </c>
      <c r="O3740" s="37"/>
      <c r="P3740" s="35"/>
      <c r="Q3740" s="33"/>
      <c r="R3740" s="34"/>
    </row>
    <row r="3741" spans="1:18" ht="15.75" customHeight="1" x14ac:dyDescent="0.3">
      <c r="A3741" s="22"/>
      <c r="B3741" s="27" t="s">
        <v>21</v>
      </c>
      <c r="C3741" s="27">
        <v>1185732</v>
      </c>
      <c r="D3741" s="28">
        <v>44511</v>
      </c>
      <c r="E3741" s="27" t="s">
        <v>22</v>
      </c>
      <c r="F3741" s="27" t="s">
        <v>132</v>
      </c>
      <c r="G3741" s="27" t="s">
        <v>133</v>
      </c>
      <c r="H3741" s="27" t="s">
        <v>27</v>
      </c>
      <c r="I3741" s="29">
        <v>0.60000000000000009</v>
      </c>
      <c r="J3741" s="30">
        <v>3000</v>
      </c>
      <c r="K3741" s="31">
        <f t="shared" si="28"/>
        <v>1800.0000000000002</v>
      </c>
      <c r="L3741" s="31">
        <f t="shared" si="29"/>
        <v>630</v>
      </c>
      <c r="M3741" s="32">
        <v>0.35</v>
      </c>
      <c r="O3741" s="37"/>
      <c r="P3741" s="35"/>
      <c r="Q3741" s="33"/>
      <c r="R3741" s="34"/>
    </row>
    <row r="3742" spans="1:18" ht="15.75" customHeight="1" x14ac:dyDescent="0.3">
      <c r="A3742" s="22"/>
      <c r="B3742" s="27" t="s">
        <v>21</v>
      </c>
      <c r="C3742" s="27">
        <v>1185732</v>
      </c>
      <c r="D3742" s="28">
        <v>44511</v>
      </c>
      <c r="E3742" s="27" t="s">
        <v>22</v>
      </c>
      <c r="F3742" s="27" t="s">
        <v>132</v>
      </c>
      <c r="G3742" s="27" t="s">
        <v>133</v>
      </c>
      <c r="H3742" s="27" t="s">
        <v>28</v>
      </c>
      <c r="I3742" s="29">
        <v>0.70000000000000007</v>
      </c>
      <c r="J3742" s="30">
        <v>2750</v>
      </c>
      <c r="K3742" s="31">
        <f t="shared" si="28"/>
        <v>1925.0000000000002</v>
      </c>
      <c r="L3742" s="31">
        <f t="shared" si="29"/>
        <v>673.75</v>
      </c>
      <c r="M3742" s="32">
        <v>0.35</v>
      </c>
      <c r="O3742" s="37"/>
      <c r="P3742" s="35"/>
      <c r="Q3742" s="33"/>
      <c r="R3742" s="34"/>
    </row>
    <row r="3743" spans="1:18" ht="15.75" customHeight="1" x14ac:dyDescent="0.3">
      <c r="A3743" s="22"/>
      <c r="B3743" s="27" t="s">
        <v>21</v>
      </c>
      <c r="C3743" s="27">
        <v>1185732</v>
      </c>
      <c r="D3743" s="28">
        <v>44511</v>
      </c>
      <c r="E3743" s="27" t="s">
        <v>22</v>
      </c>
      <c r="F3743" s="27" t="s">
        <v>132</v>
      </c>
      <c r="G3743" s="27" t="s">
        <v>133</v>
      </c>
      <c r="H3743" s="27" t="s">
        <v>29</v>
      </c>
      <c r="I3743" s="29">
        <v>0.75</v>
      </c>
      <c r="J3743" s="30">
        <v>3750</v>
      </c>
      <c r="K3743" s="31">
        <f t="shared" si="28"/>
        <v>2812.5</v>
      </c>
      <c r="L3743" s="31">
        <f t="shared" si="29"/>
        <v>1125</v>
      </c>
      <c r="M3743" s="32">
        <v>0.39999999999999997</v>
      </c>
      <c r="O3743" s="37"/>
      <c r="P3743" s="35"/>
      <c r="Q3743" s="33"/>
      <c r="R3743" s="34"/>
    </row>
    <row r="3744" spans="1:18" ht="15.75" customHeight="1" x14ac:dyDescent="0.3">
      <c r="A3744" s="22"/>
      <c r="B3744" s="27" t="s">
        <v>21</v>
      </c>
      <c r="C3744" s="27">
        <v>1185732</v>
      </c>
      <c r="D3744" s="28">
        <v>44540</v>
      </c>
      <c r="E3744" s="27" t="s">
        <v>22</v>
      </c>
      <c r="F3744" s="27" t="s">
        <v>132</v>
      </c>
      <c r="G3744" s="27" t="s">
        <v>133</v>
      </c>
      <c r="H3744" s="27" t="s">
        <v>24</v>
      </c>
      <c r="I3744" s="29">
        <v>0.70000000000000007</v>
      </c>
      <c r="J3744" s="30">
        <v>6000</v>
      </c>
      <c r="K3744" s="31">
        <f t="shared" si="28"/>
        <v>4200</v>
      </c>
      <c r="L3744" s="31">
        <f t="shared" si="29"/>
        <v>1890</v>
      </c>
      <c r="M3744" s="32">
        <v>0.45</v>
      </c>
      <c r="O3744" s="37"/>
      <c r="P3744" s="35"/>
      <c r="Q3744" s="33"/>
      <c r="R3744" s="34"/>
    </row>
    <row r="3745" spans="1:18" ht="15.75" customHeight="1" x14ac:dyDescent="0.3">
      <c r="A3745" s="22"/>
      <c r="B3745" s="27" t="s">
        <v>21</v>
      </c>
      <c r="C3745" s="27">
        <v>1185732</v>
      </c>
      <c r="D3745" s="28">
        <v>44540</v>
      </c>
      <c r="E3745" s="27" t="s">
        <v>22</v>
      </c>
      <c r="F3745" s="27" t="s">
        <v>132</v>
      </c>
      <c r="G3745" s="27" t="s">
        <v>133</v>
      </c>
      <c r="H3745" s="27" t="s">
        <v>25</v>
      </c>
      <c r="I3745" s="29">
        <v>0.60000000000000009</v>
      </c>
      <c r="J3745" s="30">
        <v>4000</v>
      </c>
      <c r="K3745" s="31">
        <f t="shared" si="28"/>
        <v>2400.0000000000005</v>
      </c>
      <c r="L3745" s="31">
        <f t="shared" si="29"/>
        <v>1080.0000000000002</v>
      </c>
      <c r="M3745" s="32">
        <v>0.45</v>
      </c>
      <c r="O3745" s="37"/>
      <c r="P3745" s="35"/>
      <c r="Q3745" s="33"/>
      <c r="R3745" s="34"/>
    </row>
    <row r="3746" spans="1:18" ht="15.75" customHeight="1" x14ac:dyDescent="0.3">
      <c r="A3746" s="22"/>
      <c r="B3746" s="27" t="s">
        <v>21</v>
      </c>
      <c r="C3746" s="27">
        <v>1185732</v>
      </c>
      <c r="D3746" s="28">
        <v>44540</v>
      </c>
      <c r="E3746" s="27" t="s">
        <v>22</v>
      </c>
      <c r="F3746" s="27" t="s">
        <v>132</v>
      </c>
      <c r="G3746" s="27" t="s">
        <v>133</v>
      </c>
      <c r="H3746" s="27" t="s">
        <v>26</v>
      </c>
      <c r="I3746" s="29">
        <v>0.60000000000000009</v>
      </c>
      <c r="J3746" s="30">
        <v>3750</v>
      </c>
      <c r="K3746" s="31">
        <f t="shared" si="28"/>
        <v>2250.0000000000005</v>
      </c>
      <c r="L3746" s="31">
        <f t="shared" si="29"/>
        <v>787.50000000000011</v>
      </c>
      <c r="M3746" s="32">
        <v>0.35</v>
      </c>
      <c r="O3746" s="37"/>
      <c r="P3746" s="35"/>
      <c r="Q3746" s="33"/>
      <c r="R3746" s="34"/>
    </row>
    <row r="3747" spans="1:18" ht="15.75" customHeight="1" x14ac:dyDescent="0.3">
      <c r="A3747" s="22"/>
      <c r="B3747" s="27" t="s">
        <v>21</v>
      </c>
      <c r="C3747" s="27">
        <v>1185732</v>
      </c>
      <c r="D3747" s="28">
        <v>44540</v>
      </c>
      <c r="E3747" s="27" t="s">
        <v>22</v>
      </c>
      <c r="F3747" s="27" t="s">
        <v>132</v>
      </c>
      <c r="G3747" s="27" t="s">
        <v>133</v>
      </c>
      <c r="H3747" s="27" t="s">
        <v>27</v>
      </c>
      <c r="I3747" s="29">
        <v>0.60000000000000009</v>
      </c>
      <c r="J3747" s="30">
        <v>3250</v>
      </c>
      <c r="K3747" s="31">
        <f t="shared" si="28"/>
        <v>1950.0000000000002</v>
      </c>
      <c r="L3747" s="31">
        <f t="shared" si="29"/>
        <v>682.5</v>
      </c>
      <c r="M3747" s="32">
        <v>0.35</v>
      </c>
      <c r="O3747" s="37"/>
      <c r="P3747" s="35"/>
      <c r="Q3747" s="33"/>
      <c r="R3747" s="34"/>
    </row>
    <row r="3748" spans="1:18" ht="15.75" customHeight="1" x14ac:dyDescent="0.3">
      <c r="A3748" s="22"/>
      <c r="B3748" s="27" t="s">
        <v>21</v>
      </c>
      <c r="C3748" s="27">
        <v>1185732</v>
      </c>
      <c r="D3748" s="28">
        <v>44540</v>
      </c>
      <c r="E3748" s="27" t="s">
        <v>22</v>
      </c>
      <c r="F3748" s="27" t="s">
        <v>132</v>
      </c>
      <c r="G3748" s="27" t="s">
        <v>133</v>
      </c>
      <c r="H3748" s="27" t="s">
        <v>28</v>
      </c>
      <c r="I3748" s="29">
        <v>0.70000000000000007</v>
      </c>
      <c r="J3748" s="30">
        <v>3250</v>
      </c>
      <c r="K3748" s="31">
        <f t="shared" si="28"/>
        <v>2275</v>
      </c>
      <c r="L3748" s="31">
        <f t="shared" si="29"/>
        <v>796.25</v>
      </c>
      <c r="M3748" s="32">
        <v>0.35</v>
      </c>
      <c r="O3748" s="37"/>
      <c r="P3748" s="35"/>
      <c r="Q3748" s="33"/>
      <c r="R3748" s="34"/>
    </row>
    <row r="3749" spans="1:18" ht="15.75" customHeight="1" x14ac:dyDescent="0.3">
      <c r="A3749" s="22"/>
      <c r="B3749" s="27" t="s">
        <v>21</v>
      </c>
      <c r="C3749" s="27">
        <v>1185732</v>
      </c>
      <c r="D3749" s="28">
        <v>44540</v>
      </c>
      <c r="E3749" s="27" t="s">
        <v>22</v>
      </c>
      <c r="F3749" s="27" t="s">
        <v>132</v>
      </c>
      <c r="G3749" s="27" t="s">
        <v>133</v>
      </c>
      <c r="H3749" s="27" t="s">
        <v>29</v>
      </c>
      <c r="I3749" s="29">
        <v>0.75</v>
      </c>
      <c r="J3749" s="30">
        <v>4250</v>
      </c>
      <c r="K3749" s="31">
        <f t="shared" si="28"/>
        <v>3187.5</v>
      </c>
      <c r="L3749" s="31">
        <f t="shared" si="29"/>
        <v>1275</v>
      </c>
      <c r="M3749" s="32">
        <v>0.39999999999999997</v>
      </c>
      <c r="O3749" s="37"/>
      <c r="P3749" s="35"/>
      <c r="Q3749" s="33"/>
      <c r="R3749" s="34"/>
    </row>
    <row r="3750" spans="1:18" ht="15.75" customHeight="1" x14ac:dyDescent="0.3">
      <c r="A3750" s="22" t="s">
        <v>46</v>
      </c>
      <c r="B3750" s="27" t="s">
        <v>21</v>
      </c>
      <c r="C3750" s="27">
        <v>1185732</v>
      </c>
      <c r="D3750" s="28">
        <v>44217</v>
      </c>
      <c r="E3750" s="27" t="s">
        <v>22</v>
      </c>
      <c r="F3750" s="27" t="s">
        <v>134</v>
      </c>
      <c r="G3750" s="27" t="s">
        <v>135</v>
      </c>
      <c r="H3750" s="27" t="s">
        <v>24</v>
      </c>
      <c r="I3750" s="29">
        <v>0.5</v>
      </c>
      <c r="J3750" s="30">
        <v>5250</v>
      </c>
      <c r="K3750" s="31">
        <f t="shared" si="28"/>
        <v>2625</v>
      </c>
      <c r="L3750" s="31">
        <f t="shared" si="29"/>
        <v>1050</v>
      </c>
      <c r="M3750" s="32">
        <v>0.4</v>
      </c>
      <c r="O3750" s="37"/>
      <c r="P3750" s="35"/>
      <c r="Q3750" s="33"/>
      <c r="R3750" s="34"/>
    </row>
    <row r="3751" spans="1:18" ht="15.75" customHeight="1" x14ac:dyDescent="0.3">
      <c r="A3751" s="22"/>
      <c r="B3751" s="27" t="s">
        <v>21</v>
      </c>
      <c r="C3751" s="27">
        <v>1185732</v>
      </c>
      <c r="D3751" s="28">
        <v>44217</v>
      </c>
      <c r="E3751" s="27" t="s">
        <v>22</v>
      </c>
      <c r="F3751" s="27" t="s">
        <v>134</v>
      </c>
      <c r="G3751" s="27" t="s">
        <v>135</v>
      </c>
      <c r="H3751" s="27" t="s">
        <v>25</v>
      </c>
      <c r="I3751" s="29">
        <v>0.5</v>
      </c>
      <c r="J3751" s="30">
        <v>3250</v>
      </c>
      <c r="K3751" s="31">
        <f t="shared" si="28"/>
        <v>1625</v>
      </c>
      <c r="L3751" s="31">
        <f t="shared" si="29"/>
        <v>650</v>
      </c>
      <c r="M3751" s="32">
        <v>0.4</v>
      </c>
      <c r="O3751" s="37"/>
      <c r="P3751" s="35"/>
      <c r="Q3751" s="33"/>
      <c r="R3751" s="34"/>
    </row>
    <row r="3752" spans="1:18" ht="15.75" customHeight="1" x14ac:dyDescent="0.3">
      <c r="A3752" s="22"/>
      <c r="B3752" s="27" t="s">
        <v>21</v>
      </c>
      <c r="C3752" s="27">
        <v>1185732</v>
      </c>
      <c r="D3752" s="28">
        <v>44217</v>
      </c>
      <c r="E3752" s="27" t="s">
        <v>22</v>
      </c>
      <c r="F3752" s="27" t="s">
        <v>134</v>
      </c>
      <c r="G3752" s="27" t="s">
        <v>135</v>
      </c>
      <c r="H3752" s="27" t="s">
        <v>26</v>
      </c>
      <c r="I3752" s="29">
        <v>0.4</v>
      </c>
      <c r="J3752" s="30">
        <v>3250</v>
      </c>
      <c r="K3752" s="31">
        <f t="shared" si="28"/>
        <v>1300</v>
      </c>
      <c r="L3752" s="31">
        <f t="shared" si="29"/>
        <v>390</v>
      </c>
      <c r="M3752" s="32">
        <v>0.3</v>
      </c>
      <c r="O3752" s="37"/>
      <c r="P3752" s="35"/>
      <c r="Q3752" s="33"/>
      <c r="R3752" s="34"/>
    </row>
    <row r="3753" spans="1:18" ht="15.75" customHeight="1" x14ac:dyDescent="0.3">
      <c r="A3753" s="22"/>
      <c r="B3753" s="27" t="s">
        <v>21</v>
      </c>
      <c r="C3753" s="27">
        <v>1185732</v>
      </c>
      <c r="D3753" s="28">
        <v>44217</v>
      </c>
      <c r="E3753" s="27" t="s">
        <v>22</v>
      </c>
      <c r="F3753" s="27" t="s">
        <v>134</v>
      </c>
      <c r="G3753" s="27" t="s">
        <v>135</v>
      </c>
      <c r="H3753" s="27" t="s">
        <v>27</v>
      </c>
      <c r="I3753" s="29">
        <v>0.44999999999999996</v>
      </c>
      <c r="J3753" s="30">
        <v>1750</v>
      </c>
      <c r="K3753" s="31">
        <f t="shared" si="28"/>
        <v>787.49999999999989</v>
      </c>
      <c r="L3753" s="31">
        <f t="shared" si="29"/>
        <v>236.24999999999994</v>
      </c>
      <c r="M3753" s="32">
        <v>0.3</v>
      </c>
      <c r="O3753" s="37"/>
      <c r="P3753" s="35"/>
      <c r="Q3753" s="33"/>
      <c r="R3753" s="34"/>
    </row>
    <row r="3754" spans="1:18" ht="15.75" customHeight="1" x14ac:dyDescent="0.3">
      <c r="A3754" s="22"/>
      <c r="B3754" s="27" t="s">
        <v>21</v>
      </c>
      <c r="C3754" s="27">
        <v>1185732</v>
      </c>
      <c r="D3754" s="28">
        <v>44217</v>
      </c>
      <c r="E3754" s="27" t="s">
        <v>22</v>
      </c>
      <c r="F3754" s="27" t="s">
        <v>134</v>
      </c>
      <c r="G3754" s="27" t="s">
        <v>135</v>
      </c>
      <c r="H3754" s="27" t="s">
        <v>28</v>
      </c>
      <c r="I3754" s="29">
        <v>0.60000000000000009</v>
      </c>
      <c r="J3754" s="30">
        <v>2250</v>
      </c>
      <c r="K3754" s="31">
        <f t="shared" si="28"/>
        <v>1350.0000000000002</v>
      </c>
      <c r="L3754" s="31">
        <f t="shared" si="29"/>
        <v>405.00000000000006</v>
      </c>
      <c r="M3754" s="32">
        <v>0.3</v>
      </c>
      <c r="O3754" s="37"/>
      <c r="P3754" s="35"/>
      <c r="Q3754" s="33"/>
      <c r="R3754" s="34"/>
    </row>
    <row r="3755" spans="1:18" ht="15.75" customHeight="1" x14ac:dyDescent="0.3">
      <c r="A3755" s="22"/>
      <c r="B3755" s="27" t="s">
        <v>21</v>
      </c>
      <c r="C3755" s="27">
        <v>1185732</v>
      </c>
      <c r="D3755" s="28">
        <v>44217</v>
      </c>
      <c r="E3755" s="27" t="s">
        <v>22</v>
      </c>
      <c r="F3755" s="27" t="s">
        <v>134</v>
      </c>
      <c r="G3755" s="27" t="s">
        <v>135</v>
      </c>
      <c r="H3755" s="27" t="s">
        <v>29</v>
      </c>
      <c r="I3755" s="29">
        <v>0.5</v>
      </c>
      <c r="J3755" s="30">
        <v>3250</v>
      </c>
      <c r="K3755" s="31">
        <f t="shared" si="28"/>
        <v>1625</v>
      </c>
      <c r="L3755" s="31">
        <f t="shared" si="29"/>
        <v>568.75</v>
      </c>
      <c r="M3755" s="32">
        <v>0.35</v>
      </c>
      <c r="O3755" s="37"/>
      <c r="P3755" s="35"/>
      <c r="Q3755" s="33"/>
      <c r="R3755" s="34"/>
    </row>
    <row r="3756" spans="1:18" ht="15.75" customHeight="1" x14ac:dyDescent="0.3">
      <c r="A3756" s="22"/>
      <c r="B3756" s="27" t="s">
        <v>21</v>
      </c>
      <c r="C3756" s="27">
        <v>1185732</v>
      </c>
      <c r="D3756" s="28">
        <v>44246</v>
      </c>
      <c r="E3756" s="27" t="s">
        <v>22</v>
      </c>
      <c r="F3756" s="27" t="s">
        <v>134</v>
      </c>
      <c r="G3756" s="27" t="s">
        <v>135</v>
      </c>
      <c r="H3756" s="27" t="s">
        <v>24</v>
      </c>
      <c r="I3756" s="29">
        <v>0.5</v>
      </c>
      <c r="J3756" s="30">
        <v>6000</v>
      </c>
      <c r="K3756" s="31">
        <f t="shared" si="28"/>
        <v>3000</v>
      </c>
      <c r="L3756" s="31">
        <f t="shared" si="29"/>
        <v>1200</v>
      </c>
      <c r="M3756" s="32">
        <v>0.4</v>
      </c>
      <c r="O3756" s="37"/>
      <c r="P3756" s="35"/>
      <c r="Q3756" s="33"/>
      <c r="R3756" s="34"/>
    </row>
    <row r="3757" spans="1:18" ht="15.75" customHeight="1" x14ac:dyDescent="0.3">
      <c r="A3757" s="22"/>
      <c r="B3757" s="27" t="s">
        <v>21</v>
      </c>
      <c r="C3757" s="27">
        <v>1185732</v>
      </c>
      <c r="D3757" s="28">
        <v>44246</v>
      </c>
      <c r="E3757" s="27" t="s">
        <v>22</v>
      </c>
      <c r="F3757" s="27" t="s">
        <v>134</v>
      </c>
      <c r="G3757" s="27" t="s">
        <v>135</v>
      </c>
      <c r="H3757" s="27" t="s">
        <v>25</v>
      </c>
      <c r="I3757" s="29">
        <v>0.5</v>
      </c>
      <c r="J3757" s="30">
        <v>2500</v>
      </c>
      <c r="K3757" s="31">
        <f t="shared" si="28"/>
        <v>1250</v>
      </c>
      <c r="L3757" s="31">
        <f t="shared" si="29"/>
        <v>500</v>
      </c>
      <c r="M3757" s="32">
        <v>0.4</v>
      </c>
      <c r="O3757" s="37"/>
      <c r="P3757" s="35"/>
      <c r="Q3757" s="33"/>
      <c r="R3757" s="34"/>
    </row>
    <row r="3758" spans="1:18" ht="15.75" customHeight="1" x14ac:dyDescent="0.3">
      <c r="A3758" s="22"/>
      <c r="B3758" s="27" t="s">
        <v>21</v>
      </c>
      <c r="C3758" s="27">
        <v>1185732</v>
      </c>
      <c r="D3758" s="28">
        <v>44246</v>
      </c>
      <c r="E3758" s="27" t="s">
        <v>22</v>
      </c>
      <c r="F3758" s="27" t="s">
        <v>134</v>
      </c>
      <c r="G3758" s="27" t="s">
        <v>135</v>
      </c>
      <c r="H3758" s="27" t="s">
        <v>26</v>
      </c>
      <c r="I3758" s="29">
        <v>0.4</v>
      </c>
      <c r="J3758" s="30">
        <v>3000</v>
      </c>
      <c r="K3758" s="31">
        <f t="shared" si="28"/>
        <v>1200</v>
      </c>
      <c r="L3758" s="31">
        <f t="shared" si="29"/>
        <v>360</v>
      </c>
      <c r="M3758" s="32">
        <v>0.3</v>
      </c>
      <c r="O3758" s="37"/>
      <c r="P3758" s="35"/>
      <c r="Q3758" s="33"/>
      <c r="R3758" s="34"/>
    </row>
    <row r="3759" spans="1:18" ht="15.75" customHeight="1" x14ac:dyDescent="0.3">
      <c r="A3759" s="22"/>
      <c r="B3759" s="27" t="s">
        <v>21</v>
      </c>
      <c r="C3759" s="27">
        <v>1185732</v>
      </c>
      <c r="D3759" s="28">
        <v>44246</v>
      </c>
      <c r="E3759" s="27" t="s">
        <v>22</v>
      </c>
      <c r="F3759" s="27" t="s">
        <v>134</v>
      </c>
      <c r="G3759" s="27" t="s">
        <v>135</v>
      </c>
      <c r="H3759" s="27" t="s">
        <v>27</v>
      </c>
      <c r="I3759" s="29">
        <v>0.44999999999999996</v>
      </c>
      <c r="J3759" s="30">
        <v>2000</v>
      </c>
      <c r="K3759" s="31">
        <f t="shared" si="28"/>
        <v>899.99999999999989</v>
      </c>
      <c r="L3759" s="31">
        <f t="shared" si="29"/>
        <v>269.99999999999994</v>
      </c>
      <c r="M3759" s="32">
        <v>0.3</v>
      </c>
      <c r="O3759" s="37"/>
      <c r="P3759" s="35"/>
      <c r="Q3759" s="33"/>
      <c r="R3759" s="34"/>
    </row>
    <row r="3760" spans="1:18" ht="15.75" customHeight="1" x14ac:dyDescent="0.3">
      <c r="A3760" s="22"/>
      <c r="B3760" s="27" t="s">
        <v>21</v>
      </c>
      <c r="C3760" s="27">
        <v>1185732</v>
      </c>
      <c r="D3760" s="28">
        <v>44246</v>
      </c>
      <c r="E3760" s="27" t="s">
        <v>22</v>
      </c>
      <c r="F3760" s="27" t="s">
        <v>134</v>
      </c>
      <c r="G3760" s="27" t="s">
        <v>135</v>
      </c>
      <c r="H3760" s="27" t="s">
        <v>28</v>
      </c>
      <c r="I3760" s="29">
        <v>0.60000000000000009</v>
      </c>
      <c r="J3760" s="30">
        <v>2750</v>
      </c>
      <c r="K3760" s="31">
        <f t="shared" si="28"/>
        <v>1650.0000000000002</v>
      </c>
      <c r="L3760" s="31">
        <f t="shared" si="29"/>
        <v>495.00000000000006</v>
      </c>
      <c r="M3760" s="32">
        <v>0.3</v>
      </c>
      <c r="O3760" s="37"/>
      <c r="P3760" s="35"/>
      <c r="Q3760" s="33"/>
      <c r="R3760" s="34"/>
    </row>
    <row r="3761" spans="1:18" ht="15.75" customHeight="1" x14ac:dyDescent="0.3">
      <c r="A3761" s="22"/>
      <c r="B3761" s="27" t="s">
        <v>21</v>
      </c>
      <c r="C3761" s="27">
        <v>1185732</v>
      </c>
      <c r="D3761" s="28">
        <v>44246</v>
      </c>
      <c r="E3761" s="27" t="s">
        <v>22</v>
      </c>
      <c r="F3761" s="27" t="s">
        <v>134</v>
      </c>
      <c r="G3761" s="27" t="s">
        <v>135</v>
      </c>
      <c r="H3761" s="27" t="s">
        <v>29</v>
      </c>
      <c r="I3761" s="29">
        <v>0.5</v>
      </c>
      <c r="J3761" s="30">
        <v>3750</v>
      </c>
      <c r="K3761" s="31">
        <f t="shared" si="28"/>
        <v>1875</v>
      </c>
      <c r="L3761" s="31">
        <f t="shared" si="29"/>
        <v>656.25</v>
      </c>
      <c r="M3761" s="32">
        <v>0.35</v>
      </c>
      <c r="O3761" s="37"/>
      <c r="P3761" s="35"/>
      <c r="Q3761" s="33"/>
      <c r="R3761" s="34"/>
    </row>
    <row r="3762" spans="1:18" ht="15.75" customHeight="1" x14ac:dyDescent="0.3">
      <c r="A3762" s="22"/>
      <c r="B3762" s="27" t="s">
        <v>21</v>
      </c>
      <c r="C3762" s="27">
        <v>1185732</v>
      </c>
      <c r="D3762" s="28">
        <v>44272</v>
      </c>
      <c r="E3762" s="27" t="s">
        <v>22</v>
      </c>
      <c r="F3762" s="27" t="s">
        <v>134</v>
      </c>
      <c r="G3762" s="27" t="s">
        <v>135</v>
      </c>
      <c r="H3762" s="27" t="s">
        <v>24</v>
      </c>
      <c r="I3762" s="29">
        <v>0.5</v>
      </c>
      <c r="J3762" s="30">
        <v>5700</v>
      </c>
      <c r="K3762" s="31">
        <f t="shared" si="28"/>
        <v>2850</v>
      </c>
      <c r="L3762" s="31">
        <f t="shared" si="29"/>
        <v>1140</v>
      </c>
      <c r="M3762" s="32">
        <v>0.4</v>
      </c>
      <c r="O3762" s="37"/>
      <c r="P3762" s="35"/>
      <c r="Q3762" s="33"/>
      <c r="R3762" s="34"/>
    </row>
    <row r="3763" spans="1:18" ht="15.75" customHeight="1" x14ac:dyDescent="0.3">
      <c r="A3763" s="22"/>
      <c r="B3763" s="27" t="s">
        <v>21</v>
      </c>
      <c r="C3763" s="27">
        <v>1185732</v>
      </c>
      <c r="D3763" s="28">
        <v>44272</v>
      </c>
      <c r="E3763" s="27" t="s">
        <v>22</v>
      </c>
      <c r="F3763" s="27" t="s">
        <v>134</v>
      </c>
      <c r="G3763" s="27" t="s">
        <v>135</v>
      </c>
      <c r="H3763" s="27" t="s">
        <v>25</v>
      </c>
      <c r="I3763" s="29">
        <v>0.5</v>
      </c>
      <c r="J3763" s="30">
        <v>2750</v>
      </c>
      <c r="K3763" s="31">
        <f t="shared" si="28"/>
        <v>1375</v>
      </c>
      <c r="L3763" s="31">
        <f t="shared" si="29"/>
        <v>550</v>
      </c>
      <c r="M3763" s="32">
        <v>0.4</v>
      </c>
      <c r="O3763" s="37"/>
      <c r="P3763" s="35"/>
      <c r="Q3763" s="33"/>
      <c r="R3763" s="34"/>
    </row>
    <row r="3764" spans="1:18" ht="15.75" customHeight="1" x14ac:dyDescent="0.3">
      <c r="A3764" s="22"/>
      <c r="B3764" s="27" t="s">
        <v>21</v>
      </c>
      <c r="C3764" s="27">
        <v>1185732</v>
      </c>
      <c r="D3764" s="28">
        <v>44272</v>
      </c>
      <c r="E3764" s="27" t="s">
        <v>22</v>
      </c>
      <c r="F3764" s="27" t="s">
        <v>134</v>
      </c>
      <c r="G3764" s="27" t="s">
        <v>135</v>
      </c>
      <c r="H3764" s="27" t="s">
        <v>26</v>
      </c>
      <c r="I3764" s="29">
        <v>0.4</v>
      </c>
      <c r="J3764" s="30">
        <v>3000</v>
      </c>
      <c r="K3764" s="31">
        <f t="shared" si="28"/>
        <v>1200</v>
      </c>
      <c r="L3764" s="31">
        <f t="shared" si="29"/>
        <v>360</v>
      </c>
      <c r="M3764" s="32">
        <v>0.3</v>
      </c>
      <c r="O3764" s="37"/>
      <c r="P3764" s="35"/>
      <c r="Q3764" s="33"/>
      <c r="R3764" s="34"/>
    </row>
    <row r="3765" spans="1:18" ht="15.75" customHeight="1" x14ac:dyDescent="0.3">
      <c r="A3765" s="22"/>
      <c r="B3765" s="27" t="s">
        <v>21</v>
      </c>
      <c r="C3765" s="27">
        <v>1185732</v>
      </c>
      <c r="D3765" s="28">
        <v>44272</v>
      </c>
      <c r="E3765" s="27" t="s">
        <v>22</v>
      </c>
      <c r="F3765" s="27" t="s">
        <v>134</v>
      </c>
      <c r="G3765" s="27" t="s">
        <v>135</v>
      </c>
      <c r="H3765" s="27" t="s">
        <v>27</v>
      </c>
      <c r="I3765" s="29">
        <v>0.44999999999999996</v>
      </c>
      <c r="J3765" s="30">
        <v>1500</v>
      </c>
      <c r="K3765" s="31">
        <f t="shared" si="28"/>
        <v>674.99999999999989</v>
      </c>
      <c r="L3765" s="31">
        <f t="shared" si="29"/>
        <v>202.49999999999997</v>
      </c>
      <c r="M3765" s="32">
        <v>0.3</v>
      </c>
      <c r="O3765" s="37"/>
      <c r="P3765" s="35"/>
      <c r="Q3765" s="33"/>
      <c r="R3765" s="34"/>
    </row>
    <row r="3766" spans="1:18" ht="15.75" customHeight="1" x14ac:dyDescent="0.3">
      <c r="A3766" s="22"/>
      <c r="B3766" s="27" t="s">
        <v>21</v>
      </c>
      <c r="C3766" s="27">
        <v>1185732</v>
      </c>
      <c r="D3766" s="28">
        <v>44272</v>
      </c>
      <c r="E3766" s="27" t="s">
        <v>22</v>
      </c>
      <c r="F3766" s="27" t="s">
        <v>134</v>
      </c>
      <c r="G3766" s="27" t="s">
        <v>135</v>
      </c>
      <c r="H3766" s="27" t="s">
        <v>28</v>
      </c>
      <c r="I3766" s="29">
        <v>0.60000000000000009</v>
      </c>
      <c r="J3766" s="30">
        <v>2000</v>
      </c>
      <c r="K3766" s="31">
        <f t="shared" si="28"/>
        <v>1200.0000000000002</v>
      </c>
      <c r="L3766" s="31">
        <f t="shared" si="29"/>
        <v>360.00000000000006</v>
      </c>
      <c r="M3766" s="32">
        <v>0.3</v>
      </c>
      <c r="O3766" s="37"/>
      <c r="P3766" s="35"/>
      <c r="Q3766" s="33"/>
      <c r="R3766" s="34"/>
    </row>
    <row r="3767" spans="1:18" ht="15.75" customHeight="1" x14ac:dyDescent="0.3">
      <c r="A3767" s="22"/>
      <c r="B3767" s="27" t="s">
        <v>21</v>
      </c>
      <c r="C3767" s="27">
        <v>1185732</v>
      </c>
      <c r="D3767" s="28">
        <v>44272</v>
      </c>
      <c r="E3767" s="27" t="s">
        <v>22</v>
      </c>
      <c r="F3767" s="27" t="s">
        <v>134</v>
      </c>
      <c r="G3767" s="27" t="s">
        <v>135</v>
      </c>
      <c r="H3767" s="27" t="s">
        <v>29</v>
      </c>
      <c r="I3767" s="29">
        <v>0.5</v>
      </c>
      <c r="J3767" s="30">
        <v>3000</v>
      </c>
      <c r="K3767" s="31">
        <f t="shared" si="28"/>
        <v>1500</v>
      </c>
      <c r="L3767" s="31">
        <f t="shared" si="29"/>
        <v>525</v>
      </c>
      <c r="M3767" s="32">
        <v>0.35</v>
      </c>
      <c r="O3767" s="37"/>
      <c r="P3767" s="35"/>
      <c r="Q3767" s="33"/>
      <c r="R3767" s="34"/>
    </row>
    <row r="3768" spans="1:18" ht="15.75" customHeight="1" x14ac:dyDescent="0.3">
      <c r="A3768" s="22"/>
      <c r="B3768" s="27" t="s">
        <v>21</v>
      </c>
      <c r="C3768" s="27">
        <v>1185732</v>
      </c>
      <c r="D3768" s="28">
        <v>44304</v>
      </c>
      <c r="E3768" s="27" t="s">
        <v>22</v>
      </c>
      <c r="F3768" s="27" t="s">
        <v>134</v>
      </c>
      <c r="G3768" s="27" t="s">
        <v>135</v>
      </c>
      <c r="H3768" s="27" t="s">
        <v>24</v>
      </c>
      <c r="I3768" s="29">
        <v>0.5</v>
      </c>
      <c r="J3768" s="30">
        <v>5500</v>
      </c>
      <c r="K3768" s="31">
        <f t="shared" si="28"/>
        <v>2750</v>
      </c>
      <c r="L3768" s="31">
        <f t="shared" si="29"/>
        <v>1100</v>
      </c>
      <c r="M3768" s="32">
        <v>0.4</v>
      </c>
      <c r="O3768" s="37"/>
      <c r="P3768" s="35"/>
      <c r="Q3768" s="33"/>
      <c r="R3768" s="34"/>
    </row>
    <row r="3769" spans="1:18" ht="15.75" customHeight="1" x14ac:dyDescent="0.3">
      <c r="A3769" s="22"/>
      <c r="B3769" s="27" t="s">
        <v>21</v>
      </c>
      <c r="C3769" s="27">
        <v>1185732</v>
      </c>
      <c r="D3769" s="28">
        <v>44304</v>
      </c>
      <c r="E3769" s="27" t="s">
        <v>22</v>
      </c>
      <c r="F3769" s="27" t="s">
        <v>134</v>
      </c>
      <c r="G3769" s="27" t="s">
        <v>135</v>
      </c>
      <c r="H3769" s="27" t="s">
        <v>25</v>
      </c>
      <c r="I3769" s="29">
        <v>0.5</v>
      </c>
      <c r="J3769" s="30">
        <v>2500</v>
      </c>
      <c r="K3769" s="31">
        <f t="shared" si="28"/>
        <v>1250</v>
      </c>
      <c r="L3769" s="31">
        <f t="shared" si="29"/>
        <v>500</v>
      </c>
      <c r="M3769" s="32">
        <v>0.4</v>
      </c>
      <c r="O3769" s="37"/>
      <c r="P3769" s="35"/>
      <c r="Q3769" s="33"/>
      <c r="R3769" s="34"/>
    </row>
    <row r="3770" spans="1:18" ht="15.75" customHeight="1" x14ac:dyDescent="0.3">
      <c r="A3770" s="22"/>
      <c r="B3770" s="27" t="s">
        <v>21</v>
      </c>
      <c r="C3770" s="27">
        <v>1185732</v>
      </c>
      <c r="D3770" s="28">
        <v>44304</v>
      </c>
      <c r="E3770" s="27" t="s">
        <v>22</v>
      </c>
      <c r="F3770" s="27" t="s">
        <v>134</v>
      </c>
      <c r="G3770" s="27" t="s">
        <v>135</v>
      </c>
      <c r="H3770" s="27" t="s">
        <v>26</v>
      </c>
      <c r="I3770" s="29">
        <v>0.4</v>
      </c>
      <c r="J3770" s="30">
        <v>2500</v>
      </c>
      <c r="K3770" s="31">
        <f t="shared" si="28"/>
        <v>1000</v>
      </c>
      <c r="L3770" s="31">
        <f t="shared" si="29"/>
        <v>300</v>
      </c>
      <c r="M3770" s="32">
        <v>0.3</v>
      </c>
      <c r="O3770" s="37"/>
      <c r="P3770" s="35"/>
      <c r="Q3770" s="33"/>
      <c r="R3770" s="34"/>
    </row>
    <row r="3771" spans="1:18" ht="15.75" customHeight="1" x14ac:dyDescent="0.3">
      <c r="A3771" s="22"/>
      <c r="B3771" s="27" t="s">
        <v>21</v>
      </c>
      <c r="C3771" s="27">
        <v>1185732</v>
      </c>
      <c r="D3771" s="28">
        <v>44304</v>
      </c>
      <c r="E3771" s="27" t="s">
        <v>22</v>
      </c>
      <c r="F3771" s="27" t="s">
        <v>134</v>
      </c>
      <c r="G3771" s="27" t="s">
        <v>135</v>
      </c>
      <c r="H3771" s="27" t="s">
        <v>27</v>
      </c>
      <c r="I3771" s="29">
        <v>0.44999999999999996</v>
      </c>
      <c r="J3771" s="30">
        <v>1750</v>
      </c>
      <c r="K3771" s="31">
        <f t="shared" si="28"/>
        <v>787.49999999999989</v>
      </c>
      <c r="L3771" s="31">
        <f t="shared" si="29"/>
        <v>236.24999999999994</v>
      </c>
      <c r="M3771" s="32">
        <v>0.3</v>
      </c>
      <c r="O3771" s="37"/>
      <c r="P3771" s="35"/>
      <c r="Q3771" s="33"/>
      <c r="R3771" s="34"/>
    </row>
    <row r="3772" spans="1:18" ht="15.75" customHeight="1" x14ac:dyDescent="0.3">
      <c r="A3772" s="22"/>
      <c r="B3772" s="27" t="s">
        <v>21</v>
      </c>
      <c r="C3772" s="27">
        <v>1185732</v>
      </c>
      <c r="D3772" s="28">
        <v>44304</v>
      </c>
      <c r="E3772" s="27" t="s">
        <v>22</v>
      </c>
      <c r="F3772" s="27" t="s">
        <v>134</v>
      </c>
      <c r="G3772" s="27" t="s">
        <v>135</v>
      </c>
      <c r="H3772" s="27" t="s">
        <v>28</v>
      </c>
      <c r="I3772" s="29">
        <v>0.60000000000000009</v>
      </c>
      <c r="J3772" s="30">
        <v>1750</v>
      </c>
      <c r="K3772" s="31">
        <f t="shared" si="28"/>
        <v>1050.0000000000002</v>
      </c>
      <c r="L3772" s="31">
        <f t="shared" si="29"/>
        <v>315.00000000000006</v>
      </c>
      <c r="M3772" s="32">
        <v>0.3</v>
      </c>
      <c r="O3772" s="37"/>
      <c r="P3772" s="35"/>
      <c r="Q3772" s="33"/>
      <c r="R3772" s="34"/>
    </row>
    <row r="3773" spans="1:18" ht="15.75" customHeight="1" x14ac:dyDescent="0.3">
      <c r="A3773" s="22"/>
      <c r="B3773" s="27" t="s">
        <v>21</v>
      </c>
      <c r="C3773" s="27">
        <v>1185732</v>
      </c>
      <c r="D3773" s="28">
        <v>44304</v>
      </c>
      <c r="E3773" s="27" t="s">
        <v>22</v>
      </c>
      <c r="F3773" s="27" t="s">
        <v>134</v>
      </c>
      <c r="G3773" s="27" t="s">
        <v>135</v>
      </c>
      <c r="H3773" s="27" t="s">
        <v>29</v>
      </c>
      <c r="I3773" s="29">
        <v>0.5</v>
      </c>
      <c r="J3773" s="30">
        <v>3250</v>
      </c>
      <c r="K3773" s="31">
        <f t="shared" si="28"/>
        <v>1625</v>
      </c>
      <c r="L3773" s="31">
        <f t="shared" si="29"/>
        <v>568.75</v>
      </c>
      <c r="M3773" s="32">
        <v>0.35</v>
      </c>
      <c r="O3773" s="37"/>
      <c r="P3773" s="35"/>
      <c r="Q3773" s="33"/>
      <c r="R3773" s="34"/>
    </row>
    <row r="3774" spans="1:18" ht="15.75" customHeight="1" x14ac:dyDescent="0.3">
      <c r="A3774" s="22"/>
      <c r="B3774" s="27" t="s">
        <v>21</v>
      </c>
      <c r="C3774" s="27">
        <v>1185732</v>
      </c>
      <c r="D3774" s="28">
        <v>44333</v>
      </c>
      <c r="E3774" s="27" t="s">
        <v>22</v>
      </c>
      <c r="F3774" s="27" t="s">
        <v>134</v>
      </c>
      <c r="G3774" s="27" t="s">
        <v>135</v>
      </c>
      <c r="H3774" s="27" t="s">
        <v>24</v>
      </c>
      <c r="I3774" s="29">
        <v>0.65</v>
      </c>
      <c r="J3774" s="30">
        <v>5950</v>
      </c>
      <c r="K3774" s="31">
        <f t="shared" si="28"/>
        <v>3867.5</v>
      </c>
      <c r="L3774" s="31">
        <f t="shared" si="29"/>
        <v>1547</v>
      </c>
      <c r="M3774" s="32">
        <v>0.4</v>
      </c>
      <c r="O3774" s="37"/>
      <c r="P3774" s="35"/>
      <c r="Q3774" s="33"/>
      <c r="R3774" s="34"/>
    </row>
    <row r="3775" spans="1:18" ht="15.75" customHeight="1" x14ac:dyDescent="0.3">
      <c r="A3775" s="22"/>
      <c r="B3775" s="27" t="s">
        <v>21</v>
      </c>
      <c r="C3775" s="27">
        <v>1185732</v>
      </c>
      <c r="D3775" s="28">
        <v>44333</v>
      </c>
      <c r="E3775" s="27" t="s">
        <v>22</v>
      </c>
      <c r="F3775" s="27" t="s">
        <v>134</v>
      </c>
      <c r="G3775" s="27" t="s">
        <v>135</v>
      </c>
      <c r="H3775" s="27" t="s">
        <v>25</v>
      </c>
      <c r="I3775" s="29">
        <v>0.60000000000000009</v>
      </c>
      <c r="J3775" s="30">
        <v>3000</v>
      </c>
      <c r="K3775" s="31">
        <f t="shared" si="28"/>
        <v>1800.0000000000002</v>
      </c>
      <c r="L3775" s="31">
        <f t="shared" si="29"/>
        <v>720.00000000000011</v>
      </c>
      <c r="M3775" s="32">
        <v>0.4</v>
      </c>
      <c r="O3775" s="37"/>
      <c r="P3775" s="35"/>
      <c r="Q3775" s="33"/>
      <c r="R3775" s="34"/>
    </row>
    <row r="3776" spans="1:18" ht="15.75" customHeight="1" x14ac:dyDescent="0.3">
      <c r="A3776" s="22"/>
      <c r="B3776" s="27" t="s">
        <v>21</v>
      </c>
      <c r="C3776" s="27">
        <v>1185732</v>
      </c>
      <c r="D3776" s="28">
        <v>44333</v>
      </c>
      <c r="E3776" s="27" t="s">
        <v>22</v>
      </c>
      <c r="F3776" s="27" t="s">
        <v>134</v>
      </c>
      <c r="G3776" s="27" t="s">
        <v>135</v>
      </c>
      <c r="H3776" s="27" t="s">
        <v>26</v>
      </c>
      <c r="I3776" s="29">
        <v>0.55000000000000004</v>
      </c>
      <c r="J3776" s="30">
        <v>3250</v>
      </c>
      <c r="K3776" s="31">
        <f t="shared" si="28"/>
        <v>1787.5000000000002</v>
      </c>
      <c r="L3776" s="31">
        <f t="shared" si="29"/>
        <v>536.25</v>
      </c>
      <c r="M3776" s="32">
        <v>0.3</v>
      </c>
      <c r="O3776" s="37"/>
      <c r="P3776" s="35"/>
      <c r="Q3776" s="33"/>
      <c r="R3776" s="34"/>
    </row>
    <row r="3777" spans="1:18" ht="15.75" customHeight="1" x14ac:dyDescent="0.3">
      <c r="A3777" s="22"/>
      <c r="B3777" s="27" t="s">
        <v>21</v>
      </c>
      <c r="C3777" s="27">
        <v>1185732</v>
      </c>
      <c r="D3777" s="28">
        <v>44333</v>
      </c>
      <c r="E3777" s="27" t="s">
        <v>22</v>
      </c>
      <c r="F3777" s="27" t="s">
        <v>134</v>
      </c>
      <c r="G3777" s="27" t="s">
        <v>135</v>
      </c>
      <c r="H3777" s="27" t="s">
        <v>27</v>
      </c>
      <c r="I3777" s="29">
        <v>0.55000000000000004</v>
      </c>
      <c r="J3777" s="30">
        <v>2750</v>
      </c>
      <c r="K3777" s="31">
        <f t="shared" si="28"/>
        <v>1512.5000000000002</v>
      </c>
      <c r="L3777" s="31">
        <f t="shared" si="29"/>
        <v>453.75000000000006</v>
      </c>
      <c r="M3777" s="32">
        <v>0.3</v>
      </c>
      <c r="O3777" s="37"/>
      <c r="P3777" s="35"/>
      <c r="Q3777" s="33"/>
      <c r="R3777" s="34"/>
    </row>
    <row r="3778" spans="1:18" ht="15.75" customHeight="1" x14ac:dyDescent="0.3">
      <c r="A3778" s="22"/>
      <c r="B3778" s="27" t="s">
        <v>21</v>
      </c>
      <c r="C3778" s="27">
        <v>1185732</v>
      </c>
      <c r="D3778" s="28">
        <v>44333</v>
      </c>
      <c r="E3778" s="27" t="s">
        <v>22</v>
      </c>
      <c r="F3778" s="27" t="s">
        <v>134</v>
      </c>
      <c r="G3778" s="27" t="s">
        <v>135</v>
      </c>
      <c r="H3778" s="27" t="s">
        <v>28</v>
      </c>
      <c r="I3778" s="29">
        <v>0.65</v>
      </c>
      <c r="J3778" s="30">
        <v>3000</v>
      </c>
      <c r="K3778" s="31">
        <f t="shared" si="28"/>
        <v>1950</v>
      </c>
      <c r="L3778" s="31">
        <f t="shared" si="29"/>
        <v>585</v>
      </c>
      <c r="M3778" s="32">
        <v>0.3</v>
      </c>
      <c r="O3778" s="37"/>
      <c r="P3778" s="35"/>
      <c r="Q3778" s="33"/>
      <c r="R3778" s="34"/>
    </row>
    <row r="3779" spans="1:18" ht="15.75" customHeight="1" x14ac:dyDescent="0.3">
      <c r="A3779" s="22"/>
      <c r="B3779" s="27" t="s">
        <v>21</v>
      </c>
      <c r="C3779" s="27">
        <v>1185732</v>
      </c>
      <c r="D3779" s="28">
        <v>44333</v>
      </c>
      <c r="E3779" s="27" t="s">
        <v>22</v>
      </c>
      <c r="F3779" s="27" t="s">
        <v>134</v>
      </c>
      <c r="G3779" s="27" t="s">
        <v>135</v>
      </c>
      <c r="H3779" s="27" t="s">
        <v>29</v>
      </c>
      <c r="I3779" s="29">
        <v>0.70000000000000007</v>
      </c>
      <c r="J3779" s="30">
        <v>4250</v>
      </c>
      <c r="K3779" s="31">
        <f t="shared" si="28"/>
        <v>2975.0000000000005</v>
      </c>
      <c r="L3779" s="31">
        <f t="shared" si="29"/>
        <v>1041.25</v>
      </c>
      <c r="M3779" s="32">
        <v>0.35</v>
      </c>
      <c r="O3779" s="37"/>
      <c r="P3779" s="35"/>
      <c r="Q3779" s="33"/>
      <c r="R3779" s="34"/>
    </row>
    <row r="3780" spans="1:18" ht="15.75" customHeight="1" x14ac:dyDescent="0.3">
      <c r="A3780" s="22"/>
      <c r="B3780" s="27" t="s">
        <v>21</v>
      </c>
      <c r="C3780" s="27">
        <v>1185732</v>
      </c>
      <c r="D3780" s="28">
        <v>44366</v>
      </c>
      <c r="E3780" s="27" t="s">
        <v>22</v>
      </c>
      <c r="F3780" s="27" t="s">
        <v>134</v>
      </c>
      <c r="G3780" s="27" t="s">
        <v>135</v>
      </c>
      <c r="H3780" s="27" t="s">
        <v>24</v>
      </c>
      <c r="I3780" s="29">
        <v>0.65</v>
      </c>
      <c r="J3780" s="30">
        <v>6750</v>
      </c>
      <c r="K3780" s="31">
        <f t="shared" si="28"/>
        <v>4387.5</v>
      </c>
      <c r="L3780" s="31">
        <f t="shared" si="29"/>
        <v>1755</v>
      </c>
      <c r="M3780" s="32">
        <v>0.4</v>
      </c>
      <c r="O3780" s="37"/>
      <c r="P3780" s="35"/>
      <c r="Q3780" s="33"/>
      <c r="R3780" s="34"/>
    </row>
    <row r="3781" spans="1:18" ht="15.75" customHeight="1" x14ac:dyDescent="0.3">
      <c r="A3781" s="22"/>
      <c r="B3781" s="27" t="s">
        <v>21</v>
      </c>
      <c r="C3781" s="27">
        <v>1185732</v>
      </c>
      <c r="D3781" s="28">
        <v>44366</v>
      </c>
      <c r="E3781" s="27" t="s">
        <v>22</v>
      </c>
      <c r="F3781" s="27" t="s">
        <v>134</v>
      </c>
      <c r="G3781" s="27" t="s">
        <v>135</v>
      </c>
      <c r="H3781" s="27" t="s">
        <v>25</v>
      </c>
      <c r="I3781" s="29">
        <v>0.60000000000000009</v>
      </c>
      <c r="J3781" s="30">
        <v>4250</v>
      </c>
      <c r="K3781" s="31">
        <f t="shared" si="28"/>
        <v>2550.0000000000005</v>
      </c>
      <c r="L3781" s="31">
        <f t="shared" si="29"/>
        <v>1020.0000000000002</v>
      </c>
      <c r="M3781" s="32">
        <v>0.4</v>
      </c>
      <c r="O3781" s="37"/>
      <c r="P3781" s="35"/>
      <c r="Q3781" s="33"/>
      <c r="R3781" s="34"/>
    </row>
    <row r="3782" spans="1:18" ht="15.75" customHeight="1" x14ac:dyDescent="0.3">
      <c r="A3782" s="22"/>
      <c r="B3782" s="27" t="s">
        <v>21</v>
      </c>
      <c r="C3782" s="27">
        <v>1185732</v>
      </c>
      <c r="D3782" s="28">
        <v>44366</v>
      </c>
      <c r="E3782" s="27" t="s">
        <v>22</v>
      </c>
      <c r="F3782" s="27" t="s">
        <v>134</v>
      </c>
      <c r="G3782" s="27" t="s">
        <v>135</v>
      </c>
      <c r="H3782" s="27" t="s">
        <v>26</v>
      </c>
      <c r="I3782" s="29">
        <v>0.55000000000000004</v>
      </c>
      <c r="J3782" s="30">
        <v>3500</v>
      </c>
      <c r="K3782" s="31">
        <f t="shared" si="28"/>
        <v>1925.0000000000002</v>
      </c>
      <c r="L3782" s="31">
        <f t="shared" si="29"/>
        <v>577.5</v>
      </c>
      <c r="M3782" s="32">
        <v>0.3</v>
      </c>
      <c r="O3782" s="37"/>
      <c r="P3782" s="35"/>
      <c r="Q3782" s="33"/>
      <c r="R3782" s="34"/>
    </row>
    <row r="3783" spans="1:18" ht="15.75" customHeight="1" x14ac:dyDescent="0.3">
      <c r="A3783" s="22"/>
      <c r="B3783" s="27" t="s">
        <v>21</v>
      </c>
      <c r="C3783" s="27">
        <v>1185732</v>
      </c>
      <c r="D3783" s="28">
        <v>44366</v>
      </c>
      <c r="E3783" s="27" t="s">
        <v>22</v>
      </c>
      <c r="F3783" s="27" t="s">
        <v>134</v>
      </c>
      <c r="G3783" s="27" t="s">
        <v>135</v>
      </c>
      <c r="H3783" s="27" t="s">
        <v>27</v>
      </c>
      <c r="I3783" s="29">
        <v>0.55000000000000004</v>
      </c>
      <c r="J3783" s="30">
        <v>3250</v>
      </c>
      <c r="K3783" s="31">
        <f t="shared" si="28"/>
        <v>1787.5000000000002</v>
      </c>
      <c r="L3783" s="31">
        <f t="shared" si="29"/>
        <v>536.25</v>
      </c>
      <c r="M3783" s="32">
        <v>0.3</v>
      </c>
      <c r="O3783" s="37"/>
      <c r="P3783" s="35"/>
      <c r="Q3783" s="33"/>
      <c r="R3783" s="34"/>
    </row>
    <row r="3784" spans="1:18" ht="15.75" customHeight="1" x14ac:dyDescent="0.3">
      <c r="A3784" s="22"/>
      <c r="B3784" s="27" t="s">
        <v>21</v>
      </c>
      <c r="C3784" s="27">
        <v>1185732</v>
      </c>
      <c r="D3784" s="28">
        <v>44366</v>
      </c>
      <c r="E3784" s="27" t="s">
        <v>22</v>
      </c>
      <c r="F3784" s="27" t="s">
        <v>134</v>
      </c>
      <c r="G3784" s="27" t="s">
        <v>135</v>
      </c>
      <c r="H3784" s="27" t="s">
        <v>28</v>
      </c>
      <c r="I3784" s="29">
        <v>0.65</v>
      </c>
      <c r="J3784" s="30">
        <v>3250</v>
      </c>
      <c r="K3784" s="31">
        <f t="shared" si="28"/>
        <v>2112.5</v>
      </c>
      <c r="L3784" s="31">
        <f t="shared" si="29"/>
        <v>633.75</v>
      </c>
      <c r="M3784" s="32">
        <v>0.3</v>
      </c>
      <c r="O3784" s="37"/>
      <c r="P3784" s="35"/>
      <c r="Q3784" s="33"/>
      <c r="R3784" s="34"/>
    </row>
    <row r="3785" spans="1:18" ht="15.75" customHeight="1" x14ac:dyDescent="0.3">
      <c r="A3785" s="22"/>
      <c r="B3785" s="27" t="s">
        <v>21</v>
      </c>
      <c r="C3785" s="27">
        <v>1185732</v>
      </c>
      <c r="D3785" s="28">
        <v>44366</v>
      </c>
      <c r="E3785" s="27" t="s">
        <v>22</v>
      </c>
      <c r="F3785" s="27" t="s">
        <v>134</v>
      </c>
      <c r="G3785" s="27" t="s">
        <v>135</v>
      </c>
      <c r="H3785" s="27" t="s">
        <v>29</v>
      </c>
      <c r="I3785" s="29">
        <v>0.70000000000000007</v>
      </c>
      <c r="J3785" s="30">
        <v>4750</v>
      </c>
      <c r="K3785" s="31">
        <f t="shared" si="28"/>
        <v>3325.0000000000005</v>
      </c>
      <c r="L3785" s="31">
        <f t="shared" si="29"/>
        <v>1163.75</v>
      </c>
      <c r="M3785" s="32">
        <v>0.35</v>
      </c>
      <c r="O3785" s="37"/>
      <c r="P3785" s="35"/>
      <c r="Q3785" s="33"/>
      <c r="R3785" s="34"/>
    </row>
    <row r="3786" spans="1:18" ht="15.75" customHeight="1" x14ac:dyDescent="0.3">
      <c r="A3786" s="22"/>
      <c r="B3786" s="27" t="s">
        <v>21</v>
      </c>
      <c r="C3786" s="27">
        <v>1185732</v>
      </c>
      <c r="D3786" s="28">
        <v>44394</v>
      </c>
      <c r="E3786" s="27" t="s">
        <v>22</v>
      </c>
      <c r="F3786" s="27" t="s">
        <v>134</v>
      </c>
      <c r="G3786" s="27" t="s">
        <v>135</v>
      </c>
      <c r="H3786" s="27" t="s">
        <v>24</v>
      </c>
      <c r="I3786" s="29">
        <v>0.65</v>
      </c>
      <c r="J3786" s="30">
        <v>7000</v>
      </c>
      <c r="K3786" s="31">
        <f t="shared" si="28"/>
        <v>4550</v>
      </c>
      <c r="L3786" s="31">
        <f t="shared" si="29"/>
        <v>1820</v>
      </c>
      <c r="M3786" s="32">
        <v>0.4</v>
      </c>
      <c r="O3786" s="37"/>
      <c r="P3786" s="35"/>
      <c r="Q3786" s="33"/>
      <c r="R3786" s="34"/>
    </row>
    <row r="3787" spans="1:18" ht="15.75" customHeight="1" x14ac:dyDescent="0.3">
      <c r="A3787" s="22"/>
      <c r="B3787" s="27" t="s">
        <v>21</v>
      </c>
      <c r="C3787" s="27">
        <v>1185732</v>
      </c>
      <c r="D3787" s="28">
        <v>44394</v>
      </c>
      <c r="E3787" s="27" t="s">
        <v>22</v>
      </c>
      <c r="F3787" s="27" t="s">
        <v>134</v>
      </c>
      <c r="G3787" s="27" t="s">
        <v>135</v>
      </c>
      <c r="H3787" s="27" t="s">
        <v>25</v>
      </c>
      <c r="I3787" s="29">
        <v>0.60000000000000009</v>
      </c>
      <c r="J3787" s="30">
        <v>4500</v>
      </c>
      <c r="K3787" s="31">
        <f t="shared" si="28"/>
        <v>2700.0000000000005</v>
      </c>
      <c r="L3787" s="31">
        <f t="shared" si="29"/>
        <v>1080.0000000000002</v>
      </c>
      <c r="M3787" s="32">
        <v>0.4</v>
      </c>
      <c r="O3787" s="37"/>
      <c r="P3787" s="35"/>
      <c r="Q3787" s="33"/>
      <c r="R3787" s="34"/>
    </row>
    <row r="3788" spans="1:18" ht="15.75" customHeight="1" x14ac:dyDescent="0.3">
      <c r="A3788" s="22"/>
      <c r="B3788" s="27" t="s">
        <v>21</v>
      </c>
      <c r="C3788" s="27">
        <v>1185732</v>
      </c>
      <c r="D3788" s="28">
        <v>44394</v>
      </c>
      <c r="E3788" s="27" t="s">
        <v>22</v>
      </c>
      <c r="F3788" s="27" t="s">
        <v>134</v>
      </c>
      <c r="G3788" s="27" t="s">
        <v>135</v>
      </c>
      <c r="H3788" s="27" t="s">
        <v>26</v>
      </c>
      <c r="I3788" s="29">
        <v>0.55000000000000004</v>
      </c>
      <c r="J3788" s="30">
        <v>3750</v>
      </c>
      <c r="K3788" s="31">
        <f t="shared" si="28"/>
        <v>2062.5</v>
      </c>
      <c r="L3788" s="31">
        <f t="shared" si="29"/>
        <v>618.75</v>
      </c>
      <c r="M3788" s="32">
        <v>0.3</v>
      </c>
      <c r="O3788" s="37"/>
      <c r="P3788" s="35"/>
      <c r="Q3788" s="33"/>
      <c r="R3788" s="34"/>
    </row>
    <row r="3789" spans="1:18" ht="15.75" customHeight="1" x14ac:dyDescent="0.3">
      <c r="A3789" s="22"/>
      <c r="B3789" s="27" t="s">
        <v>21</v>
      </c>
      <c r="C3789" s="27">
        <v>1185732</v>
      </c>
      <c r="D3789" s="28">
        <v>44394</v>
      </c>
      <c r="E3789" s="27" t="s">
        <v>22</v>
      </c>
      <c r="F3789" s="27" t="s">
        <v>134</v>
      </c>
      <c r="G3789" s="27" t="s">
        <v>135</v>
      </c>
      <c r="H3789" s="27" t="s">
        <v>27</v>
      </c>
      <c r="I3789" s="29">
        <v>0.55000000000000004</v>
      </c>
      <c r="J3789" s="30">
        <v>3250</v>
      </c>
      <c r="K3789" s="31">
        <f t="shared" si="28"/>
        <v>1787.5000000000002</v>
      </c>
      <c r="L3789" s="31">
        <f t="shared" si="29"/>
        <v>536.25</v>
      </c>
      <c r="M3789" s="32">
        <v>0.3</v>
      </c>
      <c r="O3789" s="37"/>
      <c r="P3789" s="35"/>
      <c r="Q3789" s="33"/>
      <c r="R3789" s="34"/>
    </row>
    <row r="3790" spans="1:18" ht="15.75" customHeight="1" x14ac:dyDescent="0.3">
      <c r="A3790" s="22"/>
      <c r="B3790" s="27" t="s">
        <v>21</v>
      </c>
      <c r="C3790" s="27">
        <v>1185732</v>
      </c>
      <c r="D3790" s="28">
        <v>44394</v>
      </c>
      <c r="E3790" s="27" t="s">
        <v>22</v>
      </c>
      <c r="F3790" s="27" t="s">
        <v>134</v>
      </c>
      <c r="G3790" s="27" t="s">
        <v>135</v>
      </c>
      <c r="H3790" s="27" t="s">
        <v>28</v>
      </c>
      <c r="I3790" s="29">
        <v>0.65</v>
      </c>
      <c r="J3790" s="30">
        <v>3500</v>
      </c>
      <c r="K3790" s="31">
        <f t="shared" si="28"/>
        <v>2275</v>
      </c>
      <c r="L3790" s="31">
        <f t="shared" si="29"/>
        <v>682.5</v>
      </c>
      <c r="M3790" s="32">
        <v>0.3</v>
      </c>
      <c r="O3790" s="37"/>
      <c r="P3790" s="35"/>
      <c r="Q3790" s="33"/>
      <c r="R3790" s="34"/>
    </row>
    <row r="3791" spans="1:18" ht="15.75" customHeight="1" x14ac:dyDescent="0.3">
      <c r="A3791" s="22"/>
      <c r="B3791" s="27" t="s">
        <v>21</v>
      </c>
      <c r="C3791" s="27">
        <v>1185732</v>
      </c>
      <c r="D3791" s="28">
        <v>44394</v>
      </c>
      <c r="E3791" s="27" t="s">
        <v>22</v>
      </c>
      <c r="F3791" s="27" t="s">
        <v>134</v>
      </c>
      <c r="G3791" s="27" t="s">
        <v>135</v>
      </c>
      <c r="H3791" s="27" t="s">
        <v>29</v>
      </c>
      <c r="I3791" s="29">
        <v>0.70000000000000007</v>
      </c>
      <c r="J3791" s="30">
        <v>5250</v>
      </c>
      <c r="K3791" s="31">
        <f t="shared" si="28"/>
        <v>3675.0000000000005</v>
      </c>
      <c r="L3791" s="31">
        <f t="shared" si="29"/>
        <v>1286.25</v>
      </c>
      <c r="M3791" s="32">
        <v>0.35</v>
      </c>
      <c r="O3791" s="37"/>
      <c r="P3791" s="35"/>
      <c r="Q3791" s="33"/>
      <c r="R3791" s="34"/>
    </row>
    <row r="3792" spans="1:18" ht="15.75" customHeight="1" x14ac:dyDescent="0.3">
      <c r="A3792" s="22"/>
      <c r="B3792" s="27" t="s">
        <v>21</v>
      </c>
      <c r="C3792" s="27">
        <v>1185732</v>
      </c>
      <c r="D3792" s="28">
        <v>44426</v>
      </c>
      <c r="E3792" s="27" t="s">
        <v>22</v>
      </c>
      <c r="F3792" s="27" t="s">
        <v>134</v>
      </c>
      <c r="G3792" s="27" t="s">
        <v>135</v>
      </c>
      <c r="H3792" s="27" t="s">
        <v>24</v>
      </c>
      <c r="I3792" s="29">
        <v>0.65</v>
      </c>
      <c r="J3792" s="30">
        <v>6750</v>
      </c>
      <c r="K3792" s="31">
        <f t="shared" si="28"/>
        <v>4387.5</v>
      </c>
      <c r="L3792" s="31">
        <f t="shared" si="29"/>
        <v>1755</v>
      </c>
      <c r="M3792" s="32">
        <v>0.4</v>
      </c>
      <c r="O3792" s="37"/>
      <c r="P3792" s="35"/>
      <c r="Q3792" s="33"/>
      <c r="R3792" s="34"/>
    </row>
    <row r="3793" spans="1:18" ht="15.75" customHeight="1" x14ac:dyDescent="0.3">
      <c r="A3793" s="22"/>
      <c r="B3793" s="27" t="s">
        <v>21</v>
      </c>
      <c r="C3793" s="27">
        <v>1185732</v>
      </c>
      <c r="D3793" s="28">
        <v>44426</v>
      </c>
      <c r="E3793" s="27" t="s">
        <v>22</v>
      </c>
      <c r="F3793" s="27" t="s">
        <v>134</v>
      </c>
      <c r="G3793" s="27" t="s">
        <v>135</v>
      </c>
      <c r="H3793" s="27" t="s">
        <v>25</v>
      </c>
      <c r="I3793" s="29">
        <v>0.60000000000000009</v>
      </c>
      <c r="J3793" s="30">
        <v>4500</v>
      </c>
      <c r="K3793" s="31">
        <f t="shared" si="28"/>
        <v>2700.0000000000005</v>
      </c>
      <c r="L3793" s="31">
        <f t="shared" si="29"/>
        <v>1080.0000000000002</v>
      </c>
      <c r="M3793" s="32">
        <v>0.4</v>
      </c>
      <c r="O3793" s="37"/>
      <c r="P3793" s="35"/>
      <c r="Q3793" s="33"/>
      <c r="R3793" s="34"/>
    </row>
    <row r="3794" spans="1:18" ht="15.75" customHeight="1" x14ac:dyDescent="0.3">
      <c r="A3794" s="22"/>
      <c r="B3794" s="27" t="s">
        <v>21</v>
      </c>
      <c r="C3794" s="27">
        <v>1185732</v>
      </c>
      <c r="D3794" s="28">
        <v>44426</v>
      </c>
      <c r="E3794" s="27" t="s">
        <v>22</v>
      </c>
      <c r="F3794" s="27" t="s">
        <v>134</v>
      </c>
      <c r="G3794" s="27" t="s">
        <v>135</v>
      </c>
      <c r="H3794" s="27" t="s">
        <v>26</v>
      </c>
      <c r="I3794" s="29">
        <v>0.55000000000000004</v>
      </c>
      <c r="J3794" s="30">
        <v>3750</v>
      </c>
      <c r="K3794" s="31">
        <f t="shared" si="28"/>
        <v>2062.5</v>
      </c>
      <c r="L3794" s="31">
        <f t="shared" si="29"/>
        <v>618.75</v>
      </c>
      <c r="M3794" s="32">
        <v>0.3</v>
      </c>
      <c r="O3794" s="37"/>
      <c r="P3794" s="35"/>
      <c r="Q3794" s="33"/>
      <c r="R3794" s="34"/>
    </row>
    <row r="3795" spans="1:18" ht="15.75" customHeight="1" x14ac:dyDescent="0.3">
      <c r="A3795" s="22"/>
      <c r="B3795" s="27" t="s">
        <v>21</v>
      </c>
      <c r="C3795" s="27">
        <v>1185732</v>
      </c>
      <c r="D3795" s="28">
        <v>44426</v>
      </c>
      <c r="E3795" s="27" t="s">
        <v>22</v>
      </c>
      <c r="F3795" s="27" t="s">
        <v>134</v>
      </c>
      <c r="G3795" s="27" t="s">
        <v>135</v>
      </c>
      <c r="H3795" s="27" t="s">
        <v>27</v>
      </c>
      <c r="I3795" s="29">
        <v>0.55000000000000004</v>
      </c>
      <c r="J3795" s="30">
        <v>2750</v>
      </c>
      <c r="K3795" s="31">
        <f t="shared" si="28"/>
        <v>1512.5000000000002</v>
      </c>
      <c r="L3795" s="31">
        <f t="shared" si="29"/>
        <v>453.75000000000006</v>
      </c>
      <c r="M3795" s="32">
        <v>0.3</v>
      </c>
      <c r="O3795" s="37"/>
      <c r="P3795" s="35"/>
      <c r="Q3795" s="33"/>
      <c r="R3795" s="34"/>
    </row>
    <row r="3796" spans="1:18" ht="15.75" customHeight="1" x14ac:dyDescent="0.3">
      <c r="A3796" s="22"/>
      <c r="B3796" s="27" t="s">
        <v>21</v>
      </c>
      <c r="C3796" s="27">
        <v>1185732</v>
      </c>
      <c r="D3796" s="28">
        <v>44426</v>
      </c>
      <c r="E3796" s="27" t="s">
        <v>22</v>
      </c>
      <c r="F3796" s="27" t="s">
        <v>134</v>
      </c>
      <c r="G3796" s="27" t="s">
        <v>135</v>
      </c>
      <c r="H3796" s="27" t="s">
        <v>28</v>
      </c>
      <c r="I3796" s="29">
        <v>0.65</v>
      </c>
      <c r="J3796" s="30">
        <v>2500</v>
      </c>
      <c r="K3796" s="31">
        <f t="shared" si="28"/>
        <v>1625</v>
      </c>
      <c r="L3796" s="31">
        <f t="shared" si="29"/>
        <v>487.5</v>
      </c>
      <c r="M3796" s="32">
        <v>0.3</v>
      </c>
      <c r="O3796" s="37"/>
      <c r="P3796" s="35"/>
      <c r="Q3796" s="33"/>
      <c r="R3796" s="34"/>
    </row>
    <row r="3797" spans="1:18" ht="15.75" customHeight="1" x14ac:dyDescent="0.3">
      <c r="A3797" s="22"/>
      <c r="B3797" s="27" t="s">
        <v>21</v>
      </c>
      <c r="C3797" s="27">
        <v>1185732</v>
      </c>
      <c r="D3797" s="28">
        <v>44426</v>
      </c>
      <c r="E3797" s="27" t="s">
        <v>22</v>
      </c>
      <c r="F3797" s="27" t="s">
        <v>134</v>
      </c>
      <c r="G3797" s="27" t="s">
        <v>135</v>
      </c>
      <c r="H3797" s="27" t="s">
        <v>29</v>
      </c>
      <c r="I3797" s="29">
        <v>0.70000000000000007</v>
      </c>
      <c r="J3797" s="30">
        <v>4250</v>
      </c>
      <c r="K3797" s="31">
        <f t="shared" si="28"/>
        <v>2975.0000000000005</v>
      </c>
      <c r="L3797" s="31">
        <f t="shared" si="29"/>
        <v>1041.25</v>
      </c>
      <c r="M3797" s="32">
        <v>0.35</v>
      </c>
      <c r="O3797" s="37"/>
      <c r="P3797" s="35"/>
      <c r="Q3797" s="33"/>
      <c r="R3797" s="34"/>
    </row>
    <row r="3798" spans="1:18" ht="15.75" customHeight="1" x14ac:dyDescent="0.3">
      <c r="A3798" s="22"/>
      <c r="B3798" s="27" t="s">
        <v>21</v>
      </c>
      <c r="C3798" s="27">
        <v>1185732</v>
      </c>
      <c r="D3798" s="28">
        <v>44456</v>
      </c>
      <c r="E3798" s="27" t="s">
        <v>22</v>
      </c>
      <c r="F3798" s="27" t="s">
        <v>134</v>
      </c>
      <c r="G3798" s="27" t="s">
        <v>135</v>
      </c>
      <c r="H3798" s="27" t="s">
        <v>24</v>
      </c>
      <c r="I3798" s="29">
        <v>0.65</v>
      </c>
      <c r="J3798" s="30">
        <v>5500</v>
      </c>
      <c r="K3798" s="31">
        <f t="shared" si="28"/>
        <v>3575</v>
      </c>
      <c r="L3798" s="31">
        <f t="shared" si="29"/>
        <v>1430</v>
      </c>
      <c r="M3798" s="32">
        <v>0.4</v>
      </c>
      <c r="O3798" s="37"/>
      <c r="P3798" s="35"/>
      <c r="Q3798" s="33"/>
      <c r="R3798" s="34"/>
    </row>
    <row r="3799" spans="1:18" ht="15.75" customHeight="1" x14ac:dyDescent="0.3">
      <c r="A3799" s="22"/>
      <c r="B3799" s="27" t="s">
        <v>21</v>
      </c>
      <c r="C3799" s="27">
        <v>1185732</v>
      </c>
      <c r="D3799" s="28">
        <v>44456</v>
      </c>
      <c r="E3799" s="27" t="s">
        <v>22</v>
      </c>
      <c r="F3799" s="27" t="s">
        <v>134</v>
      </c>
      <c r="G3799" s="27" t="s">
        <v>135</v>
      </c>
      <c r="H3799" s="27" t="s">
        <v>25</v>
      </c>
      <c r="I3799" s="29">
        <v>0.60000000000000009</v>
      </c>
      <c r="J3799" s="30">
        <v>3500</v>
      </c>
      <c r="K3799" s="31">
        <f t="shared" si="28"/>
        <v>2100.0000000000005</v>
      </c>
      <c r="L3799" s="31">
        <f t="shared" si="29"/>
        <v>840.00000000000023</v>
      </c>
      <c r="M3799" s="32">
        <v>0.4</v>
      </c>
      <c r="O3799" s="37"/>
      <c r="P3799" s="35"/>
      <c r="Q3799" s="33"/>
      <c r="R3799" s="34"/>
    </row>
    <row r="3800" spans="1:18" ht="15.75" customHeight="1" x14ac:dyDescent="0.3">
      <c r="A3800" s="22"/>
      <c r="B3800" s="27" t="s">
        <v>21</v>
      </c>
      <c r="C3800" s="27">
        <v>1185732</v>
      </c>
      <c r="D3800" s="28">
        <v>44456</v>
      </c>
      <c r="E3800" s="27" t="s">
        <v>22</v>
      </c>
      <c r="F3800" s="27" t="s">
        <v>134</v>
      </c>
      <c r="G3800" s="27" t="s">
        <v>135</v>
      </c>
      <c r="H3800" s="27" t="s">
        <v>26</v>
      </c>
      <c r="I3800" s="29">
        <v>0.55000000000000004</v>
      </c>
      <c r="J3800" s="30">
        <v>2500</v>
      </c>
      <c r="K3800" s="31">
        <f t="shared" si="28"/>
        <v>1375</v>
      </c>
      <c r="L3800" s="31">
        <f t="shared" si="29"/>
        <v>412.5</v>
      </c>
      <c r="M3800" s="32">
        <v>0.3</v>
      </c>
      <c r="O3800" s="37"/>
      <c r="P3800" s="35"/>
      <c r="Q3800" s="33"/>
      <c r="R3800" s="34"/>
    </row>
    <row r="3801" spans="1:18" ht="15.75" customHeight="1" x14ac:dyDescent="0.3">
      <c r="A3801" s="22"/>
      <c r="B3801" s="27" t="s">
        <v>21</v>
      </c>
      <c r="C3801" s="27">
        <v>1185732</v>
      </c>
      <c r="D3801" s="28">
        <v>44456</v>
      </c>
      <c r="E3801" s="27" t="s">
        <v>22</v>
      </c>
      <c r="F3801" s="27" t="s">
        <v>134</v>
      </c>
      <c r="G3801" s="27" t="s">
        <v>135</v>
      </c>
      <c r="H3801" s="27" t="s">
        <v>27</v>
      </c>
      <c r="I3801" s="29">
        <v>0.55000000000000004</v>
      </c>
      <c r="J3801" s="30">
        <v>2250</v>
      </c>
      <c r="K3801" s="31">
        <f t="shared" si="28"/>
        <v>1237.5</v>
      </c>
      <c r="L3801" s="31">
        <f t="shared" si="29"/>
        <v>371.25</v>
      </c>
      <c r="M3801" s="32">
        <v>0.3</v>
      </c>
      <c r="O3801" s="37"/>
      <c r="P3801" s="35"/>
      <c r="Q3801" s="33"/>
      <c r="R3801" s="34"/>
    </row>
    <row r="3802" spans="1:18" ht="15.75" customHeight="1" x14ac:dyDescent="0.3">
      <c r="A3802" s="22"/>
      <c r="B3802" s="27" t="s">
        <v>21</v>
      </c>
      <c r="C3802" s="27">
        <v>1185732</v>
      </c>
      <c r="D3802" s="28">
        <v>44456</v>
      </c>
      <c r="E3802" s="27" t="s">
        <v>22</v>
      </c>
      <c r="F3802" s="27" t="s">
        <v>134</v>
      </c>
      <c r="G3802" s="27" t="s">
        <v>135</v>
      </c>
      <c r="H3802" s="27" t="s">
        <v>28</v>
      </c>
      <c r="I3802" s="29">
        <v>0.65</v>
      </c>
      <c r="J3802" s="30">
        <v>2250</v>
      </c>
      <c r="K3802" s="31">
        <f t="shared" si="28"/>
        <v>1462.5</v>
      </c>
      <c r="L3802" s="31">
        <f t="shared" si="29"/>
        <v>438.75</v>
      </c>
      <c r="M3802" s="32">
        <v>0.3</v>
      </c>
      <c r="O3802" s="37"/>
      <c r="P3802" s="35"/>
      <c r="Q3802" s="33"/>
      <c r="R3802" s="34"/>
    </row>
    <row r="3803" spans="1:18" ht="15.75" customHeight="1" x14ac:dyDescent="0.3">
      <c r="A3803" s="22"/>
      <c r="B3803" s="27" t="s">
        <v>21</v>
      </c>
      <c r="C3803" s="27">
        <v>1185732</v>
      </c>
      <c r="D3803" s="28">
        <v>44456</v>
      </c>
      <c r="E3803" s="27" t="s">
        <v>22</v>
      </c>
      <c r="F3803" s="27" t="s">
        <v>134</v>
      </c>
      <c r="G3803" s="27" t="s">
        <v>135</v>
      </c>
      <c r="H3803" s="27" t="s">
        <v>29</v>
      </c>
      <c r="I3803" s="29">
        <v>0.70000000000000007</v>
      </c>
      <c r="J3803" s="30">
        <v>3250</v>
      </c>
      <c r="K3803" s="31">
        <f t="shared" si="28"/>
        <v>2275</v>
      </c>
      <c r="L3803" s="31">
        <f t="shared" si="29"/>
        <v>796.25</v>
      </c>
      <c r="M3803" s="32">
        <v>0.35</v>
      </c>
      <c r="O3803" s="37"/>
      <c r="P3803" s="35"/>
      <c r="Q3803" s="33"/>
      <c r="R3803" s="34"/>
    </row>
    <row r="3804" spans="1:18" ht="15.75" customHeight="1" x14ac:dyDescent="0.3">
      <c r="A3804" s="22"/>
      <c r="B3804" s="27" t="s">
        <v>21</v>
      </c>
      <c r="C3804" s="27">
        <v>1185732</v>
      </c>
      <c r="D3804" s="28">
        <v>44488</v>
      </c>
      <c r="E3804" s="27" t="s">
        <v>22</v>
      </c>
      <c r="F3804" s="27" t="s">
        <v>134</v>
      </c>
      <c r="G3804" s="27" t="s">
        <v>135</v>
      </c>
      <c r="H3804" s="27" t="s">
        <v>24</v>
      </c>
      <c r="I3804" s="29">
        <v>0.70000000000000007</v>
      </c>
      <c r="J3804" s="30">
        <v>4750</v>
      </c>
      <c r="K3804" s="31">
        <f t="shared" si="28"/>
        <v>3325.0000000000005</v>
      </c>
      <c r="L3804" s="31">
        <f t="shared" si="29"/>
        <v>1330.0000000000002</v>
      </c>
      <c r="M3804" s="32">
        <v>0.4</v>
      </c>
      <c r="O3804" s="37"/>
      <c r="P3804" s="35"/>
      <c r="Q3804" s="33"/>
      <c r="R3804" s="34"/>
    </row>
    <row r="3805" spans="1:18" ht="15.75" customHeight="1" x14ac:dyDescent="0.3">
      <c r="A3805" s="22"/>
      <c r="B3805" s="27" t="s">
        <v>21</v>
      </c>
      <c r="C3805" s="27">
        <v>1185732</v>
      </c>
      <c r="D3805" s="28">
        <v>44488</v>
      </c>
      <c r="E3805" s="27" t="s">
        <v>22</v>
      </c>
      <c r="F3805" s="27" t="s">
        <v>134</v>
      </c>
      <c r="G3805" s="27" t="s">
        <v>135</v>
      </c>
      <c r="H3805" s="27" t="s">
        <v>25</v>
      </c>
      <c r="I3805" s="29">
        <v>0.65000000000000013</v>
      </c>
      <c r="J3805" s="30">
        <v>3000</v>
      </c>
      <c r="K3805" s="31">
        <f t="shared" si="28"/>
        <v>1950.0000000000005</v>
      </c>
      <c r="L3805" s="31">
        <f t="shared" si="29"/>
        <v>780.00000000000023</v>
      </c>
      <c r="M3805" s="32">
        <v>0.4</v>
      </c>
      <c r="O3805" s="37"/>
      <c r="P3805" s="35"/>
      <c r="Q3805" s="33"/>
      <c r="R3805" s="34"/>
    </row>
    <row r="3806" spans="1:18" ht="15.75" customHeight="1" x14ac:dyDescent="0.3">
      <c r="A3806" s="22"/>
      <c r="B3806" s="27" t="s">
        <v>21</v>
      </c>
      <c r="C3806" s="27">
        <v>1185732</v>
      </c>
      <c r="D3806" s="28">
        <v>44488</v>
      </c>
      <c r="E3806" s="27" t="s">
        <v>22</v>
      </c>
      <c r="F3806" s="27" t="s">
        <v>134</v>
      </c>
      <c r="G3806" s="27" t="s">
        <v>135</v>
      </c>
      <c r="H3806" s="27" t="s">
        <v>26</v>
      </c>
      <c r="I3806" s="29">
        <v>0.65000000000000013</v>
      </c>
      <c r="J3806" s="30">
        <v>2000</v>
      </c>
      <c r="K3806" s="31">
        <f t="shared" si="28"/>
        <v>1300.0000000000002</v>
      </c>
      <c r="L3806" s="31">
        <f t="shared" si="29"/>
        <v>390.00000000000006</v>
      </c>
      <c r="M3806" s="32">
        <v>0.3</v>
      </c>
      <c r="O3806" s="37"/>
      <c r="P3806" s="35"/>
      <c r="Q3806" s="33"/>
      <c r="R3806" s="34"/>
    </row>
    <row r="3807" spans="1:18" ht="15.75" customHeight="1" x14ac:dyDescent="0.3">
      <c r="A3807" s="22"/>
      <c r="B3807" s="27" t="s">
        <v>21</v>
      </c>
      <c r="C3807" s="27">
        <v>1185732</v>
      </c>
      <c r="D3807" s="28">
        <v>44488</v>
      </c>
      <c r="E3807" s="27" t="s">
        <v>22</v>
      </c>
      <c r="F3807" s="27" t="s">
        <v>134</v>
      </c>
      <c r="G3807" s="27" t="s">
        <v>135</v>
      </c>
      <c r="H3807" s="27" t="s">
        <v>27</v>
      </c>
      <c r="I3807" s="29">
        <v>0.65000000000000013</v>
      </c>
      <c r="J3807" s="30">
        <v>1750</v>
      </c>
      <c r="K3807" s="31">
        <f t="shared" si="28"/>
        <v>1137.5000000000002</v>
      </c>
      <c r="L3807" s="31">
        <f t="shared" si="29"/>
        <v>341.25000000000006</v>
      </c>
      <c r="M3807" s="32">
        <v>0.3</v>
      </c>
      <c r="O3807" s="37"/>
      <c r="P3807" s="35"/>
      <c r="Q3807" s="33"/>
      <c r="R3807" s="34"/>
    </row>
    <row r="3808" spans="1:18" ht="15.75" customHeight="1" x14ac:dyDescent="0.3">
      <c r="A3808" s="22"/>
      <c r="B3808" s="27" t="s">
        <v>21</v>
      </c>
      <c r="C3808" s="27">
        <v>1185732</v>
      </c>
      <c r="D3808" s="28">
        <v>44488</v>
      </c>
      <c r="E3808" s="27" t="s">
        <v>22</v>
      </c>
      <c r="F3808" s="27" t="s">
        <v>134</v>
      </c>
      <c r="G3808" s="27" t="s">
        <v>135</v>
      </c>
      <c r="H3808" s="27" t="s">
        <v>28</v>
      </c>
      <c r="I3808" s="29">
        <v>0.75000000000000011</v>
      </c>
      <c r="J3808" s="30">
        <v>1750</v>
      </c>
      <c r="K3808" s="31">
        <f t="shared" si="28"/>
        <v>1312.5000000000002</v>
      </c>
      <c r="L3808" s="31">
        <f t="shared" si="29"/>
        <v>393.75000000000006</v>
      </c>
      <c r="M3808" s="32">
        <v>0.3</v>
      </c>
      <c r="O3808" s="37"/>
      <c r="P3808" s="35"/>
      <c r="Q3808" s="33"/>
      <c r="R3808" s="34"/>
    </row>
    <row r="3809" spans="1:18" ht="15.75" customHeight="1" x14ac:dyDescent="0.3">
      <c r="A3809" s="22"/>
      <c r="B3809" s="27" t="s">
        <v>21</v>
      </c>
      <c r="C3809" s="27">
        <v>1185732</v>
      </c>
      <c r="D3809" s="28">
        <v>44488</v>
      </c>
      <c r="E3809" s="27" t="s">
        <v>22</v>
      </c>
      <c r="F3809" s="27" t="s">
        <v>134</v>
      </c>
      <c r="G3809" s="27" t="s">
        <v>135</v>
      </c>
      <c r="H3809" s="27" t="s">
        <v>29</v>
      </c>
      <c r="I3809" s="29">
        <v>0.8</v>
      </c>
      <c r="J3809" s="30">
        <v>3000</v>
      </c>
      <c r="K3809" s="31">
        <f t="shared" si="28"/>
        <v>2400</v>
      </c>
      <c r="L3809" s="31">
        <f t="shared" si="29"/>
        <v>840</v>
      </c>
      <c r="M3809" s="32">
        <v>0.35</v>
      </c>
      <c r="O3809" s="37"/>
      <c r="P3809" s="35"/>
      <c r="Q3809" s="33"/>
      <c r="R3809" s="34"/>
    </row>
    <row r="3810" spans="1:18" ht="15.75" customHeight="1" x14ac:dyDescent="0.3">
      <c r="A3810" s="22"/>
      <c r="B3810" s="27" t="s">
        <v>21</v>
      </c>
      <c r="C3810" s="27">
        <v>1185732</v>
      </c>
      <c r="D3810" s="28">
        <v>44518</v>
      </c>
      <c r="E3810" s="27" t="s">
        <v>22</v>
      </c>
      <c r="F3810" s="27" t="s">
        <v>134</v>
      </c>
      <c r="G3810" s="27" t="s">
        <v>135</v>
      </c>
      <c r="H3810" s="27" t="s">
        <v>24</v>
      </c>
      <c r="I3810" s="29">
        <v>0.75000000000000011</v>
      </c>
      <c r="J3810" s="30">
        <v>4500</v>
      </c>
      <c r="K3810" s="31">
        <f t="shared" si="28"/>
        <v>3375.0000000000005</v>
      </c>
      <c r="L3810" s="31">
        <f t="shared" si="29"/>
        <v>1350.0000000000002</v>
      </c>
      <c r="M3810" s="32">
        <v>0.4</v>
      </c>
      <c r="O3810" s="37"/>
      <c r="P3810" s="35"/>
      <c r="Q3810" s="33"/>
      <c r="R3810" s="34"/>
    </row>
    <row r="3811" spans="1:18" ht="15.75" customHeight="1" x14ac:dyDescent="0.3">
      <c r="A3811" s="22"/>
      <c r="B3811" s="27" t="s">
        <v>21</v>
      </c>
      <c r="C3811" s="27">
        <v>1185732</v>
      </c>
      <c r="D3811" s="28">
        <v>44518</v>
      </c>
      <c r="E3811" s="27" t="s">
        <v>22</v>
      </c>
      <c r="F3811" s="27" t="s">
        <v>134</v>
      </c>
      <c r="G3811" s="27" t="s">
        <v>135</v>
      </c>
      <c r="H3811" s="27" t="s">
        <v>25</v>
      </c>
      <c r="I3811" s="29">
        <v>0.65000000000000013</v>
      </c>
      <c r="J3811" s="30">
        <v>3250</v>
      </c>
      <c r="K3811" s="31">
        <f t="shared" si="28"/>
        <v>2112.5000000000005</v>
      </c>
      <c r="L3811" s="31">
        <f t="shared" si="29"/>
        <v>845.00000000000023</v>
      </c>
      <c r="M3811" s="32">
        <v>0.4</v>
      </c>
      <c r="O3811" s="37"/>
      <c r="P3811" s="35"/>
      <c r="Q3811" s="33"/>
      <c r="R3811" s="34"/>
    </row>
    <row r="3812" spans="1:18" ht="15.75" customHeight="1" x14ac:dyDescent="0.3">
      <c r="A3812" s="22"/>
      <c r="B3812" s="27" t="s">
        <v>21</v>
      </c>
      <c r="C3812" s="27">
        <v>1185732</v>
      </c>
      <c r="D3812" s="28">
        <v>44518</v>
      </c>
      <c r="E3812" s="27" t="s">
        <v>22</v>
      </c>
      <c r="F3812" s="27" t="s">
        <v>134</v>
      </c>
      <c r="G3812" s="27" t="s">
        <v>135</v>
      </c>
      <c r="H3812" s="27" t="s">
        <v>26</v>
      </c>
      <c r="I3812" s="29">
        <v>0.65000000000000013</v>
      </c>
      <c r="J3812" s="30">
        <v>3450</v>
      </c>
      <c r="K3812" s="31">
        <f t="shared" si="28"/>
        <v>2242.5000000000005</v>
      </c>
      <c r="L3812" s="31">
        <f t="shared" si="29"/>
        <v>672.75000000000011</v>
      </c>
      <c r="M3812" s="32">
        <v>0.3</v>
      </c>
      <c r="O3812" s="37"/>
      <c r="P3812" s="35"/>
      <c r="Q3812" s="33"/>
      <c r="R3812" s="34"/>
    </row>
    <row r="3813" spans="1:18" ht="15.75" customHeight="1" x14ac:dyDescent="0.3">
      <c r="A3813" s="22"/>
      <c r="B3813" s="27" t="s">
        <v>21</v>
      </c>
      <c r="C3813" s="27">
        <v>1185732</v>
      </c>
      <c r="D3813" s="28">
        <v>44518</v>
      </c>
      <c r="E3813" s="27" t="s">
        <v>22</v>
      </c>
      <c r="F3813" s="27" t="s">
        <v>134</v>
      </c>
      <c r="G3813" s="27" t="s">
        <v>135</v>
      </c>
      <c r="H3813" s="27" t="s">
        <v>27</v>
      </c>
      <c r="I3813" s="29">
        <v>0.65000000000000013</v>
      </c>
      <c r="J3813" s="30">
        <v>3250</v>
      </c>
      <c r="K3813" s="31">
        <f t="shared" si="28"/>
        <v>2112.5000000000005</v>
      </c>
      <c r="L3813" s="31">
        <f t="shared" si="29"/>
        <v>633.75000000000011</v>
      </c>
      <c r="M3813" s="32">
        <v>0.3</v>
      </c>
      <c r="O3813" s="37"/>
      <c r="P3813" s="35"/>
      <c r="Q3813" s="33"/>
      <c r="R3813" s="34"/>
    </row>
    <row r="3814" spans="1:18" ht="15.75" customHeight="1" x14ac:dyDescent="0.3">
      <c r="A3814" s="22"/>
      <c r="B3814" s="27" t="s">
        <v>21</v>
      </c>
      <c r="C3814" s="27">
        <v>1185732</v>
      </c>
      <c r="D3814" s="28">
        <v>44518</v>
      </c>
      <c r="E3814" s="27" t="s">
        <v>22</v>
      </c>
      <c r="F3814" s="27" t="s">
        <v>134</v>
      </c>
      <c r="G3814" s="27" t="s">
        <v>135</v>
      </c>
      <c r="H3814" s="27" t="s">
        <v>28</v>
      </c>
      <c r="I3814" s="29">
        <v>0.75000000000000011</v>
      </c>
      <c r="J3814" s="30">
        <v>3000</v>
      </c>
      <c r="K3814" s="31">
        <f t="shared" si="28"/>
        <v>2250.0000000000005</v>
      </c>
      <c r="L3814" s="31">
        <f t="shared" si="29"/>
        <v>675.00000000000011</v>
      </c>
      <c r="M3814" s="32">
        <v>0.3</v>
      </c>
      <c r="O3814" s="37"/>
      <c r="P3814" s="35"/>
      <c r="Q3814" s="33"/>
      <c r="R3814" s="34"/>
    </row>
    <row r="3815" spans="1:18" ht="15.75" customHeight="1" x14ac:dyDescent="0.3">
      <c r="A3815" s="22"/>
      <c r="B3815" s="27" t="s">
        <v>21</v>
      </c>
      <c r="C3815" s="27">
        <v>1185732</v>
      </c>
      <c r="D3815" s="28">
        <v>44518</v>
      </c>
      <c r="E3815" s="27" t="s">
        <v>22</v>
      </c>
      <c r="F3815" s="27" t="s">
        <v>134</v>
      </c>
      <c r="G3815" s="27" t="s">
        <v>135</v>
      </c>
      <c r="H3815" s="27" t="s">
        <v>29</v>
      </c>
      <c r="I3815" s="29">
        <v>0.8</v>
      </c>
      <c r="J3815" s="30">
        <v>4000</v>
      </c>
      <c r="K3815" s="31">
        <f t="shared" si="28"/>
        <v>3200</v>
      </c>
      <c r="L3815" s="31">
        <f t="shared" si="29"/>
        <v>1120</v>
      </c>
      <c r="M3815" s="32">
        <v>0.35</v>
      </c>
      <c r="O3815" s="37"/>
      <c r="P3815" s="35"/>
      <c r="Q3815" s="33"/>
      <c r="R3815" s="34"/>
    </row>
    <row r="3816" spans="1:18" ht="15.75" customHeight="1" x14ac:dyDescent="0.3">
      <c r="A3816" s="22"/>
      <c r="B3816" s="27" t="s">
        <v>21</v>
      </c>
      <c r="C3816" s="27">
        <v>1185732</v>
      </c>
      <c r="D3816" s="28">
        <v>44547</v>
      </c>
      <c r="E3816" s="27" t="s">
        <v>22</v>
      </c>
      <c r="F3816" s="27" t="s">
        <v>134</v>
      </c>
      <c r="G3816" s="27" t="s">
        <v>135</v>
      </c>
      <c r="H3816" s="27" t="s">
        <v>24</v>
      </c>
      <c r="I3816" s="29">
        <v>0.75000000000000011</v>
      </c>
      <c r="J3816" s="30">
        <v>6250</v>
      </c>
      <c r="K3816" s="31">
        <f t="shared" si="28"/>
        <v>4687.5000000000009</v>
      </c>
      <c r="L3816" s="31">
        <f t="shared" si="29"/>
        <v>1875.0000000000005</v>
      </c>
      <c r="M3816" s="32">
        <v>0.4</v>
      </c>
      <c r="O3816" s="37"/>
      <c r="P3816" s="35"/>
      <c r="Q3816" s="33"/>
      <c r="R3816" s="34"/>
    </row>
    <row r="3817" spans="1:18" ht="15.75" customHeight="1" x14ac:dyDescent="0.3">
      <c r="A3817" s="22"/>
      <c r="B3817" s="27" t="s">
        <v>21</v>
      </c>
      <c r="C3817" s="27">
        <v>1185732</v>
      </c>
      <c r="D3817" s="28">
        <v>44547</v>
      </c>
      <c r="E3817" s="27" t="s">
        <v>22</v>
      </c>
      <c r="F3817" s="27" t="s">
        <v>134</v>
      </c>
      <c r="G3817" s="27" t="s">
        <v>135</v>
      </c>
      <c r="H3817" s="27" t="s">
        <v>25</v>
      </c>
      <c r="I3817" s="29">
        <v>0.65000000000000013</v>
      </c>
      <c r="J3817" s="30">
        <v>4250</v>
      </c>
      <c r="K3817" s="31">
        <f t="shared" si="28"/>
        <v>2762.5000000000005</v>
      </c>
      <c r="L3817" s="31">
        <f t="shared" si="29"/>
        <v>1105.0000000000002</v>
      </c>
      <c r="M3817" s="32">
        <v>0.4</v>
      </c>
      <c r="O3817" s="37"/>
      <c r="P3817" s="35"/>
      <c r="Q3817" s="33"/>
      <c r="R3817" s="34"/>
    </row>
    <row r="3818" spans="1:18" ht="15.75" customHeight="1" x14ac:dyDescent="0.3">
      <c r="A3818" s="22"/>
      <c r="B3818" s="27" t="s">
        <v>21</v>
      </c>
      <c r="C3818" s="27">
        <v>1185732</v>
      </c>
      <c r="D3818" s="28">
        <v>44547</v>
      </c>
      <c r="E3818" s="27" t="s">
        <v>22</v>
      </c>
      <c r="F3818" s="27" t="s">
        <v>134</v>
      </c>
      <c r="G3818" s="27" t="s">
        <v>135</v>
      </c>
      <c r="H3818" s="27" t="s">
        <v>26</v>
      </c>
      <c r="I3818" s="29">
        <v>0.65000000000000013</v>
      </c>
      <c r="J3818" s="30">
        <v>4000</v>
      </c>
      <c r="K3818" s="31">
        <f t="shared" si="28"/>
        <v>2600.0000000000005</v>
      </c>
      <c r="L3818" s="31">
        <f t="shared" si="29"/>
        <v>780.00000000000011</v>
      </c>
      <c r="M3818" s="32">
        <v>0.3</v>
      </c>
      <c r="O3818" s="37"/>
      <c r="P3818" s="35"/>
      <c r="Q3818" s="33"/>
      <c r="R3818" s="34"/>
    </row>
    <row r="3819" spans="1:18" ht="15.75" customHeight="1" x14ac:dyDescent="0.3">
      <c r="A3819" s="22"/>
      <c r="B3819" s="27" t="s">
        <v>21</v>
      </c>
      <c r="C3819" s="27">
        <v>1185732</v>
      </c>
      <c r="D3819" s="28">
        <v>44547</v>
      </c>
      <c r="E3819" s="27" t="s">
        <v>22</v>
      </c>
      <c r="F3819" s="27" t="s">
        <v>134</v>
      </c>
      <c r="G3819" s="27" t="s">
        <v>135</v>
      </c>
      <c r="H3819" s="27" t="s">
        <v>27</v>
      </c>
      <c r="I3819" s="29">
        <v>0.65000000000000013</v>
      </c>
      <c r="J3819" s="30">
        <v>3500</v>
      </c>
      <c r="K3819" s="31">
        <f t="shared" si="28"/>
        <v>2275.0000000000005</v>
      </c>
      <c r="L3819" s="31">
        <f t="shared" si="29"/>
        <v>682.50000000000011</v>
      </c>
      <c r="M3819" s="32">
        <v>0.3</v>
      </c>
      <c r="O3819" s="37"/>
      <c r="P3819" s="35"/>
      <c r="Q3819" s="33"/>
      <c r="R3819" s="34"/>
    </row>
    <row r="3820" spans="1:18" ht="15.75" customHeight="1" x14ac:dyDescent="0.3">
      <c r="A3820" s="22"/>
      <c r="B3820" s="27" t="s">
        <v>21</v>
      </c>
      <c r="C3820" s="27">
        <v>1185732</v>
      </c>
      <c r="D3820" s="28">
        <v>44547</v>
      </c>
      <c r="E3820" s="27" t="s">
        <v>22</v>
      </c>
      <c r="F3820" s="27" t="s">
        <v>134</v>
      </c>
      <c r="G3820" s="27" t="s">
        <v>135</v>
      </c>
      <c r="H3820" s="27" t="s">
        <v>28</v>
      </c>
      <c r="I3820" s="29">
        <v>0.75000000000000011</v>
      </c>
      <c r="J3820" s="30">
        <v>3500</v>
      </c>
      <c r="K3820" s="31">
        <f t="shared" si="28"/>
        <v>2625.0000000000005</v>
      </c>
      <c r="L3820" s="31">
        <f t="shared" si="29"/>
        <v>787.50000000000011</v>
      </c>
      <c r="M3820" s="32">
        <v>0.3</v>
      </c>
      <c r="O3820" s="37"/>
      <c r="P3820" s="35"/>
      <c r="Q3820" s="33"/>
      <c r="R3820" s="34"/>
    </row>
    <row r="3821" spans="1:18" ht="15.75" customHeight="1" x14ac:dyDescent="0.3">
      <c r="A3821" s="22"/>
      <c r="B3821" s="27" t="s">
        <v>21</v>
      </c>
      <c r="C3821" s="27">
        <v>1185732</v>
      </c>
      <c r="D3821" s="28">
        <v>44547</v>
      </c>
      <c r="E3821" s="27" t="s">
        <v>22</v>
      </c>
      <c r="F3821" s="27" t="s">
        <v>134</v>
      </c>
      <c r="G3821" s="27" t="s">
        <v>135</v>
      </c>
      <c r="H3821" s="27" t="s">
        <v>29</v>
      </c>
      <c r="I3821" s="29">
        <v>0.8</v>
      </c>
      <c r="J3821" s="30">
        <v>4500</v>
      </c>
      <c r="K3821" s="31">
        <f t="shared" si="28"/>
        <v>3600</v>
      </c>
      <c r="L3821" s="31">
        <f t="shared" si="29"/>
        <v>1260</v>
      </c>
      <c r="M3821" s="32">
        <v>0.35</v>
      </c>
      <c r="O3821" s="37"/>
      <c r="P3821" s="35"/>
      <c r="Q3821" s="33"/>
      <c r="R3821" s="34"/>
    </row>
    <row r="3822" spans="1:18" ht="15.75" customHeight="1" x14ac:dyDescent="0.3">
      <c r="A3822" s="22" t="s">
        <v>46</v>
      </c>
      <c r="B3822" s="27" t="s">
        <v>21</v>
      </c>
      <c r="C3822" s="27">
        <v>1185732</v>
      </c>
      <c r="D3822" s="28">
        <v>44220</v>
      </c>
      <c r="E3822" s="27" t="s">
        <v>22</v>
      </c>
      <c r="F3822" s="27" t="s">
        <v>136</v>
      </c>
      <c r="G3822" s="27" t="s">
        <v>137</v>
      </c>
      <c r="H3822" s="27" t="s">
        <v>24</v>
      </c>
      <c r="I3822" s="29">
        <v>0.55000000000000004</v>
      </c>
      <c r="J3822" s="30">
        <v>5000</v>
      </c>
      <c r="K3822" s="31">
        <f t="shared" si="28"/>
        <v>2750</v>
      </c>
      <c r="L3822" s="31">
        <f t="shared" si="29"/>
        <v>962.50000000000011</v>
      </c>
      <c r="M3822" s="32">
        <v>0.35000000000000003</v>
      </c>
      <c r="O3822" s="37"/>
      <c r="P3822" s="35">
        <f>Data!$I3822+0.05</f>
        <v>0.60000000000000009</v>
      </c>
      <c r="Q3822" s="33">
        <f>Data!$J3822-250</f>
        <v>4750</v>
      </c>
      <c r="R3822" s="34">
        <f>Data!$M3822-5%</f>
        <v>0.30000000000000004</v>
      </c>
    </row>
    <row r="3823" spans="1:18" ht="15.75" customHeight="1" x14ac:dyDescent="0.3">
      <c r="A3823" s="22"/>
      <c r="B3823" s="27" t="s">
        <v>21</v>
      </c>
      <c r="C3823" s="27">
        <v>1185732</v>
      </c>
      <c r="D3823" s="28">
        <v>44220</v>
      </c>
      <c r="E3823" s="27" t="s">
        <v>22</v>
      </c>
      <c r="F3823" s="27" t="s">
        <v>136</v>
      </c>
      <c r="G3823" s="27" t="s">
        <v>137</v>
      </c>
      <c r="H3823" s="27" t="s">
        <v>25</v>
      </c>
      <c r="I3823" s="29">
        <v>0.55000000000000004</v>
      </c>
      <c r="J3823" s="30">
        <v>3000</v>
      </c>
      <c r="K3823" s="31">
        <f t="shared" si="28"/>
        <v>1650.0000000000002</v>
      </c>
      <c r="L3823" s="31">
        <f t="shared" si="29"/>
        <v>577.50000000000011</v>
      </c>
      <c r="M3823" s="32">
        <v>0.35000000000000003</v>
      </c>
      <c r="O3823" s="37"/>
      <c r="P3823" s="35">
        <f>Data!$I3823+0.05</f>
        <v>0.60000000000000009</v>
      </c>
      <c r="Q3823" s="33">
        <f>Data!$J3823-250</f>
        <v>2750</v>
      </c>
      <c r="R3823" s="34">
        <f>Data!$M3823-5%</f>
        <v>0.30000000000000004</v>
      </c>
    </row>
    <row r="3824" spans="1:18" ht="15.75" customHeight="1" x14ac:dyDescent="0.3">
      <c r="A3824" s="22"/>
      <c r="B3824" s="27" t="s">
        <v>21</v>
      </c>
      <c r="C3824" s="27">
        <v>1185732</v>
      </c>
      <c r="D3824" s="28">
        <v>44220</v>
      </c>
      <c r="E3824" s="27" t="s">
        <v>22</v>
      </c>
      <c r="F3824" s="27" t="s">
        <v>136</v>
      </c>
      <c r="G3824" s="27" t="s">
        <v>137</v>
      </c>
      <c r="H3824" s="27" t="s">
        <v>26</v>
      </c>
      <c r="I3824" s="29">
        <v>0.45</v>
      </c>
      <c r="J3824" s="30">
        <v>3000</v>
      </c>
      <c r="K3824" s="31">
        <f t="shared" si="28"/>
        <v>1350</v>
      </c>
      <c r="L3824" s="31">
        <f t="shared" si="29"/>
        <v>337.5</v>
      </c>
      <c r="M3824" s="32">
        <v>0.25</v>
      </c>
      <c r="O3824" s="37"/>
      <c r="P3824" s="35">
        <f>Data!$I3824+0.05</f>
        <v>0.5</v>
      </c>
      <c r="Q3824" s="33">
        <f>Data!$J3824-250</f>
        <v>2750</v>
      </c>
      <c r="R3824" s="34">
        <f>Data!$M3824-5%</f>
        <v>0.2</v>
      </c>
    </row>
    <row r="3825" spans="1:18" ht="15.75" customHeight="1" x14ac:dyDescent="0.3">
      <c r="A3825" s="22"/>
      <c r="B3825" s="27" t="s">
        <v>21</v>
      </c>
      <c r="C3825" s="27">
        <v>1185732</v>
      </c>
      <c r="D3825" s="28">
        <v>44220</v>
      </c>
      <c r="E3825" s="27" t="s">
        <v>22</v>
      </c>
      <c r="F3825" s="27" t="s">
        <v>136</v>
      </c>
      <c r="G3825" s="27" t="s">
        <v>137</v>
      </c>
      <c r="H3825" s="27" t="s">
        <v>27</v>
      </c>
      <c r="I3825" s="29">
        <v>0.49999999999999994</v>
      </c>
      <c r="J3825" s="30">
        <v>1500</v>
      </c>
      <c r="K3825" s="31">
        <f t="shared" si="28"/>
        <v>749.99999999999989</v>
      </c>
      <c r="L3825" s="31">
        <f t="shared" si="29"/>
        <v>187.49999999999997</v>
      </c>
      <c r="M3825" s="32">
        <v>0.25</v>
      </c>
      <c r="O3825" s="37"/>
      <c r="P3825" s="35">
        <f>Data!$I3825+0.05</f>
        <v>0.54999999999999993</v>
      </c>
      <c r="Q3825" s="33">
        <f>Data!$J3825-250</f>
        <v>1250</v>
      </c>
      <c r="R3825" s="34">
        <f>Data!$M3825-5%</f>
        <v>0.2</v>
      </c>
    </row>
    <row r="3826" spans="1:18" ht="15.75" customHeight="1" x14ac:dyDescent="0.3">
      <c r="A3826" s="22"/>
      <c r="B3826" s="27" t="s">
        <v>21</v>
      </c>
      <c r="C3826" s="27">
        <v>1185732</v>
      </c>
      <c r="D3826" s="28">
        <v>44220</v>
      </c>
      <c r="E3826" s="27" t="s">
        <v>22</v>
      </c>
      <c r="F3826" s="27" t="s">
        <v>136</v>
      </c>
      <c r="G3826" s="27" t="s">
        <v>137</v>
      </c>
      <c r="H3826" s="27" t="s">
        <v>28</v>
      </c>
      <c r="I3826" s="29">
        <v>0.65000000000000013</v>
      </c>
      <c r="J3826" s="30">
        <v>2000</v>
      </c>
      <c r="K3826" s="31">
        <f t="shared" si="28"/>
        <v>1300.0000000000002</v>
      </c>
      <c r="L3826" s="31">
        <f t="shared" si="29"/>
        <v>325.00000000000006</v>
      </c>
      <c r="M3826" s="32">
        <v>0.25</v>
      </c>
      <c r="O3826" s="37"/>
      <c r="P3826" s="35">
        <f>Data!$I3826+0.05</f>
        <v>0.70000000000000018</v>
      </c>
      <c r="Q3826" s="33">
        <f>Data!$J3826-250</f>
        <v>1750</v>
      </c>
      <c r="R3826" s="34">
        <f>Data!$M3826-5%</f>
        <v>0.2</v>
      </c>
    </row>
    <row r="3827" spans="1:18" ht="15.75" customHeight="1" x14ac:dyDescent="0.3">
      <c r="A3827" s="22"/>
      <c r="B3827" s="27" t="s">
        <v>21</v>
      </c>
      <c r="C3827" s="27">
        <v>1185732</v>
      </c>
      <c r="D3827" s="28">
        <v>44220</v>
      </c>
      <c r="E3827" s="27" t="s">
        <v>22</v>
      </c>
      <c r="F3827" s="27" t="s">
        <v>136</v>
      </c>
      <c r="G3827" s="27" t="s">
        <v>137</v>
      </c>
      <c r="H3827" s="27" t="s">
        <v>29</v>
      </c>
      <c r="I3827" s="29">
        <v>0.55000000000000004</v>
      </c>
      <c r="J3827" s="30">
        <v>3000</v>
      </c>
      <c r="K3827" s="31">
        <f t="shared" si="28"/>
        <v>1650.0000000000002</v>
      </c>
      <c r="L3827" s="31">
        <f t="shared" si="29"/>
        <v>495.00000000000006</v>
      </c>
      <c r="M3827" s="32">
        <v>0.3</v>
      </c>
      <c r="O3827" s="37"/>
      <c r="P3827" s="35">
        <f>Data!$I3827+0.05</f>
        <v>0.60000000000000009</v>
      </c>
      <c r="Q3827" s="33">
        <f>Data!$J3827-250</f>
        <v>2750</v>
      </c>
      <c r="R3827" s="34">
        <f>Data!$M3827-5%</f>
        <v>0.25</v>
      </c>
    </row>
    <row r="3828" spans="1:18" ht="15.75" customHeight="1" x14ac:dyDescent="0.3">
      <c r="A3828" s="22"/>
      <c r="B3828" s="27" t="s">
        <v>21</v>
      </c>
      <c r="C3828" s="27">
        <v>1185732</v>
      </c>
      <c r="D3828" s="28">
        <v>44249</v>
      </c>
      <c r="E3828" s="27" t="s">
        <v>22</v>
      </c>
      <c r="F3828" s="27" t="s">
        <v>136</v>
      </c>
      <c r="G3828" s="27" t="s">
        <v>137</v>
      </c>
      <c r="H3828" s="27" t="s">
        <v>24</v>
      </c>
      <c r="I3828" s="29">
        <v>0.55000000000000004</v>
      </c>
      <c r="J3828" s="30">
        <v>5750</v>
      </c>
      <c r="K3828" s="31">
        <f t="shared" si="28"/>
        <v>3162.5000000000005</v>
      </c>
      <c r="L3828" s="31">
        <f t="shared" si="29"/>
        <v>1106.8750000000002</v>
      </c>
      <c r="M3828" s="32">
        <v>0.35000000000000003</v>
      </c>
      <c r="O3828" s="37"/>
      <c r="P3828" s="35">
        <f>Data!$I3828+0.05</f>
        <v>0.60000000000000009</v>
      </c>
      <c r="Q3828" s="33">
        <f>Data!$J3828-250</f>
        <v>5500</v>
      </c>
      <c r="R3828" s="34">
        <f>Data!$M3828-5%</f>
        <v>0.30000000000000004</v>
      </c>
    </row>
    <row r="3829" spans="1:18" ht="15.75" customHeight="1" x14ac:dyDescent="0.3">
      <c r="A3829" s="22"/>
      <c r="B3829" s="27" t="s">
        <v>21</v>
      </c>
      <c r="C3829" s="27">
        <v>1185732</v>
      </c>
      <c r="D3829" s="28">
        <v>44249</v>
      </c>
      <c r="E3829" s="27" t="s">
        <v>22</v>
      </c>
      <c r="F3829" s="27" t="s">
        <v>136</v>
      </c>
      <c r="G3829" s="27" t="s">
        <v>137</v>
      </c>
      <c r="H3829" s="27" t="s">
        <v>25</v>
      </c>
      <c r="I3829" s="29">
        <v>0.55000000000000004</v>
      </c>
      <c r="J3829" s="30">
        <v>2250</v>
      </c>
      <c r="K3829" s="31">
        <f t="shared" si="28"/>
        <v>1237.5</v>
      </c>
      <c r="L3829" s="31">
        <f t="shared" si="29"/>
        <v>433.12500000000006</v>
      </c>
      <c r="M3829" s="32">
        <v>0.35000000000000003</v>
      </c>
      <c r="O3829" s="37"/>
      <c r="P3829" s="35">
        <f>Data!$I3829+0.05</f>
        <v>0.60000000000000009</v>
      </c>
      <c r="Q3829" s="33">
        <f>Data!$J3829-250</f>
        <v>2000</v>
      </c>
      <c r="R3829" s="34">
        <f>Data!$M3829-5%</f>
        <v>0.30000000000000004</v>
      </c>
    </row>
    <row r="3830" spans="1:18" ht="15.75" customHeight="1" x14ac:dyDescent="0.3">
      <c r="A3830" s="22"/>
      <c r="B3830" s="27" t="s">
        <v>21</v>
      </c>
      <c r="C3830" s="27">
        <v>1185732</v>
      </c>
      <c r="D3830" s="28">
        <v>44249</v>
      </c>
      <c r="E3830" s="27" t="s">
        <v>22</v>
      </c>
      <c r="F3830" s="27" t="s">
        <v>136</v>
      </c>
      <c r="G3830" s="27" t="s">
        <v>137</v>
      </c>
      <c r="H3830" s="27" t="s">
        <v>26</v>
      </c>
      <c r="I3830" s="29">
        <v>0.45</v>
      </c>
      <c r="J3830" s="30">
        <v>2750</v>
      </c>
      <c r="K3830" s="31">
        <f t="shared" si="28"/>
        <v>1237.5</v>
      </c>
      <c r="L3830" s="31">
        <f t="shared" si="29"/>
        <v>309.375</v>
      </c>
      <c r="M3830" s="32">
        <v>0.25</v>
      </c>
      <c r="O3830" s="37"/>
      <c r="P3830" s="35">
        <f>Data!$I3830+0.05</f>
        <v>0.5</v>
      </c>
      <c r="Q3830" s="33">
        <f>Data!$J3830-250</f>
        <v>2500</v>
      </c>
      <c r="R3830" s="34">
        <f>Data!$M3830-5%</f>
        <v>0.2</v>
      </c>
    </row>
    <row r="3831" spans="1:18" ht="15.75" customHeight="1" x14ac:dyDescent="0.3">
      <c r="A3831" s="22"/>
      <c r="B3831" s="27" t="s">
        <v>21</v>
      </c>
      <c r="C3831" s="27">
        <v>1185732</v>
      </c>
      <c r="D3831" s="28">
        <v>44249</v>
      </c>
      <c r="E3831" s="27" t="s">
        <v>22</v>
      </c>
      <c r="F3831" s="27" t="s">
        <v>136</v>
      </c>
      <c r="G3831" s="27" t="s">
        <v>137</v>
      </c>
      <c r="H3831" s="27" t="s">
        <v>27</v>
      </c>
      <c r="I3831" s="29">
        <v>0.49999999999999994</v>
      </c>
      <c r="J3831" s="30">
        <v>1750</v>
      </c>
      <c r="K3831" s="31">
        <f t="shared" ref="K3831:K3893" si="30">I3831*J3831</f>
        <v>874.99999999999989</v>
      </c>
      <c r="L3831" s="31">
        <f t="shared" ref="L3831:L3893" si="31">K3831*M3831</f>
        <v>218.74999999999997</v>
      </c>
      <c r="M3831" s="32">
        <v>0.25</v>
      </c>
      <c r="O3831" s="37"/>
      <c r="P3831" s="35">
        <f>Data!$I3831+0.05</f>
        <v>0.54999999999999993</v>
      </c>
      <c r="Q3831" s="33">
        <f>Data!$J3831-250</f>
        <v>1500</v>
      </c>
      <c r="R3831" s="34">
        <f>Data!$M3831-5%</f>
        <v>0.2</v>
      </c>
    </row>
    <row r="3832" spans="1:18" ht="15.75" customHeight="1" x14ac:dyDescent="0.3">
      <c r="A3832" s="22"/>
      <c r="B3832" s="27" t="s">
        <v>21</v>
      </c>
      <c r="C3832" s="27">
        <v>1185732</v>
      </c>
      <c r="D3832" s="28">
        <v>44249</v>
      </c>
      <c r="E3832" s="27" t="s">
        <v>22</v>
      </c>
      <c r="F3832" s="27" t="s">
        <v>136</v>
      </c>
      <c r="G3832" s="27" t="s">
        <v>137</v>
      </c>
      <c r="H3832" s="27" t="s">
        <v>28</v>
      </c>
      <c r="I3832" s="29">
        <v>0.65000000000000013</v>
      </c>
      <c r="J3832" s="30">
        <v>2500</v>
      </c>
      <c r="K3832" s="31">
        <f t="shared" si="30"/>
        <v>1625.0000000000002</v>
      </c>
      <c r="L3832" s="31">
        <f t="shared" si="31"/>
        <v>406.25000000000006</v>
      </c>
      <c r="M3832" s="32">
        <v>0.25</v>
      </c>
      <c r="O3832" s="37"/>
      <c r="P3832" s="35">
        <f>Data!$I3832+0.05</f>
        <v>0.70000000000000018</v>
      </c>
      <c r="Q3832" s="33">
        <f>Data!$J3832-250</f>
        <v>2250</v>
      </c>
      <c r="R3832" s="34">
        <f>Data!$M3832-5%</f>
        <v>0.2</v>
      </c>
    </row>
    <row r="3833" spans="1:18" ht="15.75" customHeight="1" x14ac:dyDescent="0.3">
      <c r="A3833" s="22"/>
      <c r="B3833" s="27" t="s">
        <v>21</v>
      </c>
      <c r="C3833" s="27">
        <v>1185732</v>
      </c>
      <c r="D3833" s="28">
        <v>44249</v>
      </c>
      <c r="E3833" s="27" t="s">
        <v>22</v>
      </c>
      <c r="F3833" s="27" t="s">
        <v>136</v>
      </c>
      <c r="G3833" s="27" t="s">
        <v>137</v>
      </c>
      <c r="H3833" s="27" t="s">
        <v>29</v>
      </c>
      <c r="I3833" s="29">
        <v>0.55000000000000004</v>
      </c>
      <c r="J3833" s="30">
        <v>3500</v>
      </c>
      <c r="K3833" s="31">
        <f t="shared" si="30"/>
        <v>1925.0000000000002</v>
      </c>
      <c r="L3833" s="31">
        <f t="shared" si="31"/>
        <v>577.5</v>
      </c>
      <c r="M3833" s="32">
        <v>0.3</v>
      </c>
      <c r="O3833" s="37"/>
      <c r="P3833" s="35">
        <f>Data!$I3833+0.05</f>
        <v>0.60000000000000009</v>
      </c>
      <c r="Q3833" s="33">
        <f>Data!$J3833-250</f>
        <v>3250</v>
      </c>
      <c r="R3833" s="34">
        <f>Data!$M3833-5%</f>
        <v>0.25</v>
      </c>
    </row>
    <row r="3834" spans="1:18" ht="15.75" customHeight="1" x14ac:dyDescent="0.3">
      <c r="A3834" s="22"/>
      <c r="B3834" s="27" t="s">
        <v>21</v>
      </c>
      <c r="C3834" s="27">
        <v>1185732</v>
      </c>
      <c r="D3834" s="28">
        <v>44275</v>
      </c>
      <c r="E3834" s="27" t="s">
        <v>22</v>
      </c>
      <c r="F3834" s="27" t="s">
        <v>136</v>
      </c>
      <c r="G3834" s="27" t="s">
        <v>137</v>
      </c>
      <c r="H3834" s="27" t="s">
        <v>24</v>
      </c>
      <c r="I3834" s="29">
        <v>0.55000000000000004</v>
      </c>
      <c r="J3834" s="30">
        <v>5450</v>
      </c>
      <c r="K3834" s="31">
        <f t="shared" si="30"/>
        <v>2997.5000000000005</v>
      </c>
      <c r="L3834" s="31">
        <f t="shared" si="31"/>
        <v>1049.1250000000002</v>
      </c>
      <c r="M3834" s="32">
        <v>0.35000000000000003</v>
      </c>
      <c r="O3834" s="37"/>
      <c r="P3834" s="35">
        <f>Data!$I3834+0.05</f>
        <v>0.60000000000000009</v>
      </c>
      <c r="Q3834" s="33">
        <f>Data!$J3834-250</f>
        <v>5200</v>
      </c>
      <c r="R3834" s="34">
        <f>Data!$M3834-5%</f>
        <v>0.30000000000000004</v>
      </c>
    </row>
    <row r="3835" spans="1:18" ht="15.75" customHeight="1" x14ac:dyDescent="0.3">
      <c r="A3835" s="22"/>
      <c r="B3835" s="27" t="s">
        <v>21</v>
      </c>
      <c r="C3835" s="27">
        <v>1185732</v>
      </c>
      <c r="D3835" s="28">
        <v>44275</v>
      </c>
      <c r="E3835" s="27" t="s">
        <v>22</v>
      </c>
      <c r="F3835" s="27" t="s">
        <v>136</v>
      </c>
      <c r="G3835" s="27" t="s">
        <v>137</v>
      </c>
      <c r="H3835" s="27" t="s">
        <v>25</v>
      </c>
      <c r="I3835" s="29">
        <v>0.55000000000000004</v>
      </c>
      <c r="J3835" s="30">
        <v>2500</v>
      </c>
      <c r="K3835" s="31">
        <f t="shared" si="30"/>
        <v>1375</v>
      </c>
      <c r="L3835" s="31">
        <f t="shared" si="31"/>
        <v>481.25000000000006</v>
      </c>
      <c r="M3835" s="32">
        <v>0.35000000000000003</v>
      </c>
      <c r="O3835" s="37"/>
      <c r="P3835" s="35">
        <f>Data!$I3835+0.05</f>
        <v>0.60000000000000009</v>
      </c>
      <c r="Q3835" s="33">
        <f>Data!$J3835-250</f>
        <v>2250</v>
      </c>
      <c r="R3835" s="34">
        <f>Data!$M3835-5%</f>
        <v>0.30000000000000004</v>
      </c>
    </row>
    <row r="3836" spans="1:18" ht="15.75" customHeight="1" x14ac:dyDescent="0.3">
      <c r="A3836" s="22"/>
      <c r="B3836" s="27" t="s">
        <v>21</v>
      </c>
      <c r="C3836" s="27">
        <v>1185732</v>
      </c>
      <c r="D3836" s="28">
        <v>44275</v>
      </c>
      <c r="E3836" s="27" t="s">
        <v>22</v>
      </c>
      <c r="F3836" s="27" t="s">
        <v>136</v>
      </c>
      <c r="G3836" s="27" t="s">
        <v>137</v>
      </c>
      <c r="H3836" s="27" t="s">
        <v>26</v>
      </c>
      <c r="I3836" s="29">
        <v>0.45</v>
      </c>
      <c r="J3836" s="30">
        <v>2750</v>
      </c>
      <c r="K3836" s="31">
        <f t="shared" si="30"/>
        <v>1237.5</v>
      </c>
      <c r="L3836" s="31">
        <f t="shared" si="31"/>
        <v>309.375</v>
      </c>
      <c r="M3836" s="32">
        <v>0.25</v>
      </c>
      <c r="O3836" s="37"/>
      <c r="P3836" s="35">
        <f>Data!$I3836+0.05</f>
        <v>0.5</v>
      </c>
      <c r="Q3836" s="33">
        <f>Data!$J3836-250</f>
        <v>2500</v>
      </c>
      <c r="R3836" s="34">
        <f>Data!$M3836-5%</f>
        <v>0.2</v>
      </c>
    </row>
    <row r="3837" spans="1:18" ht="15.75" customHeight="1" x14ac:dyDescent="0.3">
      <c r="A3837" s="22"/>
      <c r="B3837" s="27" t="s">
        <v>21</v>
      </c>
      <c r="C3837" s="27">
        <v>1185732</v>
      </c>
      <c r="D3837" s="28">
        <v>44275</v>
      </c>
      <c r="E3837" s="27" t="s">
        <v>22</v>
      </c>
      <c r="F3837" s="27" t="s">
        <v>136</v>
      </c>
      <c r="G3837" s="27" t="s">
        <v>137</v>
      </c>
      <c r="H3837" s="27" t="s">
        <v>27</v>
      </c>
      <c r="I3837" s="29">
        <v>0.49999999999999994</v>
      </c>
      <c r="J3837" s="30">
        <v>1250</v>
      </c>
      <c r="K3837" s="31">
        <f t="shared" si="30"/>
        <v>624.99999999999989</v>
      </c>
      <c r="L3837" s="31">
        <f t="shared" si="31"/>
        <v>156.24999999999997</v>
      </c>
      <c r="M3837" s="32">
        <v>0.25</v>
      </c>
      <c r="O3837" s="37"/>
      <c r="P3837" s="35">
        <f>Data!$I3837+0.05</f>
        <v>0.54999999999999993</v>
      </c>
      <c r="Q3837" s="33">
        <f>Data!$J3837-250</f>
        <v>1000</v>
      </c>
      <c r="R3837" s="34">
        <f>Data!$M3837-5%</f>
        <v>0.2</v>
      </c>
    </row>
    <row r="3838" spans="1:18" ht="15.75" customHeight="1" x14ac:dyDescent="0.3">
      <c r="A3838" s="22"/>
      <c r="B3838" s="27" t="s">
        <v>21</v>
      </c>
      <c r="C3838" s="27">
        <v>1185732</v>
      </c>
      <c r="D3838" s="28">
        <v>44275</v>
      </c>
      <c r="E3838" s="27" t="s">
        <v>22</v>
      </c>
      <c r="F3838" s="27" t="s">
        <v>136</v>
      </c>
      <c r="G3838" s="27" t="s">
        <v>137</v>
      </c>
      <c r="H3838" s="27" t="s">
        <v>28</v>
      </c>
      <c r="I3838" s="29">
        <v>0.65000000000000013</v>
      </c>
      <c r="J3838" s="30">
        <v>1750</v>
      </c>
      <c r="K3838" s="31">
        <f t="shared" si="30"/>
        <v>1137.5000000000002</v>
      </c>
      <c r="L3838" s="31">
        <f t="shared" si="31"/>
        <v>284.37500000000006</v>
      </c>
      <c r="M3838" s="32">
        <v>0.25</v>
      </c>
      <c r="O3838" s="37"/>
      <c r="P3838" s="35">
        <f>Data!$I3838+0.05</f>
        <v>0.70000000000000018</v>
      </c>
      <c r="Q3838" s="33">
        <f>Data!$J3838-250</f>
        <v>1500</v>
      </c>
      <c r="R3838" s="34">
        <f>Data!$M3838-5%</f>
        <v>0.2</v>
      </c>
    </row>
    <row r="3839" spans="1:18" ht="15.75" customHeight="1" x14ac:dyDescent="0.3">
      <c r="A3839" s="22"/>
      <c r="B3839" s="27" t="s">
        <v>21</v>
      </c>
      <c r="C3839" s="27">
        <v>1185732</v>
      </c>
      <c r="D3839" s="28">
        <v>44275</v>
      </c>
      <c r="E3839" s="27" t="s">
        <v>22</v>
      </c>
      <c r="F3839" s="27" t="s">
        <v>136</v>
      </c>
      <c r="G3839" s="27" t="s">
        <v>137</v>
      </c>
      <c r="H3839" s="27" t="s">
        <v>29</v>
      </c>
      <c r="I3839" s="29">
        <v>0.55000000000000004</v>
      </c>
      <c r="J3839" s="30">
        <v>2750</v>
      </c>
      <c r="K3839" s="31">
        <f t="shared" si="30"/>
        <v>1512.5000000000002</v>
      </c>
      <c r="L3839" s="31">
        <f t="shared" si="31"/>
        <v>453.75000000000006</v>
      </c>
      <c r="M3839" s="32">
        <v>0.3</v>
      </c>
      <c r="O3839" s="37"/>
      <c r="P3839" s="35">
        <f>Data!$I3839+0.05</f>
        <v>0.60000000000000009</v>
      </c>
      <c r="Q3839" s="33">
        <f>Data!$J3839-250</f>
        <v>2500</v>
      </c>
      <c r="R3839" s="34">
        <f>Data!$M3839-5%</f>
        <v>0.25</v>
      </c>
    </row>
    <row r="3840" spans="1:18" ht="15.75" customHeight="1" x14ac:dyDescent="0.3">
      <c r="A3840" s="22"/>
      <c r="B3840" s="27" t="s">
        <v>21</v>
      </c>
      <c r="C3840" s="27">
        <v>1185732</v>
      </c>
      <c r="D3840" s="28">
        <v>44307</v>
      </c>
      <c r="E3840" s="27" t="s">
        <v>22</v>
      </c>
      <c r="F3840" s="27" t="s">
        <v>136</v>
      </c>
      <c r="G3840" s="27" t="s">
        <v>137</v>
      </c>
      <c r="H3840" s="27" t="s">
        <v>24</v>
      </c>
      <c r="I3840" s="29">
        <v>0.55000000000000004</v>
      </c>
      <c r="J3840" s="30">
        <v>5250</v>
      </c>
      <c r="K3840" s="31">
        <f t="shared" si="30"/>
        <v>2887.5000000000005</v>
      </c>
      <c r="L3840" s="31">
        <f t="shared" si="31"/>
        <v>1010.6250000000002</v>
      </c>
      <c r="M3840" s="32">
        <v>0.35000000000000003</v>
      </c>
      <c r="O3840" s="37"/>
      <c r="P3840" s="35">
        <f>Data!$I3840+0.05</f>
        <v>0.60000000000000009</v>
      </c>
      <c r="Q3840" s="33">
        <f>Data!$J3840-250</f>
        <v>5000</v>
      </c>
      <c r="R3840" s="34">
        <f>Data!$M3840-5%</f>
        <v>0.30000000000000004</v>
      </c>
    </row>
    <row r="3841" spans="1:18" ht="15.75" customHeight="1" x14ac:dyDescent="0.3">
      <c r="A3841" s="22"/>
      <c r="B3841" s="27" t="s">
        <v>21</v>
      </c>
      <c r="C3841" s="27">
        <v>1185732</v>
      </c>
      <c r="D3841" s="28">
        <v>44307</v>
      </c>
      <c r="E3841" s="27" t="s">
        <v>22</v>
      </c>
      <c r="F3841" s="27" t="s">
        <v>136</v>
      </c>
      <c r="G3841" s="27" t="s">
        <v>137</v>
      </c>
      <c r="H3841" s="27" t="s">
        <v>25</v>
      </c>
      <c r="I3841" s="29">
        <v>0.55000000000000004</v>
      </c>
      <c r="J3841" s="30">
        <v>2250</v>
      </c>
      <c r="K3841" s="31">
        <f t="shared" si="30"/>
        <v>1237.5</v>
      </c>
      <c r="L3841" s="31">
        <f t="shared" si="31"/>
        <v>433.12500000000006</v>
      </c>
      <c r="M3841" s="32">
        <v>0.35000000000000003</v>
      </c>
      <c r="O3841" s="37"/>
      <c r="P3841" s="35">
        <f>Data!$I3841+0.05</f>
        <v>0.60000000000000009</v>
      </c>
      <c r="Q3841" s="33">
        <f>Data!$J3841-250</f>
        <v>2000</v>
      </c>
      <c r="R3841" s="34">
        <f>Data!$M3841-5%</f>
        <v>0.30000000000000004</v>
      </c>
    </row>
    <row r="3842" spans="1:18" ht="15.75" customHeight="1" x14ac:dyDescent="0.3">
      <c r="A3842" s="22"/>
      <c r="B3842" s="27" t="s">
        <v>21</v>
      </c>
      <c r="C3842" s="27">
        <v>1185732</v>
      </c>
      <c r="D3842" s="28">
        <v>44307</v>
      </c>
      <c r="E3842" s="27" t="s">
        <v>22</v>
      </c>
      <c r="F3842" s="27" t="s">
        <v>136</v>
      </c>
      <c r="G3842" s="27" t="s">
        <v>137</v>
      </c>
      <c r="H3842" s="27" t="s">
        <v>26</v>
      </c>
      <c r="I3842" s="29">
        <v>0.45</v>
      </c>
      <c r="J3842" s="30">
        <v>2250</v>
      </c>
      <c r="K3842" s="31">
        <f t="shared" si="30"/>
        <v>1012.5</v>
      </c>
      <c r="L3842" s="31">
        <f t="shared" si="31"/>
        <v>253.125</v>
      </c>
      <c r="M3842" s="32">
        <v>0.25</v>
      </c>
      <c r="O3842" s="37"/>
      <c r="P3842" s="35">
        <f>Data!$I3842+0.05</f>
        <v>0.5</v>
      </c>
      <c r="Q3842" s="33">
        <f>Data!$J3842-250</f>
        <v>2000</v>
      </c>
      <c r="R3842" s="34">
        <f>Data!$M3842-5%</f>
        <v>0.2</v>
      </c>
    </row>
    <row r="3843" spans="1:18" ht="15.75" customHeight="1" x14ac:dyDescent="0.3">
      <c r="A3843" s="22"/>
      <c r="B3843" s="27" t="s">
        <v>21</v>
      </c>
      <c r="C3843" s="27">
        <v>1185732</v>
      </c>
      <c r="D3843" s="28">
        <v>44307</v>
      </c>
      <c r="E3843" s="27" t="s">
        <v>22</v>
      </c>
      <c r="F3843" s="27" t="s">
        <v>136</v>
      </c>
      <c r="G3843" s="27" t="s">
        <v>137</v>
      </c>
      <c r="H3843" s="27" t="s">
        <v>27</v>
      </c>
      <c r="I3843" s="29">
        <v>0.49999999999999994</v>
      </c>
      <c r="J3843" s="30">
        <v>1500</v>
      </c>
      <c r="K3843" s="31">
        <f t="shared" si="30"/>
        <v>749.99999999999989</v>
      </c>
      <c r="L3843" s="31">
        <f t="shared" si="31"/>
        <v>187.49999999999997</v>
      </c>
      <c r="M3843" s="32">
        <v>0.25</v>
      </c>
      <c r="O3843" s="37"/>
      <c r="P3843" s="35">
        <f>Data!$I3843+0.05</f>
        <v>0.54999999999999993</v>
      </c>
      <c r="Q3843" s="33">
        <f>Data!$J3843-250</f>
        <v>1250</v>
      </c>
      <c r="R3843" s="34">
        <f>Data!$M3843-5%</f>
        <v>0.2</v>
      </c>
    </row>
    <row r="3844" spans="1:18" ht="15.75" customHeight="1" x14ac:dyDescent="0.3">
      <c r="A3844" s="22"/>
      <c r="B3844" s="27" t="s">
        <v>21</v>
      </c>
      <c r="C3844" s="27">
        <v>1185732</v>
      </c>
      <c r="D3844" s="28">
        <v>44307</v>
      </c>
      <c r="E3844" s="27" t="s">
        <v>22</v>
      </c>
      <c r="F3844" s="27" t="s">
        <v>136</v>
      </c>
      <c r="G3844" s="27" t="s">
        <v>137</v>
      </c>
      <c r="H3844" s="27" t="s">
        <v>28</v>
      </c>
      <c r="I3844" s="29">
        <v>0.60000000000000009</v>
      </c>
      <c r="J3844" s="30">
        <v>1500</v>
      </c>
      <c r="K3844" s="31">
        <f t="shared" si="30"/>
        <v>900.00000000000011</v>
      </c>
      <c r="L3844" s="31">
        <f t="shared" si="31"/>
        <v>225.00000000000003</v>
      </c>
      <c r="M3844" s="32">
        <v>0.25</v>
      </c>
      <c r="O3844" s="37"/>
      <c r="P3844" s="35">
        <f>Data!$I3844+0</f>
        <v>0.60000000000000009</v>
      </c>
      <c r="Q3844" s="33">
        <f>Data!$J3844-250</f>
        <v>1250</v>
      </c>
      <c r="R3844" s="34">
        <f>Data!$M3844-5%</f>
        <v>0.2</v>
      </c>
    </row>
    <row r="3845" spans="1:18" ht="15.75" customHeight="1" x14ac:dyDescent="0.3">
      <c r="A3845" s="22"/>
      <c r="B3845" s="27" t="s">
        <v>21</v>
      </c>
      <c r="C3845" s="27">
        <v>1185732</v>
      </c>
      <c r="D3845" s="28">
        <v>44307</v>
      </c>
      <c r="E3845" s="27" t="s">
        <v>22</v>
      </c>
      <c r="F3845" s="27" t="s">
        <v>136</v>
      </c>
      <c r="G3845" s="27" t="s">
        <v>137</v>
      </c>
      <c r="H3845" s="27" t="s">
        <v>29</v>
      </c>
      <c r="I3845" s="29">
        <v>0.5</v>
      </c>
      <c r="J3845" s="30">
        <v>3000</v>
      </c>
      <c r="K3845" s="31">
        <f t="shared" si="30"/>
        <v>1500</v>
      </c>
      <c r="L3845" s="31">
        <f t="shared" si="31"/>
        <v>450</v>
      </c>
      <c r="M3845" s="32">
        <v>0.3</v>
      </c>
      <c r="O3845" s="37"/>
      <c r="P3845" s="35">
        <f>Data!$I3845+0</f>
        <v>0.5</v>
      </c>
      <c r="Q3845" s="33">
        <f>Data!$J3845-250</f>
        <v>2750</v>
      </c>
      <c r="R3845" s="34">
        <f>Data!$M3845-5%</f>
        <v>0.25</v>
      </c>
    </row>
    <row r="3846" spans="1:18" ht="15.75" customHeight="1" x14ac:dyDescent="0.3">
      <c r="A3846" s="22"/>
      <c r="B3846" s="27" t="s">
        <v>21</v>
      </c>
      <c r="C3846" s="27">
        <v>1185732</v>
      </c>
      <c r="D3846" s="28">
        <v>44336</v>
      </c>
      <c r="E3846" s="27" t="s">
        <v>22</v>
      </c>
      <c r="F3846" s="27" t="s">
        <v>136</v>
      </c>
      <c r="G3846" s="27" t="s">
        <v>137</v>
      </c>
      <c r="H3846" s="27" t="s">
        <v>24</v>
      </c>
      <c r="I3846" s="29">
        <v>0.65</v>
      </c>
      <c r="J3846" s="30">
        <v>5700</v>
      </c>
      <c r="K3846" s="31">
        <f t="shared" si="30"/>
        <v>3705</v>
      </c>
      <c r="L3846" s="31">
        <f t="shared" si="31"/>
        <v>1296.7500000000002</v>
      </c>
      <c r="M3846" s="32">
        <v>0.35000000000000003</v>
      </c>
      <c r="O3846" s="37"/>
      <c r="P3846" s="35">
        <f>Data!$I3846+0</f>
        <v>0.65</v>
      </c>
      <c r="Q3846" s="33">
        <f>Data!$J3846-250</f>
        <v>5450</v>
      </c>
      <c r="R3846" s="34">
        <f>Data!$M3846-5%</f>
        <v>0.30000000000000004</v>
      </c>
    </row>
    <row r="3847" spans="1:18" ht="15.75" customHeight="1" x14ac:dyDescent="0.3">
      <c r="A3847" s="22"/>
      <c r="B3847" s="27" t="s">
        <v>21</v>
      </c>
      <c r="C3847" s="27">
        <v>1185732</v>
      </c>
      <c r="D3847" s="28">
        <v>44336</v>
      </c>
      <c r="E3847" s="27" t="s">
        <v>22</v>
      </c>
      <c r="F3847" s="27" t="s">
        <v>136</v>
      </c>
      <c r="G3847" s="27" t="s">
        <v>137</v>
      </c>
      <c r="H3847" s="27" t="s">
        <v>25</v>
      </c>
      <c r="I3847" s="29">
        <v>0.60000000000000009</v>
      </c>
      <c r="J3847" s="30">
        <v>2750</v>
      </c>
      <c r="K3847" s="31">
        <f t="shared" si="30"/>
        <v>1650.0000000000002</v>
      </c>
      <c r="L3847" s="31">
        <f t="shared" si="31"/>
        <v>577.50000000000011</v>
      </c>
      <c r="M3847" s="32">
        <v>0.35000000000000003</v>
      </c>
      <c r="O3847" s="37"/>
      <c r="P3847" s="35">
        <f>Data!$I3847+0</f>
        <v>0.60000000000000009</v>
      </c>
      <c r="Q3847" s="33">
        <f>Data!$J3847-250</f>
        <v>2500</v>
      </c>
      <c r="R3847" s="34">
        <f>Data!$M3847-5%</f>
        <v>0.30000000000000004</v>
      </c>
    </row>
    <row r="3848" spans="1:18" ht="15.75" customHeight="1" x14ac:dyDescent="0.3">
      <c r="A3848" s="22"/>
      <c r="B3848" s="27" t="s">
        <v>21</v>
      </c>
      <c r="C3848" s="27">
        <v>1185732</v>
      </c>
      <c r="D3848" s="28">
        <v>44336</v>
      </c>
      <c r="E3848" s="27" t="s">
        <v>22</v>
      </c>
      <c r="F3848" s="27" t="s">
        <v>136</v>
      </c>
      <c r="G3848" s="27" t="s">
        <v>137</v>
      </c>
      <c r="H3848" s="27" t="s">
        <v>26</v>
      </c>
      <c r="I3848" s="29">
        <v>0.55000000000000004</v>
      </c>
      <c r="J3848" s="30">
        <v>3000</v>
      </c>
      <c r="K3848" s="31">
        <f t="shared" si="30"/>
        <v>1650.0000000000002</v>
      </c>
      <c r="L3848" s="31">
        <f t="shared" si="31"/>
        <v>412.50000000000006</v>
      </c>
      <c r="M3848" s="32">
        <v>0.25</v>
      </c>
      <c r="O3848" s="37"/>
      <c r="P3848" s="35">
        <f>Data!$I3848+0</f>
        <v>0.55000000000000004</v>
      </c>
      <c r="Q3848" s="33">
        <f>Data!$J3848-250</f>
        <v>2750</v>
      </c>
      <c r="R3848" s="34">
        <f>Data!$M3848-5%</f>
        <v>0.2</v>
      </c>
    </row>
    <row r="3849" spans="1:18" ht="15.75" customHeight="1" x14ac:dyDescent="0.3">
      <c r="A3849" s="22"/>
      <c r="B3849" s="27" t="s">
        <v>21</v>
      </c>
      <c r="C3849" s="27">
        <v>1185732</v>
      </c>
      <c r="D3849" s="28">
        <v>44336</v>
      </c>
      <c r="E3849" s="27" t="s">
        <v>22</v>
      </c>
      <c r="F3849" s="27" t="s">
        <v>136</v>
      </c>
      <c r="G3849" s="27" t="s">
        <v>137</v>
      </c>
      <c r="H3849" s="27" t="s">
        <v>27</v>
      </c>
      <c r="I3849" s="29">
        <v>0.55000000000000004</v>
      </c>
      <c r="J3849" s="30">
        <v>2500</v>
      </c>
      <c r="K3849" s="31">
        <f t="shared" si="30"/>
        <v>1375</v>
      </c>
      <c r="L3849" s="31">
        <f t="shared" si="31"/>
        <v>343.75</v>
      </c>
      <c r="M3849" s="32">
        <v>0.25</v>
      </c>
      <c r="O3849" s="37"/>
      <c r="P3849" s="35">
        <f>Data!$I3849+0</f>
        <v>0.55000000000000004</v>
      </c>
      <c r="Q3849" s="33">
        <f>Data!$J3849-250</f>
        <v>2250</v>
      </c>
      <c r="R3849" s="34">
        <f>Data!$M3849-5%</f>
        <v>0.2</v>
      </c>
    </row>
    <row r="3850" spans="1:18" ht="15.75" customHeight="1" x14ac:dyDescent="0.3">
      <c r="A3850" s="22"/>
      <c r="B3850" s="27" t="s">
        <v>21</v>
      </c>
      <c r="C3850" s="27">
        <v>1185732</v>
      </c>
      <c r="D3850" s="28">
        <v>44336</v>
      </c>
      <c r="E3850" s="27" t="s">
        <v>22</v>
      </c>
      <c r="F3850" s="27" t="s">
        <v>136</v>
      </c>
      <c r="G3850" s="27" t="s">
        <v>137</v>
      </c>
      <c r="H3850" s="27" t="s">
        <v>28</v>
      </c>
      <c r="I3850" s="29">
        <v>0.65</v>
      </c>
      <c r="J3850" s="30">
        <v>2750</v>
      </c>
      <c r="K3850" s="31">
        <f t="shared" si="30"/>
        <v>1787.5</v>
      </c>
      <c r="L3850" s="31">
        <f t="shared" si="31"/>
        <v>446.875</v>
      </c>
      <c r="M3850" s="32">
        <v>0.25</v>
      </c>
      <c r="O3850" s="37"/>
      <c r="P3850" s="35">
        <f>Data!$I3850+0</f>
        <v>0.65</v>
      </c>
      <c r="Q3850" s="33">
        <f>Data!$J3850-250</f>
        <v>2500</v>
      </c>
      <c r="R3850" s="34">
        <f>Data!$M3850-5%</f>
        <v>0.2</v>
      </c>
    </row>
    <row r="3851" spans="1:18" ht="15.75" customHeight="1" x14ac:dyDescent="0.3">
      <c r="A3851" s="22"/>
      <c r="B3851" s="27" t="s">
        <v>21</v>
      </c>
      <c r="C3851" s="27">
        <v>1185732</v>
      </c>
      <c r="D3851" s="28">
        <v>44336</v>
      </c>
      <c r="E3851" s="27" t="s">
        <v>22</v>
      </c>
      <c r="F3851" s="27" t="s">
        <v>136</v>
      </c>
      <c r="G3851" s="27" t="s">
        <v>137</v>
      </c>
      <c r="H3851" s="27" t="s">
        <v>29</v>
      </c>
      <c r="I3851" s="29">
        <v>0.70000000000000007</v>
      </c>
      <c r="J3851" s="30">
        <v>4000</v>
      </c>
      <c r="K3851" s="31">
        <f t="shared" si="30"/>
        <v>2800.0000000000005</v>
      </c>
      <c r="L3851" s="31">
        <f t="shared" si="31"/>
        <v>840.00000000000011</v>
      </c>
      <c r="M3851" s="32">
        <v>0.3</v>
      </c>
      <c r="O3851" s="37"/>
      <c r="P3851" s="35">
        <f>Data!$I3851+0</f>
        <v>0.70000000000000007</v>
      </c>
      <c r="Q3851" s="33">
        <f>Data!$J3851-250</f>
        <v>3750</v>
      </c>
      <c r="R3851" s="34">
        <f>Data!$M3851-5%</f>
        <v>0.25</v>
      </c>
    </row>
    <row r="3852" spans="1:18" ht="15.75" customHeight="1" x14ac:dyDescent="0.3">
      <c r="A3852" s="22"/>
      <c r="B3852" s="27" t="s">
        <v>21</v>
      </c>
      <c r="C3852" s="27">
        <v>1185732</v>
      </c>
      <c r="D3852" s="28">
        <v>44369</v>
      </c>
      <c r="E3852" s="27" t="s">
        <v>22</v>
      </c>
      <c r="F3852" s="27" t="s">
        <v>136</v>
      </c>
      <c r="G3852" s="27" t="s">
        <v>137</v>
      </c>
      <c r="H3852" s="27" t="s">
        <v>24</v>
      </c>
      <c r="I3852" s="29">
        <v>0.65</v>
      </c>
      <c r="J3852" s="30">
        <v>6500</v>
      </c>
      <c r="K3852" s="31">
        <f t="shared" si="30"/>
        <v>4225</v>
      </c>
      <c r="L3852" s="31">
        <f t="shared" si="31"/>
        <v>1478.7500000000002</v>
      </c>
      <c r="M3852" s="32">
        <v>0.35000000000000003</v>
      </c>
      <c r="O3852" s="37"/>
      <c r="P3852" s="35">
        <f>Data!$I3852+0</f>
        <v>0.65</v>
      </c>
      <c r="Q3852" s="33">
        <f>Data!$J3852-250</f>
        <v>6250</v>
      </c>
      <c r="R3852" s="34">
        <f>Data!$M3852-5%</f>
        <v>0.30000000000000004</v>
      </c>
    </row>
    <row r="3853" spans="1:18" ht="15.75" customHeight="1" x14ac:dyDescent="0.3">
      <c r="A3853" s="22"/>
      <c r="B3853" s="27" t="s">
        <v>21</v>
      </c>
      <c r="C3853" s="27">
        <v>1185732</v>
      </c>
      <c r="D3853" s="28">
        <v>44369</v>
      </c>
      <c r="E3853" s="27" t="s">
        <v>22</v>
      </c>
      <c r="F3853" s="27" t="s">
        <v>136</v>
      </c>
      <c r="G3853" s="27" t="s">
        <v>137</v>
      </c>
      <c r="H3853" s="27" t="s">
        <v>25</v>
      </c>
      <c r="I3853" s="29">
        <v>0.60000000000000009</v>
      </c>
      <c r="J3853" s="30">
        <v>4000</v>
      </c>
      <c r="K3853" s="31">
        <f t="shared" si="30"/>
        <v>2400.0000000000005</v>
      </c>
      <c r="L3853" s="31">
        <f t="shared" si="31"/>
        <v>840.00000000000023</v>
      </c>
      <c r="M3853" s="32">
        <v>0.35000000000000003</v>
      </c>
      <c r="O3853" s="37"/>
      <c r="P3853" s="35">
        <f>Data!$I3853+0</f>
        <v>0.60000000000000009</v>
      </c>
      <c r="Q3853" s="33">
        <f>Data!$J3853-250</f>
        <v>3750</v>
      </c>
      <c r="R3853" s="34">
        <f>Data!$M3853-5%</f>
        <v>0.30000000000000004</v>
      </c>
    </row>
    <row r="3854" spans="1:18" ht="15.75" customHeight="1" x14ac:dyDescent="0.3">
      <c r="A3854" s="22"/>
      <c r="B3854" s="27" t="s">
        <v>21</v>
      </c>
      <c r="C3854" s="27">
        <v>1185732</v>
      </c>
      <c r="D3854" s="28">
        <v>44369</v>
      </c>
      <c r="E3854" s="27" t="s">
        <v>22</v>
      </c>
      <c r="F3854" s="27" t="s">
        <v>136</v>
      </c>
      <c r="G3854" s="27" t="s">
        <v>137</v>
      </c>
      <c r="H3854" s="27" t="s">
        <v>26</v>
      </c>
      <c r="I3854" s="29">
        <v>0.55000000000000004</v>
      </c>
      <c r="J3854" s="30">
        <v>3250</v>
      </c>
      <c r="K3854" s="31">
        <f t="shared" si="30"/>
        <v>1787.5000000000002</v>
      </c>
      <c r="L3854" s="31">
        <f t="shared" si="31"/>
        <v>446.87500000000006</v>
      </c>
      <c r="M3854" s="32">
        <v>0.25</v>
      </c>
      <c r="O3854" s="37"/>
      <c r="P3854" s="35">
        <f>Data!$I3854+0</f>
        <v>0.55000000000000004</v>
      </c>
      <c r="Q3854" s="33">
        <f>Data!$J3854-250</f>
        <v>3000</v>
      </c>
      <c r="R3854" s="34">
        <f>Data!$M3854-5%</f>
        <v>0.2</v>
      </c>
    </row>
    <row r="3855" spans="1:18" ht="15.75" customHeight="1" x14ac:dyDescent="0.3">
      <c r="A3855" s="22"/>
      <c r="B3855" s="27" t="s">
        <v>21</v>
      </c>
      <c r="C3855" s="27">
        <v>1185732</v>
      </c>
      <c r="D3855" s="28">
        <v>44369</v>
      </c>
      <c r="E3855" s="27" t="s">
        <v>22</v>
      </c>
      <c r="F3855" s="27" t="s">
        <v>136</v>
      </c>
      <c r="G3855" s="27" t="s">
        <v>137</v>
      </c>
      <c r="H3855" s="27" t="s">
        <v>27</v>
      </c>
      <c r="I3855" s="29">
        <v>0.55000000000000004</v>
      </c>
      <c r="J3855" s="30">
        <v>3000</v>
      </c>
      <c r="K3855" s="31">
        <f t="shared" si="30"/>
        <v>1650.0000000000002</v>
      </c>
      <c r="L3855" s="31">
        <f t="shared" si="31"/>
        <v>412.50000000000006</v>
      </c>
      <c r="M3855" s="32">
        <v>0.25</v>
      </c>
      <c r="O3855" s="37"/>
      <c r="P3855" s="35">
        <f>Data!$I3855+0</f>
        <v>0.55000000000000004</v>
      </c>
      <c r="Q3855" s="33">
        <f>Data!$J3855-250</f>
        <v>2750</v>
      </c>
      <c r="R3855" s="34">
        <f>Data!$M3855-5%</f>
        <v>0.2</v>
      </c>
    </row>
    <row r="3856" spans="1:18" ht="15.75" customHeight="1" x14ac:dyDescent="0.3">
      <c r="A3856" s="22"/>
      <c r="B3856" s="27" t="s">
        <v>21</v>
      </c>
      <c r="C3856" s="27">
        <v>1185732</v>
      </c>
      <c r="D3856" s="28">
        <v>44369</v>
      </c>
      <c r="E3856" s="27" t="s">
        <v>22</v>
      </c>
      <c r="F3856" s="27" t="s">
        <v>136</v>
      </c>
      <c r="G3856" s="27" t="s">
        <v>137</v>
      </c>
      <c r="H3856" s="27" t="s">
        <v>28</v>
      </c>
      <c r="I3856" s="29">
        <v>0.65</v>
      </c>
      <c r="J3856" s="30">
        <v>3000</v>
      </c>
      <c r="K3856" s="31">
        <f t="shared" si="30"/>
        <v>1950</v>
      </c>
      <c r="L3856" s="31">
        <f t="shared" si="31"/>
        <v>487.5</v>
      </c>
      <c r="M3856" s="32">
        <v>0.25</v>
      </c>
      <c r="O3856" s="37"/>
      <c r="P3856" s="35">
        <f>Data!$I3856+0</f>
        <v>0.65</v>
      </c>
      <c r="Q3856" s="33">
        <f>Data!$J3856-250</f>
        <v>2750</v>
      </c>
      <c r="R3856" s="34">
        <f>Data!$M3856-5%</f>
        <v>0.2</v>
      </c>
    </row>
    <row r="3857" spans="1:18" ht="15.75" customHeight="1" x14ac:dyDescent="0.3">
      <c r="A3857" s="22"/>
      <c r="B3857" s="27" t="s">
        <v>21</v>
      </c>
      <c r="C3857" s="27">
        <v>1185732</v>
      </c>
      <c r="D3857" s="28">
        <v>44369</v>
      </c>
      <c r="E3857" s="27" t="s">
        <v>22</v>
      </c>
      <c r="F3857" s="27" t="s">
        <v>136</v>
      </c>
      <c r="G3857" s="27" t="s">
        <v>137</v>
      </c>
      <c r="H3857" s="27" t="s">
        <v>29</v>
      </c>
      <c r="I3857" s="29">
        <v>0.70000000000000007</v>
      </c>
      <c r="J3857" s="30">
        <v>4500</v>
      </c>
      <c r="K3857" s="31">
        <f t="shared" si="30"/>
        <v>3150.0000000000005</v>
      </c>
      <c r="L3857" s="31">
        <f t="shared" si="31"/>
        <v>945.00000000000011</v>
      </c>
      <c r="M3857" s="32">
        <v>0.3</v>
      </c>
      <c r="O3857" s="37"/>
      <c r="P3857" s="35">
        <f>Data!$I3857+0</f>
        <v>0.70000000000000007</v>
      </c>
      <c r="Q3857" s="33">
        <f>Data!$J3857-250</f>
        <v>4250</v>
      </c>
      <c r="R3857" s="34">
        <f>Data!$M3857-5%</f>
        <v>0.25</v>
      </c>
    </row>
    <row r="3858" spans="1:18" ht="15.75" customHeight="1" x14ac:dyDescent="0.3">
      <c r="A3858" s="22"/>
      <c r="B3858" s="27" t="s">
        <v>21</v>
      </c>
      <c r="C3858" s="27">
        <v>1185732</v>
      </c>
      <c r="D3858" s="28">
        <v>44397</v>
      </c>
      <c r="E3858" s="27" t="s">
        <v>22</v>
      </c>
      <c r="F3858" s="27" t="s">
        <v>136</v>
      </c>
      <c r="G3858" s="27" t="s">
        <v>137</v>
      </c>
      <c r="H3858" s="27" t="s">
        <v>24</v>
      </c>
      <c r="I3858" s="29">
        <v>0.65</v>
      </c>
      <c r="J3858" s="30">
        <v>6750</v>
      </c>
      <c r="K3858" s="31">
        <f t="shared" si="30"/>
        <v>4387.5</v>
      </c>
      <c r="L3858" s="31">
        <f t="shared" si="31"/>
        <v>1535.6250000000002</v>
      </c>
      <c r="M3858" s="32">
        <v>0.35000000000000003</v>
      </c>
      <c r="O3858" s="37"/>
      <c r="P3858" s="35">
        <f>Data!$I3858+0</f>
        <v>0.65</v>
      </c>
      <c r="Q3858" s="33">
        <f>Data!$J3858-250</f>
        <v>6500</v>
      </c>
      <c r="R3858" s="34">
        <f>Data!$M3858-5%</f>
        <v>0.30000000000000004</v>
      </c>
    </row>
    <row r="3859" spans="1:18" ht="15.75" customHeight="1" x14ac:dyDescent="0.3">
      <c r="A3859" s="22"/>
      <c r="B3859" s="27" t="s">
        <v>21</v>
      </c>
      <c r="C3859" s="27">
        <v>1185732</v>
      </c>
      <c r="D3859" s="28">
        <v>44397</v>
      </c>
      <c r="E3859" s="27" t="s">
        <v>22</v>
      </c>
      <c r="F3859" s="27" t="s">
        <v>136</v>
      </c>
      <c r="G3859" s="27" t="s">
        <v>137</v>
      </c>
      <c r="H3859" s="27" t="s">
        <v>25</v>
      </c>
      <c r="I3859" s="29">
        <v>0.60000000000000009</v>
      </c>
      <c r="J3859" s="30">
        <v>4250</v>
      </c>
      <c r="K3859" s="31">
        <f t="shared" si="30"/>
        <v>2550.0000000000005</v>
      </c>
      <c r="L3859" s="31">
        <f t="shared" si="31"/>
        <v>892.50000000000023</v>
      </c>
      <c r="M3859" s="32">
        <v>0.35000000000000003</v>
      </c>
      <c r="O3859" s="37"/>
      <c r="P3859" s="35">
        <f>Data!$I3859+0</f>
        <v>0.60000000000000009</v>
      </c>
      <c r="Q3859" s="33">
        <f>Data!$J3859-250</f>
        <v>4000</v>
      </c>
      <c r="R3859" s="34">
        <f>Data!$M3859-5%</f>
        <v>0.30000000000000004</v>
      </c>
    </row>
    <row r="3860" spans="1:18" ht="15.75" customHeight="1" x14ac:dyDescent="0.3">
      <c r="A3860" s="22"/>
      <c r="B3860" s="27" t="s">
        <v>21</v>
      </c>
      <c r="C3860" s="27">
        <v>1185732</v>
      </c>
      <c r="D3860" s="28">
        <v>44397</v>
      </c>
      <c r="E3860" s="27" t="s">
        <v>22</v>
      </c>
      <c r="F3860" s="27" t="s">
        <v>136</v>
      </c>
      <c r="G3860" s="27" t="s">
        <v>137</v>
      </c>
      <c r="H3860" s="27" t="s">
        <v>26</v>
      </c>
      <c r="I3860" s="29">
        <v>0.55000000000000004</v>
      </c>
      <c r="J3860" s="30">
        <v>3500</v>
      </c>
      <c r="K3860" s="31">
        <f t="shared" si="30"/>
        <v>1925.0000000000002</v>
      </c>
      <c r="L3860" s="31">
        <f t="shared" si="31"/>
        <v>481.25000000000006</v>
      </c>
      <c r="M3860" s="32">
        <v>0.25</v>
      </c>
      <c r="O3860" s="37"/>
      <c r="P3860" s="35">
        <f>Data!$I3860+0</f>
        <v>0.55000000000000004</v>
      </c>
      <c r="Q3860" s="33">
        <f>Data!$J3860-250</f>
        <v>3250</v>
      </c>
      <c r="R3860" s="34">
        <f>Data!$M3860-5%</f>
        <v>0.2</v>
      </c>
    </row>
    <row r="3861" spans="1:18" ht="15.75" customHeight="1" x14ac:dyDescent="0.3">
      <c r="A3861" s="22"/>
      <c r="B3861" s="27" t="s">
        <v>21</v>
      </c>
      <c r="C3861" s="27">
        <v>1185732</v>
      </c>
      <c r="D3861" s="28">
        <v>44397</v>
      </c>
      <c r="E3861" s="27" t="s">
        <v>22</v>
      </c>
      <c r="F3861" s="27" t="s">
        <v>136</v>
      </c>
      <c r="G3861" s="27" t="s">
        <v>137</v>
      </c>
      <c r="H3861" s="27" t="s">
        <v>27</v>
      </c>
      <c r="I3861" s="29">
        <v>0.55000000000000004</v>
      </c>
      <c r="J3861" s="30">
        <v>3000</v>
      </c>
      <c r="K3861" s="31">
        <f t="shared" si="30"/>
        <v>1650.0000000000002</v>
      </c>
      <c r="L3861" s="31">
        <f t="shared" si="31"/>
        <v>412.50000000000006</v>
      </c>
      <c r="M3861" s="32">
        <v>0.25</v>
      </c>
      <c r="O3861" s="37"/>
      <c r="P3861" s="35">
        <f>Data!$I3861+0</f>
        <v>0.55000000000000004</v>
      </c>
      <c r="Q3861" s="33">
        <f>Data!$J3861-250</f>
        <v>2750</v>
      </c>
      <c r="R3861" s="34">
        <f>Data!$M3861-5%</f>
        <v>0.2</v>
      </c>
    </row>
    <row r="3862" spans="1:18" ht="15.75" customHeight="1" x14ac:dyDescent="0.3">
      <c r="A3862" s="22"/>
      <c r="B3862" s="27" t="s">
        <v>21</v>
      </c>
      <c r="C3862" s="27">
        <v>1185732</v>
      </c>
      <c r="D3862" s="28">
        <v>44397</v>
      </c>
      <c r="E3862" s="27" t="s">
        <v>22</v>
      </c>
      <c r="F3862" s="27" t="s">
        <v>136</v>
      </c>
      <c r="G3862" s="27" t="s">
        <v>137</v>
      </c>
      <c r="H3862" s="27" t="s">
        <v>28</v>
      </c>
      <c r="I3862" s="29">
        <v>0.65</v>
      </c>
      <c r="J3862" s="30">
        <v>3250</v>
      </c>
      <c r="K3862" s="31">
        <f t="shared" si="30"/>
        <v>2112.5</v>
      </c>
      <c r="L3862" s="31">
        <f t="shared" si="31"/>
        <v>528.125</v>
      </c>
      <c r="M3862" s="32">
        <v>0.25</v>
      </c>
      <c r="O3862" s="37"/>
      <c r="P3862" s="35">
        <f>Data!$I3862+0</f>
        <v>0.65</v>
      </c>
      <c r="Q3862" s="33">
        <f>Data!$J3862-250</f>
        <v>3000</v>
      </c>
      <c r="R3862" s="34">
        <f>Data!$M3862-5%</f>
        <v>0.2</v>
      </c>
    </row>
    <row r="3863" spans="1:18" ht="15.75" customHeight="1" x14ac:dyDescent="0.3">
      <c r="A3863" s="22"/>
      <c r="B3863" s="27" t="s">
        <v>21</v>
      </c>
      <c r="C3863" s="27">
        <v>1185732</v>
      </c>
      <c r="D3863" s="28">
        <v>44397</v>
      </c>
      <c r="E3863" s="27" t="s">
        <v>22</v>
      </c>
      <c r="F3863" s="27" t="s">
        <v>136</v>
      </c>
      <c r="G3863" s="27" t="s">
        <v>137</v>
      </c>
      <c r="H3863" s="27" t="s">
        <v>29</v>
      </c>
      <c r="I3863" s="29">
        <v>0.70000000000000007</v>
      </c>
      <c r="J3863" s="30">
        <v>5000</v>
      </c>
      <c r="K3863" s="31">
        <f t="shared" si="30"/>
        <v>3500.0000000000005</v>
      </c>
      <c r="L3863" s="31">
        <f t="shared" si="31"/>
        <v>1050</v>
      </c>
      <c r="M3863" s="32">
        <v>0.3</v>
      </c>
      <c r="O3863" s="37"/>
      <c r="P3863" s="35">
        <f>Data!$I3863+0</f>
        <v>0.70000000000000007</v>
      </c>
      <c r="Q3863" s="33">
        <f>Data!$J3863-250</f>
        <v>4750</v>
      </c>
      <c r="R3863" s="34">
        <f>Data!$M3863-5%</f>
        <v>0.25</v>
      </c>
    </row>
    <row r="3864" spans="1:18" ht="15.75" customHeight="1" x14ac:dyDescent="0.3">
      <c r="A3864" s="22"/>
      <c r="B3864" s="27" t="s">
        <v>21</v>
      </c>
      <c r="C3864" s="27">
        <v>1185732</v>
      </c>
      <c r="D3864" s="28">
        <v>44429</v>
      </c>
      <c r="E3864" s="27" t="s">
        <v>22</v>
      </c>
      <c r="F3864" s="27" t="s">
        <v>136</v>
      </c>
      <c r="G3864" s="27" t="s">
        <v>137</v>
      </c>
      <c r="H3864" s="27" t="s">
        <v>24</v>
      </c>
      <c r="I3864" s="29">
        <v>0.65</v>
      </c>
      <c r="J3864" s="30">
        <v>6500</v>
      </c>
      <c r="K3864" s="31">
        <f t="shared" si="30"/>
        <v>4225</v>
      </c>
      <c r="L3864" s="31">
        <f t="shared" si="31"/>
        <v>1478.7500000000002</v>
      </c>
      <c r="M3864" s="32">
        <v>0.35000000000000003</v>
      </c>
      <c r="O3864" s="37"/>
      <c r="P3864" s="35">
        <f>Data!$I3864+0</f>
        <v>0.65</v>
      </c>
      <c r="Q3864" s="33">
        <f>Data!$J3864-250</f>
        <v>6250</v>
      </c>
      <c r="R3864" s="34">
        <f>Data!$M3864-5%</f>
        <v>0.30000000000000004</v>
      </c>
    </row>
    <row r="3865" spans="1:18" ht="15.75" customHeight="1" x14ac:dyDescent="0.3">
      <c r="A3865" s="22"/>
      <c r="B3865" s="27" t="s">
        <v>21</v>
      </c>
      <c r="C3865" s="27">
        <v>1185732</v>
      </c>
      <c r="D3865" s="28">
        <v>44429</v>
      </c>
      <c r="E3865" s="27" t="s">
        <v>22</v>
      </c>
      <c r="F3865" s="27" t="s">
        <v>136</v>
      </c>
      <c r="G3865" s="27" t="s">
        <v>137</v>
      </c>
      <c r="H3865" s="27" t="s">
        <v>25</v>
      </c>
      <c r="I3865" s="29">
        <v>0.60000000000000009</v>
      </c>
      <c r="J3865" s="30">
        <v>4250</v>
      </c>
      <c r="K3865" s="31">
        <f t="shared" si="30"/>
        <v>2550.0000000000005</v>
      </c>
      <c r="L3865" s="31">
        <f t="shared" si="31"/>
        <v>892.50000000000023</v>
      </c>
      <c r="M3865" s="32">
        <v>0.35000000000000003</v>
      </c>
      <c r="O3865" s="37"/>
      <c r="P3865" s="35">
        <f>Data!$I3865+0</f>
        <v>0.60000000000000009</v>
      </c>
      <c r="Q3865" s="33">
        <f>Data!$J3865-250</f>
        <v>4000</v>
      </c>
      <c r="R3865" s="34">
        <f>Data!$M3865-5%</f>
        <v>0.30000000000000004</v>
      </c>
    </row>
    <row r="3866" spans="1:18" ht="15.75" customHeight="1" x14ac:dyDescent="0.3">
      <c r="A3866" s="22"/>
      <c r="B3866" s="27" t="s">
        <v>21</v>
      </c>
      <c r="C3866" s="27">
        <v>1185732</v>
      </c>
      <c r="D3866" s="28">
        <v>44429</v>
      </c>
      <c r="E3866" s="27" t="s">
        <v>22</v>
      </c>
      <c r="F3866" s="27" t="s">
        <v>136</v>
      </c>
      <c r="G3866" s="27" t="s">
        <v>137</v>
      </c>
      <c r="H3866" s="27" t="s">
        <v>26</v>
      </c>
      <c r="I3866" s="29">
        <v>0.55000000000000004</v>
      </c>
      <c r="J3866" s="30">
        <v>3500</v>
      </c>
      <c r="K3866" s="31">
        <f t="shared" si="30"/>
        <v>1925.0000000000002</v>
      </c>
      <c r="L3866" s="31">
        <f t="shared" si="31"/>
        <v>481.25000000000006</v>
      </c>
      <c r="M3866" s="32">
        <v>0.25</v>
      </c>
      <c r="O3866" s="37"/>
      <c r="P3866" s="35">
        <f>Data!$I3866+0</f>
        <v>0.55000000000000004</v>
      </c>
      <c r="Q3866" s="33">
        <f>Data!$J3866-250</f>
        <v>3250</v>
      </c>
      <c r="R3866" s="34">
        <f>Data!$M3866-5%</f>
        <v>0.2</v>
      </c>
    </row>
    <row r="3867" spans="1:18" ht="15.75" customHeight="1" x14ac:dyDescent="0.3">
      <c r="A3867" s="22"/>
      <c r="B3867" s="27" t="s">
        <v>21</v>
      </c>
      <c r="C3867" s="27">
        <v>1185732</v>
      </c>
      <c r="D3867" s="28">
        <v>44429</v>
      </c>
      <c r="E3867" s="27" t="s">
        <v>22</v>
      </c>
      <c r="F3867" s="27" t="s">
        <v>136</v>
      </c>
      <c r="G3867" s="27" t="s">
        <v>137</v>
      </c>
      <c r="H3867" s="27" t="s">
        <v>27</v>
      </c>
      <c r="I3867" s="29">
        <v>0.55000000000000004</v>
      </c>
      <c r="J3867" s="30">
        <v>2500</v>
      </c>
      <c r="K3867" s="31">
        <f t="shared" si="30"/>
        <v>1375</v>
      </c>
      <c r="L3867" s="31">
        <f t="shared" si="31"/>
        <v>343.75</v>
      </c>
      <c r="M3867" s="32">
        <v>0.25</v>
      </c>
      <c r="O3867" s="37"/>
      <c r="P3867" s="35">
        <f>Data!$I3867+0</f>
        <v>0.55000000000000004</v>
      </c>
      <c r="Q3867" s="33">
        <f>Data!$J3867-250</f>
        <v>2250</v>
      </c>
      <c r="R3867" s="34">
        <f>Data!$M3867-5%</f>
        <v>0.2</v>
      </c>
    </row>
    <row r="3868" spans="1:18" ht="15.75" customHeight="1" x14ac:dyDescent="0.3">
      <c r="A3868" s="22"/>
      <c r="B3868" s="27" t="s">
        <v>21</v>
      </c>
      <c r="C3868" s="27">
        <v>1185732</v>
      </c>
      <c r="D3868" s="28">
        <v>44429</v>
      </c>
      <c r="E3868" s="27" t="s">
        <v>22</v>
      </c>
      <c r="F3868" s="27" t="s">
        <v>136</v>
      </c>
      <c r="G3868" s="27" t="s">
        <v>137</v>
      </c>
      <c r="H3868" s="27" t="s">
        <v>28</v>
      </c>
      <c r="I3868" s="29">
        <v>0.65</v>
      </c>
      <c r="J3868" s="30">
        <v>2250</v>
      </c>
      <c r="K3868" s="31">
        <f t="shared" si="30"/>
        <v>1462.5</v>
      </c>
      <c r="L3868" s="31">
        <f t="shared" si="31"/>
        <v>365.625</v>
      </c>
      <c r="M3868" s="32">
        <v>0.25</v>
      </c>
      <c r="O3868" s="37"/>
      <c r="P3868" s="35">
        <f>Data!$I3868+0</f>
        <v>0.65</v>
      </c>
      <c r="Q3868" s="33">
        <f>Data!$J3868-250</f>
        <v>2000</v>
      </c>
      <c r="R3868" s="34">
        <f>Data!$M3868-5%</f>
        <v>0.2</v>
      </c>
    </row>
    <row r="3869" spans="1:18" ht="15.75" customHeight="1" x14ac:dyDescent="0.3">
      <c r="A3869" s="22"/>
      <c r="B3869" s="27" t="s">
        <v>21</v>
      </c>
      <c r="C3869" s="27">
        <v>1185732</v>
      </c>
      <c r="D3869" s="28">
        <v>44429</v>
      </c>
      <c r="E3869" s="27" t="s">
        <v>22</v>
      </c>
      <c r="F3869" s="27" t="s">
        <v>136</v>
      </c>
      <c r="G3869" s="27" t="s">
        <v>137</v>
      </c>
      <c r="H3869" s="27" t="s">
        <v>29</v>
      </c>
      <c r="I3869" s="29">
        <v>0.70000000000000007</v>
      </c>
      <c r="J3869" s="30">
        <v>4000</v>
      </c>
      <c r="K3869" s="31">
        <f t="shared" si="30"/>
        <v>2800.0000000000005</v>
      </c>
      <c r="L3869" s="31">
        <f t="shared" si="31"/>
        <v>840.00000000000011</v>
      </c>
      <c r="M3869" s="32">
        <v>0.3</v>
      </c>
      <c r="O3869" s="37"/>
      <c r="P3869" s="35">
        <f>Data!$I3869+0</f>
        <v>0.70000000000000007</v>
      </c>
      <c r="Q3869" s="33">
        <f>Data!$J3869-250</f>
        <v>3750</v>
      </c>
      <c r="R3869" s="34">
        <f>Data!$M3869-5%</f>
        <v>0.25</v>
      </c>
    </row>
    <row r="3870" spans="1:18" ht="15.75" customHeight="1" x14ac:dyDescent="0.3">
      <c r="A3870" s="22"/>
      <c r="B3870" s="27" t="s">
        <v>21</v>
      </c>
      <c r="C3870" s="27">
        <v>1185732</v>
      </c>
      <c r="D3870" s="28">
        <v>44459</v>
      </c>
      <c r="E3870" s="27" t="s">
        <v>22</v>
      </c>
      <c r="F3870" s="27" t="s">
        <v>136</v>
      </c>
      <c r="G3870" s="27" t="s">
        <v>137</v>
      </c>
      <c r="H3870" s="27" t="s">
        <v>24</v>
      </c>
      <c r="I3870" s="29">
        <v>0.65</v>
      </c>
      <c r="J3870" s="30">
        <v>5250</v>
      </c>
      <c r="K3870" s="31">
        <f t="shared" si="30"/>
        <v>3412.5</v>
      </c>
      <c r="L3870" s="31">
        <f t="shared" si="31"/>
        <v>1194.375</v>
      </c>
      <c r="M3870" s="32">
        <v>0.35000000000000003</v>
      </c>
      <c r="O3870" s="37"/>
      <c r="P3870" s="35">
        <f>Data!$I3870+0</f>
        <v>0.65</v>
      </c>
      <c r="Q3870" s="33">
        <f>Data!$J3870-250</f>
        <v>5000</v>
      </c>
      <c r="R3870" s="34">
        <f>Data!$M3870-5%</f>
        <v>0.30000000000000004</v>
      </c>
    </row>
    <row r="3871" spans="1:18" ht="15.75" customHeight="1" x14ac:dyDescent="0.3">
      <c r="A3871" s="22"/>
      <c r="B3871" s="27" t="s">
        <v>21</v>
      </c>
      <c r="C3871" s="27">
        <v>1185732</v>
      </c>
      <c r="D3871" s="28">
        <v>44459</v>
      </c>
      <c r="E3871" s="27" t="s">
        <v>22</v>
      </c>
      <c r="F3871" s="27" t="s">
        <v>136</v>
      </c>
      <c r="G3871" s="27" t="s">
        <v>137</v>
      </c>
      <c r="H3871" s="27" t="s">
        <v>25</v>
      </c>
      <c r="I3871" s="29">
        <v>0.60000000000000009</v>
      </c>
      <c r="J3871" s="30">
        <v>3250</v>
      </c>
      <c r="K3871" s="31">
        <f t="shared" si="30"/>
        <v>1950.0000000000002</v>
      </c>
      <c r="L3871" s="31">
        <f t="shared" si="31"/>
        <v>682.50000000000011</v>
      </c>
      <c r="M3871" s="32">
        <v>0.35000000000000003</v>
      </c>
      <c r="O3871" s="37"/>
      <c r="P3871" s="35">
        <f>Data!$I3871+0</f>
        <v>0.60000000000000009</v>
      </c>
      <c r="Q3871" s="33">
        <f>Data!$J3871-250</f>
        <v>3000</v>
      </c>
      <c r="R3871" s="34">
        <f>Data!$M3871-5%</f>
        <v>0.30000000000000004</v>
      </c>
    </row>
    <row r="3872" spans="1:18" ht="15.75" customHeight="1" x14ac:dyDescent="0.3">
      <c r="A3872" s="22"/>
      <c r="B3872" s="27" t="s">
        <v>21</v>
      </c>
      <c r="C3872" s="27">
        <v>1185732</v>
      </c>
      <c r="D3872" s="28">
        <v>44459</v>
      </c>
      <c r="E3872" s="27" t="s">
        <v>22</v>
      </c>
      <c r="F3872" s="27" t="s">
        <v>136</v>
      </c>
      <c r="G3872" s="27" t="s">
        <v>137</v>
      </c>
      <c r="H3872" s="27" t="s">
        <v>26</v>
      </c>
      <c r="I3872" s="29">
        <v>0.55000000000000004</v>
      </c>
      <c r="J3872" s="30">
        <v>2250</v>
      </c>
      <c r="K3872" s="31">
        <f t="shared" si="30"/>
        <v>1237.5</v>
      </c>
      <c r="L3872" s="31">
        <f t="shared" si="31"/>
        <v>309.375</v>
      </c>
      <c r="M3872" s="32">
        <v>0.25</v>
      </c>
      <c r="O3872" s="37"/>
      <c r="P3872" s="35">
        <f>Data!$I3872+0</f>
        <v>0.55000000000000004</v>
      </c>
      <c r="Q3872" s="33">
        <f>Data!$J3872-250</f>
        <v>2000</v>
      </c>
      <c r="R3872" s="34">
        <f>Data!$M3872-5%</f>
        <v>0.2</v>
      </c>
    </row>
    <row r="3873" spans="1:18" ht="15.75" customHeight="1" x14ac:dyDescent="0.3">
      <c r="A3873" s="22"/>
      <c r="B3873" s="27" t="s">
        <v>21</v>
      </c>
      <c r="C3873" s="27">
        <v>1185732</v>
      </c>
      <c r="D3873" s="28">
        <v>44459</v>
      </c>
      <c r="E3873" s="27" t="s">
        <v>22</v>
      </c>
      <c r="F3873" s="27" t="s">
        <v>136</v>
      </c>
      <c r="G3873" s="27" t="s">
        <v>137</v>
      </c>
      <c r="H3873" s="27" t="s">
        <v>27</v>
      </c>
      <c r="I3873" s="29">
        <v>0.55000000000000004</v>
      </c>
      <c r="J3873" s="30">
        <v>2000</v>
      </c>
      <c r="K3873" s="31">
        <f t="shared" si="30"/>
        <v>1100</v>
      </c>
      <c r="L3873" s="31">
        <f t="shared" si="31"/>
        <v>275</v>
      </c>
      <c r="M3873" s="32">
        <v>0.25</v>
      </c>
      <c r="O3873" s="37"/>
      <c r="P3873" s="35">
        <f>Data!$I3873+0</f>
        <v>0.55000000000000004</v>
      </c>
      <c r="Q3873" s="33">
        <f>Data!$J3873-250</f>
        <v>1750</v>
      </c>
      <c r="R3873" s="34">
        <f>Data!$M3873-5%</f>
        <v>0.2</v>
      </c>
    </row>
    <row r="3874" spans="1:18" ht="15.75" customHeight="1" x14ac:dyDescent="0.3">
      <c r="A3874" s="22"/>
      <c r="B3874" s="27" t="s">
        <v>21</v>
      </c>
      <c r="C3874" s="27">
        <v>1185732</v>
      </c>
      <c r="D3874" s="28">
        <v>44459</v>
      </c>
      <c r="E3874" s="27" t="s">
        <v>22</v>
      </c>
      <c r="F3874" s="27" t="s">
        <v>136</v>
      </c>
      <c r="G3874" s="27" t="s">
        <v>137</v>
      </c>
      <c r="H3874" s="27" t="s">
        <v>28</v>
      </c>
      <c r="I3874" s="29">
        <v>0.65</v>
      </c>
      <c r="J3874" s="30">
        <v>2000</v>
      </c>
      <c r="K3874" s="31">
        <f t="shared" si="30"/>
        <v>1300</v>
      </c>
      <c r="L3874" s="31">
        <f t="shared" si="31"/>
        <v>325</v>
      </c>
      <c r="M3874" s="32">
        <v>0.25</v>
      </c>
      <c r="O3874" s="37"/>
      <c r="P3874" s="35">
        <f>Data!$I3874+0</f>
        <v>0.65</v>
      </c>
      <c r="Q3874" s="33">
        <f>Data!$J3874-250</f>
        <v>1750</v>
      </c>
      <c r="R3874" s="34">
        <f>Data!$M3874-5%</f>
        <v>0.2</v>
      </c>
    </row>
    <row r="3875" spans="1:18" ht="15.75" customHeight="1" x14ac:dyDescent="0.3">
      <c r="A3875" s="22"/>
      <c r="B3875" s="27" t="s">
        <v>21</v>
      </c>
      <c r="C3875" s="27">
        <v>1185732</v>
      </c>
      <c r="D3875" s="28">
        <v>44459</v>
      </c>
      <c r="E3875" s="27" t="s">
        <v>22</v>
      </c>
      <c r="F3875" s="27" t="s">
        <v>136</v>
      </c>
      <c r="G3875" s="27" t="s">
        <v>137</v>
      </c>
      <c r="H3875" s="27" t="s">
        <v>29</v>
      </c>
      <c r="I3875" s="29">
        <v>0.70000000000000007</v>
      </c>
      <c r="J3875" s="30">
        <v>3000</v>
      </c>
      <c r="K3875" s="31">
        <f t="shared" si="30"/>
        <v>2100</v>
      </c>
      <c r="L3875" s="31">
        <f t="shared" si="31"/>
        <v>630</v>
      </c>
      <c r="M3875" s="32">
        <v>0.3</v>
      </c>
      <c r="O3875" s="37"/>
      <c r="P3875" s="35">
        <f>Data!$I3875+0</f>
        <v>0.70000000000000007</v>
      </c>
      <c r="Q3875" s="33">
        <f>Data!$J3875-250</f>
        <v>2750</v>
      </c>
      <c r="R3875" s="34">
        <f>Data!$M3875-5%</f>
        <v>0.25</v>
      </c>
    </row>
    <row r="3876" spans="1:18" ht="15.75" customHeight="1" x14ac:dyDescent="0.3">
      <c r="A3876" s="22"/>
      <c r="B3876" s="27" t="s">
        <v>21</v>
      </c>
      <c r="C3876" s="27">
        <v>1185732</v>
      </c>
      <c r="D3876" s="28">
        <v>44491</v>
      </c>
      <c r="E3876" s="27" t="s">
        <v>22</v>
      </c>
      <c r="F3876" s="27" t="s">
        <v>136</v>
      </c>
      <c r="G3876" s="27" t="s">
        <v>137</v>
      </c>
      <c r="H3876" s="27" t="s">
        <v>24</v>
      </c>
      <c r="I3876" s="29">
        <v>0.70000000000000007</v>
      </c>
      <c r="J3876" s="30">
        <v>4500</v>
      </c>
      <c r="K3876" s="31">
        <f t="shared" si="30"/>
        <v>3150.0000000000005</v>
      </c>
      <c r="L3876" s="31">
        <f t="shared" si="31"/>
        <v>1102.5000000000002</v>
      </c>
      <c r="M3876" s="32">
        <v>0.35000000000000003</v>
      </c>
      <c r="O3876" s="37"/>
      <c r="P3876" s="35">
        <f>Data!$I3876+0</f>
        <v>0.70000000000000007</v>
      </c>
      <c r="Q3876" s="33">
        <f>Data!$J3876-250</f>
        <v>4250</v>
      </c>
      <c r="R3876" s="34">
        <f>Data!$M3876-5%</f>
        <v>0.30000000000000004</v>
      </c>
    </row>
    <row r="3877" spans="1:18" ht="15.75" customHeight="1" x14ac:dyDescent="0.3">
      <c r="A3877" s="22"/>
      <c r="B3877" s="27" t="s">
        <v>21</v>
      </c>
      <c r="C3877" s="27">
        <v>1185732</v>
      </c>
      <c r="D3877" s="28">
        <v>44491</v>
      </c>
      <c r="E3877" s="27" t="s">
        <v>22</v>
      </c>
      <c r="F3877" s="27" t="s">
        <v>136</v>
      </c>
      <c r="G3877" s="27" t="s">
        <v>137</v>
      </c>
      <c r="H3877" s="27" t="s">
        <v>25</v>
      </c>
      <c r="I3877" s="29">
        <v>0.65000000000000013</v>
      </c>
      <c r="J3877" s="30">
        <v>2750</v>
      </c>
      <c r="K3877" s="31">
        <f t="shared" si="30"/>
        <v>1787.5000000000005</v>
      </c>
      <c r="L3877" s="31">
        <f t="shared" si="31"/>
        <v>625.62500000000023</v>
      </c>
      <c r="M3877" s="32">
        <v>0.35000000000000003</v>
      </c>
      <c r="O3877" s="37"/>
      <c r="P3877" s="35">
        <f>Data!$I3877+0</f>
        <v>0.65000000000000013</v>
      </c>
      <c r="Q3877" s="33">
        <f>Data!$J3877-250</f>
        <v>2500</v>
      </c>
      <c r="R3877" s="34">
        <f>Data!$M3877-5%</f>
        <v>0.30000000000000004</v>
      </c>
    </row>
    <row r="3878" spans="1:18" ht="15.75" customHeight="1" x14ac:dyDescent="0.3">
      <c r="A3878" s="22"/>
      <c r="B3878" s="27" t="s">
        <v>21</v>
      </c>
      <c r="C3878" s="27">
        <v>1185732</v>
      </c>
      <c r="D3878" s="28">
        <v>44491</v>
      </c>
      <c r="E3878" s="27" t="s">
        <v>22</v>
      </c>
      <c r="F3878" s="27" t="s">
        <v>136</v>
      </c>
      <c r="G3878" s="27" t="s">
        <v>137</v>
      </c>
      <c r="H3878" s="27" t="s">
        <v>26</v>
      </c>
      <c r="I3878" s="29">
        <v>0.65000000000000013</v>
      </c>
      <c r="J3878" s="30">
        <v>1750</v>
      </c>
      <c r="K3878" s="31">
        <f t="shared" si="30"/>
        <v>1137.5000000000002</v>
      </c>
      <c r="L3878" s="31">
        <f t="shared" si="31"/>
        <v>284.37500000000006</v>
      </c>
      <c r="M3878" s="32">
        <v>0.25</v>
      </c>
      <c r="O3878" s="37"/>
      <c r="P3878" s="35">
        <f>Data!$I3878+0</f>
        <v>0.65000000000000013</v>
      </c>
      <c r="Q3878" s="33">
        <f>Data!$J3878-250</f>
        <v>1500</v>
      </c>
      <c r="R3878" s="34">
        <f>Data!$M3878-5%</f>
        <v>0.2</v>
      </c>
    </row>
    <row r="3879" spans="1:18" ht="15.75" customHeight="1" x14ac:dyDescent="0.3">
      <c r="A3879" s="22"/>
      <c r="B3879" s="27" t="s">
        <v>21</v>
      </c>
      <c r="C3879" s="27">
        <v>1185732</v>
      </c>
      <c r="D3879" s="28">
        <v>44491</v>
      </c>
      <c r="E3879" s="27" t="s">
        <v>22</v>
      </c>
      <c r="F3879" s="27" t="s">
        <v>136</v>
      </c>
      <c r="G3879" s="27" t="s">
        <v>137</v>
      </c>
      <c r="H3879" s="27" t="s">
        <v>27</v>
      </c>
      <c r="I3879" s="29">
        <v>0.65000000000000013</v>
      </c>
      <c r="J3879" s="30">
        <v>1500</v>
      </c>
      <c r="K3879" s="31">
        <f t="shared" si="30"/>
        <v>975.00000000000023</v>
      </c>
      <c r="L3879" s="31">
        <f t="shared" si="31"/>
        <v>243.75000000000006</v>
      </c>
      <c r="M3879" s="32">
        <v>0.25</v>
      </c>
      <c r="O3879" s="37"/>
      <c r="P3879" s="35">
        <f>Data!$I3879+0</f>
        <v>0.65000000000000013</v>
      </c>
      <c r="Q3879" s="33">
        <f>Data!$J3879-250</f>
        <v>1250</v>
      </c>
      <c r="R3879" s="34">
        <f>Data!$M3879-5%</f>
        <v>0.2</v>
      </c>
    </row>
    <row r="3880" spans="1:18" ht="15.75" customHeight="1" x14ac:dyDescent="0.3">
      <c r="A3880" s="22"/>
      <c r="B3880" s="27" t="s">
        <v>21</v>
      </c>
      <c r="C3880" s="27">
        <v>1185732</v>
      </c>
      <c r="D3880" s="28">
        <v>44491</v>
      </c>
      <c r="E3880" s="27" t="s">
        <v>22</v>
      </c>
      <c r="F3880" s="27" t="s">
        <v>136</v>
      </c>
      <c r="G3880" s="27" t="s">
        <v>137</v>
      </c>
      <c r="H3880" s="27" t="s">
        <v>28</v>
      </c>
      <c r="I3880" s="29">
        <v>0.75000000000000011</v>
      </c>
      <c r="J3880" s="30">
        <v>1500</v>
      </c>
      <c r="K3880" s="31">
        <f t="shared" si="30"/>
        <v>1125.0000000000002</v>
      </c>
      <c r="L3880" s="31">
        <f t="shared" si="31"/>
        <v>281.25000000000006</v>
      </c>
      <c r="M3880" s="32">
        <v>0.25</v>
      </c>
      <c r="O3880" s="37"/>
      <c r="P3880" s="35">
        <f>Data!$I3880+0</f>
        <v>0.75000000000000011</v>
      </c>
      <c r="Q3880" s="33">
        <f>Data!$J3880-250</f>
        <v>1250</v>
      </c>
      <c r="R3880" s="34">
        <f>Data!$M3880-5%</f>
        <v>0.2</v>
      </c>
    </row>
    <row r="3881" spans="1:18" ht="15.75" customHeight="1" x14ac:dyDescent="0.3">
      <c r="A3881" s="22"/>
      <c r="B3881" s="27" t="s">
        <v>21</v>
      </c>
      <c r="C3881" s="27">
        <v>1185732</v>
      </c>
      <c r="D3881" s="28">
        <v>44491</v>
      </c>
      <c r="E3881" s="27" t="s">
        <v>22</v>
      </c>
      <c r="F3881" s="27" t="s">
        <v>136</v>
      </c>
      <c r="G3881" s="27" t="s">
        <v>137</v>
      </c>
      <c r="H3881" s="27" t="s">
        <v>29</v>
      </c>
      <c r="I3881" s="29">
        <v>0.8</v>
      </c>
      <c r="J3881" s="30">
        <v>2750</v>
      </c>
      <c r="K3881" s="31">
        <f t="shared" si="30"/>
        <v>2200</v>
      </c>
      <c r="L3881" s="31">
        <f t="shared" si="31"/>
        <v>660</v>
      </c>
      <c r="M3881" s="32">
        <v>0.3</v>
      </c>
      <c r="O3881" s="37"/>
      <c r="P3881" s="35">
        <f>Data!$I3881+0</f>
        <v>0.8</v>
      </c>
      <c r="Q3881" s="33">
        <f>Data!$J3881-250</f>
        <v>2500</v>
      </c>
      <c r="R3881" s="34">
        <f>Data!$M3881-5%</f>
        <v>0.25</v>
      </c>
    </row>
    <row r="3882" spans="1:18" ht="15.75" customHeight="1" x14ac:dyDescent="0.3">
      <c r="A3882" s="22"/>
      <c r="B3882" s="27" t="s">
        <v>21</v>
      </c>
      <c r="C3882" s="27">
        <v>1185732</v>
      </c>
      <c r="D3882" s="28">
        <v>44521</v>
      </c>
      <c r="E3882" s="27" t="s">
        <v>22</v>
      </c>
      <c r="F3882" s="27" t="s">
        <v>136</v>
      </c>
      <c r="G3882" s="27" t="s">
        <v>137</v>
      </c>
      <c r="H3882" s="27" t="s">
        <v>24</v>
      </c>
      <c r="I3882" s="29">
        <v>0.75000000000000011</v>
      </c>
      <c r="J3882" s="30">
        <v>4250</v>
      </c>
      <c r="K3882" s="31">
        <f t="shared" si="30"/>
        <v>3187.5000000000005</v>
      </c>
      <c r="L3882" s="31">
        <f t="shared" si="31"/>
        <v>1115.6250000000002</v>
      </c>
      <c r="M3882" s="32">
        <v>0.35000000000000003</v>
      </c>
      <c r="O3882" s="37"/>
      <c r="P3882" s="35">
        <f>Data!$I3882+0</f>
        <v>0.75000000000000011</v>
      </c>
      <c r="Q3882" s="33">
        <f>Data!$J3882-250</f>
        <v>4000</v>
      </c>
      <c r="R3882" s="34">
        <f>Data!$M3882-5%</f>
        <v>0.30000000000000004</v>
      </c>
    </row>
    <row r="3883" spans="1:18" ht="15.75" customHeight="1" x14ac:dyDescent="0.3">
      <c r="A3883" s="22"/>
      <c r="B3883" s="27" t="s">
        <v>21</v>
      </c>
      <c r="C3883" s="27">
        <v>1185732</v>
      </c>
      <c r="D3883" s="28">
        <v>44521</v>
      </c>
      <c r="E3883" s="27" t="s">
        <v>22</v>
      </c>
      <c r="F3883" s="27" t="s">
        <v>136</v>
      </c>
      <c r="G3883" s="27" t="s">
        <v>137</v>
      </c>
      <c r="H3883" s="27" t="s">
        <v>25</v>
      </c>
      <c r="I3883" s="29">
        <v>0.65000000000000013</v>
      </c>
      <c r="J3883" s="30">
        <v>3000</v>
      </c>
      <c r="K3883" s="31">
        <f t="shared" si="30"/>
        <v>1950.0000000000005</v>
      </c>
      <c r="L3883" s="31">
        <f t="shared" si="31"/>
        <v>682.50000000000023</v>
      </c>
      <c r="M3883" s="32">
        <v>0.35000000000000003</v>
      </c>
      <c r="O3883" s="37"/>
      <c r="P3883" s="35">
        <f>Data!$I3883+0</f>
        <v>0.65000000000000013</v>
      </c>
      <c r="Q3883" s="33">
        <f>Data!$J3883-250</f>
        <v>2750</v>
      </c>
      <c r="R3883" s="34">
        <f>Data!$M3883-5%</f>
        <v>0.30000000000000004</v>
      </c>
    </row>
    <row r="3884" spans="1:18" ht="15.75" customHeight="1" x14ac:dyDescent="0.3">
      <c r="A3884" s="22"/>
      <c r="B3884" s="27" t="s">
        <v>21</v>
      </c>
      <c r="C3884" s="27">
        <v>1185732</v>
      </c>
      <c r="D3884" s="28">
        <v>44521</v>
      </c>
      <c r="E3884" s="27" t="s">
        <v>22</v>
      </c>
      <c r="F3884" s="27" t="s">
        <v>136</v>
      </c>
      <c r="G3884" s="27" t="s">
        <v>137</v>
      </c>
      <c r="H3884" s="27" t="s">
        <v>26</v>
      </c>
      <c r="I3884" s="29">
        <v>0.65000000000000013</v>
      </c>
      <c r="J3884" s="30">
        <v>3200</v>
      </c>
      <c r="K3884" s="31">
        <f t="shared" si="30"/>
        <v>2080.0000000000005</v>
      </c>
      <c r="L3884" s="31">
        <f t="shared" si="31"/>
        <v>520.00000000000011</v>
      </c>
      <c r="M3884" s="32">
        <v>0.25</v>
      </c>
      <c r="O3884" s="37"/>
      <c r="P3884" s="35">
        <f>Data!$I3884+0</f>
        <v>0.65000000000000013</v>
      </c>
      <c r="Q3884" s="33">
        <f>Data!$J3884-250</f>
        <v>2950</v>
      </c>
      <c r="R3884" s="34">
        <f>Data!$M3884-5%</f>
        <v>0.2</v>
      </c>
    </row>
    <row r="3885" spans="1:18" ht="15.75" customHeight="1" x14ac:dyDescent="0.3">
      <c r="A3885" s="22"/>
      <c r="B3885" s="27" t="s">
        <v>21</v>
      </c>
      <c r="C3885" s="27">
        <v>1185732</v>
      </c>
      <c r="D3885" s="28">
        <v>44521</v>
      </c>
      <c r="E3885" s="27" t="s">
        <v>22</v>
      </c>
      <c r="F3885" s="27" t="s">
        <v>136</v>
      </c>
      <c r="G3885" s="27" t="s">
        <v>137</v>
      </c>
      <c r="H3885" s="27" t="s">
        <v>27</v>
      </c>
      <c r="I3885" s="29">
        <v>0.65000000000000013</v>
      </c>
      <c r="J3885" s="30">
        <v>3000</v>
      </c>
      <c r="K3885" s="31">
        <f t="shared" si="30"/>
        <v>1950.0000000000005</v>
      </c>
      <c r="L3885" s="31">
        <f t="shared" si="31"/>
        <v>487.50000000000011</v>
      </c>
      <c r="M3885" s="32">
        <v>0.25</v>
      </c>
      <c r="O3885" s="37"/>
      <c r="P3885" s="35">
        <f>Data!$I3885+0</f>
        <v>0.65000000000000013</v>
      </c>
      <c r="Q3885" s="33">
        <f>Data!$J3885-250</f>
        <v>2750</v>
      </c>
      <c r="R3885" s="34">
        <f>Data!$M3885-5%</f>
        <v>0.2</v>
      </c>
    </row>
    <row r="3886" spans="1:18" ht="15.75" customHeight="1" x14ac:dyDescent="0.3">
      <c r="A3886" s="22"/>
      <c r="B3886" s="27" t="s">
        <v>21</v>
      </c>
      <c r="C3886" s="27">
        <v>1185732</v>
      </c>
      <c r="D3886" s="28">
        <v>44521</v>
      </c>
      <c r="E3886" s="27" t="s">
        <v>22</v>
      </c>
      <c r="F3886" s="27" t="s">
        <v>136</v>
      </c>
      <c r="G3886" s="27" t="s">
        <v>137</v>
      </c>
      <c r="H3886" s="27" t="s">
        <v>28</v>
      </c>
      <c r="I3886" s="29">
        <v>0.75000000000000011</v>
      </c>
      <c r="J3886" s="30">
        <v>2750</v>
      </c>
      <c r="K3886" s="31">
        <f t="shared" si="30"/>
        <v>2062.5000000000005</v>
      </c>
      <c r="L3886" s="31">
        <f t="shared" si="31"/>
        <v>515.62500000000011</v>
      </c>
      <c r="M3886" s="32">
        <v>0.25</v>
      </c>
      <c r="O3886" s="37"/>
      <c r="P3886" s="35">
        <f>Data!$I3886+0</f>
        <v>0.75000000000000011</v>
      </c>
      <c r="Q3886" s="33">
        <f>Data!$J3886-250</f>
        <v>2500</v>
      </c>
      <c r="R3886" s="34">
        <f>Data!$M3886-5%</f>
        <v>0.2</v>
      </c>
    </row>
    <row r="3887" spans="1:18" ht="15.75" customHeight="1" x14ac:dyDescent="0.3">
      <c r="A3887" s="22"/>
      <c r="B3887" s="27" t="s">
        <v>21</v>
      </c>
      <c r="C3887" s="27">
        <v>1185732</v>
      </c>
      <c r="D3887" s="28">
        <v>44521</v>
      </c>
      <c r="E3887" s="27" t="s">
        <v>22</v>
      </c>
      <c r="F3887" s="27" t="s">
        <v>136</v>
      </c>
      <c r="G3887" s="27" t="s">
        <v>137</v>
      </c>
      <c r="H3887" s="27" t="s">
        <v>29</v>
      </c>
      <c r="I3887" s="29">
        <v>0.8</v>
      </c>
      <c r="J3887" s="30">
        <v>3750</v>
      </c>
      <c r="K3887" s="31">
        <f t="shared" si="30"/>
        <v>3000</v>
      </c>
      <c r="L3887" s="31">
        <f t="shared" si="31"/>
        <v>900</v>
      </c>
      <c r="M3887" s="32">
        <v>0.3</v>
      </c>
      <c r="O3887" s="37"/>
      <c r="P3887" s="35">
        <f>Data!$I3887+0</f>
        <v>0.8</v>
      </c>
      <c r="Q3887" s="33">
        <f>Data!$J3887-250</f>
        <v>3500</v>
      </c>
      <c r="R3887" s="34">
        <f>Data!$M3887-5%</f>
        <v>0.25</v>
      </c>
    </row>
    <row r="3888" spans="1:18" ht="15.75" customHeight="1" x14ac:dyDescent="0.3">
      <c r="A3888" s="22"/>
      <c r="B3888" s="27" t="s">
        <v>21</v>
      </c>
      <c r="C3888" s="27">
        <v>1185732</v>
      </c>
      <c r="D3888" s="28">
        <v>44550</v>
      </c>
      <c r="E3888" s="27" t="s">
        <v>22</v>
      </c>
      <c r="F3888" s="27" t="s">
        <v>136</v>
      </c>
      <c r="G3888" s="27" t="s">
        <v>137</v>
      </c>
      <c r="H3888" s="27" t="s">
        <v>24</v>
      </c>
      <c r="I3888" s="29">
        <v>0.75000000000000011</v>
      </c>
      <c r="J3888" s="30">
        <v>6000</v>
      </c>
      <c r="K3888" s="31">
        <f t="shared" si="30"/>
        <v>4500.0000000000009</v>
      </c>
      <c r="L3888" s="31">
        <f t="shared" si="31"/>
        <v>1575.0000000000005</v>
      </c>
      <c r="M3888" s="32">
        <v>0.35000000000000003</v>
      </c>
      <c r="O3888" s="37"/>
      <c r="P3888" s="35">
        <f>Data!$I3888+0</f>
        <v>0.75000000000000011</v>
      </c>
      <c r="Q3888" s="33">
        <f>Data!$J3888-250</f>
        <v>5750</v>
      </c>
      <c r="R3888" s="34">
        <f>Data!$M3888-5%</f>
        <v>0.30000000000000004</v>
      </c>
    </row>
    <row r="3889" spans="1:18" ht="15.75" customHeight="1" x14ac:dyDescent="0.3">
      <c r="A3889" s="22"/>
      <c r="B3889" s="27" t="s">
        <v>21</v>
      </c>
      <c r="C3889" s="27">
        <v>1185732</v>
      </c>
      <c r="D3889" s="28">
        <v>44550</v>
      </c>
      <c r="E3889" s="27" t="s">
        <v>22</v>
      </c>
      <c r="F3889" s="27" t="s">
        <v>136</v>
      </c>
      <c r="G3889" s="27" t="s">
        <v>137</v>
      </c>
      <c r="H3889" s="27" t="s">
        <v>25</v>
      </c>
      <c r="I3889" s="29">
        <v>0.65000000000000013</v>
      </c>
      <c r="J3889" s="30">
        <v>4000</v>
      </c>
      <c r="K3889" s="31">
        <f t="shared" si="30"/>
        <v>2600.0000000000005</v>
      </c>
      <c r="L3889" s="31">
        <f t="shared" si="31"/>
        <v>910.00000000000023</v>
      </c>
      <c r="M3889" s="32">
        <v>0.35000000000000003</v>
      </c>
      <c r="O3889" s="37"/>
      <c r="P3889" s="35">
        <f>Data!$I3889+0</f>
        <v>0.65000000000000013</v>
      </c>
      <c r="Q3889" s="33">
        <f>Data!$J3889-250</f>
        <v>3750</v>
      </c>
      <c r="R3889" s="34">
        <f>Data!$M3889-5%</f>
        <v>0.30000000000000004</v>
      </c>
    </row>
    <row r="3890" spans="1:18" ht="15.75" customHeight="1" x14ac:dyDescent="0.3">
      <c r="A3890" s="22"/>
      <c r="B3890" s="27" t="s">
        <v>21</v>
      </c>
      <c r="C3890" s="27">
        <v>1185732</v>
      </c>
      <c r="D3890" s="28">
        <v>44550</v>
      </c>
      <c r="E3890" s="27" t="s">
        <v>22</v>
      </c>
      <c r="F3890" s="27" t="s">
        <v>136</v>
      </c>
      <c r="G3890" s="27" t="s">
        <v>137</v>
      </c>
      <c r="H3890" s="27" t="s">
        <v>26</v>
      </c>
      <c r="I3890" s="29">
        <v>0.65000000000000013</v>
      </c>
      <c r="J3890" s="30">
        <v>3750</v>
      </c>
      <c r="K3890" s="31">
        <f t="shared" si="30"/>
        <v>2437.5000000000005</v>
      </c>
      <c r="L3890" s="31">
        <f t="shared" si="31"/>
        <v>609.37500000000011</v>
      </c>
      <c r="M3890" s="32">
        <v>0.25</v>
      </c>
      <c r="O3890" s="37"/>
      <c r="P3890" s="35">
        <f>Data!$I3890+0</f>
        <v>0.65000000000000013</v>
      </c>
      <c r="Q3890" s="33">
        <f>Data!$J3890-250</f>
        <v>3500</v>
      </c>
      <c r="R3890" s="34">
        <f>Data!$M3890-5%</f>
        <v>0.2</v>
      </c>
    </row>
    <row r="3891" spans="1:18" ht="15.75" customHeight="1" x14ac:dyDescent="0.3">
      <c r="A3891" s="22"/>
      <c r="B3891" s="27" t="s">
        <v>21</v>
      </c>
      <c r="C3891" s="27">
        <v>1185732</v>
      </c>
      <c r="D3891" s="28">
        <v>44550</v>
      </c>
      <c r="E3891" s="27" t="s">
        <v>22</v>
      </c>
      <c r="F3891" s="27" t="s">
        <v>136</v>
      </c>
      <c r="G3891" s="27" t="s">
        <v>137</v>
      </c>
      <c r="H3891" s="27" t="s">
        <v>27</v>
      </c>
      <c r="I3891" s="29">
        <v>0.65000000000000013</v>
      </c>
      <c r="J3891" s="30">
        <v>3250</v>
      </c>
      <c r="K3891" s="31">
        <f t="shared" si="30"/>
        <v>2112.5000000000005</v>
      </c>
      <c r="L3891" s="31">
        <f t="shared" si="31"/>
        <v>528.12500000000011</v>
      </c>
      <c r="M3891" s="32">
        <v>0.25</v>
      </c>
      <c r="O3891" s="37"/>
      <c r="P3891" s="35">
        <f>Data!$I3891+0</f>
        <v>0.65000000000000013</v>
      </c>
      <c r="Q3891" s="33">
        <f>Data!$J3891-250</f>
        <v>3000</v>
      </c>
      <c r="R3891" s="34">
        <f>Data!$M3891-5%</f>
        <v>0.2</v>
      </c>
    </row>
    <row r="3892" spans="1:18" ht="15.75" customHeight="1" x14ac:dyDescent="0.3">
      <c r="A3892" s="22"/>
      <c r="B3892" s="27" t="s">
        <v>21</v>
      </c>
      <c r="C3892" s="27">
        <v>1185732</v>
      </c>
      <c r="D3892" s="28">
        <v>44550</v>
      </c>
      <c r="E3892" s="27" t="s">
        <v>22</v>
      </c>
      <c r="F3892" s="27" t="s">
        <v>136</v>
      </c>
      <c r="G3892" s="27" t="s">
        <v>137</v>
      </c>
      <c r="H3892" s="27" t="s">
        <v>28</v>
      </c>
      <c r="I3892" s="29">
        <v>0.75000000000000011</v>
      </c>
      <c r="J3892" s="30">
        <v>3250</v>
      </c>
      <c r="K3892" s="31">
        <f t="shared" si="30"/>
        <v>2437.5000000000005</v>
      </c>
      <c r="L3892" s="31">
        <f t="shared" si="31"/>
        <v>609.37500000000011</v>
      </c>
      <c r="M3892" s="32">
        <v>0.25</v>
      </c>
      <c r="O3892" s="37"/>
      <c r="P3892" s="35">
        <f>Data!$I3892+0</f>
        <v>0.75000000000000011</v>
      </c>
      <c r="Q3892" s="33">
        <f>Data!$J3892-250</f>
        <v>3000</v>
      </c>
      <c r="R3892" s="34">
        <f>Data!$M3892-5%</f>
        <v>0.2</v>
      </c>
    </row>
    <row r="3893" spans="1:18" ht="15.75" customHeight="1" x14ac:dyDescent="0.3">
      <c r="A3893" s="22"/>
      <c r="B3893" s="27" t="s">
        <v>21</v>
      </c>
      <c r="C3893" s="27">
        <v>1185732</v>
      </c>
      <c r="D3893" s="28">
        <v>44550</v>
      </c>
      <c r="E3893" s="27" t="s">
        <v>22</v>
      </c>
      <c r="F3893" s="27" t="s">
        <v>136</v>
      </c>
      <c r="G3893" s="27" t="s">
        <v>137</v>
      </c>
      <c r="H3893" s="27" t="s">
        <v>29</v>
      </c>
      <c r="I3893" s="29">
        <v>0.8</v>
      </c>
      <c r="J3893" s="30">
        <v>4250</v>
      </c>
      <c r="K3893" s="31">
        <f t="shared" si="30"/>
        <v>3400</v>
      </c>
      <c r="L3893" s="31">
        <f t="shared" si="31"/>
        <v>1020</v>
      </c>
      <c r="M3893" s="32">
        <v>0.3</v>
      </c>
      <c r="O3893" s="37"/>
      <c r="P3893" s="35">
        <f>Data!$I3893+0</f>
        <v>0.8</v>
      </c>
      <c r="Q3893" s="33">
        <f>Data!$J3893-250</f>
        <v>4000</v>
      </c>
      <c r="R3893" s="34">
        <f>Data!$M3893-5%</f>
        <v>0.25</v>
      </c>
    </row>
  </sheetData>
  <pageMargins left="0.7" right="0.7" top="0.75" bottom="0.75" header="0" footer="0"/>
  <pageSetup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9A3C1-EDB9-48C4-B4B3-8D57B096A26E}">
  <dimension ref="A1:L1003"/>
  <sheetViews>
    <sheetView workbookViewId="0"/>
  </sheetViews>
  <sheetFormatPr defaultRowHeight="14.4" x14ac:dyDescent="0.3"/>
  <cols>
    <col min="1" max="1" width="22.5546875" bestFit="1" customWidth="1"/>
    <col min="2" max="2" width="24.88671875" bestFit="1" customWidth="1"/>
    <col min="3" max="3" width="26.77734375" bestFit="1" customWidth="1"/>
    <col min="4" max="4" width="22" bestFit="1" customWidth="1"/>
    <col min="5" max="5" width="20.5546875" bestFit="1" customWidth="1"/>
    <col min="6" max="6" width="19.44140625" bestFit="1" customWidth="1"/>
    <col min="7" max="7" width="29.6640625" bestFit="1" customWidth="1"/>
    <col min="8" max="8" width="27.77734375" bestFit="1" customWidth="1"/>
    <col min="9" max="9" width="24.77734375" bestFit="1" customWidth="1"/>
    <col min="10" max="10" width="25.21875" bestFit="1" customWidth="1"/>
    <col min="11" max="11" width="29.88671875" bestFit="1" customWidth="1"/>
    <col min="12" max="12" width="31.21875" bestFit="1" customWidth="1"/>
  </cols>
  <sheetData>
    <row r="1" spans="1:12" x14ac:dyDescent="0.3">
      <c r="A1" s="47" t="s">
        <v>156</v>
      </c>
    </row>
    <row r="3" spans="1:12" x14ac:dyDescent="0.3">
      <c r="A3" t="s">
        <v>143</v>
      </c>
      <c r="B3" t="s">
        <v>144</v>
      </c>
      <c r="C3" t="s">
        <v>145</v>
      </c>
      <c r="D3" t="s">
        <v>146</v>
      </c>
      <c r="E3" t="s">
        <v>147</v>
      </c>
      <c r="F3" t="s">
        <v>148</v>
      </c>
      <c r="G3" t="s">
        <v>149</v>
      </c>
      <c r="H3" t="s">
        <v>150</v>
      </c>
      <c r="I3" t="s">
        <v>151</v>
      </c>
      <c r="J3" t="s">
        <v>152</v>
      </c>
      <c r="K3" t="s">
        <v>153</v>
      </c>
      <c r="L3" t="s">
        <v>154</v>
      </c>
    </row>
    <row r="4" spans="1:12" x14ac:dyDescent="0.3">
      <c r="A4" t="s">
        <v>21</v>
      </c>
      <c r="B4">
        <v>1185732</v>
      </c>
      <c r="C4" s="43">
        <v>44210</v>
      </c>
      <c r="D4" t="s">
        <v>22</v>
      </c>
      <c r="E4" t="s">
        <v>23</v>
      </c>
      <c r="F4" t="s">
        <v>23</v>
      </c>
      <c r="G4" t="s">
        <v>24</v>
      </c>
      <c r="H4">
        <v>0.5</v>
      </c>
      <c r="I4">
        <v>12000</v>
      </c>
      <c r="J4">
        <v>6000</v>
      </c>
      <c r="K4">
        <v>3000</v>
      </c>
      <c r="L4">
        <v>0.5</v>
      </c>
    </row>
    <row r="5" spans="1:12" x14ac:dyDescent="0.3">
      <c r="A5" t="s">
        <v>21</v>
      </c>
      <c r="B5">
        <v>1185732</v>
      </c>
      <c r="C5" s="43">
        <v>44210</v>
      </c>
      <c r="D5" t="s">
        <v>22</v>
      </c>
      <c r="E5" t="s">
        <v>23</v>
      </c>
      <c r="F5" t="s">
        <v>23</v>
      </c>
      <c r="G5" t="s">
        <v>25</v>
      </c>
      <c r="H5">
        <v>0.5</v>
      </c>
      <c r="I5">
        <v>10000</v>
      </c>
      <c r="J5">
        <v>5000</v>
      </c>
      <c r="K5">
        <v>1500</v>
      </c>
      <c r="L5">
        <v>0.3</v>
      </c>
    </row>
    <row r="6" spans="1:12" x14ac:dyDescent="0.3">
      <c r="A6" t="s">
        <v>21</v>
      </c>
      <c r="B6">
        <v>1185732</v>
      </c>
      <c r="C6" s="43">
        <v>44210</v>
      </c>
      <c r="D6" t="s">
        <v>22</v>
      </c>
      <c r="E6" t="s">
        <v>23</v>
      </c>
      <c r="F6" t="s">
        <v>23</v>
      </c>
      <c r="G6" t="s">
        <v>26</v>
      </c>
      <c r="H6">
        <v>0.4</v>
      </c>
      <c r="I6">
        <v>10000</v>
      </c>
      <c r="J6">
        <v>4000</v>
      </c>
      <c r="K6">
        <v>1400</v>
      </c>
      <c r="L6">
        <v>0.35</v>
      </c>
    </row>
    <row r="7" spans="1:12" x14ac:dyDescent="0.3">
      <c r="A7" t="s">
        <v>21</v>
      </c>
      <c r="B7">
        <v>1185732</v>
      </c>
      <c r="C7" s="43">
        <v>44210</v>
      </c>
      <c r="D7" t="s">
        <v>22</v>
      </c>
      <c r="E7" t="s">
        <v>23</v>
      </c>
      <c r="F7" t="s">
        <v>23</v>
      </c>
      <c r="G7" t="s">
        <v>27</v>
      </c>
      <c r="H7">
        <v>0.45</v>
      </c>
      <c r="I7">
        <v>8500</v>
      </c>
      <c r="J7">
        <v>3825</v>
      </c>
      <c r="K7">
        <v>1338.75</v>
      </c>
      <c r="L7">
        <v>0.35</v>
      </c>
    </row>
    <row r="8" spans="1:12" x14ac:dyDescent="0.3">
      <c r="A8" t="s">
        <v>21</v>
      </c>
      <c r="B8">
        <v>1185732</v>
      </c>
      <c r="C8" s="43">
        <v>44210</v>
      </c>
      <c r="D8" t="s">
        <v>22</v>
      </c>
      <c r="E8" t="s">
        <v>23</v>
      </c>
      <c r="F8" t="s">
        <v>23</v>
      </c>
      <c r="G8" t="s">
        <v>28</v>
      </c>
      <c r="H8">
        <v>0.6</v>
      </c>
      <c r="I8">
        <v>9000</v>
      </c>
      <c r="J8">
        <v>5400</v>
      </c>
      <c r="K8">
        <v>1620</v>
      </c>
      <c r="L8">
        <v>0.3</v>
      </c>
    </row>
    <row r="9" spans="1:12" x14ac:dyDescent="0.3">
      <c r="A9" t="s">
        <v>21</v>
      </c>
      <c r="B9">
        <v>1185732</v>
      </c>
      <c r="C9" s="43">
        <v>44210</v>
      </c>
      <c r="D9" t="s">
        <v>22</v>
      </c>
      <c r="E9" t="s">
        <v>23</v>
      </c>
      <c r="F9" t="s">
        <v>23</v>
      </c>
      <c r="G9" t="s">
        <v>29</v>
      </c>
      <c r="H9">
        <v>0.5</v>
      </c>
      <c r="I9">
        <v>10000</v>
      </c>
      <c r="J9">
        <v>5000</v>
      </c>
      <c r="K9">
        <v>1250</v>
      </c>
      <c r="L9">
        <v>0.25</v>
      </c>
    </row>
    <row r="10" spans="1:12" x14ac:dyDescent="0.3">
      <c r="A10" t="s">
        <v>21</v>
      </c>
      <c r="B10">
        <v>1185732</v>
      </c>
      <c r="C10" s="43">
        <v>44239</v>
      </c>
      <c r="D10" t="s">
        <v>22</v>
      </c>
      <c r="E10" t="s">
        <v>23</v>
      </c>
      <c r="F10" t="s">
        <v>23</v>
      </c>
      <c r="G10" t="s">
        <v>24</v>
      </c>
      <c r="H10">
        <v>0.5</v>
      </c>
      <c r="I10">
        <v>12500</v>
      </c>
      <c r="J10">
        <v>6250</v>
      </c>
      <c r="K10">
        <v>3125</v>
      </c>
      <c r="L10">
        <v>0.5</v>
      </c>
    </row>
    <row r="11" spans="1:12" x14ac:dyDescent="0.3">
      <c r="A11" t="s">
        <v>21</v>
      </c>
      <c r="B11">
        <v>1185732</v>
      </c>
      <c r="C11" s="43">
        <v>44239</v>
      </c>
      <c r="D11" t="s">
        <v>22</v>
      </c>
      <c r="E11" t="s">
        <v>23</v>
      </c>
      <c r="F11" t="s">
        <v>23</v>
      </c>
      <c r="G11" t="s">
        <v>25</v>
      </c>
      <c r="H11">
        <v>0.5</v>
      </c>
      <c r="I11">
        <v>9000</v>
      </c>
      <c r="J11">
        <v>4500</v>
      </c>
      <c r="K11">
        <v>1350</v>
      </c>
      <c r="L11">
        <v>0.3</v>
      </c>
    </row>
    <row r="12" spans="1:12" x14ac:dyDescent="0.3">
      <c r="A12" t="s">
        <v>21</v>
      </c>
      <c r="B12">
        <v>1185732</v>
      </c>
      <c r="C12" s="43">
        <v>44239</v>
      </c>
      <c r="D12" t="s">
        <v>22</v>
      </c>
      <c r="E12" t="s">
        <v>23</v>
      </c>
      <c r="F12" t="s">
        <v>23</v>
      </c>
      <c r="G12" t="s">
        <v>26</v>
      </c>
      <c r="H12">
        <v>0.4</v>
      </c>
      <c r="I12">
        <v>9500</v>
      </c>
      <c r="J12">
        <v>3800</v>
      </c>
      <c r="K12">
        <v>1330</v>
      </c>
      <c r="L12">
        <v>0.35</v>
      </c>
    </row>
    <row r="13" spans="1:12" x14ac:dyDescent="0.3">
      <c r="A13" t="s">
        <v>21</v>
      </c>
      <c r="B13">
        <v>1185732</v>
      </c>
      <c r="C13" s="43">
        <v>44239</v>
      </c>
      <c r="D13" t="s">
        <v>22</v>
      </c>
      <c r="E13" t="s">
        <v>23</v>
      </c>
      <c r="F13" t="s">
        <v>23</v>
      </c>
      <c r="G13" t="s">
        <v>27</v>
      </c>
      <c r="H13">
        <v>0.45</v>
      </c>
      <c r="I13">
        <v>8250</v>
      </c>
      <c r="J13">
        <v>3712.5</v>
      </c>
      <c r="K13">
        <v>1299.375</v>
      </c>
      <c r="L13">
        <v>0.35</v>
      </c>
    </row>
    <row r="14" spans="1:12" x14ac:dyDescent="0.3">
      <c r="A14" t="s">
        <v>21</v>
      </c>
      <c r="B14">
        <v>1185732</v>
      </c>
      <c r="C14" s="43">
        <v>44239</v>
      </c>
      <c r="D14" t="s">
        <v>22</v>
      </c>
      <c r="E14" t="s">
        <v>23</v>
      </c>
      <c r="F14" t="s">
        <v>23</v>
      </c>
      <c r="G14" t="s">
        <v>28</v>
      </c>
      <c r="H14">
        <v>0.6</v>
      </c>
      <c r="I14">
        <v>9000</v>
      </c>
      <c r="J14">
        <v>5400</v>
      </c>
      <c r="K14">
        <v>1620</v>
      </c>
      <c r="L14">
        <v>0.3</v>
      </c>
    </row>
    <row r="15" spans="1:12" x14ac:dyDescent="0.3">
      <c r="A15" t="s">
        <v>21</v>
      </c>
      <c r="B15">
        <v>1185732</v>
      </c>
      <c r="C15" s="43">
        <v>44239</v>
      </c>
      <c r="D15" t="s">
        <v>22</v>
      </c>
      <c r="E15" t="s">
        <v>23</v>
      </c>
      <c r="F15" t="s">
        <v>23</v>
      </c>
      <c r="G15" t="s">
        <v>29</v>
      </c>
      <c r="H15">
        <v>0.5</v>
      </c>
      <c r="I15">
        <v>10000</v>
      </c>
      <c r="J15">
        <v>5000</v>
      </c>
      <c r="K15">
        <v>1250</v>
      </c>
      <c r="L15">
        <v>0.25</v>
      </c>
    </row>
    <row r="16" spans="1:12" x14ac:dyDescent="0.3">
      <c r="A16" t="s">
        <v>21</v>
      </c>
      <c r="B16">
        <v>1185732</v>
      </c>
      <c r="C16" s="43">
        <v>44265</v>
      </c>
      <c r="D16" t="s">
        <v>22</v>
      </c>
      <c r="E16" t="s">
        <v>23</v>
      </c>
      <c r="F16" t="s">
        <v>23</v>
      </c>
      <c r="G16" t="s">
        <v>24</v>
      </c>
      <c r="H16">
        <v>0.5</v>
      </c>
      <c r="I16">
        <v>12200</v>
      </c>
      <c r="J16">
        <v>6100</v>
      </c>
      <c r="K16">
        <v>3050</v>
      </c>
      <c r="L16">
        <v>0.5</v>
      </c>
    </row>
    <row r="17" spans="1:12" x14ac:dyDescent="0.3">
      <c r="A17" t="s">
        <v>21</v>
      </c>
      <c r="B17">
        <v>1185732</v>
      </c>
      <c r="C17" s="43">
        <v>44265</v>
      </c>
      <c r="D17" t="s">
        <v>22</v>
      </c>
      <c r="E17" t="s">
        <v>23</v>
      </c>
      <c r="F17" t="s">
        <v>23</v>
      </c>
      <c r="G17" t="s">
        <v>25</v>
      </c>
      <c r="H17">
        <v>0.5</v>
      </c>
      <c r="I17">
        <v>9250</v>
      </c>
      <c r="J17">
        <v>4625</v>
      </c>
      <c r="K17">
        <v>1387.5</v>
      </c>
      <c r="L17">
        <v>0.3</v>
      </c>
    </row>
    <row r="18" spans="1:12" x14ac:dyDescent="0.3">
      <c r="A18" t="s">
        <v>21</v>
      </c>
      <c r="B18">
        <v>1185732</v>
      </c>
      <c r="C18" s="43">
        <v>44265</v>
      </c>
      <c r="D18" t="s">
        <v>22</v>
      </c>
      <c r="E18" t="s">
        <v>23</v>
      </c>
      <c r="F18" t="s">
        <v>23</v>
      </c>
      <c r="G18" t="s">
        <v>26</v>
      </c>
      <c r="H18">
        <v>0.4</v>
      </c>
      <c r="I18">
        <v>9500</v>
      </c>
      <c r="J18">
        <v>3800</v>
      </c>
      <c r="K18">
        <v>1330</v>
      </c>
      <c r="L18">
        <v>0.35</v>
      </c>
    </row>
    <row r="19" spans="1:12" x14ac:dyDescent="0.3">
      <c r="A19" t="s">
        <v>21</v>
      </c>
      <c r="B19">
        <v>1185732</v>
      </c>
      <c r="C19" s="43">
        <v>44265</v>
      </c>
      <c r="D19" t="s">
        <v>22</v>
      </c>
      <c r="E19" t="s">
        <v>23</v>
      </c>
      <c r="F19" t="s">
        <v>23</v>
      </c>
      <c r="G19" t="s">
        <v>27</v>
      </c>
      <c r="H19">
        <v>0.45</v>
      </c>
      <c r="I19">
        <v>8000</v>
      </c>
      <c r="J19">
        <v>3600</v>
      </c>
      <c r="K19">
        <v>1260</v>
      </c>
      <c r="L19">
        <v>0.35</v>
      </c>
    </row>
    <row r="20" spans="1:12" x14ac:dyDescent="0.3">
      <c r="A20" t="s">
        <v>21</v>
      </c>
      <c r="B20">
        <v>1185732</v>
      </c>
      <c r="C20" s="43">
        <v>44265</v>
      </c>
      <c r="D20" t="s">
        <v>22</v>
      </c>
      <c r="E20" t="s">
        <v>23</v>
      </c>
      <c r="F20" t="s">
        <v>23</v>
      </c>
      <c r="G20" t="s">
        <v>28</v>
      </c>
      <c r="H20">
        <v>0.6</v>
      </c>
      <c r="I20">
        <v>8500</v>
      </c>
      <c r="J20">
        <v>5100</v>
      </c>
      <c r="K20">
        <v>1530</v>
      </c>
      <c r="L20">
        <v>0.3</v>
      </c>
    </row>
    <row r="21" spans="1:12" x14ac:dyDescent="0.3">
      <c r="A21" t="s">
        <v>21</v>
      </c>
      <c r="B21">
        <v>1185732</v>
      </c>
      <c r="C21" s="43">
        <v>44265</v>
      </c>
      <c r="D21" t="s">
        <v>22</v>
      </c>
      <c r="E21" t="s">
        <v>23</v>
      </c>
      <c r="F21" t="s">
        <v>23</v>
      </c>
      <c r="G21" t="s">
        <v>29</v>
      </c>
      <c r="H21">
        <v>0.5</v>
      </c>
      <c r="I21">
        <v>9500</v>
      </c>
      <c r="J21">
        <v>4750</v>
      </c>
      <c r="K21">
        <v>1187.5</v>
      </c>
      <c r="L21">
        <v>0.25</v>
      </c>
    </row>
    <row r="22" spans="1:12" x14ac:dyDescent="0.3">
      <c r="A22" t="s">
        <v>21</v>
      </c>
      <c r="B22">
        <v>1185732</v>
      </c>
      <c r="C22" s="43">
        <v>44297</v>
      </c>
      <c r="D22" t="s">
        <v>22</v>
      </c>
      <c r="E22" t="s">
        <v>23</v>
      </c>
      <c r="F22" t="s">
        <v>23</v>
      </c>
      <c r="G22" t="s">
        <v>24</v>
      </c>
      <c r="H22">
        <v>0.5</v>
      </c>
      <c r="I22">
        <v>12000</v>
      </c>
      <c r="J22">
        <v>6000</v>
      </c>
      <c r="K22">
        <v>3000</v>
      </c>
      <c r="L22">
        <v>0.5</v>
      </c>
    </row>
    <row r="23" spans="1:12" x14ac:dyDescent="0.3">
      <c r="A23" t="s">
        <v>21</v>
      </c>
      <c r="B23">
        <v>1185732</v>
      </c>
      <c r="C23" s="43">
        <v>44297</v>
      </c>
      <c r="D23" t="s">
        <v>22</v>
      </c>
      <c r="E23" t="s">
        <v>23</v>
      </c>
      <c r="F23" t="s">
        <v>23</v>
      </c>
      <c r="G23" t="s">
        <v>25</v>
      </c>
      <c r="H23">
        <v>0.5</v>
      </c>
      <c r="I23">
        <v>9000</v>
      </c>
      <c r="J23">
        <v>4500</v>
      </c>
      <c r="K23">
        <v>1350</v>
      </c>
      <c r="L23">
        <v>0.3</v>
      </c>
    </row>
    <row r="24" spans="1:12" x14ac:dyDescent="0.3">
      <c r="A24" t="s">
        <v>21</v>
      </c>
      <c r="B24">
        <v>1185732</v>
      </c>
      <c r="C24" s="43">
        <v>44297</v>
      </c>
      <c r="D24" t="s">
        <v>22</v>
      </c>
      <c r="E24" t="s">
        <v>23</v>
      </c>
      <c r="F24" t="s">
        <v>23</v>
      </c>
      <c r="G24" t="s">
        <v>26</v>
      </c>
      <c r="H24">
        <v>0.4</v>
      </c>
      <c r="I24">
        <v>9000</v>
      </c>
      <c r="J24">
        <v>3600</v>
      </c>
      <c r="K24">
        <v>1260</v>
      </c>
      <c r="L24">
        <v>0.35</v>
      </c>
    </row>
    <row r="25" spans="1:12" x14ac:dyDescent="0.3">
      <c r="A25" t="s">
        <v>21</v>
      </c>
      <c r="B25">
        <v>1185732</v>
      </c>
      <c r="C25" s="43">
        <v>44297</v>
      </c>
      <c r="D25" t="s">
        <v>22</v>
      </c>
      <c r="E25" t="s">
        <v>23</v>
      </c>
      <c r="F25" t="s">
        <v>23</v>
      </c>
      <c r="G25" t="s">
        <v>27</v>
      </c>
      <c r="H25">
        <v>0.45</v>
      </c>
      <c r="I25">
        <v>8250</v>
      </c>
      <c r="J25">
        <v>3712.5</v>
      </c>
      <c r="K25">
        <v>1299.375</v>
      </c>
      <c r="L25">
        <v>0.35</v>
      </c>
    </row>
    <row r="26" spans="1:12" x14ac:dyDescent="0.3">
      <c r="A26" t="s">
        <v>21</v>
      </c>
      <c r="B26">
        <v>1185732</v>
      </c>
      <c r="C26" s="43">
        <v>44297</v>
      </c>
      <c r="D26" t="s">
        <v>22</v>
      </c>
      <c r="E26" t="s">
        <v>23</v>
      </c>
      <c r="F26" t="s">
        <v>23</v>
      </c>
      <c r="G26" t="s">
        <v>28</v>
      </c>
      <c r="H26">
        <v>0.6</v>
      </c>
      <c r="I26">
        <v>8250</v>
      </c>
      <c r="J26">
        <v>4950</v>
      </c>
      <c r="K26">
        <v>1485</v>
      </c>
      <c r="L26">
        <v>0.3</v>
      </c>
    </row>
    <row r="27" spans="1:12" x14ac:dyDescent="0.3">
      <c r="A27" t="s">
        <v>21</v>
      </c>
      <c r="B27">
        <v>1185732</v>
      </c>
      <c r="C27" s="43">
        <v>44297</v>
      </c>
      <c r="D27" t="s">
        <v>22</v>
      </c>
      <c r="E27" t="s">
        <v>23</v>
      </c>
      <c r="F27" t="s">
        <v>23</v>
      </c>
      <c r="G27" t="s">
        <v>29</v>
      </c>
      <c r="H27">
        <v>0.5</v>
      </c>
      <c r="I27">
        <v>9500</v>
      </c>
      <c r="J27">
        <v>4750</v>
      </c>
      <c r="K27">
        <v>1187.5</v>
      </c>
      <c r="L27">
        <v>0.25</v>
      </c>
    </row>
    <row r="28" spans="1:12" x14ac:dyDescent="0.3">
      <c r="A28" t="s">
        <v>21</v>
      </c>
      <c r="B28">
        <v>1185732</v>
      </c>
      <c r="C28" s="43">
        <v>44326</v>
      </c>
      <c r="D28" t="s">
        <v>22</v>
      </c>
      <c r="E28" t="s">
        <v>23</v>
      </c>
      <c r="F28" t="s">
        <v>23</v>
      </c>
      <c r="G28" t="s">
        <v>24</v>
      </c>
      <c r="H28">
        <v>0.6</v>
      </c>
      <c r="I28">
        <v>12200</v>
      </c>
      <c r="J28">
        <v>7320</v>
      </c>
      <c r="K28">
        <v>3660</v>
      </c>
      <c r="L28">
        <v>0.5</v>
      </c>
    </row>
    <row r="29" spans="1:12" x14ac:dyDescent="0.3">
      <c r="A29" t="s">
        <v>21</v>
      </c>
      <c r="B29">
        <v>1185732</v>
      </c>
      <c r="C29" s="43">
        <v>44326</v>
      </c>
      <c r="D29" t="s">
        <v>22</v>
      </c>
      <c r="E29" t="s">
        <v>23</v>
      </c>
      <c r="F29" t="s">
        <v>23</v>
      </c>
      <c r="G29" t="s">
        <v>25</v>
      </c>
      <c r="H29">
        <v>0.55000000000000004</v>
      </c>
      <c r="I29">
        <v>9250</v>
      </c>
      <c r="J29">
        <v>5087.5</v>
      </c>
      <c r="K29">
        <v>1526.25</v>
      </c>
      <c r="L29">
        <v>0.3</v>
      </c>
    </row>
    <row r="30" spans="1:12" x14ac:dyDescent="0.3">
      <c r="A30" t="s">
        <v>21</v>
      </c>
      <c r="B30">
        <v>1185732</v>
      </c>
      <c r="C30" s="43">
        <v>44326</v>
      </c>
      <c r="D30" t="s">
        <v>22</v>
      </c>
      <c r="E30" t="s">
        <v>23</v>
      </c>
      <c r="F30" t="s">
        <v>23</v>
      </c>
      <c r="G30" t="s">
        <v>26</v>
      </c>
      <c r="H30">
        <v>0.5</v>
      </c>
      <c r="I30">
        <v>9000</v>
      </c>
      <c r="J30">
        <v>4500</v>
      </c>
      <c r="K30">
        <v>1575</v>
      </c>
      <c r="L30">
        <v>0.35</v>
      </c>
    </row>
    <row r="31" spans="1:12" x14ac:dyDescent="0.3">
      <c r="A31" t="s">
        <v>21</v>
      </c>
      <c r="B31">
        <v>1185732</v>
      </c>
      <c r="C31" s="43">
        <v>44326</v>
      </c>
      <c r="D31" t="s">
        <v>22</v>
      </c>
      <c r="E31" t="s">
        <v>23</v>
      </c>
      <c r="F31" t="s">
        <v>23</v>
      </c>
      <c r="G31" t="s">
        <v>27</v>
      </c>
      <c r="H31">
        <v>0.5</v>
      </c>
      <c r="I31">
        <v>8500</v>
      </c>
      <c r="J31">
        <v>4250</v>
      </c>
      <c r="K31">
        <v>1487.5</v>
      </c>
      <c r="L31">
        <v>0.35</v>
      </c>
    </row>
    <row r="32" spans="1:12" x14ac:dyDescent="0.3">
      <c r="A32" t="s">
        <v>21</v>
      </c>
      <c r="B32">
        <v>1185732</v>
      </c>
      <c r="C32" s="43">
        <v>44326</v>
      </c>
      <c r="D32" t="s">
        <v>22</v>
      </c>
      <c r="E32" t="s">
        <v>23</v>
      </c>
      <c r="F32" t="s">
        <v>23</v>
      </c>
      <c r="G32" t="s">
        <v>28</v>
      </c>
      <c r="H32">
        <v>0.6</v>
      </c>
      <c r="I32">
        <v>8750</v>
      </c>
      <c r="J32">
        <v>5250</v>
      </c>
      <c r="K32">
        <v>1575</v>
      </c>
      <c r="L32">
        <v>0.3</v>
      </c>
    </row>
    <row r="33" spans="1:12" x14ac:dyDescent="0.3">
      <c r="A33" t="s">
        <v>21</v>
      </c>
      <c r="B33">
        <v>1185732</v>
      </c>
      <c r="C33" s="43">
        <v>44326</v>
      </c>
      <c r="D33" t="s">
        <v>22</v>
      </c>
      <c r="E33" t="s">
        <v>23</v>
      </c>
      <c r="F33" t="s">
        <v>23</v>
      </c>
      <c r="G33" t="s">
        <v>29</v>
      </c>
      <c r="H33">
        <v>0.65</v>
      </c>
      <c r="I33">
        <v>10000</v>
      </c>
      <c r="J33">
        <v>6500</v>
      </c>
      <c r="K33">
        <v>1625</v>
      </c>
      <c r="L33">
        <v>0.25</v>
      </c>
    </row>
    <row r="34" spans="1:12" x14ac:dyDescent="0.3">
      <c r="A34" t="s">
        <v>21</v>
      </c>
      <c r="B34">
        <v>1185732</v>
      </c>
      <c r="C34" s="43">
        <v>44359</v>
      </c>
      <c r="D34" t="s">
        <v>22</v>
      </c>
      <c r="E34" t="s">
        <v>23</v>
      </c>
      <c r="F34" t="s">
        <v>23</v>
      </c>
      <c r="G34" t="s">
        <v>24</v>
      </c>
      <c r="H34">
        <v>0.6</v>
      </c>
      <c r="I34">
        <v>12500</v>
      </c>
      <c r="J34">
        <v>7500</v>
      </c>
      <c r="K34">
        <v>3750</v>
      </c>
      <c r="L34">
        <v>0.5</v>
      </c>
    </row>
    <row r="35" spans="1:12" x14ac:dyDescent="0.3">
      <c r="A35" t="s">
        <v>21</v>
      </c>
      <c r="B35">
        <v>1185732</v>
      </c>
      <c r="C35" s="43">
        <v>44359</v>
      </c>
      <c r="D35" t="s">
        <v>22</v>
      </c>
      <c r="E35" t="s">
        <v>23</v>
      </c>
      <c r="F35" t="s">
        <v>23</v>
      </c>
      <c r="G35" t="s">
        <v>25</v>
      </c>
      <c r="H35">
        <v>0.55000000000000004</v>
      </c>
      <c r="I35">
        <v>10000</v>
      </c>
      <c r="J35">
        <v>5500</v>
      </c>
      <c r="K35">
        <v>1650</v>
      </c>
      <c r="L35">
        <v>0.3</v>
      </c>
    </row>
    <row r="36" spans="1:12" x14ac:dyDescent="0.3">
      <c r="A36" t="s">
        <v>21</v>
      </c>
      <c r="B36">
        <v>1185732</v>
      </c>
      <c r="C36" s="43">
        <v>44359</v>
      </c>
      <c r="D36" t="s">
        <v>22</v>
      </c>
      <c r="E36" t="s">
        <v>23</v>
      </c>
      <c r="F36" t="s">
        <v>23</v>
      </c>
      <c r="G36" t="s">
        <v>26</v>
      </c>
      <c r="H36">
        <v>0.5</v>
      </c>
      <c r="I36">
        <v>9250</v>
      </c>
      <c r="J36">
        <v>4625</v>
      </c>
      <c r="K36">
        <v>1618.75</v>
      </c>
      <c r="L36">
        <v>0.35</v>
      </c>
    </row>
    <row r="37" spans="1:12" x14ac:dyDescent="0.3">
      <c r="A37" t="s">
        <v>21</v>
      </c>
      <c r="B37">
        <v>1185732</v>
      </c>
      <c r="C37" s="43">
        <v>44359</v>
      </c>
      <c r="D37" t="s">
        <v>22</v>
      </c>
      <c r="E37" t="s">
        <v>23</v>
      </c>
      <c r="F37" t="s">
        <v>23</v>
      </c>
      <c r="G37" t="s">
        <v>27</v>
      </c>
      <c r="H37">
        <v>0.5</v>
      </c>
      <c r="I37">
        <v>9000</v>
      </c>
      <c r="J37">
        <v>4500</v>
      </c>
      <c r="K37">
        <v>1575</v>
      </c>
      <c r="L37">
        <v>0.35</v>
      </c>
    </row>
    <row r="38" spans="1:12" x14ac:dyDescent="0.3">
      <c r="A38" t="s">
        <v>21</v>
      </c>
      <c r="B38">
        <v>1185732</v>
      </c>
      <c r="C38" s="43">
        <v>44359</v>
      </c>
      <c r="D38" t="s">
        <v>22</v>
      </c>
      <c r="E38" t="s">
        <v>23</v>
      </c>
      <c r="F38" t="s">
        <v>23</v>
      </c>
      <c r="G38" t="s">
        <v>28</v>
      </c>
      <c r="H38">
        <v>0.6</v>
      </c>
      <c r="I38">
        <v>9000</v>
      </c>
      <c r="J38">
        <v>5400</v>
      </c>
      <c r="K38">
        <v>1620</v>
      </c>
      <c r="L38">
        <v>0.3</v>
      </c>
    </row>
    <row r="39" spans="1:12" x14ac:dyDescent="0.3">
      <c r="A39" t="s">
        <v>21</v>
      </c>
      <c r="B39">
        <v>1185732</v>
      </c>
      <c r="C39" s="43">
        <v>44359</v>
      </c>
      <c r="D39" t="s">
        <v>22</v>
      </c>
      <c r="E39" t="s">
        <v>23</v>
      </c>
      <c r="F39" t="s">
        <v>23</v>
      </c>
      <c r="G39" t="s">
        <v>29</v>
      </c>
      <c r="H39">
        <v>0.65</v>
      </c>
      <c r="I39">
        <v>10500</v>
      </c>
      <c r="J39">
        <v>6825</v>
      </c>
      <c r="K39">
        <v>1706.25</v>
      </c>
      <c r="L39">
        <v>0.25</v>
      </c>
    </row>
    <row r="40" spans="1:12" x14ac:dyDescent="0.3">
      <c r="A40" t="s">
        <v>21</v>
      </c>
      <c r="B40">
        <v>1185732</v>
      </c>
      <c r="C40" s="43">
        <v>44387</v>
      </c>
      <c r="D40" t="s">
        <v>22</v>
      </c>
      <c r="E40" t="s">
        <v>23</v>
      </c>
      <c r="F40" t="s">
        <v>23</v>
      </c>
      <c r="G40" t="s">
        <v>24</v>
      </c>
      <c r="H40">
        <v>0.6</v>
      </c>
      <c r="I40">
        <v>12750</v>
      </c>
      <c r="J40">
        <v>7650</v>
      </c>
      <c r="K40">
        <v>3825</v>
      </c>
      <c r="L40">
        <v>0.5</v>
      </c>
    </row>
    <row r="41" spans="1:12" x14ac:dyDescent="0.3">
      <c r="A41" t="s">
        <v>21</v>
      </c>
      <c r="B41">
        <v>1185732</v>
      </c>
      <c r="C41" s="43">
        <v>44387</v>
      </c>
      <c r="D41" t="s">
        <v>22</v>
      </c>
      <c r="E41" t="s">
        <v>23</v>
      </c>
      <c r="F41" t="s">
        <v>23</v>
      </c>
      <c r="G41" t="s">
        <v>25</v>
      </c>
      <c r="H41">
        <v>0.55000000000000004</v>
      </c>
      <c r="I41">
        <v>10250</v>
      </c>
      <c r="J41">
        <v>5637.5000000000009</v>
      </c>
      <c r="K41">
        <v>1691.2500000000002</v>
      </c>
      <c r="L41">
        <v>0.3</v>
      </c>
    </row>
    <row r="42" spans="1:12" x14ac:dyDescent="0.3">
      <c r="A42" t="s">
        <v>21</v>
      </c>
      <c r="B42">
        <v>1185732</v>
      </c>
      <c r="C42" s="43">
        <v>44387</v>
      </c>
      <c r="D42" t="s">
        <v>22</v>
      </c>
      <c r="E42" t="s">
        <v>23</v>
      </c>
      <c r="F42" t="s">
        <v>23</v>
      </c>
      <c r="G42" t="s">
        <v>26</v>
      </c>
      <c r="H42">
        <v>0.5</v>
      </c>
      <c r="I42">
        <v>9500</v>
      </c>
      <c r="J42">
        <v>4750</v>
      </c>
      <c r="K42">
        <v>1662.5</v>
      </c>
      <c r="L42">
        <v>0.35</v>
      </c>
    </row>
    <row r="43" spans="1:12" x14ac:dyDescent="0.3">
      <c r="A43" t="s">
        <v>21</v>
      </c>
      <c r="B43">
        <v>1185732</v>
      </c>
      <c r="C43" s="43">
        <v>44387</v>
      </c>
      <c r="D43" t="s">
        <v>22</v>
      </c>
      <c r="E43" t="s">
        <v>23</v>
      </c>
      <c r="F43" t="s">
        <v>23</v>
      </c>
      <c r="G43" t="s">
        <v>27</v>
      </c>
      <c r="H43">
        <v>0.5</v>
      </c>
      <c r="I43">
        <v>9000</v>
      </c>
      <c r="J43">
        <v>4500</v>
      </c>
      <c r="K43">
        <v>1575</v>
      </c>
      <c r="L43">
        <v>0.35</v>
      </c>
    </row>
    <row r="44" spans="1:12" x14ac:dyDescent="0.3">
      <c r="A44" t="s">
        <v>21</v>
      </c>
      <c r="B44">
        <v>1185732</v>
      </c>
      <c r="C44" s="43">
        <v>44387</v>
      </c>
      <c r="D44" t="s">
        <v>22</v>
      </c>
      <c r="E44" t="s">
        <v>23</v>
      </c>
      <c r="F44" t="s">
        <v>23</v>
      </c>
      <c r="G44" t="s">
        <v>28</v>
      </c>
      <c r="H44">
        <v>0.6</v>
      </c>
      <c r="I44">
        <v>9250</v>
      </c>
      <c r="J44">
        <v>5550</v>
      </c>
      <c r="K44">
        <v>1665</v>
      </c>
      <c r="L44">
        <v>0.3</v>
      </c>
    </row>
    <row r="45" spans="1:12" x14ac:dyDescent="0.3">
      <c r="A45" t="s">
        <v>21</v>
      </c>
      <c r="B45">
        <v>1185732</v>
      </c>
      <c r="C45" s="43">
        <v>44387</v>
      </c>
      <c r="D45" t="s">
        <v>22</v>
      </c>
      <c r="E45" t="s">
        <v>23</v>
      </c>
      <c r="F45" t="s">
        <v>23</v>
      </c>
      <c r="G45" t="s">
        <v>29</v>
      </c>
      <c r="H45">
        <v>0.65</v>
      </c>
      <c r="I45">
        <v>11000</v>
      </c>
      <c r="J45">
        <v>7150</v>
      </c>
      <c r="K45">
        <v>1787.5</v>
      </c>
      <c r="L45">
        <v>0.25</v>
      </c>
    </row>
    <row r="46" spans="1:12" x14ac:dyDescent="0.3">
      <c r="A46" t="s">
        <v>21</v>
      </c>
      <c r="B46">
        <v>1185732</v>
      </c>
      <c r="C46" s="43">
        <v>44419</v>
      </c>
      <c r="D46" t="s">
        <v>22</v>
      </c>
      <c r="E46" t="s">
        <v>23</v>
      </c>
      <c r="F46" t="s">
        <v>23</v>
      </c>
      <c r="G46" t="s">
        <v>24</v>
      </c>
      <c r="H46">
        <v>0.6</v>
      </c>
      <c r="I46">
        <v>12500</v>
      </c>
      <c r="J46">
        <v>7500</v>
      </c>
      <c r="K46">
        <v>3750</v>
      </c>
      <c r="L46">
        <v>0.5</v>
      </c>
    </row>
    <row r="47" spans="1:12" x14ac:dyDescent="0.3">
      <c r="A47" t="s">
        <v>21</v>
      </c>
      <c r="B47">
        <v>1185732</v>
      </c>
      <c r="C47" s="43">
        <v>44419</v>
      </c>
      <c r="D47" t="s">
        <v>22</v>
      </c>
      <c r="E47" t="s">
        <v>23</v>
      </c>
      <c r="F47" t="s">
        <v>23</v>
      </c>
      <c r="G47" t="s">
        <v>25</v>
      </c>
      <c r="H47">
        <v>0.55000000000000004</v>
      </c>
      <c r="I47">
        <v>10250</v>
      </c>
      <c r="J47">
        <v>5637.5000000000009</v>
      </c>
      <c r="K47">
        <v>1691.2500000000002</v>
      </c>
      <c r="L47">
        <v>0.3</v>
      </c>
    </row>
    <row r="48" spans="1:12" x14ac:dyDescent="0.3">
      <c r="A48" t="s">
        <v>21</v>
      </c>
      <c r="B48">
        <v>1185732</v>
      </c>
      <c r="C48" s="43">
        <v>44419</v>
      </c>
      <c r="D48" t="s">
        <v>22</v>
      </c>
      <c r="E48" t="s">
        <v>23</v>
      </c>
      <c r="F48" t="s">
        <v>23</v>
      </c>
      <c r="G48" t="s">
        <v>26</v>
      </c>
      <c r="H48">
        <v>0.5</v>
      </c>
      <c r="I48">
        <v>9500</v>
      </c>
      <c r="J48">
        <v>4750</v>
      </c>
      <c r="K48">
        <v>1662.5</v>
      </c>
      <c r="L48">
        <v>0.35</v>
      </c>
    </row>
    <row r="49" spans="1:12" x14ac:dyDescent="0.3">
      <c r="A49" t="s">
        <v>21</v>
      </c>
      <c r="B49">
        <v>1185732</v>
      </c>
      <c r="C49" s="43">
        <v>44419</v>
      </c>
      <c r="D49" t="s">
        <v>22</v>
      </c>
      <c r="E49" t="s">
        <v>23</v>
      </c>
      <c r="F49" t="s">
        <v>23</v>
      </c>
      <c r="G49" t="s">
        <v>27</v>
      </c>
      <c r="H49">
        <v>0.5</v>
      </c>
      <c r="I49">
        <v>9250</v>
      </c>
      <c r="J49">
        <v>4625</v>
      </c>
      <c r="K49">
        <v>1618.75</v>
      </c>
      <c r="L49">
        <v>0.35</v>
      </c>
    </row>
    <row r="50" spans="1:12" x14ac:dyDescent="0.3">
      <c r="A50" t="s">
        <v>21</v>
      </c>
      <c r="B50">
        <v>1185732</v>
      </c>
      <c r="C50" s="43">
        <v>44419</v>
      </c>
      <c r="D50" t="s">
        <v>22</v>
      </c>
      <c r="E50" t="s">
        <v>23</v>
      </c>
      <c r="F50" t="s">
        <v>23</v>
      </c>
      <c r="G50" t="s">
        <v>28</v>
      </c>
      <c r="H50">
        <v>0.6</v>
      </c>
      <c r="I50">
        <v>9000</v>
      </c>
      <c r="J50">
        <v>5400</v>
      </c>
      <c r="K50">
        <v>1620</v>
      </c>
      <c r="L50">
        <v>0.3</v>
      </c>
    </row>
    <row r="51" spans="1:12" x14ac:dyDescent="0.3">
      <c r="A51" t="s">
        <v>21</v>
      </c>
      <c r="B51">
        <v>1185732</v>
      </c>
      <c r="C51" s="43">
        <v>44419</v>
      </c>
      <c r="D51" t="s">
        <v>22</v>
      </c>
      <c r="E51" t="s">
        <v>23</v>
      </c>
      <c r="F51" t="s">
        <v>23</v>
      </c>
      <c r="G51" t="s">
        <v>29</v>
      </c>
      <c r="H51">
        <v>0.65</v>
      </c>
      <c r="I51">
        <v>10750</v>
      </c>
      <c r="J51">
        <v>6987.5</v>
      </c>
      <c r="K51">
        <v>1746.875</v>
      </c>
      <c r="L51">
        <v>0.25</v>
      </c>
    </row>
    <row r="52" spans="1:12" x14ac:dyDescent="0.3">
      <c r="A52" t="s">
        <v>21</v>
      </c>
      <c r="B52">
        <v>1185732</v>
      </c>
      <c r="C52" s="43">
        <v>44449</v>
      </c>
      <c r="D52" t="s">
        <v>22</v>
      </c>
      <c r="E52" t="s">
        <v>23</v>
      </c>
      <c r="F52" t="s">
        <v>23</v>
      </c>
      <c r="G52" t="s">
        <v>24</v>
      </c>
      <c r="H52">
        <v>0.6</v>
      </c>
      <c r="I52">
        <v>12000</v>
      </c>
      <c r="J52">
        <v>7200</v>
      </c>
      <c r="K52">
        <v>3600</v>
      </c>
      <c r="L52">
        <v>0.5</v>
      </c>
    </row>
    <row r="53" spans="1:12" x14ac:dyDescent="0.3">
      <c r="A53" t="s">
        <v>21</v>
      </c>
      <c r="B53">
        <v>1185732</v>
      </c>
      <c r="C53" s="43">
        <v>44449</v>
      </c>
      <c r="D53" t="s">
        <v>22</v>
      </c>
      <c r="E53" t="s">
        <v>23</v>
      </c>
      <c r="F53" t="s">
        <v>23</v>
      </c>
      <c r="G53" t="s">
        <v>25</v>
      </c>
      <c r="H53">
        <v>0.55000000000000004</v>
      </c>
      <c r="I53">
        <v>10000</v>
      </c>
      <c r="J53">
        <v>5500</v>
      </c>
      <c r="K53">
        <v>1650</v>
      </c>
      <c r="L53">
        <v>0.3</v>
      </c>
    </row>
    <row r="54" spans="1:12" x14ac:dyDescent="0.3">
      <c r="A54" t="s">
        <v>21</v>
      </c>
      <c r="B54">
        <v>1185732</v>
      </c>
      <c r="C54" s="43">
        <v>44449</v>
      </c>
      <c r="D54" t="s">
        <v>22</v>
      </c>
      <c r="E54" t="s">
        <v>23</v>
      </c>
      <c r="F54" t="s">
        <v>23</v>
      </c>
      <c r="G54" t="s">
        <v>26</v>
      </c>
      <c r="H54">
        <v>0.5</v>
      </c>
      <c r="I54">
        <v>9250</v>
      </c>
      <c r="J54">
        <v>4625</v>
      </c>
      <c r="K54">
        <v>1618.75</v>
      </c>
      <c r="L54">
        <v>0.35</v>
      </c>
    </row>
    <row r="55" spans="1:12" x14ac:dyDescent="0.3">
      <c r="A55" t="s">
        <v>21</v>
      </c>
      <c r="B55">
        <v>1185732</v>
      </c>
      <c r="C55" s="43">
        <v>44449</v>
      </c>
      <c r="D55" t="s">
        <v>22</v>
      </c>
      <c r="E55" t="s">
        <v>23</v>
      </c>
      <c r="F55" t="s">
        <v>23</v>
      </c>
      <c r="G55" t="s">
        <v>27</v>
      </c>
      <c r="H55">
        <v>0.5</v>
      </c>
      <c r="I55">
        <v>9000</v>
      </c>
      <c r="J55">
        <v>4500</v>
      </c>
      <c r="K55">
        <v>1575</v>
      </c>
      <c r="L55">
        <v>0.35</v>
      </c>
    </row>
    <row r="56" spans="1:12" x14ac:dyDescent="0.3">
      <c r="A56" t="s">
        <v>21</v>
      </c>
      <c r="B56">
        <v>1185732</v>
      </c>
      <c r="C56" s="43">
        <v>44449</v>
      </c>
      <c r="D56" t="s">
        <v>22</v>
      </c>
      <c r="E56" t="s">
        <v>23</v>
      </c>
      <c r="F56" t="s">
        <v>23</v>
      </c>
      <c r="G56" t="s">
        <v>28</v>
      </c>
      <c r="H56">
        <v>0.6</v>
      </c>
      <c r="I56">
        <v>9000</v>
      </c>
      <c r="J56">
        <v>5400</v>
      </c>
      <c r="K56">
        <v>1620</v>
      </c>
      <c r="L56">
        <v>0.3</v>
      </c>
    </row>
    <row r="57" spans="1:12" x14ac:dyDescent="0.3">
      <c r="A57" t="s">
        <v>21</v>
      </c>
      <c r="B57">
        <v>1185732</v>
      </c>
      <c r="C57" s="43">
        <v>44449</v>
      </c>
      <c r="D57" t="s">
        <v>22</v>
      </c>
      <c r="E57" t="s">
        <v>23</v>
      </c>
      <c r="F57" t="s">
        <v>23</v>
      </c>
      <c r="G57" t="s">
        <v>29</v>
      </c>
      <c r="H57">
        <v>0.65</v>
      </c>
      <c r="I57">
        <v>10000</v>
      </c>
      <c r="J57">
        <v>6500</v>
      </c>
      <c r="K57">
        <v>1625</v>
      </c>
      <c r="L57">
        <v>0.25</v>
      </c>
    </row>
    <row r="58" spans="1:12" x14ac:dyDescent="0.3">
      <c r="A58" t="s">
        <v>21</v>
      </c>
      <c r="B58">
        <v>1185732</v>
      </c>
      <c r="C58" s="43">
        <v>44481</v>
      </c>
      <c r="D58" t="s">
        <v>22</v>
      </c>
      <c r="E58" t="s">
        <v>23</v>
      </c>
      <c r="F58" t="s">
        <v>23</v>
      </c>
      <c r="G58" t="s">
        <v>24</v>
      </c>
      <c r="H58">
        <v>0.65</v>
      </c>
      <c r="I58">
        <v>11750</v>
      </c>
      <c r="J58">
        <v>7637.5</v>
      </c>
      <c r="K58">
        <v>3818.75</v>
      </c>
      <c r="L58">
        <v>0.5</v>
      </c>
    </row>
    <row r="59" spans="1:12" x14ac:dyDescent="0.3">
      <c r="A59" t="s">
        <v>21</v>
      </c>
      <c r="B59">
        <v>1185732</v>
      </c>
      <c r="C59" s="43">
        <v>44481</v>
      </c>
      <c r="D59" t="s">
        <v>22</v>
      </c>
      <c r="E59" t="s">
        <v>23</v>
      </c>
      <c r="F59" t="s">
        <v>23</v>
      </c>
      <c r="G59" t="s">
        <v>25</v>
      </c>
      <c r="H59">
        <v>0.55000000000000004</v>
      </c>
      <c r="I59">
        <v>10000</v>
      </c>
      <c r="J59">
        <v>5500</v>
      </c>
      <c r="K59">
        <v>1650</v>
      </c>
      <c r="L59">
        <v>0.3</v>
      </c>
    </row>
    <row r="60" spans="1:12" x14ac:dyDescent="0.3">
      <c r="A60" t="s">
        <v>21</v>
      </c>
      <c r="B60">
        <v>1185732</v>
      </c>
      <c r="C60" s="43">
        <v>44481</v>
      </c>
      <c r="D60" t="s">
        <v>22</v>
      </c>
      <c r="E60" t="s">
        <v>23</v>
      </c>
      <c r="F60" t="s">
        <v>23</v>
      </c>
      <c r="G60" t="s">
        <v>26</v>
      </c>
      <c r="H60">
        <v>0.55000000000000004</v>
      </c>
      <c r="I60">
        <v>9000</v>
      </c>
      <c r="J60">
        <v>4950</v>
      </c>
      <c r="K60">
        <v>1732.5</v>
      </c>
      <c r="L60">
        <v>0.35</v>
      </c>
    </row>
    <row r="61" spans="1:12" x14ac:dyDescent="0.3">
      <c r="A61" t="s">
        <v>21</v>
      </c>
      <c r="B61">
        <v>1185732</v>
      </c>
      <c r="C61" s="43">
        <v>44481</v>
      </c>
      <c r="D61" t="s">
        <v>22</v>
      </c>
      <c r="E61" t="s">
        <v>23</v>
      </c>
      <c r="F61" t="s">
        <v>23</v>
      </c>
      <c r="G61" t="s">
        <v>27</v>
      </c>
      <c r="H61">
        <v>0.55000000000000004</v>
      </c>
      <c r="I61">
        <v>8750</v>
      </c>
      <c r="J61">
        <v>4812.5</v>
      </c>
      <c r="K61">
        <v>1684.375</v>
      </c>
      <c r="L61">
        <v>0.35</v>
      </c>
    </row>
    <row r="62" spans="1:12" x14ac:dyDescent="0.3">
      <c r="A62" t="s">
        <v>21</v>
      </c>
      <c r="B62">
        <v>1185732</v>
      </c>
      <c r="C62" s="43">
        <v>44481</v>
      </c>
      <c r="D62" t="s">
        <v>22</v>
      </c>
      <c r="E62" t="s">
        <v>23</v>
      </c>
      <c r="F62" t="s">
        <v>23</v>
      </c>
      <c r="G62" t="s">
        <v>28</v>
      </c>
      <c r="H62">
        <v>0.65</v>
      </c>
      <c r="I62">
        <v>8750</v>
      </c>
      <c r="J62">
        <v>5687.5</v>
      </c>
      <c r="K62">
        <v>1706.25</v>
      </c>
      <c r="L62">
        <v>0.3</v>
      </c>
    </row>
    <row r="63" spans="1:12" x14ac:dyDescent="0.3">
      <c r="A63" t="s">
        <v>21</v>
      </c>
      <c r="B63">
        <v>1185732</v>
      </c>
      <c r="C63" s="43">
        <v>44481</v>
      </c>
      <c r="D63" t="s">
        <v>22</v>
      </c>
      <c r="E63" t="s">
        <v>23</v>
      </c>
      <c r="F63" t="s">
        <v>23</v>
      </c>
      <c r="G63" t="s">
        <v>29</v>
      </c>
      <c r="H63">
        <v>0.7</v>
      </c>
      <c r="I63">
        <v>10000</v>
      </c>
      <c r="J63">
        <v>7000</v>
      </c>
      <c r="K63">
        <v>1750</v>
      </c>
      <c r="L63">
        <v>0.25</v>
      </c>
    </row>
    <row r="64" spans="1:12" x14ac:dyDescent="0.3">
      <c r="A64" t="s">
        <v>21</v>
      </c>
      <c r="B64">
        <v>1185732</v>
      </c>
      <c r="C64" s="43">
        <v>44511</v>
      </c>
      <c r="D64" t="s">
        <v>22</v>
      </c>
      <c r="E64" t="s">
        <v>23</v>
      </c>
      <c r="F64" t="s">
        <v>23</v>
      </c>
      <c r="G64" t="s">
        <v>24</v>
      </c>
      <c r="H64">
        <v>0.65</v>
      </c>
      <c r="I64">
        <v>11500</v>
      </c>
      <c r="J64">
        <v>7475</v>
      </c>
      <c r="K64">
        <v>3737.5</v>
      </c>
      <c r="L64">
        <v>0.5</v>
      </c>
    </row>
    <row r="65" spans="1:12" x14ac:dyDescent="0.3">
      <c r="A65" t="s">
        <v>21</v>
      </c>
      <c r="B65">
        <v>1185732</v>
      </c>
      <c r="C65" s="43">
        <v>44511</v>
      </c>
      <c r="D65" t="s">
        <v>22</v>
      </c>
      <c r="E65" t="s">
        <v>23</v>
      </c>
      <c r="F65" t="s">
        <v>23</v>
      </c>
      <c r="G65" t="s">
        <v>25</v>
      </c>
      <c r="H65">
        <v>0.55000000000000004</v>
      </c>
      <c r="I65">
        <v>9750</v>
      </c>
      <c r="J65">
        <v>5362.5</v>
      </c>
      <c r="K65">
        <v>1608.75</v>
      </c>
      <c r="L65">
        <v>0.3</v>
      </c>
    </row>
    <row r="66" spans="1:12" x14ac:dyDescent="0.3">
      <c r="A66" t="s">
        <v>21</v>
      </c>
      <c r="B66">
        <v>1185732</v>
      </c>
      <c r="C66" s="43">
        <v>44511</v>
      </c>
      <c r="D66" t="s">
        <v>22</v>
      </c>
      <c r="E66" t="s">
        <v>23</v>
      </c>
      <c r="F66" t="s">
        <v>23</v>
      </c>
      <c r="G66" t="s">
        <v>26</v>
      </c>
      <c r="H66">
        <v>0.55000000000000004</v>
      </c>
      <c r="I66">
        <v>9200</v>
      </c>
      <c r="J66">
        <v>5060</v>
      </c>
      <c r="K66">
        <v>1771</v>
      </c>
      <c r="L66">
        <v>0.35</v>
      </c>
    </row>
    <row r="67" spans="1:12" x14ac:dyDescent="0.3">
      <c r="A67" t="s">
        <v>21</v>
      </c>
      <c r="B67">
        <v>1185732</v>
      </c>
      <c r="C67" s="43">
        <v>44511</v>
      </c>
      <c r="D67" t="s">
        <v>22</v>
      </c>
      <c r="E67" t="s">
        <v>23</v>
      </c>
      <c r="F67" t="s">
        <v>23</v>
      </c>
      <c r="G67" t="s">
        <v>27</v>
      </c>
      <c r="H67">
        <v>0.55000000000000004</v>
      </c>
      <c r="I67">
        <v>9000</v>
      </c>
      <c r="J67">
        <v>4950</v>
      </c>
      <c r="K67">
        <v>1732.5</v>
      </c>
      <c r="L67">
        <v>0.35</v>
      </c>
    </row>
    <row r="68" spans="1:12" x14ac:dyDescent="0.3">
      <c r="A68" t="s">
        <v>21</v>
      </c>
      <c r="B68">
        <v>1185732</v>
      </c>
      <c r="C68" s="43">
        <v>44511</v>
      </c>
      <c r="D68" t="s">
        <v>22</v>
      </c>
      <c r="E68" t="s">
        <v>23</v>
      </c>
      <c r="F68" t="s">
        <v>23</v>
      </c>
      <c r="G68" t="s">
        <v>28</v>
      </c>
      <c r="H68">
        <v>0.65</v>
      </c>
      <c r="I68">
        <v>8750</v>
      </c>
      <c r="J68">
        <v>5687.5</v>
      </c>
      <c r="K68">
        <v>1706.25</v>
      </c>
      <c r="L68">
        <v>0.3</v>
      </c>
    </row>
    <row r="69" spans="1:12" x14ac:dyDescent="0.3">
      <c r="A69" t="s">
        <v>21</v>
      </c>
      <c r="B69">
        <v>1185732</v>
      </c>
      <c r="C69" s="43">
        <v>44511</v>
      </c>
      <c r="D69" t="s">
        <v>22</v>
      </c>
      <c r="E69" t="s">
        <v>23</v>
      </c>
      <c r="F69" t="s">
        <v>23</v>
      </c>
      <c r="G69" t="s">
        <v>29</v>
      </c>
      <c r="H69">
        <v>0.7</v>
      </c>
      <c r="I69">
        <v>9750</v>
      </c>
      <c r="J69">
        <v>6825</v>
      </c>
      <c r="K69">
        <v>1706.25</v>
      </c>
      <c r="L69">
        <v>0.25</v>
      </c>
    </row>
    <row r="70" spans="1:12" x14ac:dyDescent="0.3">
      <c r="A70" t="s">
        <v>21</v>
      </c>
      <c r="B70">
        <v>1185732</v>
      </c>
      <c r="C70" s="43">
        <v>44540</v>
      </c>
      <c r="D70" t="s">
        <v>22</v>
      </c>
      <c r="E70" t="s">
        <v>23</v>
      </c>
      <c r="F70" t="s">
        <v>23</v>
      </c>
      <c r="G70" t="s">
        <v>24</v>
      </c>
      <c r="H70">
        <v>0.65</v>
      </c>
      <c r="I70">
        <v>12000</v>
      </c>
      <c r="J70">
        <v>7800</v>
      </c>
      <c r="K70">
        <v>3900</v>
      </c>
      <c r="L70">
        <v>0.5</v>
      </c>
    </row>
    <row r="71" spans="1:12" x14ac:dyDescent="0.3">
      <c r="A71" t="s">
        <v>21</v>
      </c>
      <c r="B71">
        <v>1185732</v>
      </c>
      <c r="C71" s="43">
        <v>44540</v>
      </c>
      <c r="D71" t="s">
        <v>22</v>
      </c>
      <c r="E71" t="s">
        <v>23</v>
      </c>
      <c r="F71" t="s">
        <v>23</v>
      </c>
      <c r="G71" t="s">
        <v>25</v>
      </c>
      <c r="H71">
        <v>0.55000000000000004</v>
      </c>
      <c r="I71">
        <v>10000</v>
      </c>
      <c r="J71">
        <v>5500</v>
      </c>
      <c r="K71">
        <v>1650</v>
      </c>
      <c r="L71">
        <v>0.3</v>
      </c>
    </row>
    <row r="72" spans="1:12" x14ac:dyDescent="0.3">
      <c r="A72" t="s">
        <v>21</v>
      </c>
      <c r="B72">
        <v>1185732</v>
      </c>
      <c r="C72" s="43">
        <v>44540</v>
      </c>
      <c r="D72" t="s">
        <v>22</v>
      </c>
      <c r="E72" t="s">
        <v>23</v>
      </c>
      <c r="F72" t="s">
        <v>23</v>
      </c>
      <c r="G72" t="s">
        <v>26</v>
      </c>
      <c r="H72">
        <v>0.55000000000000004</v>
      </c>
      <c r="I72">
        <v>9500</v>
      </c>
      <c r="J72">
        <v>5225</v>
      </c>
      <c r="K72">
        <v>1828.7499999999998</v>
      </c>
      <c r="L72">
        <v>0.35</v>
      </c>
    </row>
    <row r="73" spans="1:12" x14ac:dyDescent="0.3">
      <c r="A73" t="s">
        <v>21</v>
      </c>
      <c r="B73">
        <v>1185732</v>
      </c>
      <c r="C73" s="43">
        <v>44540</v>
      </c>
      <c r="D73" t="s">
        <v>22</v>
      </c>
      <c r="E73" t="s">
        <v>23</v>
      </c>
      <c r="F73" t="s">
        <v>23</v>
      </c>
      <c r="G73" t="s">
        <v>27</v>
      </c>
      <c r="H73">
        <v>0.55000000000000004</v>
      </c>
      <c r="I73">
        <v>9000</v>
      </c>
      <c r="J73">
        <v>4950</v>
      </c>
      <c r="K73">
        <v>1732.5</v>
      </c>
      <c r="L73">
        <v>0.35</v>
      </c>
    </row>
    <row r="74" spans="1:12" x14ac:dyDescent="0.3">
      <c r="A74" t="s">
        <v>21</v>
      </c>
      <c r="B74">
        <v>1185732</v>
      </c>
      <c r="C74" s="43">
        <v>44540</v>
      </c>
      <c r="D74" t="s">
        <v>22</v>
      </c>
      <c r="E74" t="s">
        <v>23</v>
      </c>
      <c r="F74" t="s">
        <v>23</v>
      </c>
      <c r="G74" t="s">
        <v>28</v>
      </c>
      <c r="H74">
        <v>0.65</v>
      </c>
      <c r="I74">
        <v>9000</v>
      </c>
      <c r="J74">
        <v>5850</v>
      </c>
      <c r="K74">
        <v>1755</v>
      </c>
      <c r="L74">
        <v>0.3</v>
      </c>
    </row>
    <row r="75" spans="1:12" x14ac:dyDescent="0.3">
      <c r="A75" t="s">
        <v>21</v>
      </c>
      <c r="B75">
        <v>1185732</v>
      </c>
      <c r="C75" s="43">
        <v>44540</v>
      </c>
      <c r="D75" t="s">
        <v>22</v>
      </c>
      <c r="E75" t="s">
        <v>23</v>
      </c>
      <c r="F75" t="s">
        <v>23</v>
      </c>
      <c r="G75" t="s">
        <v>29</v>
      </c>
      <c r="H75">
        <v>0.7</v>
      </c>
      <c r="I75">
        <v>10000</v>
      </c>
      <c r="J75">
        <v>7000</v>
      </c>
      <c r="K75">
        <v>1750</v>
      </c>
      <c r="L75">
        <v>0.25</v>
      </c>
    </row>
    <row r="76" spans="1:12" x14ac:dyDescent="0.3">
      <c r="A76" t="s">
        <v>30</v>
      </c>
      <c r="B76">
        <v>1197831</v>
      </c>
      <c r="C76" s="43">
        <v>44198</v>
      </c>
      <c r="D76" t="s">
        <v>31</v>
      </c>
      <c r="E76" t="s">
        <v>32</v>
      </c>
      <c r="F76" t="s">
        <v>33</v>
      </c>
      <c r="G76" t="s">
        <v>24</v>
      </c>
      <c r="H76">
        <v>0.25</v>
      </c>
      <c r="I76">
        <v>9000</v>
      </c>
      <c r="J76">
        <v>2250</v>
      </c>
      <c r="K76">
        <v>787.5</v>
      </c>
      <c r="L76">
        <v>0.35</v>
      </c>
    </row>
    <row r="77" spans="1:12" x14ac:dyDescent="0.3">
      <c r="A77" t="s">
        <v>30</v>
      </c>
      <c r="B77">
        <v>1197831</v>
      </c>
      <c r="C77" s="43">
        <v>44198</v>
      </c>
      <c r="D77" t="s">
        <v>31</v>
      </c>
      <c r="E77" t="s">
        <v>32</v>
      </c>
      <c r="F77" t="s">
        <v>33</v>
      </c>
      <c r="G77" t="s">
        <v>25</v>
      </c>
      <c r="H77">
        <v>0.35</v>
      </c>
      <c r="I77">
        <v>9000</v>
      </c>
      <c r="J77">
        <v>3150</v>
      </c>
      <c r="K77">
        <v>1102.5</v>
      </c>
      <c r="L77">
        <v>0.35</v>
      </c>
    </row>
    <row r="78" spans="1:12" x14ac:dyDescent="0.3">
      <c r="A78" t="s">
        <v>30</v>
      </c>
      <c r="B78">
        <v>1197831</v>
      </c>
      <c r="C78" s="43">
        <v>44198</v>
      </c>
      <c r="D78" t="s">
        <v>31</v>
      </c>
      <c r="E78" t="s">
        <v>32</v>
      </c>
      <c r="F78" t="s">
        <v>33</v>
      </c>
      <c r="G78" t="s">
        <v>26</v>
      </c>
      <c r="H78">
        <v>0.35</v>
      </c>
      <c r="I78">
        <v>7000</v>
      </c>
      <c r="J78">
        <v>2450</v>
      </c>
      <c r="K78">
        <v>857.5</v>
      </c>
      <c r="L78">
        <v>0.35</v>
      </c>
    </row>
    <row r="79" spans="1:12" x14ac:dyDescent="0.3">
      <c r="A79" t="s">
        <v>30</v>
      </c>
      <c r="B79">
        <v>1197831</v>
      </c>
      <c r="C79" s="43">
        <v>44198</v>
      </c>
      <c r="D79" t="s">
        <v>31</v>
      </c>
      <c r="E79" t="s">
        <v>32</v>
      </c>
      <c r="F79" t="s">
        <v>33</v>
      </c>
      <c r="G79" t="s">
        <v>27</v>
      </c>
      <c r="H79">
        <v>0.35</v>
      </c>
      <c r="I79">
        <v>7000</v>
      </c>
      <c r="J79">
        <v>2450</v>
      </c>
      <c r="K79">
        <v>1102.5</v>
      </c>
      <c r="L79">
        <v>0.45</v>
      </c>
    </row>
    <row r="80" spans="1:12" x14ac:dyDescent="0.3">
      <c r="A80" t="s">
        <v>30</v>
      </c>
      <c r="B80">
        <v>1197831</v>
      </c>
      <c r="C80" s="43">
        <v>44198</v>
      </c>
      <c r="D80" t="s">
        <v>31</v>
      </c>
      <c r="E80" t="s">
        <v>32</v>
      </c>
      <c r="F80" t="s">
        <v>33</v>
      </c>
      <c r="G80" t="s">
        <v>28</v>
      </c>
      <c r="H80">
        <v>0.4</v>
      </c>
      <c r="I80">
        <v>5500</v>
      </c>
      <c r="J80">
        <v>2200</v>
      </c>
      <c r="K80">
        <v>660</v>
      </c>
      <c r="L80">
        <v>0.3</v>
      </c>
    </row>
    <row r="81" spans="1:12" x14ac:dyDescent="0.3">
      <c r="A81" t="s">
        <v>30</v>
      </c>
      <c r="B81">
        <v>1197831</v>
      </c>
      <c r="C81" s="43">
        <v>44198</v>
      </c>
      <c r="D81" t="s">
        <v>31</v>
      </c>
      <c r="E81" t="s">
        <v>32</v>
      </c>
      <c r="F81" t="s">
        <v>33</v>
      </c>
      <c r="G81" t="s">
        <v>29</v>
      </c>
      <c r="H81">
        <v>0.35</v>
      </c>
      <c r="I81">
        <v>7000</v>
      </c>
      <c r="J81">
        <v>2450</v>
      </c>
      <c r="K81">
        <v>1225</v>
      </c>
      <c r="L81">
        <v>0.5</v>
      </c>
    </row>
    <row r="82" spans="1:12" x14ac:dyDescent="0.3">
      <c r="A82" t="s">
        <v>30</v>
      </c>
      <c r="B82">
        <v>1197831</v>
      </c>
      <c r="C82" s="43">
        <v>44228</v>
      </c>
      <c r="D82" t="s">
        <v>31</v>
      </c>
      <c r="E82" t="s">
        <v>32</v>
      </c>
      <c r="F82" t="s">
        <v>33</v>
      </c>
      <c r="G82" t="s">
        <v>24</v>
      </c>
      <c r="H82">
        <v>0.25</v>
      </c>
      <c r="I82">
        <v>8500</v>
      </c>
      <c r="J82">
        <v>2125</v>
      </c>
      <c r="K82">
        <v>743.75</v>
      </c>
      <c r="L82">
        <v>0.35</v>
      </c>
    </row>
    <row r="83" spans="1:12" x14ac:dyDescent="0.3">
      <c r="A83" t="s">
        <v>30</v>
      </c>
      <c r="B83">
        <v>1197831</v>
      </c>
      <c r="C83" s="43">
        <v>44228</v>
      </c>
      <c r="D83" t="s">
        <v>31</v>
      </c>
      <c r="E83" t="s">
        <v>32</v>
      </c>
      <c r="F83" t="s">
        <v>33</v>
      </c>
      <c r="G83" t="s">
        <v>25</v>
      </c>
      <c r="H83">
        <v>0.35</v>
      </c>
      <c r="I83">
        <v>8500</v>
      </c>
      <c r="J83">
        <v>2975</v>
      </c>
      <c r="K83">
        <v>1041.25</v>
      </c>
      <c r="L83">
        <v>0.35</v>
      </c>
    </row>
    <row r="84" spans="1:12" x14ac:dyDescent="0.3">
      <c r="A84" t="s">
        <v>30</v>
      </c>
      <c r="B84">
        <v>1197831</v>
      </c>
      <c r="C84" s="43">
        <v>44228</v>
      </c>
      <c r="D84" t="s">
        <v>31</v>
      </c>
      <c r="E84" t="s">
        <v>32</v>
      </c>
      <c r="F84" t="s">
        <v>33</v>
      </c>
      <c r="G84" t="s">
        <v>26</v>
      </c>
      <c r="H84">
        <v>0.35</v>
      </c>
      <c r="I84">
        <v>6750</v>
      </c>
      <c r="J84">
        <v>2362.5</v>
      </c>
      <c r="K84">
        <v>826.875</v>
      </c>
      <c r="L84">
        <v>0.35</v>
      </c>
    </row>
    <row r="85" spans="1:12" x14ac:dyDescent="0.3">
      <c r="A85" t="s">
        <v>30</v>
      </c>
      <c r="B85">
        <v>1197831</v>
      </c>
      <c r="C85" s="43">
        <v>44228</v>
      </c>
      <c r="D85" t="s">
        <v>31</v>
      </c>
      <c r="E85" t="s">
        <v>32</v>
      </c>
      <c r="F85" t="s">
        <v>33</v>
      </c>
      <c r="G85" t="s">
        <v>27</v>
      </c>
      <c r="H85">
        <v>0.35</v>
      </c>
      <c r="I85">
        <v>6250</v>
      </c>
      <c r="J85">
        <v>2187.5</v>
      </c>
      <c r="K85">
        <v>984.375</v>
      </c>
      <c r="L85">
        <v>0.45</v>
      </c>
    </row>
    <row r="86" spans="1:12" x14ac:dyDescent="0.3">
      <c r="A86" t="s">
        <v>30</v>
      </c>
      <c r="B86">
        <v>1197831</v>
      </c>
      <c r="C86" s="43">
        <v>44228</v>
      </c>
      <c r="D86" t="s">
        <v>31</v>
      </c>
      <c r="E86" t="s">
        <v>32</v>
      </c>
      <c r="F86" t="s">
        <v>33</v>
      </c>
      <c r="G86" t="s">
        <v>28</v>
      </c>
      <c r="H86">
        <v>0.4</v>
      </c>
      <c r="I86">
        <v>5000</v>
      </c>
      <c r="J86">
        <v>2000</v>
      </c>
      <c r="K86">
        <v>600</v>
      </c>
      <c r="L86">
        <v>0.3</v>
      </c>
    </row>
    <row r="87" spans="1:12" x14ac:dyDescent="0.3">
      <c r="A87" t="s">
        <v>30</v>
      </c>
      <c r="B87">
        <v>1197831</v>
      </c>
      <c r="C87" s="43">
        <v>44228</v>
      </c>
      <c r="D87" t="s">
        <v>31</v>
      </c>
      <c r="E87" t="s">
        <v>32</v>
      </c>
      <c r="F87" t="s">
        <v>33</v>
      </c>
      <c r="G87" t="s">
        <v>29</v>
      </c>
      <c r="H87">
        <v>0.35</v>
      </c>
      <c r="I87">
        <v>7000</v>
      </c>
      <c r="J87">
        <v>2450</v>
      </c>
      <c r="K87">
        <v>1225</v>
      </c>
      <c r="L87">
        <v>0.5</v>
      </c>
    </row>
    <row r="88" spans="1:12" x14ac:dyDescent="0.3">
      <c r="A88" t="s">
        <v>30</v>
      </c>
      <c r="B88">
        <v>1197831</v>
      </c>
      <c r="C88" s="43">
        <v>44258</v>
      </c>
      <c r="D88" t="s">
        <v>31</v>
      </c>
      <c r="E88" t="s">
        <v>32</v>
      </c>
      <c r="F88" t="s">
        <v>33</v>
      </c>
      <c r="G88" t="s">
        <v>24</v>
      </c>
      <c r="H88">
        <v>0.3</v>
      </c>
      <c r="I88">
        <v>8750</v>
      </c>
      <c r="J88">
        <v>2625</v>
      </c>
      <c r="K88">
        <v>918.74999999999989</v>
      </c>
      <c r="L88">
        <v>0.35</v>
      </c>
    </row>
    <row r="89" spans="1:12" x14ac:dyDescent="0.3">
      <c r="A89" t="s">
        <v>30</v>
      </c>
      <c r="B89">
        <v>1197831</v>
      </c>
      <c r="C89" s="43">
        <v>44258</v>
      </c>
      <c r="D89" t="s">
        <v>31</v>
      </c>
      <c r="E89" t="s">
        <v>32</v>
      </c>
      <c r="F89" t="s">
        <v>33</v>
      </c>
      <c r="G89" t="s">
        <v>25</v>
      </c>
      <c r="H89">
        <v>0.4</v>
      </c>
      <c r="I89">
        <v>8750</v>
      </c>
      <c r="J89">
        <v>3500</v>
      </c>
      <c r="K89">
        <v>1225</v>
      </c>
      <c r="L89">
        <v>0.35</v>
      </c>
    </row>
    <row r="90" spans="1:12" x14ac:dyDescent="0.3">
      <c r="A90" t="s">
        <v>30</v>
      </c>
      <c r="B90">
        <v>1197831</v>
      </c>
      <c r="C90" s="43">
        <v>44258</v>
      </c>
      <c r="D90" t="s">
        <v>31</v>
      </c>
      <c r="E90" t="s">
        <v>32</v>
      </c>
      <c r="F90" t="s">
        <v>33</v>
      </c>
      <c r="G90" t="s">
        <v>26</v>
      </c>
      <c r="H90">
        <v>0.35</v>
      </c>
      <c r="I90">
        <v>7000</v>
      </c>
      <c r="J90">
        <v>2450</v>
      </c>
      <c r="K90">
        <v>857.5</v>
      </c>
      <c r="L90">
        <v>0.35</v>
      </c>
    </row>
    <row r="91" spans="1:12" x14ac:dyDescent="0.3">
      <c r="A91" t="s">
        <v>30</v>
      </c>
      <c r="B91">
        <v>1197831</v>
      </c>
      <c r="C91" s="43">
        <v>44258</v>
      </c>
      <c r="D91" t="s">
        <v>31</v>
      </c>
      <c r="E91" t="s">
        <v>32</v>
      </c>
      <c r="F91" t="s">
        <v>33</v>
      </c>
      <c r="G91" t="s">
        <v>27</v>
      </c>
      <c r="H91">
        <v>0.4</v>
      </c>
      <c r="I91">
        <v>6000</v>
      </c>
      <c r="J91">
        <v>2400</v>
      </c>
      <c r="K91">
        <v>1080</v>
      </c>
      <c r="L91">
        <v>0.45</v>
      </c>
    </row>
    <row r="92" spans="1:12" x14ac:dyDescent="0.3">
      <c r="A92" t="s">
        <v>30</v>
      </c>
      <c r="B92">
        <v>1197831</v>
      </c>
      <c r="C92" s="43">
        <v>44258</v>
      </c>
      <c r="D92" t="s">
        <v>31</v>
      </c>
      <c r="E92" t="s">
        <v>32</v>
      </c>
      <c r="F92" t="s">
        <v>33</v>
      </c>
      <c r="G92" t="s">
        <v>28</v>
      </c>
      <c r="H92">
        <v>0.45</v>
      </c>
      <c r="I92">
        <v>5000</v>
      </c>
      <c r="J92">
        <v>2250</v>
      </c>
      <c r="K92">
        <v>675</v>
      </c>
      <c r="L92">
        <v>0.3</v>
      </c>
    </row>
    <row r="93" spans="1:12" x14ac:dyDescent="0.3">
      <c r="A93" t="s">
        <v>30</v>
      </c>
      <c r="B93">
        <v>1197831</v>
      </c>
      <c r="C93" s="43">
        <v>44258</v>
      </c>
      <c r="D93" t="s">
        <v>31</v>
      </c>
      <c r="E93" t="s">
        <v>32</v>
      </c>
      <c r="F93" t="s">
        <v>33</v>
      </c>
      <c r="G93" t="s">
        <v>29</v>
      </c>
      <c r="H93">
        <v>0.4</v>
      </c>
      <c r="I93">
        <v>6500</v>
      </c>
      <c r="J93">
        <v>2600</v>
      </c>
      <c r="K93">
        <v>1300</v>
      </c>
      <c r="L93">
        <v>0.5</v>
      </c>
    </row>
    <row r="94" spans="1:12" x14ac:dyDescent="0.3">
      <c r="A94" t="s">
        <v>30</v>
      </c>
      <c r="B94">
        <v>1197831</v>
      </c>
      <c r="C94" s="43">
        <v>44288</v>
      </c>
      <c r="D94" t="s">
        <v>31</v>
      </c>
      <c r="E94" t="s">
        <v>32</v>
      </c>
      <c r="F94" t="s">
        <v>33</v>
      </c>
      <c r="G94" t="s">
        <v>24</v>
      </c>
      <c r="H94">
        <v>0.3</v>
      </c>
      <c r="I94">
        <v>9000</v>
      </c>
      <c r="J94">
        <v>2700</v>
      </c>
      <c r="K94">
        <v>944.99999999999989</v>
      </c>
      <c r="L94">
        <v>0.35</v>
      </c>
    </row>
    <row r="95" spans="1:12" x14ac:dyDescent="0.3">
      <c r="A95" t="s">
        <v>30</v>
      </c>
      <c r="B95">
        <v>1197831</v>
      </c>
      <c r="C95" s="43">
        <v>44288</v>
      </c>
      <c r="D95" t="s">
        <v>31</v>
      </c>
      <c r="E95" t="s">
        <v>32</v>
      </c>
      <c r="F95" t="s">
        <v>33</v>
      </c>
      <c r="G95" t="s">
        <v>25</v>
      </c>
      <c r="H95">
        <v>0.4</v>
      </c>
      <c r="I95">
        <v>9000</v>
      </c>
      <c r="J95">
        <v>3600</v>
      </c>
      <c r="K95">
        <v>1260</v>
      </c>
      <c r="L95">
        <v>0.35</v>
      </c>
    </row>
    <row r="96" spans="1:12" x14ac:dyDescent="0.3">
      <c r="A96" t="s">
        <v>30</v>
      </c>
      <c r="B96">
        <v>1197831</v>
      </c>
      <c r="C96" s="43">
        <v>44288</v>
      </c>
      <c r="D96" t="s">
        <v>31</v>
      </c>
      <c r="E96" t="s">
        <v>32</v>
      </c>
      <c r="F96" t="s">
        <v>33</v>
      </c>
      <c r="G96" t="s">
        <v>26</v>
      </c>
      <c r="H96">
        <v>0.35</v>
      </c>
      <c r="I96">
        <v>7250</v>
      </c>
      <c r="J96">
        <v>2537.5</v>
      </c>
      <c r="K96">
        <v>888.125</v>
      </c>
      <c r="L96">
        <v>0.35</v>
      </c>
    </row>
    <row r="97" spans="1:12" x14ac:dyDescent="0.3">
      <c r="A97" t="s">
        <v>30</v>
      </c>
      <c r="B97">
        <v>1197831</v>
      </c>
      <c r="C97" s="43">
        <v>44288</v>
      </c>
      <c r="D97" t="s">
        <v>31</v>
      </c>
      <c r="E97" t="s">
        <v>32</v>
      </c>
      <c r="F97" t="s">
        <v>33</v>
      </c>
      <c r="G97" t="s">
        <v>27</v>
      </c>
      <c r="H97">
        <v>0.4</v>
      </c>
      <c r="I97">
        <v>6250</v>
      </c>
      <c r="J97">
        <v>2500</v>
      </c>
      <c r="K97">
        <v>1125</v>
      </c>
      <c r="L97">
        <v>0.45</v>
      </c>
    </row>
    <row r="98" spans="1:12" x14ac:dyDescent="0.3">
      <c r="A98" t="s">
        <v>30</v>
      </c>
      <c r="B98">
        <v>1197831</v>
      </c>
      <c r="C98" s="43">
        <v>44288</v>
      </c>
      <c r="D98" t="s">
        <v>31</v>
      </c>
      <c r="E98" t="s">
        <v>32</v>
      </c>
      <c r="F98" t="s">
        <v>33</v>
      </c>
      <c r="G98" t="s">
        <v>28</v>
      </c>
      <c r="H98">
        <v>0.45</v>
      </c>
      <c r="I98">
        <v>5250</v>
      </c>
      <c r="J98">
        <v>2362.5</v>
      </c>
      <c r="K98">
        <v>708.75</v>
      </c>
      <c r="L98">
        <v>0.3</v>
      </c>
    </row>
    <row r="99" spans="1:12" x14ac:dyDescent="0.3">
      <c r="A99" t="s">
        <v>30</v>
      </c>
      <c r="B99">
        <v>1197831</v>
      </c>
      <c r="C99" s="43">
        <v>44288</v>
      </c>
      <c r="D99" t="s">
        <v>31</v>
      </c>
      <c r="E99" t="s">
        <v>32</v>
      </c>
      <c r="F99" t="s">
        <v>33</v>
      </c>
      <c r="G99" t="s">
        <v>29</v>
      </c>
      <c r="H99">
        <v>0.4</v>
      </c>
      <c r="I99">
        <v>8000</v>
      </c>
      <c r="J99">
        <v>3200</v>
      </c>
      <c r="K99">
        <v>1600</v>
      </c>
      <c r="L99">
        <v>0.5</v>
      </c>
    </row>
    <row r="100" spans="1:12" x14ac:dyDescent="0.3">
      <c r="A100" t="s">
        <v>30</v>
      </c>
      <c r="B100">
        <v>1197831</v>
      </c>
      <c r="C100" s="43">
        <v>44318</v>
      </c>
      <c r="D100" t="s">
        <v>31</v>
      </c>
      <c r="E100" t="s">
        <v>32</v>
      </c>
      <c r="F100" t="s">
        <v>33</v>
      </c>
      <c r="G100" t="s">
        <v>24</v>
      </c>
      <c r="H100">
        <v>0.3</v>
      </c>
      <c r="I100">
        <v>9250</v>
      </c>
      <c r="J100">
        <v>2775</v>
      </c>
      <c r="K100">
        <v>971.24999999999989</v>
      </c>
      <c r="L100">
        <v>0.35</v>
      </c>
    </row>
    <row r="101" spans="1:12" x14ac:dyDescent="0.3">
      <c r="A101" t="s">
        <v>30</v>
      </c>
      <c r="B101">
        <v>1197831</v>
      </c>
      <c r="C101" s="43">
        <v>44318</v>
      </c>
      <c r="D101" t="s">
        <v>31</v>
      </c>
      <c r="E101" t="s">
        <v>32</v>
      </c>
      <c r="F101" t="s">
        <v>33</v>
      </c>
      <c r="G101" t="s">
        <v>25</v>
      </c>
      <c r="H101">
        <v>0.4</v>
      </c>
      <c r="I101">
        <v>9250</v>
      </c>
      <c r="J101">
        <v>3700</v>
      </c>
      <c r="K101">
        <v>1295</v>
      </c>
      <c r="L101">
        <v>0.35</v>
      </c>
    </row>
    <row r="102" spans="1:12" x14ac:dyDescent="0.3">
      <c r="A102" t="s">
        <v>30</v>
      </c>
      <c r="B102">
        <v>1197831</v>
      </c>
      <c r="C102" s="43">
        <v>44318</v>
      </c>
      <c r="D102" t="s">
        <v>31</v>
      </c>
      <c r="E102" t="s">
        <v>32</v>
      </c>
      <c r="F102" t="s">
        <v>33</v>
      </c>
      <c r="G102" t="s">
        <v>26</v>
      </c>
      <c r="H102">
        <v>0.35</v>
      </c>
      <c r="I102">
        <v>7750</v>
      </c>
      <c r="J102">
        <v>2712.5</v>
      </c>
      <c r="K102">
        <v>949.37499999999989</v>
      </c>
      <c r="L102">
        <v>0.35</v>
      </c>
    </row>
    <row r="103" spans="1:12" x14ac:dyDescent="0.3">
      <c r="A103" t="s">
        <v>30</v>
      </c>
      <c r="B103">
        <v>1197831</v>
      </c>
      <c r="C103" s="43">
        <v>44318</v>
      </c>
      <c r="D103" t="s">
        <v>31</v>
      </c>
      <c r="E103" t="s">
        <v>32</v>
      </c>
      <c r="F103" t="s">
        <v>33</v>
      </c>
      <c r="G103" t="s">
        <v>27</v>
      </c>
      <c r="H103">
        <v>0.4</v>
      </c>
      <c r="I103">
        <v>7000</v>
      </c>
      <c r="J103">
        <v>2800</v>
      </c>
      <c r="K103">
        <v>1260</v>
      </c>
      <c r="L103">
        <v>0.45</v>
      </c>
    </row>
    <row r="104" spans="1:12" x14ac:dyDescent="0.3">
      <c r="A104" t="s">
        <v>30</v>
      </c>
      <c r="B104">
        <v>1197831</v>
      </c>
      <c r="C104" s="43">
        <v>44318</v>
      </c>
      <c r="D104" t="s">
        <v>31</v>
      </c>
      <c r="E104" t="s">
        <v>32</v>
      </c>
      <c r="F104" t="s">
        <v>33</v>
      </c>
      <c r="G104" t="s">
        <v>28</v>
      </c>
      <c r="H104">
        <v>0.45</v>
      </c>
      <c r="I104">
        <v>6000</v>
      </c>
      <c r="J104">
        <v>2700</v>
      </c>
      <c r="K104">
        <v>810</v>
      </c>
      <c r="L104">
        <v>0.3</v>
      </c>
    </row>
    <row r="105" spans="1:12" x14ac:dyDescent="0.3">
      <c r="A105" t="s">
        <v>30</v>
      </c>
      <c r="B105">
        <v>1197831</v>
      </c>
      <c r="C105" s="43">
        <v>44318</v>
      </c>
      <c r="D105" t="s">
        <v>31</v>
      </c>
      <c r="E105" t="s">
        <v>32</v>
      </c>
      <c r="F105" t="s">
        <v>33</v>
      </c>
      <c r="G105" t="s">
        <v>29</v>
      </c>
      <c r="H105">
        <v>0.4</v>
      </c>
      <c r="I105">
        <v>9500</v>
      </c>
      <c r="J105">
        <v>3800</v>
      </c>
      <c r="K105">
        <v>1900</v>
      </c>
      <c r="L105">
        <v>0.5</v>
      </c>
    </row>
    <row r="106" spans="1:12" x14ac:dyDescent="0.3">
      <c r="A106" t="s">
        <v>30</v>
      </c>
      <c r="B106">
        <v>1197831</v>
      </c>
      <c r="C106" s="43">
        <v>44348</v>
      </c>
      <c r="D106" t="s">
        <v>31</v>
      </c>
      <c r="E106" t="s">
        <v>32</v>
      </c>
      <c r="F106" t="s">
        <v>33</v>
      </c>
      <c r="G106" t="s">
        <v>24</v>
      </c>
      <c r="H106">
        <v>0.4</v>
      </c>
      <c r="I106">
        <v>9500</v>
      </c>
      <c r="J106">
        <v>3800</v>
      </c>
      <c r="K106">
        <v>1330</v>
      </c>
      <c r="L106">
        <v>0.35</v>
      </c>
    </row>
    <row r="107" spans="1:12" x14ac:dyDescent="0.3">
      <c r="A107" t="s">
        <v>30</v>
      </c>
      <c r="B107">
        <v>1197831</v>
      </c>
      <c r="C107" s="43">
        <v>44348</v>
      </c>
      <c r="D107" t="s">
        <v>31</v>
      </c>
      <c r="E107" t="s">
        <v>32</v>
      </c>
      <c r="F107" t="s">
        <v>33</v>
      </c>
      <c r="G107" t="s">
        <v>25</v>
      </c>
      <c r="H107">
        <v>0.45</v>
      </c>
      <c r="I107">
        <v>9500</v>
      </c>
      <c r="J107">
        <v>4275</v>
      </c>
      <c r="K107">
        <v>1496.25</v>
      </c>
      <c r="L107">
        <v>0.35</v>
      </c>
    </row>
    <row r="108" spans="1:12" x14ac:dyDescent="0.3">
      <c r="A108" t="s">
        <v>30</v>
      </c>
      <c r="B108">
        <v>1197831</v>
      </c>
      <c r="C108" s="43">
        <v>44348</v>
      </c>
      <c r="D108" t="s">
        <v>31</v>
      </c>
      <c r="E108" t="s">
        <v>32</v>
      </c>
      <c r="F108" t="s">
        <v>33</v>
      </c>
      <c r="G108" t="s">
        <v>26</v>
      </c>
      <c r="H108">
        <v>0.4</v>
      </c>
      <c r="I108">
        <v>8000</v>
      </c>
      <c r="J108">
        <v>3200</v>
      </c>
      <c r="K108">
        <v>1120</v>
      </c>
      <c r="L108">
        <v>0.35</v>
      </c>
    </row>
    <row r="109" spans="1:12" x14ac:dyDescent="0.3">
      <c r="A109" t="s">
        <v>30</v>
      </c>
      <c r="B109">
        <v>1197831</v>
      </c>
      <c r="C109" s="43">
        <v>44348</v>
      </c>
      <c r="D109" t="s">
        <v>31</v>
      </c>
      <c r="E109" t="s">
        <v>32</v>
      </c>
      <c r="F109" t="s">
        <v>33</v>
      </c>
      <c r="G109" t="s">
        <v>27</v>
      </c>
      <c r="H109">
        <v>0.4</v>
      </c>
      <c r="I109">
        <v>7500</v>
      </c>
      <c r="J109">
        <v>3000</v>
      </c>
      <c r="K109">
        <v>1350</v>
      </c>
      <c r="L109">
        <v>0.45</v>
      </c>
    </row>
    <row r="110" spans="1:12" x14ac:dyDescent="0.3">
      <c r="A110" t="s">
        <v>30</v>
      </c>
      <c r="B110">
        <v>1197831</v>
      </c>
      <c r="C110" s="43">
        <v>44348</v>
      </c>
      <c r="D110" t="s">
        <v>31</v>
      </c>
      <c r="E110" t="s">
        <v>32</v>
      </c>
      <c r="F110" t="s">
        <v>33</v>
      </c>
      <c r="G110" t="s">
        <v>28</v>
      </c>
      <c r="H110">
        <v>0.45</v>
      </c>
      <c r="I110">
        <v>6500</v>
      </c>
      <c r="J110">
        <v>2925</v>
      </c>
      <c r="K110">
        <v>877.5</v>
      </c>
      <c r="L110">
        <v>0.3</v>
      </c>
    </row>
    <row r="111" spans="1:12" x14ac:dyDescent="0.3">
      <c r="A111" t="s">
        <v>30</v>
      </c>
      <c r="B111">
        <v>1197831</v>
      </c>
      <c r="C111" s="43">
        <v>44348</v>
      </c>
      <c r="D111" t="s">
        <v>31</v>
      </c>
      <c r="E111" t="s">
        <v>32</v>
      </c>
      <c r="F111" t="s">
        <v>33</v>
      </c>
      <c r="G111" t="s">
        <v>29</v>
      </c>
      <c r="H111">
        <v>0.5</v>
      </c>
      <c r="I111">
        <v>10000</v>
      </c>
      <c r="J111">
        <v>5000</v>
      </c>
      <c r="K111">
        <v>2500</v>
      </c>
      <c r="L111">
        <v>0.5</v>
      </c>
    </row>
    <row r="112" spans="1:12" x14ac:dyDescent="0.3">
      <c r="A112" t="s">
        <v>30</v>
      </c>
      <c r="B112">
        <v>1197831</v>
      </c>
      <c r="C112" s="43">
        <v>44380</v>
      </c>
      <c r="D112" t="s">
        <v>31</v>
      </c>
      <c r="E112" t="s">
        <v>32</v>
      </c>
      <c r="F112" t="s">
        <v>33</v>
      </c>
      <c r="G112" t="s">
        <v>24</v>
      </c>
      <c r="H112">
        <v>0.4</v>
      </c>
      <c r="I112">
        <v>9500</v>
      </c>
      <c r="J112">
        <v>3800</v>
      </c>
      <c r="K112">
        <v>1330</v>
      </c>
      <c r="L112">
        <v>0.35</v>
      </c>
    </row>
    <row r="113" spans="1:12" x14ac:dyDescent="0.3">
      <c r="A113" t="s">
        <v>30</v>
      </c>
      <c r="B113">
        <v>1197831</v>
      </c>
      <c r="C113" s="43">
        <v>44380</v>
      </c>
      <c r="D113" t="s">
        <v>31</v>
      </c>
      <c r="E113" t="s">
        <v>32</v>
      </c>
      <c r="F113" t="s">
        <v>33</v>
      </c>
      <c r="G113" t="s">
        <v>25</v>
      </c>
      <c r="H113">
        <v>0.45</v>
      </c>
      <c r="I113">
        <v>9500</v>
      </c>
      <c r="J113">
        <v>4275</v>
      </c>
      <c r="K113">
        <v>1496.25</v>
      </c>
      <c r="L113">
        <v>0.35</v>
      </c>
    </row>
    <row r="114" spans="1:12" x14ac:dyDescent="0.3">
      <c r="A114" t="s">
        <v>30</v>
      </c>
      <c r="B114">
        <v>1197831</v>
      </c>
      <c r="C114" s="43">
        <v>44380</v>
      </c>
      <c r="D114" t="s">
        <v>31</v>
      </c>
      <c r="E114" t="s">
        <v>32</v>
      </c>
      <c r="F114" t="s">
        <v>33</v>
      </c>
      <c r="G114" t="s">
        <v>26</v>
      </c>
      <c r="H114">
        <v>0.4</v>
      </c>
      <c r="I114">
        <v>11000</v>
      </c>
      <c r="J114">
        <v>4400</v>
      </c>
      <c r="K114">
        <v>1540</v>
      </c>
      <c r="L114">
        <v>0.35</v>
      </c>
    </row>
    <row r="115" spans="1:12" x14ac:dyDescent="0.3">
      <c r="A115" t="s">
        <v>30</v>
      </c>
      <c r="B115">
        <v>1197831</v>
      </c>
      <c r="C115" s="43">
        <v>44380</v>
      </c>
      <c r="D115" t="s">
        <v>31</v>
      </c>
      <c r="E115" t="s">
        <v>32</v>
      </c>
      <c r="F115" t="s">
        <v>33</v>
      </c>
      <c r="G115" t="s">
        <v>27</v>
      </c>
      <c r="H115">
        <v>0.4</v>
      </c>
      <c r="I115">
        <v>7000</v>
      </c>
      <c r="J115">
        <v>2800</v>
      </c>
      <c r="K115">
        <v>1260</v>
      </c>
      <c r="L115">
        <v>0.45</v>
      </c>
    </row>
    <row r="116" spans="1:12" x14ac:dyDescent="0.3">
      <c r="A116" t="s">
        <v>30</v>
      </c>
      <c r="B116">
        <v>1197831</v>
      </c>
      <c r="C116" s="43">
        <v>44380</v>
      </c>
      <c r="D116" t="s">
        <v>31</v>
      </c>
      <c r="E116" t="s">
        <v>32</v>
      </c>
      <c r="F116" t="s">
        <v>33</v>
      </c>
      <c r="G116" t="s">
        <v>28</v>
      </c>
      <c r="H116">
        <v>0.45</v>
      </c>
      <c r="I116">
        <v>7000</v>
      </c>
      <c r="J116">
        <v>3150</v>
      </c>
      <c r="K116">
        <v>945</v>
      </c>
      <c r="L116">
        <v>0.3</v>
      </c>
    </row>
    <row r="117" spans="1:12" x14ac:dyDescent="0.3">
      <c r="A117" t="s">
        <v>30</v>
      </c>
      <c r="B117">
        <v>1197831</v>
      </c>
      <c r="C117" s="43">
        <v>44380</v>
      </c>
      <c r="D117" t="s">
        <v>31</v>
      </c>
      <c r="E117" t="s">
        <v>32</v>
      </c>
      <c r="F117" t="s">
        <v>33</v>
      </c>
      <c r="G117" t="s">
        <v>29</v>
      </c>
      <c r="H117">
        <v>0.5</v>
      </c>
      <c r="I117">
        <v>9750</v>
      </c>
      <c r="J117">
        <v>4875</v>
      </c>
      <c r="K117">
        <v>2437.5</v>
      </c>
      <c r="L117">
        <v>0.5</v>
      </c>
    </row>
    <row r="118" spans="1:12" x14ac:dyDescent="0.3">
      <c r="A118" t="s">
        <v>30</v>
      </c>
      <c r="B118">
        <v>1197831</v>
      </c>
      <c r="C118" s="43">
        <v>44413</v>
      </c>
      <c r="D118" t="s">
        <v>31</v>
      </c>
      <c r="E118" t="s">
        <v>32</v>
      </c>
      <c r="F118" t="s">
        <v>33</v>
      </c>
      <c r="G118" t="s">
        <v>24</v>
      </c>
      <c r="H118">
        <v>0.4</v>
      </c>
      <c r="I118">
        <v>9250</v>
      </c>
      <c r="J118">
        <v>3700</v>
      </c>
      <c r="K118">
        <v>1295</v>
      </c>
      <c r="L118">
        <v>0.35</v>
      </c>
    </row>
    <row r="119" spans="1:12" x14ac:dyDescent="0.3">
      <c r="A119" t="s">
        <v>30</v>
      </c>
      <c r="B119">
        <v>1197831</v>
      </c>
      <c r="C119" s="43">
        <v>44413</v>
      </c>
      <c r="D119" t="s">
        <v>31</v>
      </c>
      <c r="E119" t="s">
        <v>32</v>
      </c>
      <c r="F119" t="s">
        <v>33</v>
      </c>
      <c r="G119" t="s">
        <v>25</v>
      </c>
      <c r="H119">
        <v>0.45</v>
      </c>
      <c r="I119">
        <v>9250</v>
      </c>
      <c r="J119">
        <v>4162.5</v>
      </c>
      <c r="K119">
        <v>1456.875</v>
      </c>
      <c r="L119">
        <v>0.35</v>
      </c>
    </row>
    <row r="120" spans="1:12" x14ac:dyDescent="0.3">
      <c r="A120" t="s">
        <v>30</v>
      </c>
      <c r="B120">
        <v>1197831</v>
      </c>
      <c r="C120" s="43">
        <v>44413</v>
      </c>
      <c r="D120" t="s">
        <v>31</v>
      </c>
      <c r="E120" t="s">
        <v>32</v>
      </c>
      <c r="F120" t="s">
        <v>33</v>
      </c>
      <c r="G120" t="s">
        <v>26</v>
      </c>
      <c r="H120">
        <v>0.4</v>
      </c>
      <c r="I120">
        <v>11000</v>
      </c>
      <c r="J120">
        <v>4400</v>
      </c>
      <c r="K120">
        <v>1540</v>
      </c>
      <c r="L120">
        <v>0.35</v>
      </c>
    </row>
    <row r="121" spans="1:12" x14ac:dyDescent="0.3">
      <c r="A121" t="s">
        <v>30</v>
      </c>
      <c r="B121">
        <v>1197831</v>
      </c>
      <c r="C121" s="43">
        <v>44413</v>
      </c>
      <c r="D121" t="s">
        <v>31</v>
      </c>
      <c r="E121" t="s">
        <v>32</v>
      </c>
      <c r="F121" t="s">
        <v>33</v>
      </c>
      <c r="G121" t="s">
        <v>27</v>
      </c>
      <c r="H121">
        <v>0.4</v>
      </c>
      <c r="I121">
        <v>6500</v>
      </c>
      <c r="J121">
        <v>2600</v>
      </c>
      <c r="K121">
        <v>1170</v>
      </c>
      <c r="L121">
        <v>0.45</v>
      </c>
    </row>
    <row r="122" spans="1:12" x14ac:dyDescent="0.3">
      <c r="A122" t="s">
        <v>30</v>
      </c>
      <c r="B122">
        <v>1197831</v>
      </c>
      <c r="C122" s="43">
        <v>44413</v>
      </c>
      <c r="D122" t="s">
        <v>31</v>
      </c>
      <c r="E122" t="s">
        <v>32</v>
      </c>
      <c r="F122" t="s">
        <v>33</v>
      </c>
      <c r="G122" t="s">
        <v>28</v>
      </c>
      <c r="H122">
        <v>0.45</v>
      </c>
      <c r="I122">
        <v>6500</v>
      </c>
      <c r="J122">
        <v>2925</v>
      </c>
      <c r="K122">
        <v>877.5</v>
      </c>
      <c r="L122">
        <v>0.3</v>
      </c>
    </row>
    <row r="123" spans="1:12" x14ac:dyDescent="0.3">
      <c r="A123" t="s">
        <v>30</v>
      </c>
      <c r="B123">
        <v>1197831</v>
      </c>
      <c r="C123" s="43">
        <v>44413</v>
      </c>
      <c r="D123" t="s">
        <v>31</v>
      </c>
      <c r="E123" t="s">
        <v>32</v>
      </c>
      <c r="F123" t="s">
        <v>33</v>
      </c>
      <c r="G123" t="s">
        <v>29</v>
      </c>
      <c r="H123">
        <v>0.5</v>
      </c>
      <c r="I123">
        <v>9000</v>
      </c>
      <c r="J123">
        <v>4500</v>
      </c>
      <c r="K123">
        <v>2250</v>
      </c>
      <c r="L123">
        <v>0.5</v>
      </c>
    </row>
    <row r="124" spans="1:12" x14ac:dyDescent="0.3">
      <c r="A124" t="s">
        <v>30</v>
      </c>
      <c r="B124">
        <v>1197831</v>
      </c>
      <c r="C124" s="43">
        <v>44441</v>
      </c>
      <c r="D124" t="s">
        <v>31</v>
      </c>
      <c r="E124" t="s">
        <v>32</v>
      </c>
      <c r="F124" t="s">
        <v>33</v>
      </c>
      <c r="G124" t="s">
        <v>24</v>
      </c>
      <c r="H124">
        <v>0.45</v>
      </c>
      <c r="I124">
        <v>8500</v>
      </c>
      <c r="J124">
        <v>3825</v>
      </c>
      <c r="K124">
        <v>1338.75</v>
      </c>
      <c r="L124">
        <v>0.35</v>
      </c>
    </row>
    <row r="125" spans="1:12" x14ac:dyDescent="0.3">
      <c r="A125" t="s">
        <v>30</v>
      </c>
      <c r="B125">
        <v>1197831</v>
      </c>
      <c r="C125" s="43">
        <v>44441</v>
      </c>
      <c r="D125" t="s">
        <v>31</v>
      </c>
      <c r="E125" t="s">
        <v>32</v>
      </c>
      <c r="F125" t="s">
        <v>33</v>
      </c>
      <c r="G125" t="s">
        <v>25</v>
      </c>
      <c r="H125">
        <v>0.45</v>
      </c>
      <c r="I125">
        <v>8500</v>
      </c>
      <c r="J125">
        <v>3825</v>
      </c>
      <c r="K125">
        <v>1338.75</v>
      </c>
      <c r="L125">
        <v>0.35</v>
      </c>
    </row>
    <row r="126" spans="1:12" x14ac:dyDescent="0.3">
      <c r="A126" t="s">
        <v>30</v>
      </c>
      <c r="B126">
        <v>1197831</v>
      </c>
      <c r="C126" s="43">
        <v>44441</v>
      </c>
      <c r="D126" t="s">
        <v>31</v>
      </c>
      <c r="E126" t="s">
        <v>32</v>
      </c>
      <c r="F126" t="s">
        <v>33</v>
      </c>
      <c r="G126" t="s">
        <v>26</v>
      </c>
      <c r="H126">
        <v>0.5</v>
      </c>
      <c r="I126">
        <v>9000</v>
      </c>
      <c r="J126">
        <v>4500</v>
      </c>
      <c r="K126">
        <v>1575</v>
      </c>
      <c r="L126">
        <v>0.35</v>
      </c>
    </row>
    <row r="127" spans="1:12" x14ac:dyDescent="0.3">
      <c r="A127" t="s">
        <v>30</v>
      </c>
      <c r="B127">
        <v>1197831</v>
      </c>
      <c r="C127" s="43">
        <v>44441</v>
      </c>
      <c r="D127" t="s">
        <v>31</v>
      </c>
      <c r="E127" t="s">
        <v>32</v>
      </c>
      <c r="F127" t="s">
        <v>33</v>
      </c>
      <c r="G127" t="s">
        <v>27</v>
      </c>
      <c r="H127">
        <v>0.5</v>
      </c>
      <c r="I127">
        <v>6250</v>
      </c>
      <c r="J127">
        <v>3125</v>
      </c>
      <c r="K127">
        <v>1406.25</v>
      </c>
      <c r="L127">
        <v>0.45</v>
      </c>
    </row>
    <row r="128" spans="1:12" x14ac:dyDescent="0.3">
      <c r="A128" t="s">
        <v>30</v>
      </c>
      <c r="B128">
        <v>1197831</v>
      </c>
      <c r="C128" s="43">
        <v>44441</v>
      </c>
      <c r="D128" t="s">
        <v>31</v>
      </c>
      <c r="E128" t="s">
        <v>32</v>
      </c>
      <c r="F128" t="s">
        <v>33</v>
      </c>
      <c r="G128" t="s">
        <v>28</v>
      </c>
      <c r="H128">
        <v>0.45</v>
      </c>
      <c r="I128">
        <v>6250</v>
      </c>
      <c r="J128">
        <v>2812.5</v>
      </c>
      <c r="K128">
        <v>843.75</v>
      </c>
      <c r="L128">
        <v>0.3</v>
      </c>
    </row>
    <row r="129" spans="1:12" x14ac:dyDescent="0.3">
      <c r="A129" t="s">
        <v>30</v>
      </c>
      <c r="B129">
        <v>1197831</v>
      </c>
      <c r="C129" s="43">
        <v>44441</v>
      </c>
      <c r="D129" t="s">
        <v>31</v>
      </c>
      <c r="E129" t="s">
        <v>32</v>
      </c>
      <c r="F129" t="s">
        <v>33</v>
      </c>
      <c r="G129" t="s">
        <v>29</v>
      </c>
      <c r="H129">
        <v>0.55000000000000004</v>
      </c>
      <c r="I129">
        <v>8500</v>
      </c>
      <c r="J129">
        <v>4675</v>
      </c>
      <c r="K129">
        <v>2337.5</v>
      </c>
      <c r="L129">
        <v>0.5</v>
      </c>
    </row>
    <row r="130" spans="1:12" x14ac:dyDescent="0.3">
      <c r="A130" t="s">
        <v>30</v>
      </c>
      <c r="B130">
        <v>1197831</v>
      </c>
      <c r="C130" s="43">
        <v>44470</v>
      </c>
      <c r="D130" t="s">
        <v>31</v>
      </c>
      <c r="E130" t="s">
        <v>32</v>
      </c>
      <c r="F130" t="s">
        <v>33</v>
      </c>
      <c r="G130" t="s">
        <v>24</v>
      </c>
      <c r="H130">
        <v>0.45</v>
      </c>
      <c r="I130">
        <v>8000</v>
      </c>
      <c r="J130">
        <v>3600</v>
      </c>
      <c r="K130">
        <v>1260</v>
      </c>
      <c r="L130">
        <v>0.35</v>
      </c>
    </row>
    <row r="131" spans="1:12" x14ac:dyDescent="0.3">
      <c r="A131" t="s">
        <v>30</v>
      </c>
      <c r="B131">
        <v>1197831</v>
      </c>
      <c r="C131" s="43">
        <v>44470</v>
      </c>
      <c r="D131" t="s">
        <v>31</v>
      </c>
      <c r="E131" t="s">
        <v>32</v>
      </c>
      <c r="F131" t="s">
        <v>33</v>
      </c>
      <c r="G131" t="s">
        <v>25</v>
      </c>
      <c r="H131">
        <v>0.45</v>
      </c>
      <c r="I131">
        <v>8000</v>
      </c>
      <c r="J131">
        <v>3600</v>
      </c>
      <c r="K131">
        <v>1260</v>
      </c>
      <c r="L131">
        <v>0.35</v>
      </c>
    </row>
    <row r="132" spans="1:12" x14ac:dyDescent="0.3">
      <c r="A132" t="s">
        <v>30</v>
      </c>
      <c r="B132">
        <v>1197831</v>
      </c>
      <c r="C132" s="43">
        <v>44470</v>
      </c>
      <c r="D132" t="s">
        <v>31</v>
      </c>
      <c r="E132" t="s">
        <v>32</v>
      </c>
      <c r="F132" t="s">
        <v>33</v>
      </c>
      <c r="G132" t="s">
        <v>26</v>
      </c>
      <c r="H132">
        <v>0.5</v>
      </c>
      <c r="I132">
        <v>7500</v>
      </c>
      <c r="J132">
        <v>3750</v>
      </c>
      <c r="K132">
        <v>1312.5</v>
      </c>
      <c r="L132">
        <v>0.35</v>
      </c>
    </row>
    <row r="133" spans="1:12" x14ac:dyDescent="0.3">
      <c r="A133" t="s">
        <v>30</v>
      </c>
      <c r="B133">
        <v>1197831</v>
      </c>
      <c r="C133" s="43">
        <v>44470</v>
      </c>
      <c r="D133" t="s">
        <v>31</v>
      </c>
      <c r="E133" t="s">
        <v>32</v>
      </c>
      <c r="F133" t="s">
        <v>33</v>
      </c>
      <c r="G133" t="s">
        <v>27</v>
      </c>
      <c r="H133">
        <v>0.5</v>
      </c>
      <c r="I133">
        <v>6000</v>
      </c>
      <c r="J133">
        <v>3000</v>
      </c>
      <c r="K133">
        <v>1350</v>
      </c>
      <c r="L133">
        <v>0.45</v>
      </c>
    </row>
    <row r="134" spans="1:12" x14ac:dyDescent="0.3">
      <c r="A134" t="s">
        <v>30</v>
      </c>
      <c r="B134">
        <v>1197831</v>
      </c>
      <c r="C134" s="43">
        <v>44470</v>
      </c>
      <c r="D134" t="s">
        <v>31</v>
      </c>
      <c r="E134" t="s">
        <v>32</v>
      </c>
      <c r="F134" t="s">
        <v>33</v>
      </c>
      <c r="G134" t="s">
        <v>28</v>
      </c>
      <c r="H134">
        <v>0.45</v>
      </c>
      <c r="I134">
        <v>5750</v>
      </c>
      <c r="J134">
        <v>2587.5</v>
      </c>
      <c r="K134">
        <v>776.25</v>
      </c>
      <c r="L134">
        <v>0.3</v>
      </c>
    </row>
    <row r="135" spans="1:12" x14ac:dyDescent="0.3">
      <c r="A135" t="s">
        <v>30</v>
      </c>
      <c r="B135">
        <v>1197831</v>
      </c>
      <c r="C135" s="43">
        <v>44470</v>
      </c>
      <c r="D135" t="s">
        <v>31</v>
      </c>
      <c r="E135" t="s">
        <v>32</v>
      </c>
      <c r="F135" t="s">
        <v>33</v>
      </c>
      <c r="G135" t="s">
        <v>29</v>
      </c>
      <c r="H135">
        <v>0.55000000000000004</v>
      </c>
      <c r="I135">
        <v>7500</v>
      </c>
      <c r="J135">
        <v>4125</v>
      </c>
      <c r="K135">
        <v>2062.5</v>
      </c>
      <c r="L135">
        <v>0.5</v>
      </c>
    </row>
    <row r="136" spans="1:12" x14ac:dyDescent="0.3">
      <c r="A136" t="s">
        <v>30</v>
      </c>
      <c r="B136">
        <v>1197831</v>
      </c>
      <c r="C136" s="43">
        <v>44502</v>
      </c>
      <c r="D136" t="s">
        <v>31</v>
      </c>
      <c r="E136" t="s">
        <v>32</v>
      </c>
      <c r="F136" t="s">
        <v>33</v>
      </c>
      <c r="G136" t="s">
        <v>24</v>
      </c>
      <c r="H136">
        <v>0.45</v>
      </c>
      <c r="I136">
        <v>9000</v>
      </c>
      <c r="J136">
        <v>4050</v>
      </c>
      <c r="K136">
        <v>1417.5</v>
      </c>
      <c r="L136">
        <v>0.35</v>
      </c>
    </row>
    <row r="137" spans="1:12" x14ac:dyDescent="0.3">
      <c r="A137" t="s">
        <v>30</v>
      </c>
      <c r="B137">
        <v>1197831</v>
      </c>
      <c r="C137" s="43">
        <v>44502</v>
      </c>
      <c r="D137" t="s">
        <v>31</v>
      </c>
      <c r="E137" t="s">
        <v>32</v>
      </c>
      <c r="F137" t="s">
        <v>33</v>
      </c>
      <c r="G137" t="s">
        <v>25</v>
      </c>
      <c r="H137">
        <v>0.45</v>
      </c>
      <c r="I137">
        <v>9000</v>
      </c>
      <c r="J137">
        <v>4050</v>
      </c>
      <c r="K137">
        <v>1417.5</v>
      </c>
      <c r="L137">
        <v>0.35</v>
      </c>
    </row>
    <row r="138" spans="1:12" x14ac:dyDescent="0.3">
      <c r="A138" t="s">
        <v>30</v>
      </c>
      <c r="B138">
        <v>1197831</v>
      </c>
      <c r="C138" s="43">
        <v>44502</v>
      </c>
      <c r="D138" t="s">
        <v>31</v>
      </c>
      <c r="E138" t="s">
        <v>32</v>
      </c>
      <c r="F138" t="s">
        <v>33</v>
      </c>
      <c r="G138" t="s">
        <v>26</v>
      </c>
      <c r="H138">
        <v>0.5</v>
      </c>
      <c r="I138">
        <v>8250</v>
      </c>
      <c r="J138">
        <v>4125</v>
      </c>
      <c r="K138">
        <v>1443.75</v>
      </c>
      <c r="L138">
        <v>0.35</v>
      </c>
    </row>
    <row r="139" spans="1:12" x14ac:dyDescent="0.3">
      <c r="A139" t="s">
        <v>30</v>
      </c>
      <c r="B139">
        <v>1197831</v>
      </c>
      <c r="C139" s="43">
        <v>44502</v>
      </c>
      <c r="D139" t="s">
        <v>31</v>
      </c>
      <c r="E139" t="s">
        <v>32</v>
      </c>
      <c r="F139" t="s">
        <v>33</v>
      </c>
      <c r="G139" t="s">
        <v>27</v>
      </c>
      <c r="H139">
        <v>0.5</v>
      </c>
      <c r="I139">
        <v>6750</v>
      </c>
      <c r="J139">
        <v>3375</v>
      </c>
      <c r="K139">
        <v>1518.75</v>
      </c>
      <c r="L139">
        <v>0.45</v>
      </c>
    </row>
    <row r="140" spans="1:12" x14ac:dyDescent="0.3">
      <c r="A140" t="s">
        <v>30</v>
      </c>
      <c r="B140">
        <v>1197831</v>
      </c>
      <c r="C140" s="43">
        <v>44502</v>
      </c>
      <c r="D140" t="s">
        <v>31</v>
      </c>
      <c r="E140" t="s">
        <v>32</v>
      </c>
      <c r="F140" t="s">
        <v>33</v>
      </c>
      <c r="G140" t="s">
        <v>28</v>
      </c>
      <c r="H140">
        <v>0.45</v>
      </c>
      <c r="I140">
        <v>6500</v>
      </c>
      <c r="J140">
        <v>2925</v>
      </c>
      <c r="K140">
        <v>877.5</v>
      </c>
      <c r="L140">
        <v>0.3</v>
      </c>
    </row>
    <row r="141" spans="1:12" x14ac:dyDescent="0.3">
      <c r="A141" t="s">
        <v>30</v>
      </c>
      <c r="B141">
        <v>1197831</v>
      </c>
      <c r="C141" s="43">
        <v>44502</v>
      </c>
      <c r="D141" t="s">
        <v>31</v>
      </c>
      <c r="E141" t="s">
        <v>32</v>
      </c>
      <c r="F141" t="s">
        <v>33</v>
      </c>
      <c r="G141" t="s">
        <v>29</v>
      </c>
      <c r="H141">
        <v>0.55000000000000004</v>
      </c>
      <c r="I141">
        <v>8500</v>
      </c>
      <c r="J141">
        <v>4675</v>
      </c>
      <c r="K141">
        <v>2337.5</v>
      </c>
      <c r="L141">
        <v>0.5</v>
      </c>
    </row>
    <row r="142" spans="1:12" x14ac:dyDescent="0.3">
      <c r="A142" t="s">
        <v>30</v>
      </c>
      <c r="B142">
        <v>1197831</v>
      </c>
      <c r="C142" s="43">
        <v>44531</v>
      </c>
      <c r="D142" t="s">
        <v>31</v>
      </c>
      <c r="E142" t="s">
        <v>32</v>
      </c>
      <c r="F142" t="s">
        <v>33</v>
      </c>
      <c r="G142" t="s">
        <v>24</v>
      </c>
      <c r="H142">
        <v>0.45</v>
      </c>
      <c r="I142">
        <v>9500</v>
      </c>
      <c r="J142">
        <v>4275</v>
      </c>
      <c r="K142">
        <v>1496.25</v>
      </c>
      <c r="L142">
        <v>0.35</v>
      </c>
    </row>
    <row r="143" spans="1:12" x14ac:dyDescent="0.3">
      <c r="A143" t="s">
        <v>30</v>
      </c>
      <c r="B143">
        <v>1197831</v>
      </c>
      <c r="C143" s="43">
        <v>44531</v>
      </c>
      <c r="D143" t="s">
        <v>31</v>
      </c>
      <c r="E143" t="s">
        <v>32</v>
      </c>
      <c r="F143" t="s">
        <v>33</v>
      </c>
      <c r="G143" t="s">
        <v>25</v>
      </c>
      <c r="H143">
        <v>0.45</v>
      </c>
      <c r="I143">
        <v>9500</v>
      </c>
      <c r="J143">
        <v>4275</v>
      </c>
      <c r="K143">
        <v>1496.25</v>
      </c>
      <c r="L143">
        <v>0.35</v>
      </c>
    </row>
    <row r="144" spans="1:12" x14ac:dyDescent="0.3">
      <c r="A144" t="s">
        <v>30</v>
      </c>
      <c r="B144">
        <v>1197831</v>
      </c>
      <c r="C144" s="43">
        <v>44531</v>
      </c>
      <c r="D144" t="s">
        <v>31</v>
      </c>
      <c r="E144" t="s">
        <v>32</v>
      </c>
      <c r="F144" t="s">
        <v>33</v>
      </c>
      <c r="G144" t="s">
        <v>26</v>
      </c>
      <c r="H144">
        <v>0.5</v>
      </c>
      <c r="I144">
        <v>8500</v>
      </c>
      <c r="J144">
        <v>4250</v>
      </c>
      <c r="K144">
        <v>1487.5</v>
      </c>
      <c r="L144">
        <v>0.35</v>
      </c>
    </row>
    <row r="145" spans="1:12" x14ac:dyDescent="0.3">
      <c r="A145" t="s">
        <v>30</v>
      </c>
      <c r="B145">
        <v>1197831</v>
      </c>
      <c r="C145" s="43">
        <v>44531</v>
      </c>
      <c r="D145" t="s">
        <v>31</v>
      </c>
      <c r="E145" t="s">
        <v>32</v>
      </c>
      <c r="F145" t="s">
        <v>33</v>
      </c>
      <c r="G145" t="s">
        <v>27</v>
      </c>
      <c r="H145">
        <v>0.5</v>
      </c>
      <c r="I145">
        <v>7000</v>
      </c>
      <c r="J145">
        <v>3500</v>
      </c>
      <c r="K145">
        <v>1575</v>
      </c>
      <c r="L145">
        <v>0.45</v>
      </c>
    </row>
    <row r="146" spans="1:12" x14ac:dyDescent="0.3">
      <c r="A146" t="s">
        <v>30</v>
      </c>
      <c r="B146">
        <v>1197831</v>
      </c>
      <c r="C146" s="43">
        <v>44531</v>
      </c>
      <c r="D146" t="s">
        <v>31</v>
      </c>
      <c r="E146" t="s">
        <v>32</v>
      </c>
      <c r="F146" t="s">
        <v>33</v>
      </c>
      <c r="G146" t="s">
        <v>28</v>
      </c>
      <c r="H146">
        <v>0.45</v>
      </c>
      <c r="I146">
        <v>6500</v>
      </c>
      <c r="J146">
        <v>2925</v>
      </c>
      <c r="K146">
        <v>877.5</v>
      </c>
      <c r="L146">
        <v>0.3</v>
      </c>
    </row>
    <row r="147" spans="1:12" x14ac:dyDescent="0.3">
      <c r="A147" t="s">
        <v>30</v>
      </c>
      <c r="B147">
        <v>1197831</v>
      </c>
      <c r="C147" s="43">
        <v>44531</v>
      </c>
      <c r="D147" t="s">
        <v>31</v>
      </c>
      <c r="E147" t="s">
        <v>32</v>
      </c>
      <c r="F147" t="s">
        <v>33</v>
      </c>
      <c r="G147" t="s">
        <v>29</v>
      </c>
      <c r="H147">
        <v>0.55000000000000004</v>
      </c>
      <c r="I147">
        <v>9000</v>
      </c>
      <c r="J147">
        <v>4950</v>
      </c>
      <c r="K147">
        <v>2475</v>
      </c>
      <c r="L147">
        <v>0.5</v>
      </c>
    </row>
    <row r="148" spans="1:12" x14ac:dyDescent="0.3">
      <c r="A148" t="s">
        <v>34</v>
      </c>
      <c r="B148">
        <v>1128299</v>
      </c>
      <c r="C148" s="43">
        <v>44216</v>
      </c>
      <c r="D148" t="s">
        <v>35</v>
      </c>
      <c r="E148" t="s">
        <v>36</v>
      </c>
      <c r="F148" t="s">
        <v>37</v>
      </c>
      <c r="G148" t="s">
        <v>24</v>
      </c>
      <c r="H148">
        <v>0.39999999999999997</v>
      </c>
      <c r="I148">
        <v>7750</v>
      </c>
      <c r="J148">
        <v>3099.9999999999995</v>
      </c>
      <c r="K148">
        <v>1085</v>
      </c>
      <c r="L148">
        <v>0.35000000000000003</v>
      </c>
    </row>
    <row r="149" spans="1:12" x14ac:dyDescent="0.3">
      <c r="A149" t="s">
        <v>34</v>
      </c>
      <c r="B149">
        <v>1128299</v>
      </c>
      <c r="C149" s="43">
        <v>44216</v>
      </c>
      <c r="D149" t="s">
        <v>35</v>
      </c>
      <c r="E149" t="s">
        <v>36</v>
      </c>
      <c r="F149" t="s">
        <v>37</v>
      </c>
      <c r="G149" t="s">
        <v>25</v>
      </c>
      <c r="H149">
        <v>0.5</v>
      </c>
      <c r="I149">
        <v>7750</v>
      </c>
      <c r="J149">
        <v>3875</v>
      </c>
      <c r="K149">
        <v>775</v>
      </c>
      <c r="L149">
        <v>0.2</v>
      </c>
    </row>
    <row r="150" spans="1:12" x14ac:dyDescent="0.3">
      <c r="A150" t="s">
        <v>34</v>
      </c>
      <c r="B150">
        <v>1128299</v>
      </c>
      <c r="C150" s="43">
        <v>44216</v>
      </c>
      <c r="D150" t="s">
        <v>35</v>
      </c>
      <c r="E150" t="s">
        <v>36</v>
      </c>
      <c r="F150" t="s">
        <v>37</v>
      </c>
      <c r="G150" t="s">
        <v>26</v>
      </c>
      <c r="H150">
        <v>0.5</v>
      </c>
      <c r="I150">
        <v>7750</v>
      </c>
      <c r="J150">
        <v>3875</v>
      </c>
      <c r="K150">
        <v>1356.2500000000002</v>
      </c>
      <c r="L150">
        <v>0.35000000000000003</v>
      </c>
    </row>
    <row r="151" spans="1:12" x14ac:dyDescent="0.3">
      <c r="A151" t="s">
        <v>34</v>
      </c>
      <c r="B151">
        <v>1128299</v>
      </c>
      <c r="C151" s="43">
        <v>44216</v>
      </c>
      <c r="D151" t="s">
        <v>35</v>
      </c>
      <c r="E151" t="s">
        <v>36</v>
      </c>
      <c r="F151" t="s">
        <v>37</v>
      </c>
      <c r="G151" t="s">
        <v>27</v>
      </c>
      <c r="H151">
        <v>0.5</v>
      </c>
      <c r="I151">
        <v>6250</v>
      </c>
      <c r="J151">
        <v>3125</v>
      </c>
      <c r="K151">
        <v>937.5</v>
      </c>
      <c r="L151">
        <v>0.3</v>
      </c>
    </row>
    <row r="152" spans="1:12" x14ac:dyDescent="0.3">
      <c r="A152" t="s">
        <v>34</v>
      </c>
      <c r="B152">
        <v>1128299</v>
      </c>
      <c r="C152" s="43">
        <v>44216</v>
      </c>
      <c r="D152" t="s">
        <v>35</v>
      </c>
      <c r="E152" t="s">
        <v>36</v>
      </c>
      <c r="F152" t="s">
        <v>37</v>
      </c>
      <c r="G152" t="s">
        <v>28</v>
      </c>
      <c r="H152">
        <v>0.55000000000000004</v>
      </c>
      <c r="I152">
        <v>5750</v>
      </c>
      <c r="J152">
        <v>3162.5000000000005</v>
      </c>
      <c r="K152">
        <v>1581.2500000000002</v>
      </c>
      <c r="L152">
        <v>0.5</v>
      </c>
    </row>
    <row r="153" spans="1:12" x14ac:dyDescent="0.3">
      <c r="A153" t="s">
        <v>34</v>
      </c>
      <c r="B153">
        <v>1128299</v>
      </c>
      <c r="C153" s="43">
        <v>44216</v>
      </c>
      <c r="D153" t="s">
        <v>35</v>
      </c>
      <c r="E153" t="s">
        <v>36</v>
      </c>
      <c r="F153" t="s">
        <v>37</v>
      </c>
      <c r="G153" t="s">
        <v>29</v>
      </c>
      <c r="H153">
        <v>0.5</v>
      </c>
      <c r="I153">
        <v>7750</v>
      </c>
      <c r="J153">
        <v>3875</v>
      </c>
      <c r="K153">
        <v>581.25000000000011</v>
      </c>
      <c r="L153">
        <v>0.15000000000000002</v>
      </c>
    </row>
    <row r="154" spans="1:12" x14ac:dyDescent="0.3">
      <c r="A154" t="s">
        <v>34</v>
      </c>
      <c r="B154">
        <v>1128299</v>
      </c>
      <c r="C154" s="43">
        <v>44247</v>
      </c>
      <c r="D154" t="s">
        <v>35</v>
      </c>
      <c r="E154" t="s">
        <v>36</v>
      </c>
      <c r="F154" t="s">
        <v>37</v>
      </c>
      <c r="G154" t="s">
        <v>24</v>
      </c>
      <c r="H154">
        <v>0.39999999999999997</v>
      </c>
      <c r="I154">
        <v>8250</v>
      </c>
      <c r="J154">
        <v>3299.9999999999995</v>
      </c>
      <c r="K154">
        <v>1155</v>
      </c>
      <c r="L154">
        <v>0.35000000000000003</v>
      </c>
    </row>
    <row r="155" spans="1:12" x14ac:dyDescent="0.3">
      <c r="A155" t="s">
        <v>34</v>
      </c>
      <c r="B155">
        <v>1128299</v>
      </c>
      <c r="C155" s="43">
        <v>44247</v>
      </c>
      <c r="D155" t="s">
        <v>35</v>
      </c>
      <c r="E155" t="s">
        <v>36</v>
      </c>
      <c r="F155" t="s">
        <v>37</v>
      </c>
      <c r="G155" t="s">
        <v>25</v>
      </c>
      <c r="H155">
        <v>0.5</v>
      </c>
      <c r="I155">
        <v>7250</v>
      </c>
      <c r="J155">
        <v>3625</v>
      </c>
      <c r="K155">
        <v>725</v>
      </c>
      <c r="L155">
        <v>0.2</v>
      </c>
    </row>
    <row r="156" spans="1:12" x14ac:dyDescent="0.3">
      <c r="A156" t="s">
        <v>34</v>
      </c>
      <c r="B156">
        <v>1128299</v>
      </c>
      <c r="C156" s="43">
        <v>44247</v>
      </c>
      <c r="D156" t="s">
        <v>35</v>
      </c>
      <c r="E156" t="s">
        <v>36</v>
      </c>
      <c r="F156" t="s">
        <v>37</v>
      </c>
      <c r="G156" t="s">
        <v>26</v>
      </c>
      <c r="H156">
        <v>0.5</v>
      </c>
      <c r="I156">
        <v>7250</v>
      </c>
      <c r="J156">
        <v>3625</v>
      </c>
      <c r="K156">
        <v>1268.7500000000002</v>
      </c>
      <c r="L156">
        <v>0.35000000000000003</v>
      </c>
    </row>
    <row r="157" spans="1:12" x14ac:dyDescent="0.3">
      <c r="A157" t="s">
        <v>34</v>
      </c>
      <c r="B157">
        <v>1128299</v>
      </c>
      <c r="C157" s="43">
        <v>44247</v>
      </c>
      <c r="D157" t="s">
        <v>35</v>
      </c>
      <c r="E157" t="s">
        <v>36</v>
      </c>
      <c r="F157" t="s">
        <v>37</v>
      </c>
      <c r="G157" t="s">
        <v>27</v>
      </c>
      <c r="H157">
        <v>0.5</v>
      </c>
      <c r="I157">
        <v>5750</v>
      </c>
      <c r="J157">
        <v>2875</v>
      </c>
      <c r="K157">
        <v>862.5</v>
      </c>
      <c r="L157">
        <v>0.3</v>
      </c>
    </row>
    <row r="158" spans="1:12" x14ac:dyDescent="0.3">
      <c r="A158" t="s">
        <v>34</v>
      </c>
      <c r="B158">
        <v>1128299</v>
      </c>
      <c r="C158" s="43">
        <v>44247</v>
      </c>
      <c r="D158" t="s">
        <v>35</v>
      </c>
      <c r="E158" t="s">
        <v>36</v>
      </c>
      <c r="F158" t="s">
        <v>37</v>
      </c>
      <c r="G158" t="s">
        <v>28</v>
      </c>
      <c r="H158">
        <v>0.55000000000000004</v>
      </c>
      <c r="I158">
        <v>5000</v>
      </c>
      <c r="J158">
        <v>2750</v>
      </c>
      <c r="K158">
        <v>1375</v>
      </c>
      <c r="L158">
        <v>0.5</v>
      </c>
    </row>
    <row r="159" spans="1:12" x14ac:dyDescent="0.3">
      <c r="A159" t="s">
        <v>34</v>
      </c>
      <c r="B159">
        <v>1128299</v>
      </c>
      <c r="C159" s="43">
        <v>44247</v>
      </c>
      <c r="D159" t="s">
        <v>35</v>
      </c>
      <c r="E159" t="s">
        <v>36</v>
      </c>
      <c r="F159" t="s">
        <v>37</v>
      </c>
      <c r="G159" t="s">
        <v>29</v>
      </c>
      <c r="H159">
        <v>0.5</v>
      </c>
      <c r="I159">
        <v>7000</v>
      </c>
      <c r="J159">
        <v>3500</v>
      </c>
      <c r="K159">
        <v>525.00000000000011</v>
      </c>
      <c r="L159">
        <v>0.15000000000000002</v>
      </c>
    </row>
    <row r="160" spans="1:12" x14ac:dyDescent="0.3">
      <c r="A160" t="s">
        <v>34</v>
      </c>
      <c r="B160">
        <v>1128299</v>
      </c>
      <c r="C160" s="43">
        <v>44274</v>
      </c>
      <c r="D160" t="s">
        <v>35</v>
      </c>
      <c r="E160" t="s">
        <v>36</v>
      </c>
      <c r="F160" t="s">
        <v>37</v>
      </c>
      <c r="G160" t="s">
        <v>24</v>
      </c>
      <c r="H160">
        <v>0.5</v>
      </c>
      <c r="I160">
        <v>8500</v>
      </c>
      <c r="J160">
        <v>4250</v>
      </c>
      <c r="K160">
        <v>1487.5000000000002</v>
      </c>
      <c r="L160">
        <v>0.35000000000000003</v>
      </c>
    </row>
    <row r="161" spans="1:12" x14ac:dyDescent="0.3">
      <c r="A161" t="s">
        <v>34</v>
      </c>
      <c r="B161">
        <v>1128299</v>
      </c>
      <c r="C161" s="43">
        <v>44274</v>
      </c>
      <c r="D161" t="s">
        <v>35</v>
      </c>
      <c r="E161" t="s">
        <v>36</v>
      </c>
      <c r="F161" t="s">
        <v>37</v>
      </c>
      <c r="G161" t="s">
        <v>25</v>
      </c>
      <c r="H161">
        <v>0.6</v>
      </c>
      <c r="I161">
        <v>7000</v>
      </c>
      <c r="J161">
        <v>4200</v>
      </c>
      <c r="K161">
        <v>840</v>
      </c>
      <c r="L161">
        <v>0.2</v>
      </c>
    </row>
    <row r="162" spans="1:12" x14ac:dyDescent="0.3">
      <c r="A162" t="s">
        <v>34</v>
      </c>
      <c r="B162">
        <v>1128299</v>
      </c>
      <c r="C162" s="43">
        <v>44274</v>
      </c>
      <c r="D162" t="s">
        <v>35</v>
      </c>
      <c r="E162" t="s">
        <v>36</v>
      </c>
      <c r="F162" t="s">
        <v>37</v>
      </c>
      <c r="G162" t="s">
        <v>26</v>
      </c>
      <c r="H162">
        <v>0.6</v>
      </c>
      <c r="I162">
        <v>7000</v>
      </c>
      <c r="J162">
        <v>4200</v>
      </c>
      <c r="K162">
        <v>1470.0000000000002</v>
      </c>
      <c r="L162">
        <v>0.35000000000000003</v>
      </c>
    </row>
    <row r="163" spans="1:12" x14ac:dyDescent="0.3">
      <c r="A163" t="s">
        <v>34</v>
      </c>
      <c r="B163">
        <v>1128299</v>
      </c>
      <c r="C163" s="43">
        <v>44274</v>
      </c>
      <c r="D163" t="s">
        <v>35</v>
      </c>
      <c r="E163" t="s">
        <v>36</v>
      </c>
      <c r="F163" t="s">
        <v>37</v>
      </c>
      <c r="G163" t="s">
        <v>27</v>
      </c>
      <c r="H163">
        <v>0.6</v>
      </c>
      <c r="I163">
        <v>6000</v>
      </c>
      <c r="J163">
        <v>3600</v>
      </c>
      <c r="K163">
        <v>1080</v>
      </c>
      <c r="L163">
        <v>0.3</v>
      </c>
    </row>
    <row r="164" spans="1:12" x14ac:dyDescent="0.3">
      <c r="A164" t="s">
        <v>34</v>
      </c>
      <c r="B164">
        <v>1128299</v>
      </c>
      <c r="C164" s="43">
        <v>44274</v>
      </c>
      <c r="D164" t="s">
        <v>35</v>
      </c>
      <c r="E164" t="s">
        <v>36</v>
      </c>
      <c r="F164" t="s">
        <v>37</v>
      </c>
      <c r="G164" t="s">
        <v>28</v>
      </c>
      <c r="H164">
        <v>0.65</v>
      </c>
      <c r="I164">
        <v>5000</v>
      </c>
      <c r="J164">
        <v>3250</v>
      </c>
      <c r="K164">
        <v>1625</v>
      </c>
      <c r="L164">
        <v>0.5</v>
      </c>
    </row>
    <row r="165" spans="1:12" x14ac:dyDescent="0.3">
      <c r="A165" t="s">
        <v>34</v>
      </c>
      <c r="B165">
        <v>1128299</v>
      </c>
      <c r="C165" s="43">
        <v>44274</v>
      </c>
      <c r="D165" t="s">
        <v>35</v>
      </c>
      <c r="E165" t="s">
        <v>36</v>
      </c>
      <c r="F165" t="s">
        <v>37</v>
      </c>
      <c r="G165" t="s">
        <v>29</v>
      </c>
      <c r="H165">
        <v>0.6</v>
      </c>
      <c r="I165">
        <v>7000</v>
      </c>
      <c r="J165">
        <v>4200</v>
      </c>
      <c r="K165">
        <v>630.00000000000011</v>
      </c>
      <c r="L165">
        <v>0.15000000000000002</v>
      </c>
    </row>
    <row r="166" spans="1:12" x14ac:dyDescent="0.3">
      <c r="A166" t="s">
        <v>34</v>
      </c>
      <c r="B166">
        <v>1128299</v>
      </c>
      <c r="C166" s="43">
        <v>44306</v>
      </c>
      <c r="D166" t="s">
        <v>35</v>
      </c>
      <c r="E166" t="s">
        <v>36</v>
      </c>
      <c r="F166" t="s">
        <v>37</v>
      </c>
      <c r="G166" t="s">
        <v>24</v>
      </c>
      <c r="H166">
        <v>0.6</v>
      </c>
      <c r="I166">
        <v>8750</v>
      </c>
      <c r="J166">
        <v>5250</v>
      </c>
      <c r="K166">
        <v>1837.5000000000002</v>
      </c>
      <c r="L166">
        <v>0.35000000000000003</v>
      </c>
    </row>
    <row r="167" spans="1:12" x14ac:dyDescent="0.3">
      <c r="A167" t="s">
        <v>34</v>
      </c>
      <c r="B167">
        <v>1128299</v>
      </c>
      <c r="C167" s="43">
        <v>44306</v>
      </c>
      <c r="D167" t="s">
        <v>35</v>
      </c>
      <c r="E167" t="s">
        <v>36</v>
      </c>
      <c r="F167" t="s">
        <v>37</v>
      </c>
      <c r="G167" t="s">
        <v>25</v>
      </c>
      <c r="H167">
        <v>0.65</v>
      </c>
      <c r="I167">
        <v>6750</v>
      </c>
      <c r="J167">
        <v>4387.5</v>
      </c>
      <c r="K167">
        <v>877.5</v>
      </c>
      <c r="L167">
        <v>0.2</v>
      </c>
    </row>
    <row r="168" spans="1:12" x14ac:dyDescent="0.3">
      <c r="A168" t="s">
        <v>34</v>
      </c>
      <c r="B168">
        <v>1128299</v>
      </c>
      <c r="C168" s="43">
        <v>44306</v>
      </c>
      <c r="D168" t="s">
        <v>35</v>
      </c>
      <c r="E168" t="s">
        <v>36</v>
      </c>
      <c r="F168" t="s">
        <v>37</v>
      </c>
      <c r="G168" t="s">
        <v>26</v>
      </c>
      <c r="H168">
        <v>0.65</v>
      </c>
      <c r="I168">
        <v>7250</v>
      </c>
      <c r="J168">
        <v>4712.5</v>
      </c>
      <c r="K168">
        <v>1649.3750000000002</v>
      </c>
      <c r="L168">
        <v>0.35000000000000003</v>
      </c>
    </row>
    <row r="169" spans="1:12" x14ac:dyDescent="0.3">
      <c r="A169" t="s">
        <v>34</v>
      </c>
      <c r="B169">
        <v>1128299</v>
      </c>
      <c r="C169" s="43">
        <v>44306</v>
      </c>
      <c r="D169" t="s">
        <v>35</v>
      </c>
      <c r="E169" t="s">
        <v>36</v>
      </c>
      <c r="F169" t="s">
        <v>37</v>
      </c>
      <c r="G169" t="s">
        <v>27</v>
      </c>
      <c r="H169">
        <v>0.6</v>
      </c>
      <c r="I169">
        <v>6250</v>
      </c>
      <c r="J169">
        <v>3750</v>
      </c>
      <c r="K169">
        <v>1125</v>
      </c>
      <c r="L169">
        <v>0.3</v>
      </c>
    </row>
    <row r="170" spans="1:12" x14ac:dyDescent="0.3">
      <c r="A170" t="s">
        <v>34</v>
      </c>
      <c r="B170">
        <v>1128299</v>
      </c>
      <c r="C170" s="43">
        <v>44306</v>
      </c>
      <c r="D170" t="s">
        <v>35</v>
      </c>
      <c r="E170" t="s">
        <v>36</v>
      </c>
      <c r="F170" t="s">
        <v>37</v>
      </c>
      <c r="G170" t="s">
        <v>28</v>
      </c>
      <c r="H170">
        <v>0.65</v>
      </c>
      <c r="I170">
        <v>5250</v>
      </c>
      <c r="J170">
        <v>3412.5</v>
      </c>
      <c r="K170">
        <v>1706.25</v>
      </c>
      <c r="L170">
        <v>0.5</v>
      </c>
    </row>
    <row r="171" spans="1:12" x14ac:dyDescent="0.3">
      <c r="A171" t="s">
        <v>34</v>
      </c>
      <c r="B171">
        <v>1128299</v>
      </c>
      <c r="C171" s="43">
        <v>44306</v>
      </c>
      <c r="D171" t="s">
        <v>35</v>
      </c>
      <c r="E171" t="s">
        <v>36</v>
      </c>
      <c r="F171" t="s">
        <v>37</v>
      </c>
      <c r="G171" t="s">
        <v>29</v>
      </c>
      <c r="H171">
        <v>0.8</v>
      </c>
      <c r="I171">
        <v>7000</v>
      </c>
      <c r="J171">
        <v>5600</v>
      </c>
      <c r="K171">
        <v>840.00000000000011</v>
      </c>
      <c r="L171">
        <v>0.15000000000000002</v>
      </c>
    </row>
    <row r="172" spans="1:12" x14ac:dyDescent="0.3">
      <c r="A172" t="s">
        <v>34</v>
      </c>
      <c r="B172">
        <v>1128299</v>
      </c>
      <c r="C172" s="43">
        <v>44337</v>
      </c>
      <c r="D172" t="s">
        <v>35</v>
      </c>
      <c r="E172" t="s">
        <v>36</v>
      </c>
      <c r="F172" t="s">
        <v>37</v>
      </c>
      <c r="G172" t="s">
        <v>24</v>
      </c>
      <c r="H172">
        <v>0.6</v>
      </c>
      <c r="I172">
        <v>9000</v>
      </c>
      <c r="J172">
        <v>5400</v>
      </c>
      <c r="K172">
        <v>2160</v>
      </c>
      <c r="L172">
        <v>0.4</v>
      </c>
    </row>
    <row r="173" spans="1:12" x14ac:dyDescent="0.3">
      <c r="A173" t="s">
        <v>34</v>
      </c>
      <c r="B173">
        <v>1128299</v>
      </c>
      <c r="C173" s="43">
        <v>44337</v>
      </c>
      <c r="D173" t="s">
        <v>35</v>
      </c>
      <c r="E173" t="s">
        <v>36</v>
      </c>
      <c r="F173" t="s">
        <v>37</v>
      </c>
      <c r="G173" t="s">
        <v>25</v>
      </c>
      <c r="H173">
        <v>0.65</v>
      </c>
      <c r="I173">
        <v>7500</v>
      </c>
      <c r="J173">
        <v>4875</v>
      </c>
      <c r="K173">
        <v>1218.75</v>
      </c>
      <c r="L173">
        <v>0.25</v>
      </c>
    </row>
    <row r="174" spans="1:12" x14ac:dyDescent="0.3">
      <c r="A174" t="s">
        <v>34</v>
      </c>
      <c r="B174">
        <v>1128299</v>
      </c>
      <c r="C174" s="43">
        <v>44337</v>
      </c>
      <c r="D174" t="s">
        <v>35</v>
      </c>
      <c r="E174" t="s">
        <v>36</v>
      </c>
      <c r="F174" t="s">
        <v>37</v>
      </c>
      <c r="G174" t="s">
        <v>26</v>
      </c>
      <c r="H174">
        <v>0.65</v>
      </c>
      <c r="I174">
        <v>7500</v>
      </c>
      <c r="J174">
        <v>4875</v>
      </c>
      <c r="K174">
        <v>1950</v>
      </c>
      <c r="L174">
        <v>0.4</v>
      </c>
    </row>
    <row r="175" spans="1:12" x14ac:dyDescent="0.3">
      <c r="A175" t="s">
        <v>34</v>
      </c>
      <c r="B175">
        <v>1128299</v>
      </c>
      <c r="C175" s="43">
        <v>44337</v>
      </c>
      <c r="D175" t="s">
        <v>35</v>
      </c>
      <c r="E175" t="s">
        <v>36</v>
      </c>
      <c r="F175" t="s">
        <v>37</v>
      </c>
      <c r="G175" t="s">
        <v>27</v>
      </c>
      <c r="H175">
        <v>0.6</v>
      </c>
      <c r="I175">
        <v>6500</v>
      </c>
      <c r="J175">
        <v>3900</v>
      </c>
      <c r="K175">
        <v>1365</v>
      </c>
      <c r="L175">
        <v>0.35</v>
      </c>
    </row>
    <row r="176" spans="1:12" x14ac:dyDescent="0.3">
      <c r="A176" t="s">
        <v>34</v>
      </c>
      <c r="B176">
        <v>1128299</v>
      </c>
      <c r="C176" s="43">
        <v>44337</v>
      </c>
      <c r="D176" t="s">
        <v>35</v>
      </c>
      <c r="E176" t="s">
        <v>36</v>
      </c>
      <c r="F176" t="s">
        <v>37</v>
      </c>
      <c r="G176" t="s">
        <v>28</v>
      </c>
      <c r="H176">
        <v>0.65</v>
      </c>
      <c r="I176">
        <v>5500</v>
      </c>
      <c r="J176">
        <v>3575</v>
      </c>
      <c r="K176">
        <v>1966.2500000000002</v>
      </c>
      <c r="L176">
        <v>0.55000000000000004</v>
      </c>
    </row>
    <row r="177" spans="1:12" x14ac:dyDescent="0.3">
      <c r="A177" t="s">
        <v>34</v>
      </c>
      <c r="B177">
        <v>1128299</v>
      </c>
      <c r="C177" s="43">
        <v>44337</v>
      </c>
      <c r="D177" t="s">
        <v>35</v>
      </c>
      <c r="E177" t="s">
        <v>36</v>
      </c>
      <c r="F177" t="s">
        <v>37</v>
      </c>
      <c r="G177" t="s">
        <v>29</v>
      </c>
      <c r="H177">
        <v>0.8</v>
      </c>
      <c r="I177">
        <v>7250</v>
      </c>
      <c r="J177">
        <v>5800</v>
      </c>
      <c r="K177">
        <v>1160</v>
      </c>
      <c r="L177">
        <v>0.2</v>
      </c>
    </row>
    <row r="178" spans="1:12" x14ac:dyDescent="0.3">
      <c r="A178" t="s">
        <v>34</v>
      </c>
      <c r="B178">
        <v>1128299</v>
      </c>
      <c r="C178" s="43">
        <v>44367</v>
      </c>
      <c r="D178" t="s">
        <v>35</v>
      </c>
      <c r="E178" t="s">
        <v>36</v>
      </c>
      <c r="F178" t="s">
        <v>37</v>
      </c>
      <c r="G178" t="s">
        <v>24</v>
      </c>
      <c r="H178">
        <v>0.6</v>
      </c>
      <c r="I178">
        <v>9750</v>
      </c>
      <c r="J178">
        <v>5850</v>
      </c>
      <c r="K178">
        <v>2340</v>
      </c>
      <c r="L178">
        <v>0.4</v>
      </c>
    </row>
    <row r="179" spans="1:12" x14ac:dyDescent="0.3">
      <c r="A179" t="s">
        <v>34</v>
      </c>
      <c r="B179">
        <v>1128299</v>
      </c>
      <c r="C179" s="43">
        <v>44367</v>
      </c>
      <c r="D179" t="s">
        <v>35</v>
      </c>
      <c r="E179" t="s">
        <v>36</v>
      </c>
      <c r="F179" t="s">
        <v>37</v>
      </c>
      <c r="G179" t="s">
        <v>25</v>
      </c>
      <c r="H179">
        <v>0.65</v>
      </c>
      <c r="I179">
        <v>8250</v>
      </c>
      <c r="J179">
        <v>5362.5</v>
      </c>
      <c r="K179">
        <v>1340.625</v>
      </c>
      <c r="L179">
        <v>0.25</v>
      </c>
    </row>
    <row r="180" spans="1:12" x14ac:dyDescent="0.3">
      <c r="A180" t="s">
        <v>34</v>
      </c>
      <c r="B180">
        <v>1128299</v>
      </c>
      <c r="C180" s="43">
        <v>44367</v>
      </c>
      <c r="D180" t="s">
        <v>35</v>
      </c>
      <c r="E180" t="s">
        <v>36</v>
      </c>
      <c r="F180" t="s">
        <v>37</v>
      </c>
      <c r="G180" t="s">
        <v>26</v>
      </c>
      <c r="H180">
        <v>0.65</v>
      </c>
      <c r="I180">
        <v>8250</v>
      </c>
      <c r="J180">
        <v>5362.5</v>
      </c>
      <c r="K180">
        <v>2145</v>
      </c>
      <c r="L180">
        <v>0.4</v>
      </c>
    </row>
    <row r="181" spans="1:12" x14ac:dyDescent="0.3">
      <c r="A181" t="s">
        <v>34</v>
      </c>
      <c r="B181">
        <v>1128299</v>
      </c>
      <c r="C181" s="43">
        <v>44367</v>
      </c>
      <c r="D181" t="s">
        <v>35</v>
      </c>
      <c r="E181" t="s">
        <v>36</v>
      </c>
      <c r="F181" t="s">
        <v>37</v>
      </c>
      <c r="G181" t="s">
        <v>27</v>
      </c>
      <c r="H181">
        <v>0.6</v>
      </c>
      <c r="I181">
        <v>7000</v>
      </c>
      <c r="J181">
        <v>4200</v>
      </c>
      <c r="K181">
        <v>1470</v>
      </c>
      <c r="L181">
        <v>0.35</v>
      </c>
    </row>
    <row r="182" spans="1:12" x14ac:dyDescent="0.3">
      <c r="A182" t="s">
        <v>34</v>
      </c>
      <c r="B182">
        <v>1128299</v>
      </c>
      <c r="C182" s="43">
        <v>44367</v>
      </c>
      <c r="D182" t="s">
        <v>35</v>
      </c>
      <c r="E182" t="s">
        <v>36</v>
      </c>
      <c r="F182" t="s">
        <v>37</v>
      </c>
      <c r="G182" t="s">
        <v>28</v>
      </c>
      <c r="H182">
        <v>0.65</v>
      </c>
      <c r="I182">
        <v>5750</v>
      </c>
      <c r="J182">
        <v>3737.5</v>
      </c>
      <c r="K182">
        <v>2055.625</v>
      </c>
      <c r="L182">
        <v>0.55000000000000004</v>
      </c>
    </row>
    <row r="183" spans="1:12" x14ac:dyDescent="0.3">
      <c r="A183" t="s">
        <v>34</v>
      </c>
      <c r="B183">
        <v>1128299</v>
      </c>
      <c r="C183" s="43">
        <v>44367</v>
      </c>
      <c r="D183" t="s">
        <v>35</v>
      </c>
      <c r="E183" t="s">
        <v>36</v>
      </c>
      <c r="F183" t="s">
        <v>37</v>
      </c>
      <c r="G183" t="s">
        <v>29</v>
      </c>
      <c r="H183">
        <v>0.8</v>
      </c>
      <c r="I183">
        <v>8750</v>
      </c>
      <c r="J183">
        <v>7000</v>
      </c>
      <c r="K183">
        <v>1400</v>
      </c>
      <c r="L183">
        <v>0.2</v>
      </c>
    </row>
    <row r="184" spans="1:12" x14ac:dyDescent="0.3">
      <c r="A184" t="s">
        <v>34</v>
      </c>
      <c r="B184">
        <v>1128299</v>
      </c>
      <c r="C184" s="43">
        <v>44396</v>
      </c>
      <c r="D184" t="s">
        <v>35</v>
      </c>
      <c r="E184" t="s">
        <v>36</v>
      </c>
      <c r="F184" t="s">
        <v>37</v>
      </c>
      <c r="G184" t="s">
        <v>24</v>
      </c>
      <c r="H184">
        <v>0.6</v>
      </c>
      <c r="I184">
        <v>10250</v>
      </c>
      <c r="J184">
        <v>6150</v>
      </c>
      <c r="K184">
        <v>2152.5</v>
      </c>
      <c r="L184">
        <v>0.35000000000000003</v>
      </c>
    </row>
    <row r="185" spans="1:12" x14ac:dyDescent="0.3">
      <c r="A185" t="s">
        <v>34</v>
      </c>
      <c r="B185">
        <v>1128299</v>
      </c>
      <c r="C185" s="43">
        <v>44396</v>
      </c>
      <c r="D185" t="s">
        <v>35</v>
      </c>
      <c r="E185" t="s">
        <v>36</v>
      </c>
      <c r="F185" t="s">
        <v>37</v>
      </c>
      <c r="G185" t="s">
        <v>25</v>
      </c>
      <c r="H185">
        <v>0.65</v>
      </c>
      <c r="I185">
        <v>8750</v>
      </c>
      <c r="J185">
        <v>5687.5</v>
      </c>
      <c r="K185">
        <v>1137.5</v>
      </c>
      <c r="L185">
        <v>0.2</v>
      </c>
    </row>
    <row r="186" spans="1:12" x14ac:dyDescent="0.3">
      <c r="A186" t="s">
        <v>34</v>
      </c>
      <c r="B186">
        <v>1128299</v>
      </c>
      <c r="C186" s="43">
        <v>44396</v>
      </c>
      <c r="D186" t="s">
        <v>35</v>
      </c>
      <c r="E186" t="s">
        <v>36</v>
      </c>
      <c r="F186" t="s">
        <v>37</v>
      </c>
      <c r="G186" t="s">
        <v>26</v>
      </c>
      <c r="H186">
        <v>0.65</v>
      </c>
      <c r="I186">
        <v>8250</v>
      </c>
      <c r="J186">
        <v>5362.5</v>
      </c>
      <c r="K186">
        <v>1876.8750000000002</v>
      </c>
      <c r="L186">
        <v>0.35000000000000003</v>
      </c>
    </row>
    <row r="187" spans="1:12" x14ac:dyDescent="0.3">
      <c r="A187" t="s">
        <v>34</v>
      </c>
      <c r="B187">
        <v>1128299</v>
      </c>
      <c r="C187" s="43">
        <v>44396</v>
      </c>
      <c r="D187" t="s">
        <v>35</v>
      </c>
      <c r="E187" t="s">
        <v>36</v>
      </c>
      <c r="F187" t="s">
        <v>37</v>
      </c>
      <c r="G187" t="s">
        <v>27</v>
      </c>
      <c r="H187">
        <v>0.6</v>
      </c>
      <c r="I187">
        <v>7250</v>
      </c>
      <c r="J187">
        <v>4350</v>
      </c>
      <c r="K187">
        <v>1305</v>
      </c>
      <c r="L187">
        <v>0.3</v>
      </c>
    </row>
    <row r="188" spans="1:12" x14ac:dyDescent="0.3">
      <c r="A188" t="s">
        <v>34</v>
      </c>
      <c r="B188">
        <v>1128299</v>
      </c>
      <c r="C188" s="43">
        <v>44396</v>
      </c>
      <c r="D188" t="s">
        <v>35</v>
      </c>
      <c r="E188" t="s">
        <v>36</v>
      </c>
      <c r="F188" t="s">
        <v>37</v>
      </c>
      <c r="G188" t="s">
        <v>28</v>
      </c>
      <c r="H188">
        <v>0.65</v>
      </c>
      <c r="I188">
        <v>7750</v>
      </c>
      <c r="J188">
        <v>5037.5</v>
      </c>
      <c r="K188">
        <v>2518.75</v>
      </c>
      <c r="L188">
        <v>0.5</v>
      </c>
    </row>
    <row r="189" spans="1:12" x14ac:dyDescent="0.3">
      <c r="A189" t="s">
        <v>34</v>
      </c>
      <c r="B189">
        <v>1128299</v>
      </c>
      <c r="C189" s="43">
        <v>44396</v>
      </c>
      <c r="D189" t="s">
        <v>35</v>
      </c>
      <c r="E189" t="s">
        <v>36</v>
      </c>
      <c r="F189" t="s">
        <v>37</v>
      </c>
      <c r="G189" t="s">
        <v>29</v>
      </c>
      <c r="H189">
        <v>0.8</v>
      </c>
      <c r="I189">
        <v>7750</v>
      </c>
      <c r="J189">
        <v>6200</v>
      </c>
      <c r="K189">
        <v>930.00000000000011</v>
      </c>
      <c r="L189">
        <v>0.15000000000000002</v>
      </c>
    </row>
    <row r="190" spans="1:12" x14ac:dyDescent="0.3">
      <c r="A190" t="s">
        <v>34</v>
      </c>
      <c r="B190">
        <v>1128299</v>
      </c>
      <c r="C190" s="43">
        <v>44428</v>
      </c>
      <c r="D190" t="s">
        <v>35</v>
      </c>
      <c r="E190" t="s">
        <v>36</v>
      </c>
      <c r="F190" t="s">
        <v>37</v>
      </c>
      <c r="G190" t="s">
        <v>24</v>
      </c>
      <c r="H190">
        <v>0.65</v>
      </c>
      <c r="I190">
        <v>9750</v>
      </c>
      <c r="J190">
        <v>6337.5</v>
      </c>
      <c r="K190">
        <v>2218.125</v>
      </c>
      <c r="L190">
        <v>0.35000000000000003</v>
      </c>
    </row>
    <row r="191" spans="1:12" x14ac:dyDescent="0.3">
      <c r="A191" t="s">
        <v>34</v>
      </c>
      <c r="B191">
        <v>1128299</v>
      </c>
      <c r="C191" s="43">
        <v>44428</v>
      </c>
      <c r="D191" t="s">
        <v>35</v>
      </c>
      <c r="E191" t="s">
        <v>36</v>
      </c>
      <c r="F191" t="s">
        <v>37</v>
      </c>
      <c r="G191" t="s">
        <v>25</v>
      </c>
      <c r="H191">
        <v>0.70000000000000007</v>
      </c>
      <c r="I191">
        <v>9250</v>
      </c>
      <c r="J191">
        <v>6475.0000000000009</v>
      </c>
      <c r="K191">
        <v>1295.0000000000002</v>
      </c>
      <c r="L191">
        <v>0.2</v>
      </c>
    </row>
    <row r="192" spans="1:12" x14ac:dyDescent="0.3">
      <c r="A192" t="s">
        <v>34</v>
      </c>
      <c r="B192">
        <v>1128299</v>
      </c>
      <c r="C192" s="43">
        <v>44428</v>
      </c>
      <c r="D192" t="s">
        <v>35</v>
      </c>
      <c r="E192" t="s">
        <v>36</v>
      </c>
      <c r="F192" t="s">
        <v>37</v>
      </c>
      <c r="G192" t="s">
        <v>26</v>
      </c>
      <c r="H192">
        <v>0.65</v>
      </c>
      <c r="I192">
        <v>8000</v>
      </c>
      <c r="J192">
        <v>5200</v>
      </c>
      <c r="K192">
        <v>1820.0000000000002</v>
      </c>
      <c r="L192">
        <v>0.35000000000000003</v>
      </c>
    </row>
    <row r="193" spans="1:12" x14ac:dyDescent="0.3">
      <c r="A193" t="s">
        <v>34</v>
      </c>
      <c r="B193">
        <v>1128299</v>
      </c>
      <c r="C193" s="43">
        <v>44428</v>
      </c>
      <c r="D193" t="s">
        <v>35</v>
      </c>
      <c r="E193" t="s">
        <v>36</v>
      </c>
      <c r="F193" t="s">
        <v>37</v>
      </c>
      <c r="G193" t="s">
        <v>27</v>
      </c>
      <c r="H193">
        <v>0.65</v>
      </c>
      <c r="I193">
        <v>7500</v>
      </c>
      <c r="J193">
        <v>4875</v>
      </c>
      <c r="K193">
        <v>1462.5</v>
      </c>
      <c r="L193">
        <v>0.3</v>
      </c>
    </row>
    <row r="194" spans="1:12" x14ac:dyDescent="0.3">
      <c r="A194" t="s">
        <v>34</v>
      </c>
      <c r="B194">
        <v>1128299</v>
      </c>
      <c r="C194" s="43">
        <v>44428</v>
      </c>
      <c r="D194" t="s">
        <v>35</v>
      </c>
      <c r="E194" t="s">
        <v>36</v>
      </c>
      <c r="F194" t="s">
        <v>37</v>
      </c>
      <c r="G194" t="s">
        <v>28</v>
      </c>
      <c r="H194">
        <v>0.75</v>
      </c>
      <c r="I194">
        <v>7500</v>
      </c>
      <c r="J194">
        <v>5625</v>
      </c>
      <c r="K194">
        <v>2812.5</v>
      </c>
      <c r="L194">
        <v>0.5</v>
      </c>
    </row>
    <row r="195" spans="1:12" x14ac:dyDescent="0.3">
      <c r="A195" t="s">
        <v>34</v>
      </c>
      <c r="B195">
        <v>1128299</v>
      </c>
      <c r="C195" s="43">
        <v>44428</v>
      </c>
      <c r="D195" t="s">
        <v>35</v>
      </c>
      <c r="E195" t="s">
        <v>36</v>
      </c>
      <c r="F195" t="s">
        <v>37</v>
      </c>
      <c r="G195" t="s">
        <v>29</v>
      </c>
      <c r="H195">
        <v>0.8</v>
      </c>
      <c r="I195">
        <v>7250</v>
      </c>
      <c r="J195">
        <v>5800</v>
      </c>
      <c r="K195">
        <v>870.00000000000011</v>
      </c>
      <c r="L195">
        <v>0.15000000000000002</v>
      </c>
    </row>
    <row r="196" spans="1:12" x14ac:dyDescent="0.3">
      <c r="A196" t="s">
        <v>34</v>
      </c>
      <c r="B196">
        <v>1128299</v>
      </c>
      <c r="C196" s="43">
        <v>44460</v>
      </c>
      <c r="D196" t="s">
        <v>35</v>
      </c>
      <c r="E196" t="s">
        <v>36</v>
      </c>
      <c r="F196" t="s">
        <v>37</v>
      </c>
      <c r="G196" t="s">
        <v>24</v>
      </c>
      <c r="H196">
        <v>0.55000000000000004</v>
      </c>
      <c r="I196">
        <v>9250</v>
      </c>
      <c r="J196">
        <v>5087.5</v>
      </c>
      <c r="K196">
        <v>1526.2500000000002</v>
      </c>
      <c r="L196">
        <v>0.30000000000000004</v>
      </c>
    </row>
    <row r="197" spans="1:12" x14ac:dyDescent="0.3">
      <c r="A197" t="s">
        <v>34</v>
      </c>
      <c r="B197">
        <v>1128299</v>
      </c>
      <c r="C197" s="43">
        <v>44460</v>
      </c>
      <c r="D197" t="s">
        <v>35</v>
      </c>
      <c r="E197" t="s">
        <v>36</v>
      </c>
      <c r="F197" t="s">
        <v>37</v>
      </c>
      <c r="G197" t="s">
        <v>25</v>
      </c>
      <c r="H197">
        <v>0.60000000000000009</v>
      </c>
      <c r="I197">
        <v>9250</v>
      </c>
      <c r="J197">
        <v>5550.0000000000009</v>
      </c>
      <c r="K197">
        <v>832.50000000000011</v>
      </c>
      <c r="L197">
        <v>0.15</v>
      </c>
    </row>
    <row r="198" spans="1:12" x14ac:dyDescent="0.3">
      <c r="A198" t="s">
        <v>34</v>
      </c>
      <c r="B198">
        <v>1128299</v>
      </c>
      <c r="C198" s="43">
        <v>44460</v>
      </c>
      <c r="D198" t="s">
        <v>35</v>
      </c>
      <c r="E198" t="s">
        <v>36</v>
      </c>
      <c r="F198" t="s">
        <v>37</v>
      </c>
      <c r="G198" t="s">
        <v>26</v>
      </c>
      <c r="H198">
        <v>0.55000000000000004</v>
      </c>
      <c r="I198">
        <v>7750</v>
      </c>
      <c r="J198">
        <v>4262.5</v>
      </c>
      <c r="K198">
        <v>1278.7500000000002</v>
      </c>
      <c r="L198">
        <v>0.30000000000000004</v>
      </c>
    </row>
    <row r="199" spans="1:12" x14ac:dyDescent="0.3">
      <c r="A199" t="s">
        <v>34</v>
      </c>
      <c r="B199">
        <v>1128299</v>
      </c>
      <c r="C199" s="43">
        <v>44460</v>
      </c>
      <c r="D199" t="s">
        <v>35</v>
      </c>
      <c r="E199" t="s">
        <v>36</v>
      </c>
      <c r="F199" t="s">
        <v>37</v>
      </c>
      <c r="G199" t="s">
        <v>27</v>
      </c>
      <c r="H199">
        <v>0.55000000000000004</v>
      </c>
      <c r="I199">
        <v>7250</v>
      </c>
      <c r="J199">
        <v>3987.5000000000005</v>
      </c>
      <c r="K199">
        <v>996.875</v>
      </c>
      <c r="L199">
        <v>0.24999999999999997</v>
      </c>
    </row>
    <row r="200" spans="1:12" x14ac:dyDescent="0.3">
      <c r="A200" t="s">
        <v>34</v>
      </c>
      <c r="B200">
        <v>1128299</v>
      </c>
      <c r="C200" s="43">
        <v>44460</v>
      </c>
      <c r="D200" t="s">
        <v>35</v>
      </c>
      <c r="E200" t="s">
        <v>36</v>
      </c>
      <c r="F200" t="s">
        <v>37</v>
      </c>
      <c r="G200" t="s">
        <v>28</v>
      </c>
      <c r="H200">
        <v>0.65</v>
      </c>
      <c r="I200">
        <v>7250</v>
      </c>
      <c r="J200">
        <v>4712.5</v>
      </c>
      <c r="K200">
        <v>2120.6250000000005</v>
      </c>
      <c r="L200">
        <v>0.45000000000000007</v>
      </c>
    </row>
    <row r="201" spans="1:12" x14ac:dyDescent="0.3">
      <c r="A201" t="s">
        <v>34</v>
      </c>
      <c r="B201">
        <v>1128299</v>
      </c>
      <c r="C201" s="43">
        <v>44460</v>
      </c>
      <c r="D201" t="s">
        <v>35</v>
      </c>
      <c r="E201" t="s">
        <v>36</v>
      </c>
      <c r="F201" t="s">
        <v>37</v>
      </c>
      <c r="G201" t="s">
        <v>29</v>
      </c>
      <c r="H201">
        <v>0.70000000000000007</v>
      </c>
      <c r="I201">
        <v>7750</v>
      </c>
      <c r="J201">
        <v>5425.0000000000009</v>
      </c>
      <c r="K201">
        <v>542.50000000000011</v>
      </c>
      <c r="L201">
        <v>0.1</v>
      </c>
    </row>
    <row r="202" spans="1:12" x14ac:dyDescent="0.3">
      <c r="A202" t="s">
        <v>34</v>
      </c>
      <c r="B202">
        <v>1128299</v>
      </c>
      <c r="C202" s="43">
        <v>44489</v>
      </c>
      <c r="D202" t="s">
        <v>35</v>
      </c>
      <c r="E202" t="s">
        <v>36</v>
      </c>
      <c r="F202" t="s">
        <v>37</v>
      </c>
      <c r="G202" t="s">
        <v>24</v>
      </c>
      <c r="H202">
        <v>0.55000000000000004</v>
      </c>
      <c r="I202">
        <v>8750</v>
      </c>
      <c r="J202">
        <v>4812.5</v>
      </c>
      <c r="K202">
        <v>1443.7500000000002</v>
      </c>
      <c r="L202">
        <v>0.30000000000000004</v>
      </c>
    </row>
    <row r="203" spans="1:12" x14ac:dyDescent="0.3">
      <c r="A203" t="s">
        <v>34</v>
      </c>
      <c r="B203">
        <v>1128299</v>
      </c>
      <c r="C203" s="43">
        <v>44489</v>
      </c>
      <c r="D203" t="s">
        <v>35</v>
      </c>
      <c r="E203" t="s">
        <v>36</v>
      </c>
      <c r="F203" t="s">
        <v>37</v>
      </c>
      <c r="G203" t="s">
        <v>25</v>
      </c>
      <c r="H203">
        <v>0.60000000000000009</v>
      </c>
      <c r="I203">
        <v>8750</v>
      </c>
      <c r="J203">
        <v>5250.0000000000009</v>
      </c>
      <c r="K203">
        <v>787.50000000000011</v>
      </c>
      <c r="L203">
        <v>0.15</v>
      </c>
    </row>
    <row r="204" spans="1:12" x14ac:dyDescent="0.3">
      <c r="A204" t="s">
        <v>34</v>
      </c>
      <c r="B204">
        <v>1128299</v>
      </c>
      <c r="C204" s="43">
        <v>44489</v>
      </c>
      <c r="D204" t="s">
        <v>35</v>
      </c>
      <c r="E204" t="s">
        <v>36</v>
      </c>
      <c r="F204" t="s">
        <v>37</v>
      </c>
      <c r="G204" t="s">
        <v>26</v>
      </c>
      <c r="H204">
        <v>0.55000000000000004</v>
      </c>
      <c r="I204">
        <v>7000</v>
      </c>
      <c r="J204">
        <v>3850.0000000000005</v>
      </c>
      <c r="K204">
        <v>1155.0000000000002</v>
      </c>
      <c r="L204">
        <v>0.30000000000000004</v>
      </c>
    </row>
    <row r="205" spans="1:12" x14ac:dyDescent="0.3">
      <c r="A205" t="s">
        <v>34</v>
      </c>
      <c r="B205">
        <v>1128299</v>
      </c>
      <c r="C205" s="43">
        <v>44489</v>
      </c>
      <c r="D205" t="s">
        <v>35</v>
      </c>
      <c r="E205" t="s">
        <v>36</v>
      </c>
      <c r="F205" t="s">
        <v>37</v>
      </c>
      <c r="G205" t="s">
        <v>27</v>
      </c>
      <c r="H205">
        <v>0.55000000000000004</v>
      </c>
      <c r="I205">
        <v>6750</v>
      </c>
      <c r="J205">
        <v>3712.5000000000005</v>
      </c>
      <c r="K205">
        <v>928.125</v>
      </c>
      <c r="L205">
        <v>0.24999999999999997</v>
      </c>
    </row>
    <row r="206" spans="1:12" x14ac:dyDescent="0.3">
      <c r="A206" t="s">
        <v>34</v>
      </c>
      <c r="B206">
        <v>1128299</v>
      </c>
      <c r="C206" s="43">
        <v>44489</v>
      </c>
      <c r="D206" t="s">
        <v>35</v>
      </c>
      <c r="E206" t="s">
        <v>36</v>
      </c>
      <c r="F206" t="s">
        <v>37</v>
      </c>
      <c r="G206" t="s">
        <v>28</v>
      </c>
      <c r="H206">
        <v>0.65</v>
      </c>
      <c r="I206">
        <v>6500</v>
      </c>
      <c r="J206">
        <v>4225</v>
      </c>
      <c r="K206">
        <v>1901.2500000000002</v>
      </c>
      <c r="L206">
        <v>0.45000000000000007</v>
      </c>
    </row>
    <row r="207" spans="1:12" x14ac:dyDescent="0.3">
      <c r="A207" t="s">
        <v>34</v>
      </c>
      <c r="B207">
        <v>1128299</v>
      </c>
      <c r="C207" s="43">
        <v>44489</v>
      </c>
      <c r="D207" t="s">
        <v>35</v>
      </c>
      <c r="E207" t="s">
        <v>36</v>
      </c>
      <c r="F207" t="s">
        <v>37</v>
      </c>
      <c r="G207" t="s">
        <v>29</v>
      </c>
      <c r="H207">
        <v>0.70000000000000007</v>
      </c>
      <c r="I207">
        <v>7000</v>
      </c>
      <c r="J207">
        <v>4900.0000000000009</v>
      </c>
      <c r="K207">
        <v>490.00000000000011</v>
      </c>
      <c r="L207">
        <v>0.1</v>
      </c>
    </row>
    <row r="208" spans="1:12" x14ac:dyDescent="0.3">
      <c r="A208" t="s">
        <v>34</v>
      </c>
      <c r="B208">
        <v>1128299</v>
      </c>
      <c r="C208" s="43">
        <v>44520</v>
      </c>
      <c r="D208" t="s">
        <v>35</v>
      </c>
      <c r="E208" t="s">
        <v>36</v>
      </c>
      <c r="F208" t="s">
        <v>37</v>
      </c>
      <c r="G208" t="s">
        <v>24</v>
      </c>
      <c r="H208">
        <v>0.55000000000000004</v>
      </c>
      <c r="I208">
        <v>8750</v>
      </c>
      <c r="J208">
        <v>4812.5</v>
      </c>
      <c r="K208">
        <v>1443.7500000000002</v>
      </c>
      <c r="L208">
        <v>0.30000000000000004</v>
      </c>
    </row>
    <row r="209" spans="1:12" x14ac:dyDescent="0.3">
      <c r="A209" t="s">
        <v>34</v>
      </c>
      <c r="B209">
        <v>1128299</v>
      </c>
      <c r="C209" s="43">
        <v>44520</v>
      </c>
      <c r="D209" t="s">
        <v>35</v>
      </c>
      <c r="E209" t="s">
        <v>36</v>
      </c>
      <c r="F209" t="s">
        <v>37</v>
      </c>
      <c r="G209" t="s">
        <v>25</v>
      </c>
      <c r="H209">
        <v>0.60000000000000009</v>
      </c>
      <c r="I209">
        <v>8750</v>
      </c>
      <c r="J209">
        <v>5250.0000000000009</v>
      </c>
      <c r="K209">
        <v>787.50000000000011</v>
      </c>
      <c r="L209">
        <v>0.15</v>
      </c>
    </row>
    <row r="210" spans="1:12" x14ac:dyDescent="0.3">
      <c r="A210" t="s">
        <v>34</v>
      </c>
      <c r="B210">
        <v>1128299</v>
      </c>
      <c r="C210" s="43">
        <v>44520</v>
      </c>
      <c r="D210" t="s">
        <v>35</v>
      </c>
      <c r="E210" t="s">
        <v>36</v>
      </c>
      <c r="F210" t="s">
        <v>37</v>
      </c>
      <c r="G210" t="s">
        <v>26</v>
      </c>
      <c r="H210">
        <v>0.55000000000000004</v>
      </c>
      <c r="I210">
        <v>7250</v>
      </c>
      <c r="J210">
        <v>3987.5000000000005</v>
      </c>
      <c r="K210">
        <v>1196.2500000000002</v>
      </c>
      <c r="L210">
        <v>0.30000000000000004</v>
      </c>
    </row>
    <row r="211" spans="1:12" x14ac:dyDescent="0.3">
      <c r="A211" t="s">
        <v>34</v>
      </c>
      <c r="B211">
        <v>1128299</v>
      </c>
      <c r="C211" s="43">
        <v>44520</v>
      </c>
      <c r="D211" t="s">
        <v>35</v>
      </c>
      <c r="E211" t="s">
        <v>36</v>
      </c>
      <c r="F211" t="s">
        <v>37</v>
      </c>
      <c r="G211" t="s">
        <v>27</v>
      </c>
      <c r="H211">
        <v>0.55000000000000004</v>
      </c>
      <c r="I211">
        <v>7000</v>
      </c>
      <c r="J211">
        <v>3850.0000000000005</v>
      </c>
      <c r="K211">
        <v>962.5</v>
      </c>
      <c r="L211">
        <v>0.24999999999999997</v>
      </c>
    </row>
    <row r="212" spans="1:12" x14ac:dyDescent="0.3">
      <c r="A212" t="s">
        <v>34</v>
      </c>
      <c r="B212">
        <v>1128299</v>
      </c>
      <c r="C212" s="43">
        <v>44520</v>
      </c>
      <c r="D212" t="s">
        <v>35</v>
      </c>
      <c r="E212" t="s">
        <v>36</v>
      </c>
      <c r="F212" t="s">
        <v>37</v>
      </c>
      <c r="G212" t="s">
        <v>28</v>
      </c>
      <c r="H212">
        <v>0.65</v>
      </c>
      <c r="I212">
        <v>6500</v>
      </c>
      <c r="J212">
        <v>4225</v>
      </c>
      <c r="K212">
        <v>1901.2500000000002</v>
      </c>
      <c r="L212">
        <v>0.45000000000000007</v>
      </c>
    </row>
    <row r="213" spans="1:12" x14ac:dyDescent="0.3">
      <c r="A213" t="s">
        <v>34</v>
      </c>
      <c r="B213">
        <v>1128299</v>
      </c>
      <c r="C213" s="43">
        <v>44520</v>
      </c>
      <c r="D213" t="s">
        <v>35</v>
      </c>
      <c r="E213" t="s">
        <v>36</v>
      </c>
      <c r="F213" t="s">
        <v>37</v>
      </c>
      <c r="G213" t="s">
        <v>29</v>
      </c>
      <c r="H213">
        <v>0.70000000000000007</v>
      </c>
      <c r="I213">
        <v>7750</v>
      </c>
      <c r="J213">
        <v>5425.0000000000009</v>
      </c>
      <c r="K213">
        <v>542.50000000000011</v>
      </c>
      <c r="L213">
        <v>0.1</v>
      </c>
    </row>
    <row r="214" spans="1:12" x14ac:dyDescent="0.3">
      <c r="A214" t="s">
        <v>34</v>
      </c>
      <c r="B214">
        <v>1128299</v>
      </c>
      <c r="C214" s="43">
        <v>44549</v>
      </c>
      <c r="D214" t="s">
        <v>35</v>
      </c>
      <c r="E214" t="s">
        <v>36</v>
      </c>
      <c r="F214" t="s">
        <v>37</v>
      </c>
      <c r="G214" t="s">
        <v>24</v>
      </c>
      <c r="H214">
        <v>0.55000000000000004</v>
      </c>
      <c r="I214">
        <v>9750</v>
      </c>
      <c r="J214">
        <v>5362.5</v>
      </c>
      <c r="K214">
        <v>1608.7500000000002</v>
      </c>
      <c r="L214">
        <v>0.30000000000000004</v>
      </c>
    </row>
    <row r="215" spans="1:12" x14ac:dyDescent="0.3">
      <c r="A215" t="s">
        <v>34</v>
      </c>
      <c r="B215">
        <v>1128299</v>
      </c>
      <c r="C215" s="43">
        <v>44549</v>
      </c>
      <c r="D215" t="s">
        <v>35</v>
      </c>
      <c r="E215" t="s">
        <v>36</v>
      </c>
      <c r="F215" t="s">
        <v>37</v>
      </c>
      <c r="G215" t="s">
        <v>25</v>
      </c>
      <c r="H215">
        <v>0.60000000000000009</v>
      </c>
      <c r="I215">
        <v>9750</v>
      </c>
      <c r="J215">
        <v>5850.0000000000009</v>
      </c>
      <c r="K215">
        <v>877.50000000000011</v>
      </c>
      <c r="L215">
        <v>0.15</v>
      </c>
    </row>
    <row r="216" spans="1:12" x14ac:dyDescent="0.3">
      <c r="A216" t="s">
        <v>34</v>
      </c>
      <c r="B216">
        <v>1128299</v>
      </c>
      <c r="C216" s="43">
        <v>44549</v>
      </c>
      <c r="D216" t="s">
        <v>35</v>
      </c>
      <c r="E216" t="s">
        <v>36</v>
      </c>
      <c r="F216" t="s">
        <v>37</v>
      </c>
      <c r="G216" t="s">
        <v>26</v>
      </c>
      <c r="H216">
        <v>0.55000000000000004</v>
      </c>
      <c r="I216">
        <v>7750</v>
      </c>
      <c r="J216">
        <v>4262.5</v>
      </c>
      <c r="K216">
        <v>1278.7500000000002</v>
      </c>
      <c r="L216">
        <v>0.30000000000000004</v>
      </c>
    </row>
    <row r="217" spans="1:12" x14ac:dyDescent="0.3">
      <c r="A217" t="s">
        <v>34</v>
      </c>
      <c r="B217">
        <v>1128299</v>
      </c>
      <c r="C217" s="43">
        <v>44549</v>
      </c>
      <c r="D217" t="s">
        <v>35</v>
      </c>
      <c r="E217" t="s">
        <v>36</v>
      </c>
      <c r="F217" t="s">
        <v>37</v>
      </c>
      <c r="G217" t="s">
        <v>27</v>
      </c>
      <c r="H217">
        <v>0.55000000000000004</v>
      </c>
      <c r="I217">
        <v>7750</v>
      </c>
      <c r="J217">
        <v>4262.5</v>
      </c>
      <c r="K217">
        <v>1065.6249999999998</v>
      </c>
      <c r="L217">
        <v>0.24999999999999997</v>
      </c>
    </row>
    <row r="218" spans="1:12" x14ac:dyDescent="0.3">
      <c r="A218" t="s">
        <v>34</v>
      </c>
      <c r="B218">
        <v>1128299</v>
      </c>
      <c r="C218" s="43">
        <v>44549</v>
      </c>
      <c r="D218" t="s">
        <v>35</v>
      </c>
      <c r="E218" t="s">
        <v>36</v>
      </c>
      <c r="F218" t="s">
        <v>37</v>
      </c>
      <c r="G218" t="s">
        <v>28</v>
      </c>
      <c r="H218">
        <v>0.65</v>
      </c>
      <c r="I218">
        <v>7000</v>
      </c>
      <c r="J218">
        <v>4550</v>
      </c>
      <c r="K218">
        <v>2047.5000000000002</v>
      </c>
      <c r="L218">
        <v>0.45000000000000007</v>
      </c>
    </row>
    <row r="219" spans="1:12" x14ac:dyDescent="0.3">
      <c r="A219" t="s">
        <v>34</v>
      </c>
      <c r="B219">
        <v>1128299</v>
      </c>
      <c r="C219" s="43">
        <v>44549</v>
      </c>
      <c r="D219" t="s">
        <v>35</v>
      </c>
      <c r="E219" t="s">
        <v>36</v>
      </c>
      <c r="F219" t="s">
        <v>37</v>
      </c>
      <c r="G219" t="s">
        <v>29</v>
      </c>
      <c r="H219">
        <v>0.70000000000000007</v>
      </c>
      <c r="I219">
        <v>8000</v>
      </c>
      <c r="J219">
        <v>5600.0000000000009</v>
      </c>
      <c r="K219">
        <v>560.00000000000011</v>
      </c>
      <c r="L219">
        <v>0.1</v>
      </c>
    </row>
    <row r="220" spans="1:12" x14ac:dyDescent="0.3">
      <c r="A220" t="s">
        <v>38</v>
      </c>
      <c r="B220">
        <v>1189833</v>
      </c>
      <c r="C220" s="43">
        <v>44211</v>
      </c>
      <c r="D220" t="s">
        <v>35</v>
      </c>
      <c r="E220" t="s">
        <v>36</v>
      </c>
      <c r="F220" t="s">
        <v>39</v>
      </c>
      <c r="G220" t="s">
        <v>24</v>
      </c>
      <c r="H220">
        <v>0.35</v>
      </c>
      <c r="I220">
        <v>7000</v>
      </c>
      <c r="J220">
        <v>2450</v>
      </c>
      <c r="K220">
        <v>980</v>
      </c>
      <c r="L220">
        <v>0.4</v>
      </c>
    </row>
    <row r="221" spans="1:12" x14ac:dyDescent="0.3">
      <c r="A221" t="s">
        <v>38</v>
      </c>
      <c r="B221">
        <v>1189833</v>
      </c>
      <c r="C221" s="43">
        <v>44211</v>
      </c>
      <c r="D221" t="s">
        <v>35</v>
      </c>
      <c r="E221" t="s">
        <v>36</v>
      </c>
      <c r="F221" t="s">
        <v>39</v>
      </c>
      <c r="G221" t="s">
        <v>25</v>
      </c>
      <c r="H221">
        <v>0.45</v>
      </c>
      <c r="I221">
        <v>7000</v>
      </c>
      <c r="J221">
        <v>3150</v>
      </c>
      <c r="K221">
        <v>787.5</v>
      </c>
      <c r="L221">
        <v>0.25</v>
      </c>
    </row>
    <row r="222" spans="1:12" x14ac:dyDescent="0.3">
      <c r="A222" t="s">
        <v>38</v>
      </c>
      <c r="B222">
        <v>1189833</v>
      </c>
      <c r="C222" s="43">
        <v>44211</v>
      </c>
      <c r="D222" t="s">
        <v>35</v>
      </c>
      <c r="E222" t="s">
        <v>36</v>
      </c>
      <c r="F222" t="s">
        <v>39</v>
      </c>
      <c r="G222" t="s">
        <v>26</v>
      </c>
      <c r="H222">
        <v>0.45</v>
      </c>
      <c r="I222">
        <v>7000</v>
      </c>
      <c r="J222">
        <v>3150</v>
      </c>
      <c r="K222">
        <v>1260</v>
      </c>
      <c r="L222">
        <v>0.4</v>
      </c>
    </row>
    <row r="223" spans="1:12" x14ac:dyDescent="0.3">
      <c r="A223" t="s">
        <v>38</v>
      </c>
      <c r="B223">
        <v>1189833</v>
      </c>
      <c r="C223" s="43">
        <v>44211</v>
      </c>
      <c r="D223" t="s">
        <v>35</v>
      </c>
      <c r="E223" t="s">
        <v>36</v>
      </c>
      <c r="F223" t="s">
        <v>39</v>
      </c>
      <c r="G223" t="s">
        <v>27</v>
      </c>
      <c r="H223">
        <v>0.45</v>
      </c>
      <c r="I223">
        <v>5500</v>
      </c>
      <c r="J223">
        <v>2475</v>
      </c>
      <c r="K223">
        <v>866.25</v>
      </c>
      <c r="L223">
        <v>0.35</v>
      </c>
    </row>
    <row r="224" spans="1:12" x14ac:dyDescent="0.3">
      <c r="A224" t="s">
        <v>38</v>
      </c>
      <c r="B224">
        <v>1189833</v>
      </c>
      <c r="C224" s="43">
        <v>44211</v>
      </c>
      <c r="D224" t="s">
        <v>35</v>
      </c>
      <c r="E224" t="s">
        <v>36</v>
      </c>
      <c r="F224" t="s">
        <v>39</v>
      </c>
      <c r="G224" t="s">
        <v>28</v>
      </c>
      <c r="H224">
        <v>0.5</v>
      </c>
      <c r="I224">
        <v>5000</v>
      </c>
      <c r="J224">
        <v>2500</v>
      </c>
      <c r="K224">
        <v>1375</v>
      </c>
      <c r="L224">
        <v>0.55000000000000004</v>
      </c>
    </row>
    <row r="225" spans="1:12" x14ac:dyDescent="0.3">
      <c r="A225" t="s">
        <v>38</v>
      </c>
      <c r="B225">
        <v>1189833</v>
      </c>
      <c r="C225" s="43">
        <v>44211</v>
      </c>
      <c r="D225" t="s">
        <v>35</v>
      </c>
      <c r="E225" t="s">
        <v>36</v>
      </c>
      <c r="F225" t="s">
        <v>39</v>
      </c>
      <c r="G225" t="s">
        <v>29</v>
      </c>
      <c r="H225">
        <v>0.45</v>
      </c>
      <c r="I225">
        <v>7000</v>
      </c>
      <c r="J225">
        <v>3150</v>
      </c>
      <c r="K225">
        <v>630</v>
      </c>
      <c r="L225">
        <v>0.2</v>
      </c>
    </row>
    <row r="226" spans="1:12" x14ac:dyDescent="0.3">
      <c r="A226" t="s">
        <v>38</v>
      </c>
      <c r="B226">
        <v>1189833</v>
      </c>
      <c r="C226" s="43">
        <v>44242</v>
      </c>
      <c r="D226" t="s">
        <v>35</v>
      </c>
      <c r="E226" t="s">
        <v>36</v>
      </c>
      <c r="F226" t="s">
        <v>39</v>
      </c>
      <c r="G226" t="s">
        <v>24</v>
      </c>
      <c r="H226">
        <v>0.35</v>
      </c>
      <c r="I226">
        <v>7500</v>
      </c>
      <c r="J226">
        <v>2625</v>
      </c>
      <c r="K226">
        <v>1050</v>
      </c>
      <c r="L226">
        <v>0.4</v>
      </c>
    </row>
    <row r="227" spans="1:12" x14ac:dyDescent="0.3">
      <c r="A227" t="s">
        <v>38</v>
      </c>
      <c r="B227">
        <v>1189833</v>
      </c>
      <c r="C227" s="43">
        <v>44242</v>
      </c>
      <c r="D227" t="s">
        <v>35</v>
      </c>
      <c r="E227" t="s">
        <v>36</v>
      </c>
      <c r="F227" t="s">
        <v>39</v>
      </c>
      <c r="G227" t="s">
        <v>25</v>
      </c>
      <c r="H227">
        <v>0.45</v>
      </c>
      <c r="I227">
        <v>6500</v>
      </c>
      <c r="J227">
        <v>2925</v>
      </c>
      <c r="K227">
        <v>731.25</v>
      </c>
      <c r="L227">
        <v>0.25</v>
      </c>
    </row>
    <row r="228" spans="1:12" x14ac:dyDescent="0.3">
      <c r="A228" t="s">
        <v>38</v>
      </c>
      <c r="B228">
        <v>1189833</v>
      </c>
      <c r="C228" s="43">
        <v>44242</v>
      </c>
      <c r="D228" t="s">
        <v>35</v>
      </c>
      <c r="E228" t="s">
        <v>36</v>
      </c>
      <c r="F228" t="s">
        <v>39</v>
      </c>
      <c r="G228" t="s">
        <v>26</v>
      </c>
      <c r="H228">
        <v>0.45</v>
      </c>
      <c r="I228">
        <v>6750</v>
      </c>
      <c r="J228">
        <v>3037.5</v>
      </c>
      <c r="K228">
        <v>1215</v>
      </c>
      <c r="L228">
        <v>0.4</v>
      </c>
    </row>
    <row r="229" spans="1:12" x14ac:dyDescent="0.3">
      <c r="A229" t="s">
        <v>38</v>
      </c>
      <c r="B229">
        <v>1189833</v>
      </c>
      <c r="C229" s="43">
        <v>44242</v>
      </c>
      <c r="D229" t="s">
        <v>35</v>
      </c>
      <c r="E229" t="s">
        <v>36</v>
      </c>
      <c r="F229" t="s">
        <v>39</v>
      </c>
      <c r="G229" t="s">
        <v>27</v>
      </c>
      <c r="H229">
        <v>0.45</v>
      </c>
      <c r="I229">
        <v>5250</v>
      </c>
      <c r="J229">
        <v>2362.5</v>
      </c>
      <c r="K229">
        <v>826.875</v>
      </c>
      <c r="L229">
        <v>0.35</v>
      </c>
    </row>
    <row r="230" spans="1:12" x14ac:dyDescent="0.3">
      <c r="A230" t="s">
        <v>38</v>
      </c>
      <c r="B230">
        <v>1189833</v>
      </c>
      <c r="C230" s="43">
        <v>44242</v>
      </c>
      <c r="D230" t="s">
        <v>35</v>
      </c>
      <c r="E230" t="s">
        <v>36</v>
      </c>
      <c r="F230" t="s">
        <v>39</v>
      </c>
      <c r="G230" t="s">
        <v>28</v>
      </c>
      <c r="H230">
        <v>0.5</v>
      </c>
      <c r="I230">
        <v>4500</v>
      </c>
      <c r="J230">
        <v>2250</v>
      </c>
      <c r="K230">
        <v>1237.5</v>
      </c>
      <c r="L230">
        <v>0.55000000000000004</v>
      </c>
    </row>
    <row r="231" spans="1:12" x14ac:dyDescent="0.3">
      <c r="A231" t="s">
        <v>38</v>
      </c>
      <c r="B231">
        <v>1189833</v>
      </c>
      <c r="C231" s="43">
        <v>44242</v>
      </c>
      <c r="D231" t="s">
        <v>35</v>
      </c>
      <c r="E231" t="s">
        <v>36</v>
      </c>
      <c r="F231" t="s">
        <v>39</v>
      </c>
      <c r="G231" t="s">
        <v>29</v>
      </c>
      <c r="H231">
        <v>0.45</v>
      </c>
      <c r="I231">
        <v>6500</v>
      </c>
      <c r="J231">
        <v>2925</v>
      </c>
      <c r="K231">
        <v>585</v>
      </c>
      <c r="L231">
        <v>0.2</v>
      </c>
    </row>
    <row r="232" spans="1:12" x14ac:dyDescent="0.3">
      <c r="A232" t="s">
        <v>38</v>
      </c>
      <c r="B232">
        <v>1189833</v>
      </c>
      <c r="C232" s="43">
        <v>44269</v>
      </c>
      <c r="D232" t="s">
        <v>35</v>
      </c>
      <c r="E232" t="s">
        <v>36</v>
      </c>
      <c r="F232" t="s">
        <v>39</v>
      </c>
      <c r="G232" t="s">
        <v>24</v>
      </c>
      <c r="H232">
        <v>0.35</v>
      </c>
      <c r="I232">
        <v>8000</v>
      </c>
      <c r="J232">
        <v>2800</v>
      </c>
      <c r="K232">
        <v>1120</v>
      </c>
      <c r="L232">
        <v>0.4</v>
      </c>
    </row>
    <row r="233" spans="1:12" x14ac:dyDescent="0.3">
      <c r="A233" t="s">
        <v>38</v>
      </c>
      <c r="B233">
        <v>1189833</v>
      </c>
      <c r="C233" s="43">
        <v>44269</v>
      </c>
      <c r="D233" t="s">
        <v>35</v>
      </c>
      <c r="E233" t="s">
        <v>36</v>
      </c>
      <c r="F233" t="s">
        <v>39</v>
      </c>
      <c r="G233" t="s">
        <v>25</v>
      </c>
      <c r="H233">
        <v>0.45</v>
      </c>
      <c r="I233">
        <v>6500</v>
      </c>
      <c r="J233">
        <v>2925</v>
      </c>
      <c r="K233">
        <v>731.25</v>
      </c>
      <c r="L233">
        <v>0.25</v>
      </c>
    </row>
    <row r="234" spans="1:12" x14ac:dyDescent="0.3">
      <c r="A234" t="s">
        <v>38</v>
      </c>
      <c r="B234">
        <v>1189833</v>
      </c>
      <c r="C234" s="43">
        <v>44269</v>
      </c>
      <c r="D234" t="s">
        <v>35</v>
      </c>
      <c r="E234" t="s">
        <v>36</v>
      </c>
      <c r="F234" t="s">
        <v>39</v>
      </c>
      <c r="G234" t="s">
        <v>26</v>
      </c>
      <c r="H234">
        <v>0.45</v>
      </c>
      <c r="I234">
        <v>6500</v>
      </c>
      <c r="J234">
        <v>2925</v>
      </c>
      <c r="K234">
        <v>1170</v>
      </c>
      <c r="L234">
        <v>0.4</v>
      </c>
    </row>
    <row r="235" spans="1:12" x14ac:dyDescent="0.3">
      <c r="A235" t="s">
        <v>38</v>
      </c>
      <c r="B235">
        <v>1189833</v>
      </c>
      <c r="C235" s="43">
        <v>44269</v>
      </c>
      <c r="D235" t="s">
        <v>35</v>
      </c>
      <c r="E235" t="s">
        <v>36</v>
      </c>
      <c r="F235" t="s">
        <v>39</v>
      </c>
      <c r="G235" t="s">
        <v>27</v>
      </c>
      <c r="H235">
        <v>0.45</v>
      </c>
      <c r="I235">
        <v>5500</v>
      </c>
      <c r="J235">
        <v>2475</v>
      </c>
      <c r="K235">
        <v>866.25</v>
      </c>
      <c r="L235">
        <v>0.35</v>
      </c>
    </row>
    <row r="236" spans="1:12" x14ac:dyDescent="0.3">
      <c r="A236" t="s">
        <v>38</v>
      </c>
      <c r="B236">
        <v>1189833</v>
      </c>
      <c r="C236" s="43">
        <v>44269</v>
      </c>
      <c r="D236" t="s">
        <v>35</v>
      </c>
      <c r="E236" t="s">
        <v>36</v>
      </c>
      <c r="F236" t="s">
        <v>39</v>
      </c>
      <c r="G236" t="s">
        <v>28</v>
      </c>
      <c r="H236">
        <v>0.5</v>
      </c>
      <c r="I236">
        <v>4250</v>
      </c>
      <c r="J236">
        <v>2125</v>
      </c>
      <c r="K236">
        <v>1168.75</v>
      </c>
      <c r="L236">
        <v>0.55000000000000004</v>
      </c>
    </row>
    <row r="237" spans="1:12" x14ac:dyDescent="0.3">
      <c r="A237" t="s">
        <v>38</v>
      </c>
      <c r="B237">
        <v>1189833</v>
      </c>
      <c r="C237" s="43">
        <v>44269</v>
      </c>
      <c r="D237" t="s">
        <v>35</v>
      </c>
      <c r="E237" t="s">
        <v>36</v>
      </c>
      <c r="F237" t="s">
        <v>39</v>
      </c>
      <c r="G237" t="s">
        <v>29</v>
      </c>
      <c r="H237">
        <v>0.45</v>
      </c>
      <c r="I237">
        <v>6250</v>
      </c>
      <c r="J237">
        <v>2812.5</v>
      </c>
      <c r="K237">
        <v>562.5</v>
      </c>
      <c r="L237">
        <v>0.2</v>
      </c>
    </row>
    <row r="238" spans="1:12" x14ac:dyDescent="0.3">
      <c r="A238" t="s">
        <v>38</v>
      </c>
      <c r="B238">
        <v>1189833</v>
      </c>
      <c r="C238" s="43">
        <v>44301</v>
      </c>
      <c r="D238" t="s">
        <v>35</v>
      </c>
      <c r="E238" t="s">
        <v>36</v>
      </c>
      <c r="F238" t="s">
        <v>39</v>
      </c>
      <c r="G238" t="s">
        <v>24</v>
      </c>
      <c r="H238">
        <v>0.45</v>
      </c>
      <c r="I238">
        <v>8000</v>
      </c>
      <c r="J238">
        <v>3600</v>
      </c>
      <c r="K238">
        <v>1440</v>
      </c>
      <c r="L238">
        <v>0.4</v>
      </c>
    </row>
    <row r="239" spans="1:12" x14ac:dyDescent="0.3">
      <c r="A239" t="s">
        <v>38</v>
      </c>
      <c r="B239">
        <v>1189833</v>
      </c>
      <c r="C239" s="43">
        <v>44301</v>
      </c>
      <c r="D239" t="s">
        <v>35</v>
      </c>
      <c r="E239" t="s">
        <v>36</v>
      </c>
      <c r="F239" t="s">
        <v>39</v>
      </c>
      <c r="G239" t="s">
        <v>25</v>
      </c>
      <c r="H239">
        <v>0.5</v>
      </c>
      <c r="I239">
        <v>6000</v>
      </c>
      <c r="J239">
        <v>3000</v>
      </c>
      <c r="K239">
        <v>750</v>
      </c>
      <c r="L239">
        <v>0.25</v>
      </c>
    </row>
    <row r="240" spans="1:12" x14ac:dyDescent="0.3">
      <c r="A240" t="s">
        <v>38</v>
      </c>
      <c r="B240">
        <v>1189833</v>
      </c>
      <c r="C240" s="43">
        <v>44301</v>
      </c>
      <c r="D240" t="s">
        <v>35</v>
      </c>
      <c r="E240" t="s">
        <v>36</v>
      </c>
      <c r="F240" t="s">
        <v>39</v>
      </c>
      <c r="G240" t="s">
        <v>26</v>
      </c>
      <c r="H240">
        <v>0.5</v>
      </c>
      <c r="I240">
        <v>6250</v>
      </c>
      <c r="J240">
        <v>3125</v>
      </c>
      <c r="K240">
        <v>1250</v>
      </c>
      <c r="L240">
        <v>0.4</v>
      </c>
    </row>
    <row r="241" spans="1:12" x14ac:dyDescent="0.3">
      <c r="A241" t="s">
        <v>38</v>
      </c>
      <c r="B241">
        <v>1189833</v>
      </c>
      <c r="C241" s="43">
        <v>44301</v>
      </c>
      <c r="D241" t="s">
        <v>35</v>
      </c>
      <c r="E241" t="s">
        <v>36</v>
      </c>
      <c r="F241" t="s">
        <v>39</v>
      </c>
      <c r="G241" t="s">
        <v>27</v>
      </c>
      <c r="H241">
        <v>0.45</v>
      </c>
      <c r="I241">
        <v>5250</v>
      </c>
      <c r="J241">
        <v>2362.5</v>
      </c>
      <c r="K241">
        <v>826.875</v>
      </c>
      <c r="L241">
        <v>0.35</v>
      </c>
    </row>
    <row r="242" spans="1:12" x14ac:dyDescent="0.3">
      <c r="A242" t="s">
        <v>38</v>
      </c>
      <c r="B242">
        <v>1189833</v>
      </c>
      <c r="C242" s="43">
        <v>44301</v>
      </c>
      <c r="D242" t="s">
        <v>35</v>
      </c>
      <c r="E242" t="s">
        <v>36</v>
      </c>
      <c r="F242" t="s">
        <v>39</v>
      </c>
      <c r="G242" t="s">
        <v>28</v>
      </c>
      <c r="H242">
        <v>0.5</v>
      </c>
      <c r="I242">
        <v>4250</v>
      </c>
      <c r="J242">
        <v>2125</v>
      </c>
      <c r="K242">
        <v>1168.75</v>
      </c>
      <c r="L242">
        <v>0.55000000000000004</v>
      </c>
    </row>
    <row r="243" spans="1:12" x14ac:dyDescent="0.3">
      <c r="A243" t="s">
        <v>38</v>
      </c>
      <c r="B243">
        <v>1189833</v>
      </c>
      <c r="C243" s="43">
        <v>44301</v>
      </c>
      <c r="D243" t="s">
        <v>35</v>
      </c>
      <c r="E243" t="s">
        <v>36</v>
      </c>
      <c r="F243" t="s">
        <v>39</v>
      </c>
      <c r="G243" t="s">
        <v>29</v>
      </c>
      <c r="H243">
        <v>0.65</v>
      </c>
      <c r="I243">
        <v>6000</v>
      </c>
      <c r="J243">
        <v>3900</v>
      </c>
      <c r="K243">
        <v>780</v>
      </c>
      <c r="L243">
        <v>0.2</v>
      </c>
    </row>
    <row r="244" spans="1:12" x14ac:dyDescent="0.3">
      <c r="A244" t="s">
        <v>38</v>
      </c>
      <c r="B244">
        <v>1189833</v>
      </c>
      <c r="C244" s="43">
        <v>44332</v>
      </c>
      <c r="D244" t="s">
        <v>35</v>
      </c>
      <c r="E244" t="s">
        <v>36</v>
      </c>
      <c r="F244" t="s">
        <v>39</v>
      </c>
      <c r="G244" t="s">
        <v>24</v>
      </c>
      <c r="H244">
        <v>0.45</v>
      </c>
      <c r="I244">
        <v>8000</v>
      </c>
      <c r="J244">
        <v>3600</v>
      </c>
      <c r="K244">
        <v>1440</v>
      </c>
      <c r="L244">
        <v>0.4</v>
      </c>
    </row>
    <row r="245" spans="1:12" x14ac:dyDescent="0.3">
      <c r="A245" t="s">
        <v>38</v>
      </c>
      <c r="B245">
        <v>1189833</v>
      </c>
      <c r="C245" s="43">
        <v>44332</v>
      </c>
      <c r="D245" t="s">
        <v>35</v>
      </c>
      <c r="E245" t="s">
        <v>36</v>
      </c>
      <c r="F245" t="s">
        <v>39</v>
      </c>
      <c r="G245" t="s">
        <v>25</v>
      </c>
      <c r="H245">
        <v>0.5</v>
      </c>
      <c r="I245">
        <v>6500</v>
      </c>
      <c r="J245">
        <v>3250</v>
      </c>
      <c r="K245">
        <v>812.5</v>
      </c>
      <c r="L245">
        <v>0.25</v>
      </c>
    </row>
    <row r="246" spans="1:12" x14ac:dyDescent="0.3">
      <c r="A246" t="s">
        <v>38</v>
      </c>
      <c r="B246">
        <v>1189833</v>
      </c>
      <c r="C246" s="43">
        <v>44332</v>
      </c>
      <c r="D246" t="s">
        <v>35</v>
      </c>
      <c r="E246" t="s">
        <v>36</v>
      </c>
      <c r="F246" t="s">
        <v>39</v>
      </c>
      <c r="G246" t="s">
        <v>26</v>
      </c>
      <c r="H246">
        <v>0.5</v>
      </c>
      <c r="I246">
        <v>6500</v>
      </c>
      <c r="J246">
        <v>3250</v>
      </c>
      <c r="K246">
        <v>1300</v>
      </c>
      <c r="L246">
        <v>0.4</v>
      </c>
    </row>
    <row r="247" spans="1:12" x14ac:dyDescent="0.3">
      <c r="A247" t="s">
        <v>38</v>
      </c>
      <c r="B247">
        <v>1189833</v>
      </c>
      <c r="C247" s="43">
        <v>44332</v>
      </c>
      <c r="D247" t="s">
        <v>35</v>
      </c>
      <c r="E247" t="s">
        <v>36</v>
      </c>
      <c r="F247" t="s">
        <v>39</v>
      </c>
      <c r="G247" t="s">
        <v>27</v>
      </c>
      <c r="H247">
        <v>0.45</v>
      </c>
      <c r="I247">
        <v>5500</v>
      </c>
      <c r="J247">
        <v>2475</v>
      </c>
      <c r="K247">
        <v>866.25</v>
      </c>
      <c r="L247">
        <v>0.35</v>
      </c>
    </row>
    <row r="248" spans="1:12" x14ac:dyDescent="0.3">
      <c r="A248" t="s">
        <v>38</v>
      </c>
      <c r="B248">
        <v>1189833</v>
      </c>
      <c r="C248" s="43">
        <v>44332</v>
      </c>
      <c r="D248" t="s">
        <v>35</v>
      </c>
      <c r="E248" t="s">
        <v>36</v>
      </c>
      <c r="F248" t="s">
        <v>39</v>
      </c>
      <c r="G248" t="s">
        <v>28</v>
      </c>
      <c r="H248">
        <v>0.5</v>
      </c>
      <c r="I248">
        <v>4500</v>
      </c>
      <c r="J248">
        <v>2250</v>
      </c>
      <c r="K248">
        <v>1237.5</v>
      </c>
      <c r="L248">
        <v>0.55000000000000004</v>
      </c>
    </row>
    <row r="249" spans="1:12" x14ac:dyDescent="0.3">
      <c r="A249" t="s">
        <v>38</v>
      </c>
      <c r="B249">
        <v>1189833</v>
      </c>
      <c r="C249" s="43">
        <v>44332</v>
      </c>
      <c r="D249" t="s">
        <v>35</v>
      </c>
      <c r="E249" t="s">
        <v>36</v>
      </c>
      <c r="F249" t="s">
        <v>39</v>
      </c>
      <c r="G249" t="s">
        <v>29</v>
      </c>
      <c r="H249">
        <v>0.65</v>
      </c>
      <c r="I249">
        <v>6250</v>
      </c>
      <c r="J249">
        <v>4062.5</v>
      </c>
      <c r="K249">
        <v>812.5</v>
      </c>
      <c r="L249">
        <v>0.2</v>
      </c>
    </row>
    <row r="250" spans="1:12" x14ac:dyDescent="0.3">
      <c r="A250" t="s">
        <v>38</v>
      </c>
      <c r="B250">
        <v>1189833</v>
      </c>
      <c r="C250" s="43">
        <v>44362</v>
      </c>
      <c r="D250" t="s">
        <v>35</v>
      </c>
      <c r="E250" t="s">
        <v>36</v>
      </c>
      <c r="F250" t="s">
        <v>39</v>
      </c>
      <c r="G250" t="s">
        <v>24</v>
      </c>
      <c r="H250">
        <v>0.45</v>
      </c>
      <c r="I250">
        <v>9000</v>
      </c>
      <c r="J250">
        <v>4050</v>
      </c>
      <c r="K250">
        <v>1620</v>
      </c>
      <c r="L250">
        <v>0.4</v>
      </c>
    </row>
    <row r="251" spans="1:12" x14ac:dyDescent="0.3">
      <c r="A251" t="s">
        <v>38</v>
      </c>
      <c r="B251">
        <v>1189833</v>
      </c>
      <c r="C251" s="43">
        <v>44362</v>
      </c>
      <c r="D251" t="s">
        <v>35</v>
      </c>
      <c r="E251" t="s">
        <v>36</v>
      </c>
      <c r="F251" t="s">
        <v>39</v>
      </c>
      <c r="G251" t="s">
        <v>25</v>
      </c>
      <c r="H251">
        <v>0.5</v>
      </c>
      <c r="I251">
        <v>7500</v>
      </c>
      <c r="J251">
        <v>3750</v>
      </c>
      <c r="K251">
        <v>937.5</v>
      </c>
      <c r="L251">
        <v>0.25</v>
      </c>
    </row>
    <row r="252" spans="1:12" x14ac:dyDescent="0.3">
      <c r="A252" t="s">
        <v>38</v>
      </c>
      <c r="B252">
        <v>1189833</v>
      </c>
      <c r="C252" s="43">
        <v>44362</v>
      </c>
      <c r="D252" t="s">
        <v>35</v>
      </c>
      <c r="E252" t="s">
        <v>36</v>
      </c>
      <c r="F252" t="s">
        <v>39</v>
      </c>
      <c r="G252" t="s">
        <v>26</v>
      </c>
      <c r="H252">
        <v>0.5</v>
      </c>
      <c r="I252">
        <v>7500</v>
      </c>
      <c r="J252">
        <v>3750</v>
      </c>
      <c r="K252">
        <v>1500</v>
      </c>
      <c r="L252">
        <v>0.4</v>
      </c>
    </row>
    <row r="253" spans="1:12" x14ac:dyDescent="0.3">
      <c r="A253" t="s">
        <v>38</v>
      </c>
      <c r="B253">
        <v>1189833</v>
      </c>
      <c r="C253" s="43">
        <v>44362</v>
      </c>
      <c r="D253" t="s">
        <v>35</v>
      </c>
      <c r="E253" t="s">
        <v>36</v>
      </c>
      <c r="F253" t="s">
        <v>39</v>
      </c>
      <c r="G253" t="s">
        <v>27</v>
      </c>
      <c r="H253">
        <v>0.45</v>
      </c>
      <c r="I253">
        <v>6250</v>
      </c>
      <c r="J253">
        <v>2812.5</v>
      </c>
      <c r="K253">
        <v>984.37499999999989</v>
      </c>
      <c r="L253">
        <v>0.35</v>
      </c>
    </row>
    <row r="254" spans="1:12" x14ac:dyDescent="0.3">
      <c r="A254" t="s">
        <v>38</v>
      </c>
      <c r="B254">
        <v>1189833</v>
      </c>
      <c r="C254" s="43">
        <v>44362</v>
      </c>
      <c r="D254" t="s">
        <v>35</v>
      </c>
      <c r="E254" t="s">
        <v>36</v>
      </c>
      <c r="F254" t="s">
        <v>39</v>
      </c>
      <c r="G254" t="s">
        <v>28</v>
      </c>
      <c r="H254">
        <v>0.5</v>
      </c>
      <c r="I254">
        <v>5000</v>
      </c>
      <c r="J254">
        <v>2500</v>
      </c>
      <c r="K254">
        <v>1375</v>
      </c>
      <c r="L254">
        <v>0.55000000000000004</v>
      </c>
    </row>
    <row r="255" spans="1:12" x14ac:dyDescent="0.3">
      <c r="A255" t="s">
        <v>38</v>
      </c>
      <c r="B255">
        <v>1189833</v>
      </c>
      <c r="C255" s="43">
        <v>44362</v>
      </c>
      <c r="D255" t="s">
        <v>35</v>
      </c>
      <c r="E255" t="s">
        <v>36</v>
      </c>
      <c r="F255" t="s">
        <v>39</v>
      </c>
      <c r="G255" t="s">
        <v>29</v>
      </c>
      <c r="H255">
        <v>0.65</v>
      </c>
      <c r="I255">
        <v>8000</v>
      </c>
      <c r="J255">
        <v>5200</v>
      </c>
      <c r="K255">
        <v>1040</v>
      </c>
      <c r="L255">
        <v>0.2</v>
      </c>
    </row>
    <row r="256" spans="1:12" x14ac:dyDescent="0.3">
      <c r="A256" t="s">
        <v>38</v>
      </c>
      <c r="B256">
        <v>1189833</v>
      </c>
      <c r="C256" s="43">
        <v>44391</v>
      </c>
      <c r="D256" t="s">
        <v>35</v>
      </c>
      <c r="E256" t="s">
        <v>36</v>
      </c>
      <c r="F256" t="s">
        <v>39</v>
      </c>
      <c r="G256" t="s">
        <v>24</v>
      </c>
      <c r="H256">
        <v>0.45</v>
      </c>
      <c r="I256">
        <v>9500</v>
      </c>
      <c r="J256">
        <v>4275</v>
      </c>
      <c r="K256">
        <v>1710</v>
      </c>
      <c r="L256">
        <v>0.4</v>
      </c>
    </row>
    <row r="257" spans="1:12" x14ac:dyDescent="0.3">
      <c r="A257" t="s">
        <v>38</v>
      </c>
      <c r="B257">
        <v>1189833</v>
      </c>
      <c r="C257" s="43">
        <v>44391</v>
      </c>
      <c r="D257" t="s">
        <v>35</v>
      </c>
      <c r="E257" t="s">
        <v>36</v>
      </c>
      <c r="F257" t="s">
        <v>39</v>
      </c>
      <c r="G257" t="s">
        <v>25</v>
      </c>
      <c r="H257">
        <v>0.5</v>
      </c>
      <c r="I257">
        <v>8000</v>
      </c>
      <c r="J257">
        <v>4000</v>
      </c>
      <c r="K257">
        <v>1000</v>
      </c>
      <c r="L257">
        <v>0.25</v>
      </c>
    </row>
    <row r="258" spans="1:12" x14ac:dyDescent="0.3">
      <c r="A258" t="s">
        <v>38</v>
      </c>
      <c r="B258">
        <v>1189833</v>
      </c>
      <c r="C258" s="43">
        <v>44391</v>
      </c>
      <c r="D258" t="s">
        <v>35</v>
      </c>
      <c r="E258" t="s">
        <v>36</v>
      </c>
      <c r="F258" t="s">
        <v>39</v>
      </c>
      <c r="G258" t="s">
        <v>26</v>
      </c>
      <c r="H258">
        <v>0.5</v>
      </c>
      <c r="I258">
        <v>7500</v>
      </c>
      <c r="J258">
        <v>3750</v>
      </c>
      <c r="K258">
        <v>1500</v>
      </c>
      <c r="L258">
        <v>0.4</v>
      </c>
    </row>
    <row r="259" spans="1:12" x14ac:dyDescent="0.3">
      <c r="A259" t="s">
        <v>38</v>
      </c>
      <c r="B259">
        <v>1189833</v>
      </c>
      <c r="C259" s="43">
        <v>44391</v>
      </c>
      <c r="D259" t="s">
        <v>35</v>
      </c>
      <c r="E259" t="s">
        <v>36</v>
      </c>
      <c r="F259" t="s">
        <v>39</v>
      </c>
      <c r="G259" t="s">
        <v>27</v>
      </c>
      <c r="H259">
        <v>0.45</v>
      </c>
      <c r="I259">
        <v>6500</v>
      </c>
      <c r="J259">
        <v>2925</v>
      </c>
      <c r="K259">
        <v>1023.7499999999999</v>
      </c>
      <c r="L259">
        <v>0.35</v>
      </c>
    </row>
    <row r="260" spans="1:12" x14ac:dyDescent="0.3">
      <c r="A260" t="s">
        <v>38</v>
      </c>
      <c r="B260">
        <v>1189833</v>
      </c>
      <c r="C260" s="43">
        <v>44391</v>
      </c>
      <c r="D260" t="s">
        <v>35</v>
      </c>
      <c r="E260" t="s">
        <v>36</v>
      </c>
      <c r="F260" t="s">
        <v>39</v>
      </c>
      <c r="G260" t="s">
        <v>28</v>
      </c>
      <c r="H260">
        <v>0.5</v>
      </c>
      <c r="I260">
        <v>7000</v>
      </c>
      <c r="J260">
        <v>3500</v>
      </c>
      <c r="K260">
        <v>1925.0000000000002</v>
      </c>
      <c r="L260">
        <v>0.55000000000000004</v>
      </c>
    </row>
    <row r="261" spans="1:12" x14ac:dyDescent="0.3">
      <c r="A261" t="s">
        <v>38</v>
      </c>
      <c r="B261">
        <v>1189833</v>
      </c>
      <c r="C261" s="43">
        <v>44391</v>
      </c>
      <c r="D261" t="s">
        <v>35</v>
      </c>
      <c r="E261" t="s">
        <v>36</v>
      </c>
      <c r="F261" t="s">
        <v>39</v>
      </c>
      <c r="G261" t="s">
        <v>29</v>
      </c>
      <c r="H261">
        <v>0.65</v>
      </c>
      <c r="I261">
        <v>7000</v>
      </c>
      <c r="J261">
        <v>4550</v>
      </c>
      <c r="K261">
        <v>910</v>
      </c>
      <c r="L261">
        <v>0.2</v>
      </c>
    </row>
    <row r="262" spans="1:12" x14ac:dyDescent="0.3">
      <c r="A262" t="s">
        <v>38</v>
      </c>
      <c r="B262">
        <v>1189833</v>
      </c>
      <c r="C262" s="43">
        <v>44423</v>
      </c>
      <c r="D262" t="s">
        <v>35</v>
      </c>
      <c r="E262" t="s">
        <v>36</v>
      </c>
      <c r="F262" t="s">
        <v>39</v>
      </c>
      <c r="G262" t="s">
        <v>24</v>
      </c>
      <c r="H262">
        <v>0.5</v>
      </c>
      <c r="I262">
        <v>9000</v>
      </c>
      <c r="J262">
        <v>4500</v>
      </c>
      <c r="K262">
        <v>1800</v>
      </c>
      <c r="L262">
        <v>0.4</v>
      </c>
    </row>
    <row r="263" spans="1:12" x14ac:dyDescent="0.3">
      <c r="A263" t="s">
        <v>38</v>
      </c>
      <c r="B263">
        <v>1189833</v>
      </c>
      <c r="C263" s="43">
        <v>44423</v>
      </c>
      <c r="D263" t="s">
        <v>35</v>
      </c>
      <c r="E263" t="s">
        <v>36</v>
      </c>
      <c r="F263" t="s">
        <v>39</v>
      </c>
      <c r="G263" t="s">
        <v>25</v>
      </c>
      <c r="H263">
        <v>0.55000000000000004</v>
      </c>
      <c r="I263">
        <v>8500</v>
      </c>
      <c r="J263">
        <v>4675</v>
      </c>
      <c r="K263">
        <v>1168.75</v>
      </c>
      <c r="L263">
        <v>0.25</v>
      </c>
    </row>
    <row r="264" spans="1:12" x14ac:dyDescent="0.3">
      <c r="A264" t="s">
        <v>38</v>
      </c>
      <c r="B264">
        <v>1189833</v>
      </c>
      <c r="C264" s="43">
        <v>44423</v>
      </c>
      <c r="D264" t="s">
        <v>35</v>
      </c>
      <c r="E264" t="s">
        <v>36</v>
      </c>
      <c r="F264" t="s">
        <v>39</v>
      </c>
      <c r="G264" t="s">
        <v>26</v>
      </c>
      <c r="H264">
        <v>0.5</v>
      </c>
      <c r="I264">
        <v>7250</v>
      </c>
      <c r="J264">
        <v>3625</v>
      </c>
      <c r="K264">
        <v>1450</v>
      </c>
      <c r="L264">
        <v>0.4</v>
      </c>
    </row>
    <row r="265" spans="1:12" x14ac:dyDescent="0.3">
      <c r="A265" t="s">
        <v>38</v>
      </c>
      <c r="B265">
        <v>1189833</v>
      </c>
      <c r="C265" s="43">
        <v>44423</v>
      </c>
      <c r="D265" t="s">
        <v>35</v>
      </c>
      <c r="E265" t="s">
        <v>36</v>
      </c>
      <c r="F265" t="s">
        <v>39</v>
      </c>
      <c r="G265" t="s">
        <v>27</v>
      </c>
      <c r="H265">
        <v>0.5</v>
      </c>
      <c r="I265">
        <v>6750</v>
      </c>
      <c r="J265">
        <v>3375</v>
      </c>
      <c r="K265">
        <v>1181.25</v>
      </c>
      <c r="L265">
        <v>0.35</v>
      </c>
    </row>
    <row r="266" spans="1:12" x14ac:dyDescent="0.3">
      <c r="A266" t="s">
        <v>38</v>
      </c>
      <c r="B266">
        <v>1189833</v>
      </c>
      <c r="C266" s="43">
        <v>44423</v>
      </c>
      <c r="D266" t="s">
        <v>35</v>
      </c>
      <c r="E266" t="s">
        <v>36</v>
      </c>
      <c r="F266" t="s">
        <v>39</v>
      </c>
      <c r="G266" t="s">
        <v>28</v>
      </c>
      <c r="H266">
        <v>0.6</v>
      </c>
      <c r="I266">
        <v>6750</v>
      </c>
      <c r="J266">
        <v>4050</v>
      </c>
      <c r="K266">
        <v>2227.5</v>
      </c>
      <c r="L266">
        <v>0.55000000000000004</v>
      </c>
    </row>
    <row r="267" spans="1:12" x14ac:dyDescent="0.3">
      <c r="A267" t="s">
        <v>38</v>
      </c>
      <c r="B267">
        <v>1189833</v>
      </c>
      <c r="C267" s="43">
        <v>44423</v>
      </c>
      <c r="D267" t="s">
        <v>35</v>
      </c>
      <c r="E267" t="s">
        <v>36</v>
      </c>
      <c r="F267" t="s">
        <v>39</v>
      </c>
      <c r="G267" t="s">
        <v>29</v>
      </c>
      <c r="H267">
        <v>0.65</v>
      </c>
      <c r="I267">
        <v>6500</v>
      </c>
      <c r="J267">
        <v>4225</v>
      </c>
      <c r="K267">
        <v>845</v>
      </c>
      <c r="L267">
        <v>0.2</v>
      </c>
    </row>
    <row r="268" spans="1:12" x14ac:dyDescent="0.3">
      <c r="A268" t="s">
        <v>38</v>
      </c>
      <c r="B268">
        <v>1189833</v>
      </c>
      <c r="C268" s="43">
        <v>44455</v>
      </c>
      <c r="D268" t="s">
        <v>35</v>
      </c>
      <c r="E268" t="s">
        <v>36</v>
      </c>
      <c r="F268" t="s">
        <v>39</v>
      </c>
      <c r="G268" t="s">
        <v>24</v>
      </c>
      <c r="H268">
        <v>0.5</v>
      </c>
      <c r="I268">
        <v>8500</v>
      </c>
      <c r="J268">
        <v>4250</v>
      </c>
      <c r="K268">
        <v>1700</v>
      </c>
      <c r="L268">
        <v>0.4</v>
      </c>
    </row>
    <row r="269" spans="1:12" x14ac:dyDescent="0.3">
      <c r="A269" t="s">
        <v>38</v>
      </c>
      <c r="B269">
        <v>1189833</v>
      </c>
      <c r="C269" s="43">
        <v>44455</v>
      </c>
      <c r="D269" t="s">
        <v>35</v>
      </c>
      <c r="E269" t="s">
        <v>36</v>
      </c>
      <c r="F269" t="s">
        <v>39</v>
      </c>
      <c r="G269" t="s">
        <v>25</v>
      </c>
      <c r="H269">
        <v>0.55000000000000004</v>
      </c>
      <c r="I269">
        <v>8500</v>
      </c>
      <c r="J269">
        <v>4675</v>
      </c>
      <c r="K269">
        <v>1168.75</v>
      </c>
      <c r="L269">
        <v>0.25</v>
      </c>
    </row>
    <row r="270" spans="1:12" x14ac:dyDescent="0.3">
      <c r="A270" t="s">
        <v>38</v>
      </c>
      <c r="B270">
        <v>1189833</v>
      </c>
      <c r="C270" s="43">
        <v>44455</v>
      </c>
      <c r="D270" t="s">
        <v>35</v>
      </c>
      <c r="E270" t="s">
        <v>36</v>
      </c>
      <c r="F270" t="s">
        <v>39</v>
      </c>
      <c r="G270" t="s">
        <v>26</v>
      </c>
      <c r="H270">
        <v>0.5</v>
      </c>
      <c r="I270">
        <v>7000</v>
      </c>
      <c r="J270">
        <v>3500</v>
      </c>
      <c r="K270">
        <v>1400</v>
      </c>
      <c r="L270">
        <v>0.4</v>
      </c>
    </row>
    <row r="271" spans="1:12" x14ac:dyDescent="0.3">
      <c r="A271" t="s">
        <v>38</v>
      </c>
      <c r="B271">
        <v>1189833</v>
      </c>
      <c r="C271" s="43">
        <v>44455</v>
      </c>
      <c r="D271" t="s">
        <v>35</v>
      </c>
      <c r="E271" t="s">
        <v>36</v>
      </c>
      <c r="F271" t="s">
        <v>39</v>
      </c>
      <c r="G271" t="s">
        <v>27</v>
      </c>
      <c r="H271">
        <v>0.5</v>
      </c>
      <c r="I271">
        <v>6500</v>
      </c>
      <c r="J271">
        <v>3250</v>
      </c>
      <c r="K271">
        <v>1137.5</v>
      </c>
      <c r="L271">
        <v>0.35</v>
      </c>
    </row>
    <row r="272" spans="1:12" x14ac:dyDescent="0.3">
      <c r="A272" t="s">
        <v>38</v>
      </c>
      <c r="B272">
        <v>1189833</v>
      </c>
      <c r="C272" s="43">
        <v>44455</v>
      </c>
      <c r="D272" t="s">
        <v>35</v>
      </c>
      <c r="E272" t="s">
        <v>36</v>
      </c>
      <c r="F272" t="s">
        <v>39</v>
      </c>
      <c r="G272" t="s">
        <v>28</v>
      </c>
      <c r="H272">
        <v>0.6</v>
      </c>
      <c r="I272">
        <v>6500</v>
      </c>
      <c r="J272">
        <v>3900</v>
      </c>
      <c r="K272">
        <v>2145</v>
      </c>
      <c r="L272">
        <v>0.55000000000000004</v>
      </c>
    </row>
    <row r="273" spans="1:12" x14ac:dyDescent="0.3">
      <c r="A273" t="s">
        <v>38</v>
      </c>
      <c r="B273">
        <v>1189833</v>
      </c>
      <c r="C273" s="43">
        <v>44455</v>
      </c>
      <c r="D273" t="s">
        <v>35</v>
      </c>
      <c r="E273" t="s">
        <v>36</v>
      </c>
      <c r="F273" t="s">
        <v>39</v>
      </c>
      <c r="G273" t="s">
        <v>29</v>
      </c>
      <c r="H273">
        <v>0.65</v>
      </c>
      <c r="I273">
        <v>7000</v>
      </c>
      <c r="J273">
        <v>4550</v>
      </c>
      <c r="K273">
        <v>910</v>
      </c>
      <c r="L273">
        <v>0.2</v>
      </c>
    </row>
    <row r="274" spans="1:12" x14ac:dyDescent="0.3">
      <c r="A274" t="s">
        <v>38</v>
      </c>
      <c r="B274">
        <v>1189833</v>
      </c>
      <c r="C274" s="43">
        <v>44484</v>
      </c>
      <c r="D274" t="s">
        <v>35</v>
      </c>
      <c r="E274" t="s">
        <v>36</v>
      </c>
      <c r="F274" t="s">
        <v>39</v>
      </c>
      <c r="G274" t="s">
        <v>24</v>
      </c>
      <c r="H274">
        <v>0.5</v>
      </c>
      <c r="I274">
        <v>8000</v>
      </c>
      <c r="J274">
        <v>4000</v>
      </c>
      <c r="K274">
        <v>1600</v>
      </c>
      <c r="L274">
        <v>0.4</v>
      </c>
    </row>
    <row r="275" spans="1:12" x14ac:dyDescent="0.3">
      <c r="A275" t="s">
        <v>38</v>
      </c>
      <c r="B275">
        <v>1189833</v>
      </c>
      <c r="C275" s="43">
        <v>44484</v>
      </c>
      <c r="D275" t="s">
        <v>35</v>
      </c>
      <c r="E275" t="s">
        <v>36</v>
      </c>
      <c r="F275" t="s">
        <v>39</v>
      </c>
      <c r="G275" t="s">
        <v>25</v>
      </c>
      <c r="H275">
        <v>0.55000000000000004</v>
      </c>
      <c r="I275">
        <v>8000</v>
      </c>
      <c r="J275">
        <v>4400</v>
      </c>
      <c r="K275">
        <v>1100</v>
      </c>
      <c r="L275">
        <v>0.25</v>
      </c>
    </row>
    <row r="276" spans="1:12" x14ac:dyDescent="0.3">
      <c r="A276" t="s">
        <v>38</v>
      </c>
      <c r="B276">
        <v>1189833</v>
      </c>
      <c r="C276" s="43">
        <v>44484</v>
      </c>
      <c r="D276" t="s">
        <v>35</v>
      </c>
      <c r="E276" t="s">
        <v>36</v>
      </c>
      <c r="F276" t="s">
        <v>39</v>
      </c>
      <c r="G276" t="s">
        <v>26</v>
      </c>
      <c r="H276">
        <v>0.5</v>
      </c>
      <c r="I276">
        <v>6500</v>
      </c>
      <c r="J276">
        <v>3250</v>
      </c>
      <c r="K276">
        <v>1300</v>
      </c>
      <c r="L276">
        <v>0.4</v>
      </c>
    </row>
    <row r="277" spans="1:12" x14ac:dyDescent="0.3">
      <c r="A277" t="s">
        <v>38</v>
      </c>
      <c r="B277">
        <v>1189833</v>
      </c>
      <c r="C277" s="43">
        <v>44484</v>
      </c>
      <c r="D277" t="s">
        <v>35</v>
      </c>
      <c r="E277" t="s">
        <v>36</v>
      </c>
      <c r="F277" t="s">
        <v>39</v>
      </c>
      <c r="G277" t="s">
        <v>27</v>
      </c>
      <c r="H277">
        <v>0.5</v>
      </c>
      <c r="I277">
        <v>6250</v>
      </c>
      <c r="J277">
        <v>3125</v>
      </c>
      <c r="K277">
        <v>1093.75</v>
      </c>
      <c r="L277">
        <v>0.35</v>
      </c>
    </row>
    <row r="278" spans="1:12" x14ac:dyDescent="0.3">
      <c r="A278" t="s">
        <v>38</v>
      </c>
      <c r="B278">
        <v>1189833</v>
      </c>
      <c r="C278" s="43">
        <v>44484</v>
      </c>
      <c r="D278" t="s">
        <v>35</v>
      </c>
      <c r="E278" t="s">
        <v>36</v>
      </c>
      <c r="F278" t="s">
        <v>39</v>
      </c>
      <c r="G278" t="s">
        <v>28</v>
      </c>
      <c r="H278">
        <v>0.6</v>
      </c>
      <c r="I278">
        <v>6000</v>
      </c>
      <c r="J278">
        <v>3600</v>
      </c>
      <c r="K278">
        <v>1980.0000000000002</v>
      </c>
      <c r="L278">
        <v>0.55000000000000004</v>
      </c>
    </row>
    <row r="279" spans="1:12" x14ac:dyDescent="0.3">
      <c r="A279" t="s">
        <v>38</v>
      </c>
      <c r="B279">
        <v>1189833</v>
      </c>
      <c r="C279" s="43">
        <v>44484</v>
      </c>
      <c r="D279" t="s">
        <v>35</v>
      </c>
      <c r="E279" t="s">
        <v>36</v>
      </c>
      <c r="F279" t="s">
        <v>39</v>
      </c>
      <c r="G279" t="s">
        <v>29</v>
      </c>
      <c r="H279">
        <v>0.65</v>
      </c>
      <c r="I279">
        <v>6500</v>
      </c>
      <c r="J279">
        <v>4225</v>
      </c>
      <c r="K279">
        <v>845</v>
      </c>
      <c r="L279">
        <v>0.2</v>
      </c>
    </row>
    <row r="280" spans="1:12" x14ac:dyDescent="0.3">
      <c r="A280" t="s">
        <v>38</v>
      </c>
      <c r="B280">
        <v>1189833</v>
      </c>
      <c r="C280" s="43">
        <v>44515</v>
      </c>
      <c r="D280" t="s">
        <v>35</v>
      </c>
      <c r="E280" t="s">
        <v>36</v>
      </c>
      <c r="F280" t="s">
        <v>39</v>
      </c>
      <c r="G280" t="s">
        <v>24</v>
      </c>
      <c r="H280">
        <v>0.5</v>
      </c>
      <c r="I280">
        <v>8250</v>
      </c>
      <c r="J280">
        <v>4125</v>
      </c>
      <c r="K280">
        <v>1650</v>
      </c>
      <c r="L280">
        <v>0.4</v>
      </c>
    </row>
    <row r="281" spans="1:12" x14ac:dyDescent="0.3">
      <c r="A281" t="s">
        <v>38</v>
      </c>
      <c r="B281">
        <v>1189833</v>
      </c>
      <c r="C281" s="43">
        <v>44515</v>
      </c>
      <c r="D281" t="s">
        <v>35</v>
      </c>
      <c r="E281" t="s">
        <v>36</v>
      </c>
      <c r="F281" t="s">
        <v>39</v>
      </c>
      <c r="G281" t="s">
        <v>25</v>
      </c>
      <c r="H281">
        <v>0.55000000000000004</v>
      </c>
      <c r="I281">
        <v>8250</v>
      </c>
      <c r="J281">
        <v>4537.5</v>
      </c>
      <c r="K281">
        <v>1134.375</v>
      </c>
      <c r="L281">
        <v>0.25</v>
      </c>
    </row>
    <row r="282" spans="1:12" x14ac:dyDescent="0.3">
      <c r="A282" t="s">
        <v>38</v>
      </c>
      <c r="B282">
        <v>1189833</v>
      </c>
      <c r="C282" s="43">
        <v>44515</v>
      </c>
      <c r="D282" t="s">
        <v>35</v>
      </c>
      <c r="E282" t="s">
        <v>36</v>
      </c>
      <c r="F282" t="s">
        <v>39</v>
      </c>
      <c r="G282" t="s">
        <v>26</v>
      </c>
      <c r="H282">
        <v>0.5</v>
      </c>
      <c r="I282">
        <v>6750</v>
      </c>
      <c r="J282">
        <v>3375</v>
      </c>
      <c r="K282">
        <v>1350</v>
      </c>
      <c r="L282">
        <v>0.4</v>
      </c>
    </row>
    <row r="283" spans="1:12" x14ac:dyDescent="0.3">
      <c r="A283" t="s">
        <v>38</v>
      </c>
      <c r="B283">
        <v>1189833</v>
      </c>
      <c r="C283" s="43">
        <v>44515</v>
      </c>
      <c r="D283" t="s">
        <v>35</v>
      </c>
      <c r="E283" t="s">
        <v>36</v>
      </c>
      <c r="F283" t="s">
        <v>39</v>
      </c>
      <c r="G283" t="s">
        <v>27</v>
      </c>
      <c r="H283">
        <v>0.5</v>
      </c>
      <c r="I283">
        <v>6500</v>
      </c>
      <c r="J283">
        <v>3250</v>
      </c>
      <c r="K283">
        <v>1137.5</v>
      </c>
      <c r="L283">
        <v>0.35</v>
      </c>
    </row>
    <row r="284" spans="1:12" x14ac:dyDescent="0.3">
      <c r="A284" t="s">
        <v>38</v>
      </c>
      <c r="B284">
        <v>1189833</v>
      </c>
      <c r="C284" s="43">
        <v>44515</v>
      </c>
      <c r="D284" t="s">
        <v>35</v>
      </c>
      <c r="E284" t="s">
        <v>36</v>
      </c>
      <c r="F284" t="s">
        <v>39</v>
      </c>
      <c r="G284" t="s">
        <v>28</v>
      </c>
      <c r="H284">
        <v>0.6</v>
      </c>
      <c r="I284">
        <v>6000</v>
      </c>
      <c r="J284">
        <v>3600</v>
      </c>
      <c r="K284">
        <v>1980.0000000000002</v>
      </c>
      <c r="L284">
        <v>0.55000000000000004</v>
      </c>
    </row>
    <row r="285" spans="1:12" x14ac:dyDescent="0.3">
      <c r="A285" t="s">
        <v>38</v>
      </c>
      <c r="B285">
        <v>1189833</v>
      </c>
      <c r="C285" s="43">
        <v>44515</v>
      </c>
      <c r="D285" t="s">
        <v>35</v>
      </c>
      <c r="E285" t="s">
        <v>36</v>
      </c>
      <c r="F285" t="s">
        <v>39</v>
      </c>
      <c r="G285" t="s">
        <v>29</v>
      </c>
      <c r="H285">
        <v>0.65</v>
      </c>
      <c r="I285">
        <v>7000</v>
      </c>
      <c r="J285">
        <v>4550</v>
      </c>
      <c r="K285">
        <v>910</v>
      </c>
      <c r="L285">
        <v>0.2</v>
      </c>
    </row>
    <row r="286" spans="1:12" x14ac:dyDescent="0.3">
      <c r="A286" t="s">
        <v>38</v>
      </c>
      <c r="B286">
        <v>1189833</v>
      </c>
      <c r="C286" s="43">
        <v>44544</v>
      </c>
      <c r="D286" t="s">
        <v>35</v>
      </c>
      <c r="E286" t="s">
        <v>36</v>
      </c>
      <c r="F286" t="s">
        <v>39</v>
      </c>
      <c r="G286" t="s">
        <v>24</v>
      </c>
      <c r="H286">
        <v>0.5</v>
      </c>
      <c r="I286">
        <v>9000</v>
      </c>
      <c r="J286">
        <v>4500</v>
      </c>
      <c r="K286">
        <v>1800</v>
      </c>
      <c r="L286">
        <v>0.4</v>
      </c>
    </row>
    <row r="287" spans="1:12" x14ac:dyDescent="0.3">
      <c r="A287" t="s">
        <v>38</v>
      </c>
      <c r="B287">
        <v>1189833</v>
      </c>
      <c r="C287" s="43">
        <v>44544</v>
      </c>
      <c r="D287" t="s">
        <v>35</v>
      </c>
      <c r="E287" t="s">
        <v>36</v>
      </c>
      <c r="F287" t="s">
        <v>39</v>
      </c>
      <c r="G287" t="s">
        <v>25</v>
      </c>
      <c r="H287">
        <v>0.55000000000000004</v>
      </c>
      <c r="I287">
        <v>9000</v>
      </c>
      <c r="J287">
        <v>4950</v>
      </c>
      <c r="K287">
        <v>1237.5</v>
      </c>
      <c r="L287">
        <v>0.25</v>
      </c>
    </row>
    <row r="288" spans="1:12" x14ac:dyDescent="0.3">
      <c r="A288" t="s">
        <v>38</v>
      </c>
      <c r="B288">
        <v>1189833</v>
      </c>
      <c r="C288" s="43">
        <v>44544</v>
      </c>
      <c r="D288" t="s">
        <v>35</v>
      </c>
      <c r="E288" t="s">
        <v>36</v>
      </c>
      <c r="F288" t="s">
        <v>39</v>
      </c>
      <c r="G288" t="s">
        <v>26</v>
      </c>
      <c r="H288">
        <v>0.5</v>
      </c>
      <c r="I288">
        <v>7000</v>
      </c>
      <c r="J288">
        <v>3500</v>
      </c>
      <c r="K288">
        <v>1400</v>
      </c>
      <c r="L288">
        <v>0.4</v>
      </c>
    </row>
    <row r="289" spans="1:12" x14ac:dyDescent="0.3">
      <c r="A289" t="s">
        <v>38</v>
      </c>
      <c r="B289">
        <v>1189833</v>
      </c>
      <c r="C289" s="43">
        <v>44544</v>
      </c>
      <c r="D289" t="s">
        <v>35</v>
      </c>
      <c r="E289" t="s">
        <v>36</v>
      </c>
      <c r="F289" t="s">
        <v>39</v>
      </c>
      <c r="G289" t="s">
        <v>27</v>
      </c>
      <c r="H289">
        <v>0.5</v>
      </c>
      <c r="I289">
        <v>7000</v>
      </c>
      <c r="J289">
        <v>3500</v>
      </c>
      <c r="K289">
        <v>1225</v>
      </c>
      <c r="L289">
        <v>0.35</v>
      </c>
    </row>
    <row r="290" spans="1:12" x14ac:dyDescent="0.3">
      <c r="A290" t="s">
        <v>38</v>
      </c>
      <c r="B290">
        <v>1189833</v>
      </c>
      <c r="C290" s="43">
        <v>44544</v>
      </c>
      <c r="D290" t="s">
        <v>35</v>
      </c>
      <c r="E290" t="s">
        <v>36</v>
      </c>
      <c r="F290" t="s">
        <v>39</v>
      </c>
      <c r="G290" t="s">
        <v>28</v>
      </c>
      <c r="H290">
        <v>0.6</v>
      </c>
      <c r="I290">
        <v>6250</v>
      </c>
      <c r="J290">
        <v>3750</v>
      </c>
      <c r="K290">
        <v>2062.5</v>
      </c>
      <c r="L290">
        <v>0.55000000000000004</v>
      </c>
    </row>
    <row r="291" spans="1:12" x14ac:dyDescent="0.3">
      <c r="A291" t="s">
        <v>38</v>
      </c>
      <c r="B291">
        <v>1189833</v>
      </c>
      <c r="C291" s="43">
        <v>44544</v>
      </c>
      <c r="D291" t="s">
        <v>35</v>
      </c>
      <c r="E291" t="s">
        <v>36</v>
      </c>
      <c r="F291" t="s">
        <v>39</v>
      </c>
      <c r="G291" t="s">
        <v>29</v>
      </c>
      <c r="H291">
        <v>0.65</v>
      </c>
      <c r="I291">
        <v>7250</v>
      </c>
      <c r="J291">
        <v>4712.5</v>
      </c>
      <c r="K291">
        <v>942.5</v>
      </c>
      <c r="L291">
        <v>0.2</v>
      </c>
    </row>
    <row r="292" spans="1:12" x14ac:dyDescent="0.3">
      <c r="A292" t="s">
        <v>21</v>
      </c>
      <c r="B292">
        <v>1185732</v>
      </c>
      <c r="C292" s="43">
        <v>44211</v>
      </c>
      <c r="D292" t="s">
        <v>40</v>
      </c>
      <c r="E292" t="s">
        <v>41</v>
      </c>
      <c r="F292" t="s">
        <v>42</v>
      </c>
      <c r="G292" t="s">
        <v>24</v>
      </c>
      <c r="H292">
        <v>0.45</v>
      </c>
      <c r="I292">
        <v>4750</v>
      </c>
      <c r="J292">
        <v>2137.5</v>
      </c>
      <c r="K292">
        <v>855</v>
      </c>
      <c r="L292">
        <v>0.4</v>
      </c>
    </row>
    <row r="293" spans="1:12" x14ac:dyDescent="0.3">
      <c r="A293" t="s">
        <v>21</v>
      </c>
      <c r="B293">
        <v>1185732</v>
      </c>
      <c r="C293" s="43">
        <v>44211</v>
      </c>
      <c r="D293" t="s">
        <v>40</v>
      </c>
      <c r="E293" t="s">
        <v>41</v>
      </c>
      <c r="F293" t="s">
        <v>42</v>
      </c>
      <c r="G293" t="s">
        <v>25</v>
      </c>
      <c r="H293">
        <v>0.45</v>
      </c>
      <c r="I293">
        <v>2750</v>
      </c>
      <c r="J293">
        <v>1237.5</v>
      </c>
      <c r="K293">
        <v>433.125</v>
      </c>
      <c r="L293">
        <v>0.35</v>
      </c>
    </row>
    <row r="294" spans="1:12" x14ac:dyDescent="0.3">
      <c r="A294" t="s">
        <v>21</v>
      </c>
      <c r="B294">
        <v>1185732</v>
      </c>
      <c r="C294" s="43">
        <v>44211</v>
      </c>
      <c r="D294" t="s">
        <v>40</v>
      </c>
      <c r="E294" t="s">
        <v>41</v>
      </c>
      <c r="F294" t="s">
        <v>42</v>
      </c>
      <c r="G294" t="s">
        <v>26</v>
      </c>
      <c r="H294">
        <v>0.35000000000000003</v>
      </c>
      <c r="I294">
        <v>2750</v>
      </c>
      <c r="J294">
        <v>962.50000000000011</v>
      </c>
      <c r="K294">
        <v>336.875</v>
      </c>
      <c r="L294">
        <v>0.35</v>
      </c>
    </row>
    <row r="295" spans="1:12" x14ac:dyDescent="0.3">
      <c r="A295" t="s">
        <v>21</v>
      </c>
      <c r="B295">
        <v>1185732</v>
      </c>
      <c r="C295" s="43">
        <v>44211</v>
      </c>
      <c r="D295" t="s">
        <v>40</v>
      </c>
      <c r="E295" t="s">
        <v>41</v>
      </c>
      <c r="F295" t="s">
        <v>42</v>
      </c>
      <c r="G295" t="s">
        <v>27</v>
      </c>
      <c r="H295">
        <v>0.4</v>
      </c>
      <c r="I295">
        <v>1250</v>
      </c>
      <c r="J295">
        <v>500</v>
      </c>
      <c r="K295">
        <v>200</v>
      </c>
      <c r="L295">
        <v>0.4</v>
      </c>
    </row>
    <row r="296" spans="1:12" x14ac:dyDescent="0.3">
      <c r="A296" t="s">
        <v>21</v>
      </c>
      <c r="B296">
        <v>1185732</v>
      </c>
      <c r="C296" s="43">
        <v>44211</v>
      </c>
      <c r="D296" t="s">
        <v>40</v>
      </c>
      <c r="E296" t="s">
        <v>41</v>
      </c>
      <c r="F296" t="s">
        <v>42</v>
      </c>
      <c r="G296" t="s">
        <v>28</v>
      </c>
      <c r="H296">
        <v>0.54999999999999993</v>
      </c>
      <c r="I296">
        <v>1750</v>
      </c>
      <c r="J296">
        <v>962.49999999999989</v>
      </c>
      <c r="K296">
        <v>336.87499999999994</v>
      </c>
      <c r="L296">
        <v>0.35</v>
      </c>
    </row>
    <row r="297" spans="1:12" x14ac:dyDescent="0.3">
      <c r="A297" t="s">
        <v>21</v>
      </c>
      <c r="B297">
        <v>1185732</v>
      </c>
      <c r="C297" s="43">
        <v>44211</v>
      </c>
      <c r="D297" t="s">
        <v>40</v>
      </c>
      <c r="E297" t="s">
        <v>41</v>
      </c>
      <c r="F297" t="s">
        <v>42</v>
      </c>
      <c r="G297" t="s">
        <v>29</v>
      </c>
      <c r="H297">
        <v>0.45</v>
      </c>
      <c r="I297">
        <v>2750</v>
      </c>
      <c r="J297">
        <v>1237.5</v>
      </c>
      <c r="K297">
        <v>618.75</v>
      </c>
      <c r="L297">
        <v>0.5</v>
      </c>
    </row>
    <row r="298" spans="1:12" x14ac:dyDescent="0.3">
      <c r="A298" t="s">
        <v>21</v>
      </c>
      <c r="B298">
        <v>1185732</v>
      </c>
      <c r="C298" s="43">
        <v>44242</v>
      </c>
      <c r="D298" t="s">
        <v>40</v>
      </c>
      <c r="E298" t="s">
        <v>41</v>
      </c>
      <c r="F298" t="s">
        <v>42</v>
      </c>
      <c r="G298" t="s">
        <v>24</v>
      </c>
      <c r="H298">
        <v>0.45</v>
      </c>
      <c r="I298">
        <v>5250</v>
      </c>
      <c r="J298">
        <v>2362.5</v>
      </c>
      <c r="K298">
        <v>945</v>
      </c>
      <c r="L298">
        <v>0.4</v>
      </c>
    </row>
    <row r="299" spans="1:12" x14ac:dyDescent="0.3">
      <c r="A299" t="s">
        <v>21</v>
      </c>
      <c r="B299">
        <v>1185732</v>
      </c>
      <c r="C299" s="43">
        <v>44242</v>
      </c>
      <c r="D299" t="s">
        <v>40</v>
      </c>
      <c r="E299" t="s">
        <v>41</v>
      </c>
      <c r="F299" t="s">
        <v>42</v>
      </c>
      <c r="G299" t="s">
        <v>25</v>
      </c>
      <c r="H299">
        <v>0.45</v>
      </c>
      <c r="I299">
        <v>1750</v>
      </c>
      <c r="J299">
        <v>787.5</v>
      </c>
      <c r="K299">
        <v>275.625</v>
      </c>
      <c r="L299">
        <v>0.35</v>
      </c>
    </row>
    <row r="300" spans="1:12" x14ac:dyDescent="0.3">
      <c r="A300" t="s">
        <v>21</v>
      </c>
      <c r="B300">
        <v>1185732</v>
      </c>
      <c r="C300" s="43">
        <v>44242</v>
      </c>
      <c r="D300" t="s">
        <v>40</v>
      </c>
      <c r="E300" t="s">
        <v>41</v>
      </c>
      <c r="F300" t="s">
        <v>42</v>
      </c>
      <c r="G300" t="s">
        <v>26</v>
      </c>
      <c r="H300">
        <v>0.35000000000000003</v>
      </c>
      <c r="I300">
        <v>2250</v>
      </c>
      <c r="J300">
        <v>787.50000000000011</v>
      </c>
      <c r="K300">
        <v>275.625</v>
      </c>
      <c r="L300">
        <v>0.35</v>
      </c>
    </row>
    <row r="301" spans="1:12" x14ac:dyDescent="0.3">
      <c r="A301" t="s">
        <v>21</v>
      </c>
      <c r="B301">
        <v>1185732</v>
      </c>
      <c r="C301" s="43">
        <v>44242</v>
      </c>
      <c r="D301" t="s">
        <v>40</v>
      </c>
      <c r="E301" t="s">
        <v>41</v>
      </c>
      <c r="F301" t="s">
        <v>42</v>
      </c>
      <c r="G301" t="s">
        <v>27</v>
      </c>
      <c r="H301">
        <v>0.4</v>
      </c>
      <c r="I301">
        <v>1000</v>
      </c>
      <c r="J301">
        <v>400</v>
      </c>
      <c r="K301">
        <v>160</v>
      </c>
      <c r="L301">
        <v>0.4</v>
      </c>
    </row>
    <row r="302" spans="1:12" x14ac:dyDescent="0.3">
      <c r="A302" t="s">
        <v>21</v>
      </c>
      <c r="B302">
        <v>1185732</v>
      </c>
      <c r="C302" s="43">
        <v>44242</v>
      </c>
      <c r="D302" t="s">
        <v>40</v>
      </c>
      <c r="E302" t="s">
        <v>41</v>
      </c>
      <c r="F302" t="s">
        <v>42</v>
      </c>
      <c r="G302" t="s">
        <v>28</v>
      </c>
      <c r="H302">
        <v>0.54999999999999993</v>
      </c>
      <c r="I302">
        <v>1750</v>
      </c>
      <c r="J302">
        <v>962.49999999999989</v>
      </c>
      <c r="K302">
        <v>336.87499999999994</v>
      </c>
      <c r="L302">
        <v>0.35</v>
      </c>
    </row>
    <row r="303" spans="1:12" x14ac:dyDescent="0.3">
      <c r="A303" t="s">
        <v>21</v>
      </c>
      <c r="B303">
        <v>1185732</v>
      </c>
      <c r="C303" s="43">
        <v>44242</v>
      </c>
      <c r="D303" t="s">
        <v>40</v>
      </c>
      <c r="E303" t="s">
        <v>41</v>
      </c>
      <c r="F303" t="s">
        <v>42</v>
      </c>
      <c r="G303" t="s">
        <v>29</v>
      </c>
      <c r="H303">
        <v>0.45</v>
      </c>
      <c r="I303">
        <v>2750</v>
      </c>
      <c r="J303">
        <v>1237.5</v>
      </c>
      <c r="K303">
        <v>618.75</v>
      </c>
      <c r="L303">
        <v>0.5</v>
      </c>
    </row>
    <row r="304" spans="1:12" x14ac:dyDescent="0.3">
      <c r="A304" t="s">
        <v>21</v>
      </c>
      <c r="B304">
        <v>1185732</v>
      </c>
      <c r="C304" s="43">
        <v>44269</v>
      </c>
      <c r="D304" t="s">
        <v>40</v>
      </c>
      <c r="E304" t="s">
        <v>41</v>
      </c>
      <c r="F304" t="s">
        <v>42</v>
      </c>
      <c r="G304" t="s">
        <v>24</v>
      </c>
      <c r="H304">
        <v>0.5</v>
      </c>
      <c r="I304">
        <v>4950</v>
      </c>
      <c r="J304">
        <v>2475</v>
      </c>
      <c r="K304">
        <v>990</v>
      </c>
      <c r="L304">
        <v>0.4</v>
      </c>
    </row>
    <row r="305" spans="1:12" x14ac:dyDescent="0.3">
      <c r="A305" t="s">
        <v>21</v>
      </c>
      <c r="B305">
        <v>1185732</v>
      </c>
      <c r="C305" s="43">
        <v>44269</v>
      </c>
      <c r="D305" t="s">
        <v>40</v>
      </c>
      <c r="E305" t="s">
        <v>41</v>
      </c>
      <c r="F305" t="s">
        <v>42</v>
      </c>
      <c r="G305" t="s">
        <v>25</v>
      </c>
      <c r="H305">
        <v>0.5</v>
      </c>
      <c r="I305">
        <v>2000</v>
      </c>
      <c r="J305">
        <v>1000</v>
      </c>
      <c r="K305">
        <v>350</v>
      </c>
      <c r="L305">
        <v>0.35</v>
      </c>
    </row>
    <row r="306" spans="1:12" x14ac:dyDescent="0.3">
      <c r="A306" t="s">
        <v>21</v>
      </c>
      <c r="B306">
        <v>1185732</v>
      </c>
      <c r="C306" s="43">
        <v>44269</v>
      </c>
      <c r="D306" t="s">
        <v>40</v>
      </c>
      <c r="E306" t="s">
        <v>41</v>
      </c>
      <c r="F306" t="s">
        <v>42</v>
      </c>
      <c r="G306" t="s">
        <v>26</v>
      </c>
      <c r="H306">
        <v>0.4</v>
      </c>
      <c r="I306">
        <v>2250</v>
      </c>
      <c r="J306">
        <v>900</v>
      </c>
      <c r="K306">
        <v>315</v>
      </c>
      <c r="L306">
        <v>0.35</v>
      </c>
    </row>
    <row r="307" spans="1:12" x14ac:dyDescent="0.3">
      <c r="A307" t="s">
        <v>21</v>
      </c>
      <c r="B307">
        <v>1185732</v>
      </c>
      <c r="C307" s="43">
        <v>44269</v>
      </c>
      <c r="D307" t="s">
        <v>40</v>
      </c>
      <c r="E307" t="s">
        <v>41</v>
      </c>
      <c r="F307" t="s">
        <v>42</v>
      </c>
      <c r="G307" t="s">
        <v>27</v>
      </c>
      <c r="H307">
        <v>0.45</v>
      </c>
      <c r="I307">
        <v>750</v>
      </c>
      <c r="J307">
        <v>337.5</v>
      </c>
      <c r="K307">
        <v>135</v>
      </c>
      <c r="L307">
        <v>0.4</v>
      </c>
    </row>
    <row r="308" spans="1:12" x14ac:dyDescent="0.3">
      <c r="A308" t="s">
        <v>21</v>
      </c>
      <c r="B308">
        <v>1185732</v>
      </c>
      <c r="C308" s="43">
        <v>44269</v>
      </c>
      <c r="D308" t="s">
        <v>40</v>
      </c>
      <c r="E308" t="s">
        <v>41</v>
      </c>
      <c r="F308" t="s">
        <v>42</v>
      </c>
      <c r="G308" t="s">
        <v>28</v>
      </c>
      <c r="H308">
        <v>0.6</v>
      </c>
      <c r="I308">
        <v>1250</v>
      </c>
      <c r="J308">
        <v>750</v>
      </c>
      <c r="K308">
        <v>262.5</v>
      </c>
      <c r="L308">
        <v>0.35</v>
      </c>
    </row>
    <row r="309" spans="1:12" x14ac:dyDescent="0.3">
      <c r="A309" t="s">
        <v>21</v>
      </c>
      <c r="B309">
        <v>1185732</v>
      </c>
      <c r="C309" s="43">
        <v>44269</v>
      </c>
      <c r="D309" t="s">
        <v>40</v>
      </c>
      <c r="E309" t="s">
        <v>41</v>
      </c>
      <c r="F309" t="s">
        <v>42</v>
      </c>
      <c r="G309" t="s">
        <v>29</v>
      </c>
      <c r="H309">
        <v>0.5</v>
      </c>
      <c r="I309">
        <v>2250</v>
      </c>
      <c r="J309">
        <v>1125</v>
      </c>
      <c r="K309">
        <v>562.5</v>
      </c>
      <c r="L309">
        <v>0.5</v>
      </c>
    </row>
    <row r="310" spans="1:12" x14ac:dyDescent="0.3">
      <c r="A310" t="s">
        <v>21</v>
      </c>
      <c r="B310">
        <v>1185732</v>
      </c>
      <c r="C310" s="43">
        <v>44301</v>
      </c>
      <c r="D310" t="s">
        <v>40</v>
      </c>
      <c r="E310" t="s">
        <v>41</v>
      </c>
      <c r="F310" t="s">
        <v>42</v>
      </c>
      <c r="G310" t="s">
        <v>24</v>
      </c>
      <c r="H310">
        <v>0.5</v>
      </c>
      <c r="I310">
        <v>4500</v>
      </c>
      <c r="J310">
        <v>2250</v>
      </c>
      <c r="K310">
        <v>900</v>
      </c>
      <c r="L310">
        <v>0.4</v>
      </c>
    </row>
    <row r="311" spans="1:12" x14ac:dyDescent="0.3">
      <c r="A311" t="s">
        <v>21</v>
      </c>
      <c r="B311">
        <v>1185732</v>
      </c>
      <c r="C311" s="43">
        <v>44301</v>
      </c>
      <c r="D311" t="s">
        <v>40</v>
      </c>
      <c r="E311" t="s">
        <v>41</v>
      </c>
      <c r="F311" t="s">
        <v>42</v>
      </c>
      <c r="G311" t="s">
        <v>25</v>
      </c>
      <c r="H311">
        <v>0.5</v>
      </c>
      <c r="I311">
        <v>1500</v>
      </c>
      <c r="J311">
        <v>750</v>
      </c>
      <c r="K311">
        <v>262.5</v>
      </c>
      <c r="L311">
        <v>0.35</v>
      </c>
    </row>
    <row r="312" spans="1:12" x14ac:dyDescent="0.3">
      <c r="A312" t="s">
        <v>21</v>
      </c>
      <c r="B312">
        <v>1185732</v>
      </c>
      <c r="C312" s="43">
        <v>44301</v>
      </c>
      <c r="D312" t="s">
        <v>40</v>
      </c>
      <c r="E312" t="s">
        <v>41</v>
      </c>
      <c r="F312" t="s">
        <v>42</v>
      </c>
      <c r="G312" t="s">
        <v>26</v>
      </c>
      <c r="H312">
        <v>0.4</v>
      </c>
      <c r="I312">
        <v>1500</v>
      </c>
      <c r="J312">
        <v>600</v>
      </c>
      <c r="K312">
        <v>210</v>
      </c>
      <c r="L312">
        <v>0.35</v>
      </c>
    </row>
    <row r="313" spans="1:12" x14ac:dyDescent="0.3">
      <c r="A313" t="s">
        <v>21</v>
      </c>
      <c r="B313">
        <v>1185732</v>
      </c>
      <c r="C313" s="43">
        <v>44301</v>
      </c>
      <c r="D313" t="s">
        <v>40</v>
      </c>
      <c r="E313" t="s">
        <v>41</v>
      </c>
      <c r="F313" t="s">
        <v>42</v>
      </c>
      <c r="G313" t="s">
        <v>27</v>
      </c>
      <c r="H313">
        <v>0.45</v>
      </c>
      <c r="I313">
        <v>750</v>
      </c>
      <c r="J313">
        <v>337.5</v>
      </c>
      <c r="K313">
        <v>135</v>
      </c>
      <c r="L313">
        <v>0.4</v>
      </c>
    </row>
    <row r="314" spans="1:12" x14ac:dyDescent="0.3">
      <c r="A314" t="s">
        <v>21</v>
      </c>
      <c r="B314">
        <v>1185732</v>
      </c>
      <c r="C314" s="43">
        <v>44301</v>
      </c>
      <c r="D314" t="s">
        <v>40</v>
      </c>
      <c r="E314" t="s">
        <v>41</v>
      </c>
      <c r="F314" t="s">
        <v>42</v>
      </c>
      <c r="G314" t="s">
        <v>28</v>
      </c>
      <c r="H314">
        <v>0.6</v>
      </c>
      <c r="I314">
        <v>1000</v>
      </c>
      <c r="J314">
        <v>600</v>
      </c>
      <c r="K314">
        <v>210</v>
      </c>
      <c r="L314">
        <v>0.35</v>
      </c>
    </row>
    <row r="315" spans="1:12" x14ac:dyDescent="0.3">
      <c r="A315" t="s">
        <v>21</v>
      </c>
      <c r="B315">
        <v>1185732</v>
      </c>
      <c r="C315" s="43">
        <v>44301</v>
      </c>
      <c r="D315" t="s">
        <v>40</v>
      </c>
      <c r="E315" t="s">
        <v>41</v>
      </c>
      <c r="F315" t="s">
        <v>42</v>
      </c>
      <c r="G315" t="s">
        <v>29</v>
      </c>
      <c r="H315">
        <v>0.5</v>
      </c>
      <c r="I315">
        <v>2250</v>
      </c>
      <c r="J315">
        <v>1125</v>
      </c>
      <c r="K315">
        <v>562.5</v>
      </c>
      <c r="L315">
        <v>0.5</v>
      </c>
    </row>
    <row r="316" spans="1:12" x14ac:dyDescent="0.3">
      <c r="A316" t="s">
        <v>21</v>
      </c>
      <c r="B316">
        <v>1185732</v>
      </c>
      <c r="C316" s="43">
        <v>44332</v>
      </c>
      <c r="D316" t="s">
        <v>40</v>
      </c>
      <c r="E316" t="s">
        <v>41</v>
      </c>
      <c r="F316" t="s">
        <v>42</v>
      </c>
      <c r="G316" t="s">
        <v>24</v>
      </c>
      <c r="H316">
        <v>0.6</v>
      </c>
      <c r="I316">
        <v>4950</v>
      </c>
      <c r="J316">
        <v>2970</v>
      </c>
      <c r="K316">
        <v>1188</v>
      </c>
      <c r="L316">
        <v>0.4</v>
      </c>
    </row>
    <row r="317" spans="1:12" x14ac:dyDescent="0.3">
      <c r="A317" t="s">
        <v>21</v>
      </c>
      <c r="B317">
        <v>1185732</v>
      </c>
      <c r="C317" s="43">
        <v>44332</v>
      </c>
      <c r="D317" t="s">
        <v>40</v>
      </c>
      <c r="E317" t="s">
        <v>41</v>
      </c>
      <c r="F317" t="s">
        <v>42</v>
      </c>
      <c r="G317" t="s">
        <v>25</v>
      </c>
      <c r="H317">
        <v>0.55000000000000004</v>
      </c>
      <c r="I317">
        <v>2000</v>
      </c>
      <c r="J317">
        <v>1100</v>
      </c>
      <c r="K317">
        <v>385</v>
      </c>
      <c r="L317">
        <v>0.35</v>
      </c>
    </row>
    <row r="318" spans="1:12" x14ac:dyDescent="0.3">
      <c r="A318" t="s">
        <v>21</v>
      </c>
      <c r="B318">
        <v>1185732</v>
      </c>
      <c r="C318" s="43">
        <v>44332</v>
      </c>
      <c r="D318" t="s">
        <v>40</v>
      </c>
      <c r="E318" t="s">
        <v>41</v>
      </c>
      <c r="F318" t="s">
        <v>42</v>
      </c>
      <c r="G318" t="s">
        <v>26</v>
      </c>
      <c r="H318">
        <v>0.5</v>
      </c>
      <c r="I318">
        <v>1750</v>
      </c>
      <c r="J318">
        <v>875</v>
      </c>
      <c r="K318">
        <v>306.25</v>
      </c>
      <c r="L318">
        <v>0.35</v>
      </c>
    </row>
    <row r="319" spans="1:12" x14ac:dyDescent="0.3">
      <c r="A319" t="s">
        <v>21</v>
      </c>
      <c r="B319">
        <v>1185732</v>
      </c>
      <c r="C319" s="43">
        <v>44332</v>
      </c>
      <c r="D319" t="s">
        <v>40</v>
      </c>
      <c r="E319" t="s">
        <v>41</v>
      </c>
      <c r="F319" t="s">
        <v>42</v>
      </c>
      <c r="G319" t="s">
        <v>27</v>
      </c>
      <c r="H319">
        <v>0.5</v>
      </c>
      <c r="I319">
        <v>1000</v>
      </c>
      <c r="J319">
        <v>500</v>
      </c>
      <c r="K319">
        <v>200</v>
      </c>
      <c r="L319">
        <v>0.4</v>
      </c>
    </row>
    <row r="320" spans="1:12" x14ac:dyDescent="0.3">
      <c r="A320" t="s">
        <v>21</v>
      </c>
      <c r="B320">
        <v>1185732</v>
      </c>
      <c r="C320" s="43">
        <v>44332</v>
      </c>
      <c r="D320" t="s">
        <v>40</v>
      </c>
      <c r="E320" t="s">
        <v>41</v>
      </c>
      <c r="F320" t="s">
        <v>42</v>
      </c>
      <c r="G320" t="s">
        <v>28</v>
      </c>
      <c r="H320">
        <v>0.6</v>
      </c>
      <c r="I320">
        <v>1250</v>
      </c>
      <c r="J320">
        <v>750</v>
      </c>
      <c r="K320">
        <v>262.5</v>
      </c>
      <c r="L320">
        <v>0.35</v>
      </c>
    </row>
    <row r="321" spans="1:12" x14ac:dyDescent="0.3">
      <c r="A321" t="s">
        <v>21</v>
      </c>
      <c r="B321">
        <v>1185732</v>
      </c>
      <c r="C321" s="43">
        <v>44332</v>
      </c>
      <c r="D321" t="s">
        <v>40</v>
      </c>
      <c r="E321" t="s">
        <v>41</v>
      </c>
      <c r="F321" t="s">
        <v>42</v>
      </c>
      <c r="G321" t="s">
        <v>29</v>
      </c>
      <c r="H321">
        <v>0.65</v>
      </c>
      <c r="I321">
        <v>2500</v>
      </c>
      <c r="J321">
        <v>1625</v>
      </c>
      <c r="K321">
        <v>812.5</v>
      </c>
      <c r="L321">
        <v>0.5</v>
      </c>
    </row>
    <row r="322" spans="1:12" x14ac:dyDescent="0.3">
      <c r="A322" t="s">
        <v>21</v>
      </c>
      <c r="B322">
        <v>1185732</v>
      </c>
      <c r="C322" s="43">
        <v>44362</v>
      </c>
      <c r="D322" t="s">
        <v>40</v>
      </c>
      <c r="E322" t="s">
        <v>41</v>
      </c>
      <c r="F322" t="s">
        <v>42</v>
      </c>
      <c r="G322" t="s">
        <v>24</v>
      </c>
      <c r="H322">
        <v>0.5</v>
      </c>
      <c r="I322">
        <v>5000</v>
      </c>
      <c r="J322">
        <v>2500</v>
      </c>
      <c r="K322">
        <v>1000</v>
      </c>
      <c r="L322">
        <v>0.4</v>
      </c>
    </row>
    <row r="323" spans="1:12" x14ac:dyDescent="0.3">
      <c r="A323" t="s">
        <v>21</v>
      </c>
      <c r="B323">
        <v>1185732</v>
      </c>
      <c r="C323" s="43">
        <v>44362</v>
      </c>
      <c r="D323" t="s">
        <v>40</v>
      </c>
      <c r="E323" t="s">
        <v>41</v>
      </c>
      <c r="F323" t="s">
        <v>42</v>
      </c>
      <c r="G323" t="s">
        <v>25</v>
      </c>
      <c r="H323">
        <v>0.45000000000000007</v>
      </c>
      <c r="I323">
        <v>2500</v>
      </c>
      <c r="J323">
        <v>1125.0000000000002</v>
      </c>
      <c r="K323">
        <v>393.75000000000006</v>
      </c>
      <c r="L323">
        <v>0.35</v>
      </c>
    </row>
    <row r="324" spans="1:12" x14ac:dyDescent="0.3">
      <c r="A324" t="s">
        <v>21</v>
      </c>
      <c r="B324">
        <v>1185732</v>
      </c>
      <c r="C324" s="43">
        <v>44362</v>
      </c>
      <c r="D324" t="s">
        <v>40</v>
      </c>
      <c r="E324" t="s">
        <v>41</v>
      </c>
      <c r="F324" t="s">
        <v>42</v>
      </c>
      <c r="G324" t="s">
        <v>26</v>
      </c>
      <c r="H324">
        <v>0.4</v>
      </c>
      <c r="I324">
        <v>2000</v>
      </c>
      <c r="J324">
        <v>800</v>
      </c>
      <c r="K324">
        <v>280</v>
      </c>
      <c r="L324">
        <v>0.35</v>
      </c>
    </row>
    <row r="325" spans="1:12" x14ac:dyDescent="0.3">
      <c r="A325" t="s">
        <v>21</v>
      </c>
      <c r="B325">
        <v>1185732</v>
      </c>
      <c r="C325" s="43">
        <v>44362</v>
      </c>
      <c r="D325" t="s">
        <v>40</v>
      </c>
      <c r="E325" t="s">
        <v>41</v>
      </c>
      <c r="F325" t="s">
        <v>42</v>
      </c>
      <c r="G325" t="s">
        <v>27</v>
      </c>
      <c r="H325">
        <v>0.4</v>
      </c>
      <c r="I325">
        <v>1750</v>
      </c>
      <c r="J325">
        <v>700</v>
      </c>
      <c r="K325">
        <v>280</v>
      </c>
      <c r="L325">
        <v>0.4</v>
      </c>
    </row>
    <row r="326" spans="1:12" x14ac:dyDescent="0.3">
      <c r="A326" t="s">
        <v>21</v>
      </c>
      <c r="B326">
        <v>1185732</v>
      </c>
      <c r="C326" s="43">
        <v>44362</v>
      </c>
      <c r="D326" t="s">
        <v>40</v>
      </c>
      <c r="E326" t="s">
        <v>41</v>
      </c>
      <c r="F326" t="s">
        <v>42</v>
      </c>
      <c r="G326" t="s">
        <v>28</v>
      </c>
      <c r="H326">
        <v>0.5</v>
      </c>
      <c r="I326">
        <v>1750</v>
      </c>
      <c r="J326">
        <v>875</v>
      </c>
      <c r="K326">
        <v>306.25</v>
      </c>
      <c r="L326">
        <v>0.35</v>
      </c>
    </row>
    <row r="327" spans="1:12" x14ac:dyDescent="0.3">
      <c r="A327" t="s">
        <v>21</v>
      </c>
      <c r="B327">
        <v>1185732</v>
      </c>
      <c r="C327" s="43">
        <v>44362</v>
      </c>
      <c r="D327" t="s">
        <v>40</v>
      </c>
      <c r="E327" t="s">
        <v>41</v>
      </c>
      <c r="F327" t="s">
        <v>42</v>
      </c>
      <c r="G327" t="s">
        <v>29</v>
      </c>
      <c r="H327">
        <v>0.55000000000000004</v>
      </c>
      <c r="I327">
        <v>3500</v>
      </c>
      <c r="J327">
        <v>1925.0000000000002</v>
      </c>
      <c r="K327">
        <v>962.50000000000011</v>
      </c>
      <c r="L327">
        <v>0.5</v>
      </c>
    </row>
    <row r="328" spans="1:12" x14ac:dyDescent="0.3">
      <c r="A328" t="s">
        <v>21</v>
      </c>
      <c r="B328">
        <v>1185732</v>
      </c>
      <c r="C328" s="43">
        <v>44391</v>
      </c>
      <c r="D328" t="s">
        <v>40</v>
      </c>
      <c r="E328" t="s">
        <v>41</v>
      </c>
      <c r="F328" t="s">
        <v>42</v>
      </c>
      <c r="G328" t="s">
        <v>24</v>
      </c>
      <c r="H328">
        <v>0.5</v>
      </c>
      <c r="I328">
        <v>5750</v>
      </c>
      <c r="J328">
        <v>2875</v>
      </c>
      <c r="K328">
        <v>1150</v>
      </c>
      <c r="L328">
        <v>0.4</v>
      </c>
    </row>
    <row r="329" spans="1:12" x14ac:dyDescent="0.3">
      <c r="A329" t="s">
        <v>21</v>
      </c>
      <c r="B329">
        <v>1185732</v>
      </c>
      <c r="C329" s="43">
        <v>44391</v>
      </c>
      <c r="D329" t="s">
        <v>40</v>
      </c>
      <c r="E329" t="s">
        <v>41</v>
      </c>
      <c r="F329" t="s">
        <v>42</v>
      </c>
      <c r="G329" t="s">
        <v>25</v>
      </c>
      <c r="H329">
        <v>0.45000000000000007</v>
      </c>
      <c r="I329">
        <v>3250</v>
      </c>
      <c r="J329">
        <v>1462.5000000000002</v>
      </c>
      <c r="K329">
        <v>511.87500000000006</v>
      </c>
      <c r="L329">
        <v>0.35</v>
      </c>
    </row>
    <row r="330" spans="1:12" x14ac:dyDescent="0.3">
      <c r="A330" t="s">
        <v>21</v>
      </c>
      <c r="B330">
        <v>1185732</v>
      </c>
      <c r="C330" s="43">
        <v>44391</v>
      </c>
      <c r="D330" t="s">
        <v>40</v>
      </c>
      <c r="E330" t="s">
        <v>41</v>
      </c>
      <c r="F330" t="s">
        <v>42</v>
      </c>
      <c r="G330" t="s">
        <v>26</v>
      </c>
      <c r="H330">
        <v>0.4</v>
      </c>
      <c r="I330">
        <v>2500</v>
      </c>
      <c r="J330">
        <v>1000</v>
      </c>
      <c r="K330">
        <v>350</v>
      </c>
      <c r="L330">
        <v>0.35</v>
      </c>
    </row>
    <row r="331" spans="1:12" x14ac:dyDescent="0.3">
      <c r="A331" t="s">
        <v>21</v>
      </c>
      <c r="B331">
        <v>1185732</v>
      </c>
      <c r="C331" s="43">
        <v>44391</v>
      </c>
      <c r="D331" t="s">
        <v>40</v>
      </c>
      <c r="E331" t="s">
        <v>41</v>
      </c>
      <c r="F331" t="s">
        <v>42</v>
      </c>
      <c r="G331" t="s">
        <v>27</v>
      </c>
      <c r="H331">
        <v>0.4</v>
      </c>
      <c r="I331">
        <v>2000</v>
      </c>
      <c r="J331">
        <v>800</v>
      </c>
      <c r="K331">
        <v>320</v>
      </c>
      <c r="L331">
        <v>0.4</v>
      </c>
    </row>
    <row r="332" spans="1:12" x14ac:dyDescent="0.3">
      <c r="A332" t="s">
        <v>21</v>
      </c>
      <c r="B332">
        <v>1185732</v>
      </c>
      <c r="C332" s="43">
        <v>44391</v>
      </c>
      <c r="D332" t="s">
        <v>40</v>
      </c>
      <c r="E332" t="s">
        <v>41</v>
      </c>
      <c r="F332" t="s">
        <v>42</v>
      </c>
      <c r="G332" t="s">
        <v>28</v>
      </c>
      <c r="H332">
        <v>0.5</v>
      </c>
      <c r="I332">
        <v>2250</v>
      </c>
      <c r="J332">
        <v>1125</v>
      </c>
      <c r="K332">
        <v>393.75</v>
      </c>
      <c r="L332">
        <v>0.35</v>
      </c>
    </row>
    <row r="333" spans="1:12" x14ac:dyDescent="0.3">
      <c r="A333" t="s">
        <v>21</v>
      </c>
      <c r="B333">
        <v>1185732</v>
      </c>
      <c r="C333" s="43">
        <v>44391</v>
      </c>
      <c r="D333" t="s">
        <v>40</v>
      </c>
      <c r="E333" t="s">
        <v>41</v>
      </c>
      <c r="F333" t="s">
        <v>42</v>
      </c>
      <c r="G333" t="s">
        <v>29</v>
      </c>
      <c r="H333">
        <v>0.55000000000000004</v>
      </c>
      <c r="I333">
        <v>4000</v>
      </c>
      <c r="J333">
        <v>2200</v>
      </c>
      <c r="K333">
        <v>1100</v>
      </c>
      <c r="L333">
        <v>0.5</v>
      </c>
    </row>
    <row r="334" spans="1:12" x14ac:dyDescent="0.3">
      <c r="A334" t="s">
        <v>21</v>
      </c>
      <c r="B334">
        <v>1185732</v>
      </c>
      <c r="C334" s="43">
        <v>44423</v>
      </c>
      <c r="D334" t="s">
        <v>40</v>
      </c>
      <c r="E334" t="s">
        <v>41</v>
      </c>
      <c r="F334" t="s">
        <v>42</v>
      </c>
      <c r="G334" t="s">
        <v>24</v>
      </c>
      <c r="H334">
        <v>0.5</v>
      </c>
      <c r="I334">
        <v>5500</v>
      </c>
      <c r="J334">
        <v>2750</v>
      </c>
      <c r="K334">
        <v>1100</v>
      </c>
      <c r="L334">
        <v>0.4</v>
      </c>
    </row>
    <row r="335" spans="1:12" x14ac:dyDescent="0.3">
      <c r="A335" t="s">
        <v>21</v>
      </c>
      <c r="B335">
        <v>1185732</v>
      </c>
      <c r="C335" s="43">
        <v>44423</v>
      </c>
      <c r="D335" t="s">
        <v>40</v>
      </c>
      <c r="E335" t="s">
        <v>41</v>
      </c>
      <c r="F335" t="s">
        <v>42</v>
      </c>
      <c r="G335" t="s">
        <v>25</v>
      </c>
      <c r="H335">
        <v>0.45000000000000007</v>
      </c>
      <c r="I335">
        <v>3250</v>
      </c>
      <c r="J335">
        <v>1462.5000000000002</v>
      </c>
      <c r="K335">
        <v>511.87500000000006</v>
      </c>
      <c r="L335">
        <v>0.35</v>
      </c>
    </row>
    <row r="336" spans="1:12" x14ac:dyDescent="0.3">
      <c r="A336" t="s">
        <v>21</v>
      </c>
      <c r="B336">
        <v>1185732</v>
      </c>
      <c r="C336" s="43">
        <v>44423</v>
      </c>
      <c r="D336" t="s">
        <v>40</v>
      </c>
      <c r="E336" t="s">
        <v>41</v>
      </c>
      <c r="F336" t="s">
        <v>42</v>
      </c>
      <c r="G336" t="s">
        <v>26</v>
      </c>
      <c r="H336">
        <v>0.4</v>
      </c>
      <c r="I336">
        <v>2500</v>
      </c>
      <c r="J336">
        <v>1000</v>
      </c>
      <c r="K336">
        <v>350</v>
      </c>
      <c r="L336">
        <v>0.35</v>
      </c>
    </row>
    <row r="337" spans="1:12" x14ac:dyDescent="0.3">
      <c r="A337" t="s">
        <v>21</v>
      </c>
      <c r="B337">
        <v>1185732</v>
      </c>
      <c r="C337" s="43">
        <v>44423</v>
      </c>
      <c r="D337" t="s">
        <v>40</v>
      </c>
      <c r="E337" t="s">
        <v>41</v>
      </c>
      <c r="F337" t="s">
        <v>42</v>
      </c>
      <c r="G337" t="s">
        <v>27</v>
      </c>
      <c r="H337">
        <v>0.4</v>
      </c>
      <c r="I337">
        <v>2250</v>
      </c>
      <c r="J337">
        <v>900</v>
      </c>
      <c r="K337">
        <v>360</v>
      </c>
      <c r="L337">
        <v>0.4</v>
      </c>
    </row>
    <row r="338" spans="1:12" x14ac:dyDescent="0.3">
      <c r="A338" t="s">
        <v>21</v>
      </c>
      <c r="B338">
        <v>1185732</v>
      </c>
      <c r="C338" s="43">
        <v>44423</v>
      </c>
      <c r="D338" t="s">
        <v>40</v>
      </c>
      <c r="E338" t="s">
        <v>41</v>
      </c>
      <c r="F338" t="s">
        <v>42</v>
      </c>
      <c r="G338" t="s">
        <v>28</v>
      </c>
      <c r="H338">
        <v>0.5</v>
      </c>
      <c r="I338">
        <v>2000</v>
      </c>
      <c r="J338">
        <v>1000</v>
      </c>
      <c r="K338">
        <v>350</v>
      </c>
      <c r="L338">
        <v>0.35</v>
      </c>
    </row>
    <row r="339" spans="1:12" x14ac:dyDescent="0.3">
      <c r="A339" t="s">
        <v>21</v>
      </c>
      <c r="B339">
        <v>1185732</v>
      </c>
      <c r="C339" s="43">
        <v>44423</v>
      </c>
      <c r="D339" t="s">
        <v>40</v>
      </c>
      <c r="E339" t="s">
        <v>41</v>
      </c>
      <c r="F339" t="s">
        <v>42</v>
      </c>
      <c r="G339" t="s">
        <v>29</v>
      </c>
      <c r="H339">
        <v>0.55000000000000004</v>
      </c>
      <c r="I339">
        <v>3750</v>
      </c>
      <c r="J339">
        <v>2062.5</v>
      </c>
      <c r="K339">
        <v>1031.25</v>
      </c>
      <c r="L339">
        <v>0.5</v>
      </c>
    </row>
    <row r="340" spans="1:12" x14ac:dyDescent="0.3">
      <c r="A340" t="s">
        <v>21</v>
      </c>
      <c r="B340">
        <v>1185732</v>
      </c>
      <c r="C340" s="43">
        <v>44455</v>
      </c>
      <c r="D340" t="s">
        <v>40</v>
      </c>
      <c r="E340" t="s">
        <v>41</v>
      </c>
      <c r="F340" t="s">
        <v>42</v>
      </c>
      <c r="G340" t="s">
        <v>24</v>
      </c>
      <c r="H340">
        <v>0.5</v>
      </c>
      <c r="I340">
        <v>5000</v>
      </c>
      <c r="J340">
        <v>2500</v>
      </c>
      <c r="K340">
        <v>1000</v>
      </c>
      <c r="L340">
        <v>0.4</v>
      </c>
    </row>
    <row r="341" spans="1:12" x14ac:dyDescent="0.3">
      <c r="A341" t="s">
        <v>21</v>
      </c>
      <c r="B341">
        <v>1185732</v>
      </c>
      <c r="C341" s="43">
        <v>44455</v>
      </c>
      <c r="D341" t="s">
        <v>40</v>
      </c>
      <c r="E341" t="s">
        <v>41</v>
      </c>
      <c r="F341" t="s">
        <v>42</v>
      </c>
      <c r="G341" t="s">
        <v>25</v>
      </c>
      <c r="H341">
        <v>0.45000000000000007</v>
      </c>
      <c r="I341">
        <v>3000</v>
      </c>
      <c r="J341">
        <v>1350.0000000000002</v>
      </c>
      <c r="K341">
        <v>472.50000000000006</v>
      </c>
      <c r="L341">
        <v>0.35</v>
      </c>
    </row>
    <row r="342" spans="1:12" x14ac:dyDescent="0.3">
      <c r="A342" t="s">
        <v>21</v>
      </c>
      <c r="B342">
        <v>1185732</v>
      </c>
      <c r="C342" s="43">
        <v>44455</v>
      </c>
      <c r="D342" t="s">
        <v>40</v>
      </c>
      <c r="E342" t="s">
        <v>41</v>
      </c>
      <c r="F342" t="s">
        <v>42</v>
      </c>
      <c r="G342" t="s">
        <v>26</v>
      </c>
      <c r="H342">
        <v>0.4</v>
      </c>
      <c r="I342">
        <v>2000</v>
      </c>
      <c r="J342">
        <v>800</v>
      </c>
      <c r="K342">
        <v>280</v>
      </c>
      <c r="L342">
        <v>0.35</v>
      </c>
    </row>
    <row r="343" spans="1:12" x14ac:dyDescent="0.3">
      <c r="A343" t="s">
        <v>21</v>
      </c>
      <c r="B343">
        <v>1185732</v>
      </c>
      <c r="C343" s="43">
        <v>44455</v>
      </c>
      <c r="D343" t="s">
        <v>40</v>
      </c>
      <c r="E343" t="s">
        <v>41</v>
      </c>
      <c r="F343" t="s">
        <v>42</v>
      </c>
      <c r="G343" t="s">
        <v>27</v>
      </c>
      <c r="H343">
        <v>0.4</v>
      </c>
      <c r="I343">
        <v>1750</v>
      </c>
      <c r="J343">
        <v>700</v>
      </c>
      <c r="K343">
        <v>280</v>
      </c>
      <c r="L343">
        <v>0.4</v>
      </c>
    </row>
    <row r="344" spans="1:12" x14ac:dyDescent="0.3">
      <c r="A344" t="s">
        <v>21</v>
      </c>
      <c r="B344">
        <v>1185732</v>
      </c>
      <c r="C344" s="43">
        <v>44455</v>
      </c>
      <c r="D344" t="s">
        <v>40</v>
      </c>
      <c r="E344" t="s">
        <v>41</v>
      </c>
      <c r="F344" t="s">
        <v>42</v>
      </c>
      <c r="G344" t="s">
        <v>28</v>
      </c>
      <c r="H344">
        <v>0.5</v>
      </c>
      <c r="I344">
        <v>1750</v>
      </c>
      <c r="J344">
        <v>875</v>
      </c>
      <c r="K344">
        <v>306.25</v>
      </c>
      <c r="L344">
        <v>0.35</v>
      </c>
    </row>
    <row r="345" spans="1:12" x14ac:dyDescent="0.3">
      <c r="A345" t="s">
        <v>21</v>
      </c>
      <c r="B345">
        <v>1185732</v>
      </c>
      <c r="C345" s="43">
        <v>44455</v>
      </c>
      <c r="D345" t="s">
        <v>40</v>
      </c>
      <c r="E345" t="s">
        <v>41</v>
      </c>
      <c r="F345" t="s">
        <v>42</v>
      </c>
      <c r="G345" t="s">
        <v>29</v>
      </c>
      <c r="H345">
        <v>0.55000000000000004</v>
      </c>
      <c r="I345">
        <v>2500</v>
      </c>
      <c r="J345">
        <v>1375</v>
      </c>
      <c r="K345">
        <v>687.5</v>
      </c>
      <c r="L345">
        <v>0.5</v>
      </c>
    </row>
    <row r="346" spans="1:12" x14ac:dyDescent="0.3">
      <c r="A346" t="s">
        <v>21</v>
      </c>
      <c r="B346">
        <v>1185732</v>
      </c>
      <c r="C346" s="43">
        <v>44484</v>
      </c>
      <c r="D346" t="s">
        <v>40</v>
      </c>
      <c r="E346" t="s">
        <v>41</v>
      </c>
      <c r="F346" t="s">
        <v>42</v>
      </c>
      <c r="G346" t="s">
        <v>24</v>
      </c>
      <c r="H346">
        <v>0.6</v>
      </c>
      <c r="I346">
        <v>4250</v>
      </c>
      <c r="J346">
        <v>2550</v>
      </c>
      <c r="K346">
        <v>1020</v>
      </c>
      <c r="L346">
        <v>0.4</v>
      </c>
    </row>
    <row r="347" spans="1:12" x14ac:dyDescent="0.3">
      <c r="A347" t="s">
        <v>21</v>
      </c>
      <c r="B347">
        <v>1185732</v>
      </c>
      <c r="C347" s="43">
        <v>44484</v>
      </c>
      <c r="D347" t="s">
        <v>40</v>
      </c>
      <c r="E347" t="s">
        <v>41</v>
      </c>
      <c r="F347" t="s">
        <v>42</v>
      </c>
      <c r="G347" t="s">
        <v>25</v>
      </c>
      <c r="H347">
        <v>0.5</v>
      </c>
      <c r="I347">
        <v>2500</v>
      </c>
      <c r="J347">
        <v>1250</v>
      </c>
      <c r="K347">
        <v>437.5</v>
      </c>
      <c r="L347">
        <v>0.35</v>
      </c>
    </row>
    <row r="348" spans="1:12" x14ac:dyDescent="0.3">
      <c r="A348" t="s">
        <v>21</v>
      </c>
      <c r="B348">
        <v>1185732</v>
      </c>
      <c r="C348" s="43">
        <v>44484</v>
      </c>
      <c r="D348" t="s">
        <v>40</v>
      </c>
      <c r="E348" t="s">
        <v>41</v>
      </c>
      <c r="F348" t="s">
        <v>42</v>
      </c>
      <c r="G348" t="s">
        <v>26</v>
      </c>
      <c r="H348">
        <v>0.5</v>
      </c>
      <c r="I348">
        <v>1500</v>
      </c>
      <c r="J348">
        <v>750</v>
      </c>
      <c r="K348">
        <v>262.5</v>
      </c>
      <c r="L348">
        <v>0.35</v>
      </c>
    </row>
    <row r="349" spans="1:12" x14ac:dyDescent="0.3">
      <c r="A349" t="s">
        <v>21</v>
      </c>
      <c r="B349">
        <v>1185732</v>
      </c>
      <c r="C349" s="43">
        <v>44484</v>
      </c>
      <c r="D349" t="s">
        <v>40</v>
      </c>
      <c r="E349" t="s">
        <v>41</v>
      </c>
      <c r="F349" t="s">
        <v>42</v>
      </c>
      <c r="G349" t="s">
        <v>27</v>
      </c>
      <c r="H349">
        <v>0.5</v>
      </c>
      <c r="I349">
        <v>1250</v>
      </c>
      <c r="J349">
        <v>625</v>
      </c>
      <c r="K349">
        <v>250</v>
      </c>
      <c r="L349">
        <v>0.4</v>
      </c>
    </row>
    <row r="350" spans="1:12" x14ac:dyDescent="0.3">
      <c r="A350" t="s">
        <v>21</v>
      </c>
      <c r="B350">
        <v>1185732</v>
      </c>
      <c r="C350" s="43">
        <v>44484</v>
      </c>
      <c r="D350" t="s">
        <v>40</v>
      </c>
      <c r="E350" t="s">
        <v>41</v>
      </c>
      <c r="F350" t="s">
        <v>42</v>
      </c>
      <c r="G350" t="s">
        <v>28</v>
      </c>
      <c r="H350">
        <v>0.6</v>
      </c>
      <c r="I350">
        <v>1250</v>
      </c>
      <c r="J350">
        <v>750</v>
      </c>
      <c r="K350">
        <v>262.5</v>
      </c>
      <c r="L350">
        <v>0.35</v>
      </c>
    </row>
    <row r="351" spans="1:12" x14ac:dyDescent="0.3">
      <c r="A351" t="s">
        <v>21</v>
      </c>
      <c r="B351">
        <v>1185732</v>
      </c>
      <c r="C351" s="43">
        <v>44484</v>
      </c>
      <c r="D351" t="s">
        <v>40</v>
      </c>
      <c r="E351" t="s">
        <v>41</v>
      </c>
      <c r="F351" t="s">
        <v>42</v>
      </c>
      <c r="G351" t="s">
        <v>29</v>
      </c>
      <c r="H351">
        <v>0.64999999999999991</v>
      </c>
      <c r="I351">
        <v>2500</v>
      </c>
      <c r="J351">
        <v>1624.9999999999998</v>
      </c>
      <c r="K351">
        <v>812.49999999999989</v>
      </c>
      <c r="L351">
        <v>0.5</v>
      </c>
    </row>
    <row r="352" spans="1:12" x14ac:dyDescent="0.3">
      <c r="A352" t="s">
        <v>21</v>
      </c>
      <c r="B352">
        <v>1185732</v>
      </c>
      <c r="C352" s="43">
        <v>44515</v>
      </c>
      <c r="D352" t="s">
        <v>40</v>
      </c>
      <c r="E352" t="s">
        <v>41</v>
      </c>
      <c r="F352" t="s">
        <v>42</v>
      </c>
      <c r="G352" t="s">
        <v>24</v>
      </c>
      <c r="H352">
        <v>0.6</v>
      </c>
      <c r="I352">
        <v>4000</v>
      </c>
      <c r="J352">
        <v>2400</v>
      </c>
      <c r="K352">
        <v>960</v>
      </c>
      <c r="L352">
        <v>0.4</v>
      </c>
    </row>
    <row r="353" spans="1:12" x14ac:dyDescent="0.3">
      <c r="A353" t="s">
        <v>21</v>
      </c>
      <c r="B353">
        <v>1185732</v>
      </c>
      <c r="C353" s="43">
        <v>44515</v>
      </c>
      <c r="D353" t="s">
        <v>40</v>
      </c>
      <c r="E353" t="s">
        <v>41</v>
      </c>
      <c r="F353" t="s">
        <v>42</v>
      </c>
      <c r="G353" t="s">
        <v>25</v>
      </c>
      <c r="H353">
        <v>0.5</v>
      </c>
      <c r="I353">
        <v>2500</v>
      </c>
      <c r="J353">
        <v>1250</v>
      </c>
      <c r="K353">
        <v>437.5</v>
      </c>
      <c r="L353">
        <v>0.35</v>
      </c>
    </row>
    <row r="354" spans="1:12" x14ac:dyDescent="0.3">
      <c r="A354" t="s">
        <v>21</v>
      </c>
      <c r="B354">
        <v>1185732</v>
      </c>
      <c r="C354" s="43">
        <v>44515</v>
      </c>
      <c r="D354" t="s">
        <v>40</v>
      </c>
      <c r="E354" t="s">
        <v>41</v>
      </c>
      <c r="F354" t="s">
        <v>42</v>
      </c>
      <c r="G354" t="s">
        <v>26</v>
      </c>
      <c r="H354">
        <v>0.5</v>
      </c>
      <c r="I354">
        <v>1950</v>
      </c>
      <c r="J354">
        <v>975</v>
      </c>
      <c r="K354">
        <v>341.25</v>
      </c>
      <c r="L354">
        <v>0.35</v>
      </c>
    </row>
    <row r="355" spans="1:12" x14ac:dyDescent="0.3">
      <c r="A355" t="s">
        <v>21</v>
      </c>
      <c r="B355">
        <v>1185732</v>
      </c>
      <c r="C355" s="43">
        <v>44515</v>
      </c>
      <c r="D355" t="s">
        <v>40</v>
      </c>
      <c r="E355" t="s">
        <v>41</v>
      </c>
      <c r="F355" t="s">
        <v>42</v>
      </c>
      <c r="G355" t="s">
        <v>27</v>
      </c>
      <c r="H355">
        <v>0.5</v>
      </c>
      <c r="I355">
        <v>1750</v>
      </c>
      <c r="J355">
        <v>875</v>
      </c>
      <c r="K355">
        <v>350</v>
      </c>
      <c r="L355">
        <v>0.4</v>
      </c>
    </row>
    <row r="356" spans="1:12" x14ac:dyDescent="0.3">
      <c r="A356" t="s">
        <v>21</v>
      </c>
      <c r="B356">
        <v>1185732</v>
      </c>
      <c r="C356" s="43">
        <v>44515</v>
      </c>
      <c r="D356" t="s">
        <v>40</v>
      </c>
      <c r="E356" t="s">
        <v>41</v>
      </c>
      <c r="F356" t="s">
        <v>42</v>
      </c>
      <c r="G356" t="s">
        <v>28</v>
      </c>
      <c r="H356">
        <v>0.6</v>
      </c>
      <c r="I356">
        <v>1500</v>
      </c>
      <c r="J356">
        <v>900</v>
      </c>
      <c r="K356">
        <v>315</v>
      </c>
      <c r="L356">
        <v>0.35</v>
      </c>
    </row>
    <row r="357" spans="1:12" x14ac:dyDescent="0.3">
      <c r="A357" t="s">
        <v>21</v>
      </c>
      <c r="B357">
        <v>1185732</v>
      </c>
      <c r="C357" s="43">
        <v>44515</v>
      </c>
      <c r="D357" t="s">
        <v>40</v>
      </c>
      <c r="E357" t="s">
        <v>41</v>
      </c>
      <c r="F357" t="s">
        <v>42</v>
      </c>
      <c r="G357" t="s">
        <v>29</v>
      </c>
      <c r="H357">
        <v>0.64999999999999991</v>
      </c>
      <c r="I357">
        <v>2500</v>
      </c>
      <c r="J357">
        <v>1624.9999999999998</v>
      </c>
      <c r="K357">
        <v>812.49999999999989</v>
      </c>
      <c r="L357">
        <v>0.5</v>
      </c>
    </row>
    <row r="358" spans="1:12" x14ac:dyDescent="0.3">
      <c r="A358" t="s">
        <v>21</v>
      </c>
      <c r="B358">
        <v>1185732</v>
      </c>
      <c r="C358" s="43">
        <v>44544</v>
      </c>
      <c r="D358" t="s">
        <v>40</v>
      </c>
      <c r="E358" t="s">
        <v>41</v>
      </c>
      <c r="F358" t="s">
        <v>42</v>
      </c>
      <c r="G358" t="s">
        <v>24</v>
      </c>
      <c r="H358">
        <v>0.6</v>
      </c>
      <c r="I358">
        <v>5000</v>
      </c>
      <c r="J358">
        <v>3000</v>
      </c>
      <c r="K358">
        <v>1200</v>
      </c>
      <c r="L358">
        <v>0.4</v>
      </c>
    </row>
    <row r="359" spans="1:12" x14ac:dyDescent="0.3">
      <c r="A359" t="s">
        <v>21</v>
      </c>
      <c r="B359">
        <v>1185732</v>
      </c>
      <c r="C359" s="43">
        <v>44544</v>
      </c>
      <c r="D359" t="s">
        <v>40</v>
      </c>
      <c r="E359" t="s">
        <v>41</v>
      </c>
      <c r="F359" t="s">
        <v>42</v>
      </c>
      <c r="G359" t="s">
        <v>25</v>
      </c>
      <c r="H359">
        <v>0.5</v>
      </c>
      <c r="I359">
        <v>3000</v>
      </c>
      <c r="J359">
        <v>1500</v>
      </c>
      <c r="K359">
        <v>525</v>
      </c>
      <c r="L359">
        <v>0.35</v>
      </c>
    </row>
    <row r="360" spans="1:12" x14ac:dyDescent="0.3">
      <c r="A360" t="s">
        <v>21</v>
      </c>
      <c r="B360">
        <v>1185732</v>
      </c>
      <c r="C360" s="43">
        <v>44544</v>
      </c>
      <c r="D360" t="s">
        <v>40</v>
      </c>
      <c r="E360" t="s">
        <v>41</v>
      </c>
      <c r="F360" t="s">
        <v>42</v>
      </c>
      <c r="G360" t="s">
        <v>26</v>
      </c>
      <c r="H360">
        <v>0.5</v>
      </c>
      <c r="I360">
        <v>2500</v>
      </c>
      <c r="J360">
        <v>1250</v>
      </c>
      <c r="K360">
        <v>437.5</v>
      </c>
      <c r="L360">
        <v>0.35</v>
      </c>
    </row>
    <row r="361" spans="1:12" x14ac:dyDescent="0.3">
      <c r="A361" t="s">
        <v>21</v>
      </c>
      <c r="B361">
        <v>1185732</v>
      </c>
      <c r="C361" s="43">
        <v>44544</v>
      </c>
      <c r="D361" t="s">
        <v>40</v>
      </c>
      <c r="E361" t="s">
        <v>41</v>
      </c>
      <c r="F361" t="s">
        <v>42</v>
      </c>
      <c r="G361" t="s">
        <v>27</v>
      </c>
      <c r="H361">
        <v>0.5</v>
      </c>
      <c r="I361">
        <v>2000</v>
      </c>
      <c r="J361">
        <v>1000</v>
      </c>
      <c r="K361">
        <v>400</v>
      </c>
      <c r="L361">
        <v>0.4</v>
      </c>
    </row>
    <row r="362" spans="1:12" x14ac:dyDescent="0.3">
      <c r="A362" t="s">
        <v>21</v>
      </c>
      <c r="B362">
        <v>1185732</v>
      </c>
      <c r="C362" s="43">
        <v>44544</v>
      </c>
      <c r="D362" t="s">
        <v>40</v>
      </c>
      <c r="E362" t="s">
        <v>41</v>
      </c>
      <c r="F362" t="s">
        <v>42</v>
      </c>
      <c r="G362" t="s">
        <v>28</v>
      </c>
      <c r="H362">
        <v>0.6</v>
      </c>
      <c r="I362">
        <v>2000</v>
      </c>
      <c r="J362">
        <v>1200</v>
      </c>
      <c r="K362">
        <v>420</v>
      </c>
      <c r="L362">
        <v>0.35</v>
      </c>
    </row>
    <row r="363" spans="1:12" x14ac:dyDescent="0.3">
      <c r="A363" t="s">
        <v>21</v>
      </c>
      <c r="B363">
        <v>1185732</v>
      </c>
      <c r="C363" s="43">
        <v>44544</v>
      </c>
      <c r="D363" t="s">
        <v>40</v>
      </c>
      <c r="E363" t="s">
        <v>41</v>
      </c>
      <c r="F363" t="s">
        <v>42</v>
      </c>
      <c r="G363" t="s">
        <v>29</v>
      </c>
      <c r="H363">
        <v>0.64999999999999991</v>
      </c>
      <c r="I363">
        <v>3000</v>
      </c>
      <c r="J363">
        <v>1949.9999999999998</v>
      </c>
      <c r="K363">
        <v>974.99999999999989</v>
      </c>
      <c r="L363">
        <v>0.5</v>
      </c>
    </row>
    <row r="364" spans="1:12" x14ac:dyDescent="0.3">
      <c r="A364" t="s">
        <v>30</v>
      </c>
      <c r="B364">
        <v>1197831</v>
      </c>
      <c r="C364" s="43">
        <v>44198</v>
      </c>
      <c r="D364" t="s">
        <v>31</v>
      </c>
      <c r="E364" t="s">
        <v>32</v>
      </c>
      <c r="F364" t="s">
        <v>43</v>
      </c>
      <c r="G364" t="s">
        <v>24</v>
      </c>
      <c r="H364">
        <v>0.2</v>
      </c>
      <c r="I364">
        <v>7250</v>
      </c>
      <c r="J364">
        <v>1450</v>
      </c>
      <c r="K364">
        <v>435</v>
      </c>
      <c r="L364">
        <v>0.3</v>
      </c>
    </row>
    <row r="365" spans="1:12" x14ac:dyDescent="0.3">
      <c r="A365" t="s">
        <v>30</v>
      </c>
      <c r="B365">
        <v>1197831</v>
      </c>
      <c r="C365" s="43">
        <v>44198</v>
      </c>
      <c r="D365" t="s">
        <v>31</v>
      </c>
      <c r="E365" t="s">
        <v>32</v>
      </c>
      <c r="F365" t="s">
        <v>43</v>
      </c>
      <c r="G365" t="s">
        <v>25</v>
      </c>
      <c r="H365">
        <v>0.3</v>
      </c>
      <c r="I365">
        <v>7250</v>
      </c>
      <c r="J365">
        <v>2175</v>
      </c>
      <c r="K365">
        <v>652.5</v>
      </c>
      <c r="L365">
        <v>0.3</v>
      </c>
    </row>
    <row r="366" spans="1:12" x14ac:dyDescent="0.3">
      <c r="A366" t="s">
        <v>30</v>
      </c>
      <c r="B366">
        <v>1197831</v>
      </c>
      <c r="C366" s="43">
        <v>44198</v>
      </c>
      <c r="D366" t="s">
        <v>31</v>
      </c>
      <c r="E366" t="s">
        <v>32</v>
      </c>
      <c r="F366" t="s">
        <v>43</v>
      </c>
      <c r="G366" t="s">
        <v>26</v>
      </c>
      <c r="H366">
        <v>0.3</v>
      </c>
      <c r="I366">
        <v>5250</v>
      </c>
      <c r="J366">
        <v>1575</v>
      </c>
      <c r="K366">
        <v>472.5</v>
      </c>
      <c r="L366">
        <v>0.3</v>
      </c>
    </row>
    <row r="367" spans="1:12" x14ac:dyDescent="0.3">
      <c r="A367" t="s">
        <v>30</v>
      </c>
      <c r="B367">
        <v>1197831</v>
      </c>
      <c r="C367" s="43">
        <v>44198</v>
      </c>
      <c r="D367" t="s">
        <v>31</v>
      </c>
      <c r="E367" t="s">
        <v>32</v>
      </c>
      <c r="F367" t="s">
        <v>43</v>
      </c>
      <c r="G367" t="s">
        <v>27</v>
      </c>
      <c r="H367">
        <v>0.35</v>
      </c>
      <c r="I367">
        <v>5250</v>
      </c>
      <c r="J367">
        <v>1837.4999999999998</v>
      </c>
      <c r="K367">
        <v>735</v>
      </c>
      <c r="L367">
        <v>0.4</v>
      </c>
    </row>
    <row r="368" spans="1:12" x14ac:dyDescent="0.3">
      <c r="A368" t="s">
        <v>30</v>
      </c>
      <c r="B368">
        <v>1197831</v>
      </c>
      <c r="C368" s="43">
        <v>44198</v>
      </c>
      <c r="D368" t="s">
        <v>31</v>
      </c>
      <c r="E368" t="s">
        <v>32</v>
      </c>
      <c r="F368" t="s">
        <v>43</v>
      </c>
      <c r="G368" t="s">
        <v>28</v>
      </c>
      <c r="H368">
        <v>0.4</v>
      </c>
      <c r="I368">
        <v>3750</v>
      </c>
      <c r="J368">
        <v>1500</v>
      </c>
      <c r="K368">
        <v>375</v>
      </c>
      <c r="L368">
        <v>0.25</v>
      </c>
    </row>
    <row r="369" spans="1:12" x14ac:dyDescent="0.3">
      <c r="A369" t="s">
        <v>30</v>
      </c>
      <c r="B369">
        <v>1197831</v>
      </c>
      <c r="C369" s="43">
        <v>44198</v>
      </c>
      <c r="D369" t="s">
        <v>31</v>
      </c>
      <c r="E369" t="s">
        <v>32</v>
      </c>
      <c r="F369" t="s">
        <v>43</v>
      </c>
      <c r="G369" t="s">
        <v>29</v>
      </c>
      <c r="H369">
        <v>0.35</v>
      </c>
      <c r="I369">
        <v>5250</v>
      </c>
      <c r="J369">
        <v>1837.4999999999998</v>
      </c>
      <c r="K369">
        <v>826.87499999999989</v>
      </c>
      <c r="L369">
        <v>0.45</v>
      </c>
    </row>
    <row r="370" spans="1:12" x14ac:dyDescent="0.3">
      <c r="A370" t="s">
        <v>30</v>
      </c>
      <c r="B370">
        <v>1197831</v>
      </c>
      <c r="C370" s="43">
        <v>44228</v>
      </c>
      <c r="D370" t="s">
        <v>31</v>
      </c>
      <c r="E370" t="s">
        <v>32</v>
      </c>
      <c r="F370" t="s">
        <v>43</v>
      </c>
      <c r="G370" t="s">
        <v>24</v>
      </c>
      <c r="H370">
        <v>0.25</v>
      </c>
      <c r="I370">
        <v>6750</v>
      </c>
      <c r="J370">
        <v>1687.5</v>
      </c>
      <c r="K370">
        <v>506.25</v>
      </c>
      <c r="L370">
        <v>0.3</v>
      </c>
    </row>
    <row r="371" spans="1:12" x14ac:dyDescent="0.3">
      <c r="A371" t="s">
        <v>30</v>
      </c>
      <c r="B371">
        <v>1197831</v>
      </c>
      <c r="C371" s="43">
        <v>44228</v>
      </c>
      <c r="D371" t="s">
        <v>31</v>
      </c>
      <c r="E371" t="s">
        <v>32</v>
      </c>
      <c r="F371" t="s">
        <v>43</v>
      </c>
      <c r="G371" t="s">
        <v>25</v>
      </c>
      <c r="H371">
        <v>0.35</v>
      </c>
      <c r="I371">
        <v>6500</v>
      </c>
      <c r="J371">
        <v>2275</v>
      </c>
      <c r="K371">
        <v>682.5</v>
      </c>
      <c r="L371">
        <v>0.3</v>
      </c>
    </row>
    <row r="372" spans="1:12" x14ac:dyDescent="0.3">
      <c r="A372" t="s">
        <v>30</v>
      </c>
      <c r="B372">
        <v>1197831</v>
      </c>
      <c r="C372" s="43">
        <v>44228</v>
      </c>
      <c r="D372" t="s">
        <v>31</v>
      </c>
      <c r="E372" t="s">
        <v>32</v>
      </c>
      <c r="F372" t="s">
        <v>43</v>
      </c>
      <c r="G372" t="s">
        <v>26</v>
      </c>
      <c r="H372">
        <v>0.35</v>
      </c>
      <c r="I372">
        <v>4750</v>
      </c>
      <c r="J372">
        <v>1662.5</v>
      </c>
      <c r="K372">
        <v>498.75</v>
      </c>
      <c r="L372">
        <v>0.3</v>
      </c>
    </row>
    <row r="373" spans="1:12" x14ac:dyDescent="0.3">
      <c r="A373" t="s">
        <v>30</v>
      </c>
      <c r="B373">
        <v>1197831</v>
      </c>
      <c r="C373" s="43">
        <v>44228</v>
      </c>
      <c r="D373" t="s">
        <v>31</v>
      </c>
      <c r="E373" t="s">
        <v>32</v>
      </c>
      <c r="F373" t="s">
        <v>43</v>
      </c>
      <c r="G373" t="s">
        <v>27</v>
      </c>
      <c r="H373">
        <v>0.35</v>
      </c>
      <c r="I373">
        <v>4250</v>
      </c>
      <c r="J373">
        <v>1487.5</v>
      </c>
      <c r="K373">
        <v>595</v>
      </c>
      <c r="L373">
        <v>0.4</v>
      </c>
    </row>
    <row r="374" spans="1:12" x14ac:dyDescent="0.3">
      <c r="A374" t="s">
        <v>30</v>
      </c>
      <c r="B374">
        <v>1197831</v>
      </c>
      <c r="C374" s="43">
        <v>44228</v>
      </c>
      <c r="D374" t="s">
        <v>31</v>
      </c>
      <c r="E374" t="s">
        <v>32</v>
      </c>
      <c r="F374" t="s">
        <v>43</v>
      </c>
      <c r="G374" t="s">
        <v>28</v>
      </c>
      <c r="H374">
        <v>0.4</v>
      </c>
      <c r="I374">
        <v>3000</v>
      </c>
      <c r="J374">
        <v>1200</v>
      </c>
      <c r="K374">
        <v>300</v>
      </c>
      <c r="L374">
        <v>0.25</v>
      </c>
    </row>
    <row r="375" spans="1:12" x14ac:dyDescent="0.3">
      <c r="A375" t="s">
        <v>30</v>
      </c>
      <c r="B375">
        <v>1197831</v>
      </c>
      <c r="C375" s="43">
        <v>44228</v>
      </c>
      <c r="D375" t="s">
        <v>31</v>
      </c>
      <c r="E375" t="s">
        <v>32</v>
      </c>
      <c r="F375" t="s">
        <v>43</v>
      </c>
      <c r="G375" t="s">
        <v>29</v>
      </c>
      <c r="H375">
        <v>0.35</v>
      </c>
      <c r="I375">
        <v>5000</v>
      </c>
      <c r="J375">
        <v>1750</v>
      </c>
      <c r="K375">
        <v>787.5</v>
      </c>
      <c r="L375">
        <v>0.45</v>
      </c>
    </row>
    <row r="376" spans="1:12" x14ac:dyDescent="0.3">
      <c r="A376" t="s">
        <v>30</v>
      </c>
      <c r="B376">
        <v>1197831</v>
      </c>
      <c r="C376" s="43">
        <v>44258</v>
      </c>
      <c r="D376" t="s">
        <v>31</v>
      </c>
      <c r="E376" t="s">
        <v>32</v>
      </c>
      <c r="F376" t="s">
        <v>43</v>
      </c>
      <c r="G376" t="s">
        <v>24</v>
      </c>
      <c r="H376">
        <v>0.3</v>
      </c>
      <c r="I376">
        <v>6750</v>
      </c>
      <c r="J376">
        <v>2025</v>
      </c>
      <c r="K376">
        <v>708.75</v>
      </c>
      <c r="L376">
        <v>0.35</v>
      </c>
    </row>
    <row r="377" spans="1:12" x14ac:dyDescent="0.3">
      <c r="A377" t="s">
        <v>30</v>
      </c>
      <c r="B377">
        <v>1197831</v>
      </c>
      <c r="C377" s="43">
        <v>44258</v>
      </c>
      <c r="D377" t="s">
        <v>31</v>
      </c>
      <c r="E377" t="s">
        <v>32</v>
      </c>
      <c r="F377" t="s">
        <v>43</v>
      </c>
      <c r="G377" t="s">
        <v>25</v>
      </c>
      <c r="H377">
        <v>0.4</v>
      </c>
      <c r="I377">
        <v>6750</v>
      </c>
      <c r="J377">
        <v>2700</v>
      </c>
      <c r="K377">
        <v>944.99999999999989</v>
      </c>
      <c r="L377">
        <v>0.35</v>
      </c>
    </row>
    <row r="378" spans="1:12" x14ac:dyDescent="0.3">
      <c r="A378" t="s">
        <v>30</v>
      </c>
      <c r="B378">
        <v>1197831</v>
      </c>
      <c r="C378" s="43">
        <v>44258</v>
      </c>
      <c r="D378" t="s">
        <v>31</v>
      </c>
      <c r="E378" t="s">
        <v>32</v>
      </c>
      <c r="F378" t="s">
        <v>43</v>
      </c>
      <c r="G378" t="s">
        <v>26</v>
      </c>
      <c r="H378">
        <v>0.3</v>
      </c>
      <c r="I378">
        <v>5000</v>
      </c>
      <c r="J378">
        <v>1500</v>
      </c>
      <c r="K378">
        <v>525</v>
      </c>
      <c r="L378">
        <v>0.35</v>
      </c>
    </row>
    <row r="379" spans="1:12" x14ac:dyDescent="0.3">
      <c r="A379" t="s">
        <v>30</v>
      </c>
      <c r="B379">
        <v>1197831</v>
      </c>
      <c r="C379" s="43">
        <v>44258</v>
      </c>
      <c r="D379" t="s">
        <v>31</v>
      </c>
      <c r="E379" t="s">
        <v>32</v>
      </c>
      <c r="F379" t="s">
        <v>43</v>
      </c>
      <c r="G379" t="s">
        <v>27</v>
      </c>
      <c r="H379">
        <v>0.35000000000000003</v>
      </c>
      <c r="I379">
        <v>4000</v>
      </c>
      <c r="J379">
        <v>1400.0000000000002</v>
      </c>
      <c r="K379">
        <v>630.00000000000011</v>
      </c>
      <c r="L379">
        <v>0.45</v>
      </c>
    </row>
    <row r="380" spans="1:12" x14ac:dyDescent="0.3">
      <c r="A380" t="s">
        <v>30</v>
      </c>
      <c r="B380">
        <v>1197831</v>
      </c>
      <c r="C380" s="43">
        <v>44258</v>
      </c>
      <c r="D380" t="s">
        <v>31</v>
      </c>
      <c r="E380" t="s">
        <v>32</v>
      </c>
      <c r="F380" t="s">
        <v>43</v>
      </c>
      <c r="G380" t="s">
        <v>28</v>
      </c>
      <c r="H380">
        <v>0.4</v>
      </c>
      <c r="I380">
        <v>3000</v>
      </c>
      <c r="J380">
        <v>1200</v>
      </c>
      <c r="K380">
        <v>360</v>
      </c>
      <c r="L380">
        <v>0.3</v>
      </c>
    </row>
    <row r="381" spans="1:12" x14ac:dyDescent="0.3">
      <c r="A381" t="s">
        <v>30</v>
      </c>
      <c r="B381">
        <v>1197831</v>
      </c>
      <c r="C381" s="43">
        <v>44258</v>
      </c>
      <c r="D381" t="s">
        <v>31</v>
      </c>
      <c r="E381" t="s">
        <v>32</v>
      </c>
      <c r="F381" t="s">
        <v>43</v>
      </c>
      <c r="G381" t="s">
        <v>29</v>
      </c>
      <c r="H381">
        <v>0.35000000000000003</v>
      </c>
      <c r="I381">
        <v>4500</v>
      </c>
      <c r="J381">
        <v>1575.0000000000002</v>
      </c>
      <c r="K381">
        <v>787.50000000000011</v>
      </c>
      <c r="L381">
        <v>0.5</v>
      </c>
    </row>
    <row r="382" spans="1:12" x14ac:dyDescent="0.3">
      <c r="A382" t="s">
        <v>30</v>
      </c>
      <c r="B382">
        <v>1197831</v>
      </c>
      <c r="C382" s="43">
        <v>44288</v>
      </c>
      <c r="D382" t="s">
        <v>31</v>
      </c>
      <c r="E382" t="s">
        <v>32</v>
      </c>
      <c r="F382" t="s">
        <v>43</v>
      </c>
      <c r="G382" t="s">
        <v>24</v>
      </c>
      <c r="H382">
        <v>0.19999999999999998</v>
      </c>
      <c r="I382">
        <v>7000</v>
      </c>
      <c r="J382">
        <v>1399.9999999999998</v>
      </c>
      <c r="K382">
        <v>489.99999999999989</v>
      </c>
      <c r="L382">
        <v>0.35</v>
      </c>
    </row>
    <row r="383" spans="1:12" x14ac:dyDescent="0.3">
      <c r="A383" t="s">
        <v>30</v>
      </c>
      <c r="B383">
        <v>1197831</v>
      </c>
      <c r="C383" s="43">
        <v>44288</v>
      </c>
      <c r="D383" t="s">
        <v>31</v>
      </c>
      <c r="E383" t="s">
        <v>32</v>
      </c>
      <c r="F383" t="s">
        <v>43</v>
      </c>
      <c r="G383" t="s">
        <v>25</v>
      </c>
      <c r="H383">
        <v>0.30000000000000004</v>
      </c>
      <c r="I383">
        <v>7000</v>
      </c>
      <c r="J383">
        <v>2100.0000000000005</v>
      </c>
      <c r="K383">
        <v>735.00000000000011</v>
      </c>
      <c r="L383">
        <v>0.35</v>
      </c>
    </row>
    <row r="384" spans="1:12" x14ac:dyDescent="0.3">
      <c r="A384" t="s">
        <v>30</v>
      </c>
      <c r="B384">
        <v>1197831</v>
      </c>
      <c r="C384" s="43">
        <v>44288</v>
      </c>
      <c r="D384" t="s">
        <v>31</v>
      </c>
      <c r="E384" t="s">
        <v>32</v>
      </c>
      <c r="F384" t="s">
        <v>43</v>
      </c>
      <c r="G384" t="s">
        <v>26</v>
      </c>
      <c r="H384">
        <v>0.24999999999999997</v>
      </c>
      <c r="I384">
        <v>5250</v>
      </c>
      <c r="J384">
        <v>1312.4999999999998</v>
      </c>
      <c r="K384">
        <v>459.37499999999989</v>
      </c>
      <c r="L384">
        <v>0.35</v>
      </c>
    </row>
    <row r="385" spans="1:12" x14ac:dyDescent="0.3">
      <c r="A385" t="s">
        <v>30</v>
      </c>
      <c r="B385">
        <v>1197831</v>
      </c>
      <c r="C385" s="43">
        <v>44288</v>
      </c>
      <c r="D385" t="s">
        <v>31</v>
      </c>
      <c r="E385" t="s">
        <v>32</v>
      </c>
      <c r="F385" t="s">
        <v>43</v>
      </c>
      <c r="G385" t="s">
        <v>27</v>
      </c>
      <c r="H385">
        <v>0.30000000000000004</v>
      </c>
      <c r="I385">
        <v>4250</v>
      </c>
      <c r="J385">
        <v>1275.0000000000002</v>
      </c>
      <c r="K385">
        <v>573.75000000000011</v>
      </c>
      <c r="L385">
        <v>0.45</v>
      </c>
    </row>
    <row r="386" spans="1:12" x14ac:dyDescent="0.3">
      <c r="A386" t="s">
        <v>30</v>
      </c>
      <c r="B386">
        <v>1197831</v>
      </c>
      <c r="C386" s="43">
        <v>44288</v>
      </c>
      <c r="D386" t="s">
        <v>31</v>
      </c>
      <c r="E386" t="s">
        <v>32</v>
      </c>
      <c r="F386" t="s">
        <v>43</v>
      </c>
      <c r="G386" t="s">
        <v>28</v>
      </c>
      <c r="H386">
        <v>0.35</v>
      </c>
      <c r="I386">
        <v>3250</v>
      </c>
      <c r="J386">
        <v>1137.5</v>
      </c>
      <c r="K386">
        <v>341.25</v>
      </c>
      <c r="L386">
        <v>0.3</v>
      </c>
    </row>
    <row r="387" spans="1:12" x14ac:dyDescent="0.3">
      <c r="A387" t="s">
        <v>30</v>
      </c>
      <c r="B387">
        <v>1197831</v>
      </c>
      <c r="C387" s="43">
        <v>44288</v>
      </c>
      <c r="D387" t="s">
        <v>31</v>
      </c>
      <c r="E387" t="s">
        <v>32</v>
      </c>
      <c r="F387" t="s">
        <v>43</v>
      </c>
      <c r="G387" t="s">
        <v>29</v>
      </c>
      <c r="H387">
        <v>0.30000000000000004</v>
      </c>
      <c r="I387">
        <v>6000</v>
      </c>
      <c r="J387">
        <v>1800.0000000000002</v>
      </c>
      <c r="K387">
        <v>900.00000000000011</v>
      </c>
      <c r="L387">
        <v>0.5</v>
      </c>
    </row>
    <row r="388" spans="1:12" x14ac:dyDescent="0.3">
      <c r="A388" t="s">
        <v>30</v>
      </c>
      <c r="B388">
        <v>1197831</v>
      </c>
      <c r="C388" s="43">
        <v>44318</v>
      </c>
      <c r="D388" t="s">
        <v>31</v>
      </c>
      <c r="E388" t="s">
        <v>32</v>
      </c>
      <c r="F388" t="s">
        <v>43</v>
      </c>
      <c r="G388" t="s">
        <v>24</v>
      </c>
      <c r="H388">
        <v>0.19999999999999998</v>
      </c>
      <c r="I388">
        <v>7500</v>
      </c>
      <c r="J388">
        <v>1499.9999999999998</v>
      </c>
      <c r="K388">
        <v>524.99999999999989</v>
      </c>
      <c r="L388">
        <v>0.35</v>
      </c>
    </row>
    <row r="389" spans="1:12" x14ac:dyDescent="0.3">
      <c r="A389" t="s">
        <v>30</v>
      </c>
      <c r="B389">
        <v>1197831</v>
      </c>
      <c r="C389" s="43">
        <v>44318</v>
      </c>
      <c r="D389" t="s">
        <v>31</v>
      </c>
      <c r="E389" t="s">
        <v>32</v>
      </c>
      <c r="F389" t="s">
        <v>43</v>
      </c>
      <c r="G389" t="s">
        <v>25</v>
      </c>
      <c r="H389">
        <v>0.30000000000000004</v>
      </c>
      <c r="I389">
        <v>7750</v>
      </c>
      <c r="J389">
        <v>2325.0000000000005</v>
      </c>
      <c r="K389">
        <v>813.75000000000011</v>
      </c>
      <c r="L389">
        <v>0.35</v>
      </c>
    </row>
    <row r="390" spans="1:12" x14ac:dyDescent="0.3">
      <c r="A390" t="s">
        <v>30</v>
      </c>
      <c r="B390">
        <v>1197831</v>
      </c>
      <c r="C390" s="43">
        <v>44318</v>
      </c>
      <c r="D390" t="s">
        <v>31</v>
      </c>
      <c r="E390" t="s">
        <v>32</v>
      </c>
      <c r="F390" t="s">
        <v>43</v>
      </c>
      <c r="G390" t="s">
        <v>26</v>
      </c>
      <c r="H390">
        <v>0.24999999999999997</v>
      </c>
      <c r="I390">
        <v>6250</v>
      </c>
      <c r="J390">
        <v>1562.4999999999998</v>
      </c>
      <c r="K390">
        <v>546.87499999999989</v>
      </c>
      <c r="L390">
        <v>0.35</v>
      </c>
    </row>
    <row r="391" spans="1:12" x14ac:dyDescent="0.3">
      <c r="A391" t="s">
        <v>30</v>
      </c>
      <c r="B391">
        <v>1197831</v>
      </c>
      <c r="C391" s="43">
        <v>44318</v>
      </c>
      <c r="D391" t="s">
        <v>31</v>
      </c>
      <c r="E391" t="s">
        <v>32</v>
      </c>
      <c r="F391" t="s">
        <v>43</v>
      </c>
      <c r="G391" t="s">
        <v>27</v>
      </c>
      <c r="H391">
        <v>0.35000000000000003</v>
      </c>
      <c r="I391">
        <v>5500</v>
      </c>
      <c r="J391">
        <v>1925.0000000000002</v>
      </c>
      <c r="K391">
        <v>866.25000000000011</v>
      </c>
      <c r="L391">
        <v>0.45</v>
      </c>
    </row>
    <row r="392" spans="1:12" x14ac:dyDescent="0.3">
      <c r="A392" t="s">
        <v>30</v>
      </c>
      <c r="B392">
        <v>1197831</v>
      </c>
      <c r="C392" s="43">
        <v>44318</v>
      </c>
      <c r="D392" t="s">
        <v>31</v>
      </c>
      <c r="E392" t="s">
        <v>32</v>
      </c>
      <c r="F392" t="s">
        <v>43</v>
      </c>
      <c r="G392" t="s">
        <v>28</v>
      </c>
      <c r="H392">
        <v>0.5</v>
      </c>
      <c r="I392">
        <v>4500</v>
      </c>
      <c r="J392">
        <v>2250</v>
      </c>
      <c r="K392">
        <v>675</v>
      </c>
      <c r="L392">
        <v>0.3</v>
      </c>
    </row>
    <row r="393" spans="1:12" x14ac:dyDescent="0.3">
      <c r="A393" t="s">
        <v>30</v>
      </c>
      <c r="B393">
        <v>1197831</v>
      </c>
      <c r="C393" s="43">
        <v>44318</v>
      </c>
      <c r="D393" t="s">
        <v>31</v>
      </c>
      <c r="E393" t="s">
        <v>32</v>
      </c>
      <c r="F393" t="s">
        <v>43</v>
      </c>
      <c r="G393" t="s">
        <v>29</v>
      </c>
      <c r="H393">
        <v>0.45</v>
      </c>
      <c r="I393">
        <v>8000</v>
      </c>
      <c r="J393">
        <v>3600</v>
      </c>
      <c r="K393">
        <v>1800</v>
      </c>
      <c r="L393">
        <v>0.5</v>
      </c>
    </row>
    <row r="394" spans="1:12" x14ac:dyDescent="0.3">
      <c r="A394" t="s">
        <v>30</v>
      </c>
      <c r="B394">
        <v>1197831</v>
      </c>
      <c r="C394" s="43">
        <v>44348</v>
      </c>
      <c r="D394" t="s">
        <v>31</v>
      </c>
      <c r="E394" t="s">
        <v>32</v>
      </c>
      <c r="F394" t="s">
        <v>43</v>
      </c>
      <c r="G394" t="s">
        <v>24</v>
      </c>
      <c r="H394">
        <v>0.45</v>
      </c>
      <c r="I394">
        <v>8000</v>
      </c>
      <c r="J394">
        <v>3600</v>
      </c>
      <c r="K394">
        <v>1260</v>
      </c>
      <c r="L394">
        <v>0.35</v>
      </c>
    </row>
    <row r="395" spans="1:12" x14ac:dyDescent="0.3">
      <c r="A395" t="s">
        <v>30</v>
      </c>
      <c r="B395">
        <v>1197831</v>
      </c>
      <c r="C395" s="43">
        <v>44348</v>
      </c>
      <c r="D395" t="s">
        <v>31</v>
      </c>
      <c r="E395" t="s">
        <v>32</v>
      </c>
      <c r="F395" t="s">
        <v>43</v>
      </c>
      <c r="G395" t="s">
        <v>25</v>
      </c>
      <c r="H395">
        <v>0.5</v>
      </c>
      <c r="I395">
        <v>8000</v>
      </c>
      <c r="J395">
        <v>4000</v>
      </c>
      <c r="K395">
        <v>1400</v>
      </c>
      <c r="L395">
        <v>0.35</v>
      </c>
    </row>
    <row r="396" spans="1:12" x14ac:dyDescent="0.3">
      <c r="A396" t="s">
        <v>30</v>
      </c>
      <c r="B396">
        <v>1197831</v>
      </c>
      <c r="C396" s="43">
        <v>44348</v>
      </c>
      <c r="D396" t="s">
        <v>31</v>
      </c>
      <c r="E396" t="s">
        <v>32</v>
      </c>
      <c r="F396" t="s">
        <v>43</v>
      </c>
      <c r="G396" t="s">
        <v>26</v>
      </c>
      <c r="H396">
        <v>0.45</v>
      </c>
      <c r="I396">
        <v>6500</v>
      </c>
      <c r="J396">
        <v>2925</v>
      </c>
      <c r="K396">
        <v>1023.7499999999999</v>
      </c>
      <c r="L396">
        <v>0.35</v>
      </c>
    </row>
    <row r="397" spans="1:12" x14ac:dyDescent="0.3">
      <c r="A397" t="s">
        <v>30</v>
      </c>
      <c r="B397">
        <v>1197831</v>
      </c>
      <c r="C397" s="43">
        <v>44348</v>
      </c>
      <c r="D397" t="s">
        <v>31</v>
      </c>
      <c r="E397" t="s">
        <v>32</v>
      </c>
      <c r="F397" t="s">
        <v>43</v>
      </c>
      <c r="G397" t="s">
        <v>27</v>
      </c>
      <c r="H397">
        <v>0.45</v>
      </c>
      <c r="I397">
        <v>6000</v>
      </c>
      <c r="J397">
        <v>2700</v>
      </c>
      <c r="K397">
        <v>1215</v>
      </c>
      <c r="L397">
        <v>0.45</v>
      </c>
    </row>
    <row r="398" spans="1:12" x14ac:dyDescent="0.3">
      <c r="A398" t="s">
        <v>30</v>
      </c>
      <c r="B398">
        <v>1197831</v>
      </c>
      <c r="C398" s="43">
        <v>44348</v>
      </c>
      <c r="D398" t="s">
        <v>31</v>
      </c>
      <c r="E398" t="s">
        <v>32</v>
      </c>
      <c r="F398" t="s">
        <v>43</v>
      </c>
      <c r="G398" t="s">
        <v>28</v>
      </c>
      <c r="H398">
        <v>0.5</v>
      </c>
      <c r="I398">
        <v>5000</v>
      </c>
      <c r="J398">
        <v>2500</v>
      </c>
      <c r="K398">
        <v>750</v>
      </c>
      <c r="L398">
        <v>0.3</v>
      </c>
    </row>
    <row r="399" spans="1:12" x14ac:dyDescent="0.3">
      <c r="A399" t="s">
        <v>30</v>
      </c>
      <c r="B399">
        <v>1197831</v>
      </c>
      <c r="C399" s="43">
        <v>44348</v>
      </c>
      <c r="D399" t="s">
        <v>31</v>
      </c>
      <c r="E399" t="s">
        <v>32</v>
      </c>
      <c r="F399" t="s">
        <v>43</v>
      </c>
      <c r="G399" t="s">
        <v>29</v>
      </c>
      <c r="H399">
        <v>0.55000000000000004</v>
      </c>
      <c r="I399">
        <v>8750</v>
      </c>
      <c r="J399">
        <v>4812.5</v>
      </c>
      <c r="K399">
        <v>2406.25</v>
      </c>
      <c r="L399">
        <v>0.5</v>
      </c>
    </row>
    <row r="400" spans="1:12" x14ac:dyDescent="0.3">
      <c r="A400" t="s">
        <v>30</v>
      </c>
      <c r="B400">
        <v>1197831</v>
      </c>
      <c r="C400" s="43">
        <v>44380</v>
      </c>
      <c r="D400" t="s">
        <v>31</v>
      </c>
      <c r="E400" t="s">
        <v>32</v>
      </c>
      <c r="F400" t="s">
        <v>43</v>
      </c>
      <c r="G400" t="s">
        <v>24</v>
      </c>
      <c r="H400">
        <v>0.45</v>
      </c>
      <c r="I400">
        <v>8250</v>
      </c>
      <c r="J400">
        <v>3712.5</v>
      </c>
      <c r="K400">
        <v>1484.9999999999998</v>
      </c>
      <c r="L400">
        <v>0.39999999999999997</v>
      </c>
    </row>
    <row r="401" spans="1:12" x14ac:dyDescent="0.3">
      <c r="A401" t="s">
        <v>30</v>
      </c>
      <c r="B401">
        <v>1197831</v>
      </c>
      <c r="C401" s="43">
        <v>44380</v>
      </c>
      <c r="D401" t="s">
        <v>31</v>
      </c>
      <c r="E401" t="s">
        <v>32</v>
      </c>
      <c r="F401" t="s">
        <v>43</v>
      </c>
      <c r="G401" t="s">
        <v>25</v>
      </c>
      <c r="H401">
        <v>0.5</v>
      </c>
      <c r="I401">
        <v>8250</v>
      </c>
      <c r="J401">
        <v>4125</v>
      </c>
      <c r="K401">
        <v>1649.9999999999998</v>
      </c>
      <c r="L401">
        <v>0.39999999999999997</v>
      </c>
    </row>
    <row r="402" spans="1:12" x14ac:dyDescent="0.3">
      <c r="A402" t="s">
        <v>30</v>
      </c>
      <c r="B402">
        <v>1197831</v>
      </c>
      <c r="C402" s="43">
        <v>44380</v>
      </c>
      <c r="D402" t="s">
        <v>31</v>
      </c>
      <c r="E402" t="s">
        <v>32</v>
      </c>
      <c r="F402" t="s">
        <v>43</v>
      </c>
      <c r="G402" t="s">
        <v>26</v>
      </c>
      <c r="H402">
        <v>0.45</v>
      </c>
      <c r="I402">
        <v>9750</v>
      </c>
      <c r="J402">
        <v>4387.5</v>
      </c>
      <c r="K402">
        <v>1754.9999999999998</v>
      </c>
      <c r="L402">
        <v>0.39999999999999997</v>
      </c>
    </row>
    <row r="403" spans="1:12" x14ac:dyDescent="0.3">
      <c r="A403" t="s">
        <v>30</v>
      </c>
      <c r="B403">
        <v>1197831</v>
      </c>
      <c r="C403" s="43">
        <v>44380</v>
      </c>
      <c r="D403" t="s">
        <v>31</v>
      </c>
      <c r="E403" t="s">
        <v>32</v>
      </c>
      <c r="F403" t="s">
        <v>43</v>
      </c>
      <c r="G403" t="s">
        <v>27</v>
      </c>
      <c r="H403">
        <v>0.45</v>
      </c>
      <c r="I403">
        <v>5750</v>
      </c>
      <c r="J403">
        <v>2587.5</v>
      </c>
      <c r="K403">
        <v>1293.75</v>
      </c>
      <c r="L403">
        <v>0.5</v>
      </c>
    </row>
    <row r="404" spans="1:12" x14ac:dyDescent="0.3">
      <c r="A404" t="s">
        <v>30</v>
      </c>
      <c r="B404">
        <v>1197831</v>
      </c>
      <c r="C404" s="43">
        <v>44380</v>
      </c>
      <c r="D404" t="s">
        <v>31</v>
      </c>
      <c r="E404" t="s">
        <v>32</v>
      </c>
      <c r="F404" t="s">
        <v>43</v>
      </c>
      <c r="G404" t="s">
        <v>28</v>
      </c>
      <c r="H404">
        <v>0.5</v>
      </c>
      <c r="I404">
        <v>5750</v>
      </c>
      <c r="J404">
        <v>2875</v>
      </c>
      <c r="K404">
        <v>1006.2499999999999</v>
      </c>
      <c r="L404">
        <v>0.35</v>
      </c>
    </row>
    <row r="405" spans="1:12" x14ac:dyDescent="0.3">
      <c r="A405" t="s">
        <v>30</v>
      </c>
      <c r="B405">
        <v>1197831</v>
      </c>
      <c r="C405" s="43">
        <v>44380</v>
      </c>
      <c r="D405" t="s">
        <v>31</v>
      </c>
      <c r="E405" t="s">
        <v>32</v>
      </c>
      <c r="F405" t="s">
        <v>43</v>
      </c>
      <c r="G405" t="s">
        <v>29</v>
      </c>
      <c r="H405">
        <v>0.6</v>
      </c>
      <c r="I405">
        <v>8500</v>
      </c>
      <c r="J405">
        <v>5100</v>
      </c>
      <c r="K405">
        <v>2805</v>
      </c>
      <c r="L405">
        <v>0.55000000000000004</v>
      </c>
    </row>
    <row r="406" spans="1:12" x14ac:dyDescent="0.3">
      <c r="A406" t="s">
        <v>30</v>
      </c>
      <c r="B406">
        <v>1197831</v>
      </c>
      <c r="C406" s="43">
        <v>44413</v>
      </c>
      <c r="D406" t="s">
        <v>31</v>
      </c>
      <c r="E406" t="s">
        <v>32</v>
      </c>
      <c r="F406" t="s">
        <v>43</v>
      </c>
      <c r="G406" t="s">
        <v>24</v>
      </c>
      <c r="H406">
        <v>0.5</v>
      </c>
      <c r="I406">
        <v>8000</v>
      </c>
      <c r="J406">
        <v>4000</v>
      </c>
      <c r="K406">
        <v>1599.9999999999998</v>
      </c>
      <c r="L406">
        <v>0.39999999999999997</v>
      </c>
    </row>
    <row r="407" spans="1:12" x14ac:dyDescent="0.3">
      <c r="A407" t="s">
        <v>30</v>
      </c>
      <c r="B407">
        <v>1197831</v>
      </c>
      <c r="C407" s="43">
        <v>44413</v>
      </c>
      <c r="D407" t="s">
        <v>31</v>
      </c>
      <c r="E407" t="s">
        <v>32</v>
      </c>
      <c r="F407" t="s">
        <v>43</v>
      </c>
      <c r="G407" t="s">
        <v>25</v>
      </c>
      <c r="H407">
        <v>0.55000000000000004</v>
      </c>
      <c r="I407">
        <v>8000</v>
      </c>
      <c r="J407">
        <v>4400</v>
      </c>
      <c r="K407">
        <v>1759.9999999999998</v>
      </c>
      <c r="L407">
        <v>0.39999999999999997</v>
      </c>
    </row>
    <row r="408" spans="1:12" x14ac:dyDescent="0.3">
      <c r="A408" t="s">
        <v>30</v>
      </c>
      <c r="B408">
        <v>1197831</v>
      </c>
      <c r="C408" s="43">
        <v>44413</v>
      </c>
      <c r="D408" t="s">
        <v>31</v>
      </c>
      <c r="E408" t="s">
        <v>32</v>
      </c>
      <c r="F408" t="s">
        <v>43</v>
      </c>
      <c r="G408" t="s">
        <v>26</v>
      </c>
      <c r="H408">
        <v>0.5</v>
      </c>
      <c r="I408">
        <v>9750</v>
      </c>
      <c r="J408">
        <v>4875</v>
      </c>
      <c r="K408">
        <v>1949.9999999999998</v>
      </c>
      <c r="L408">
        <v>0.39999999999999997</v>
      </c>
    </row>
    <row r="409" spans="1:12" x14ac:dyDescent="0.3">
      <c r="A409" t="s">
        <v>30</v>
      </c>
      <c r="B409">
        <v>1197831</v>
      </c>
      <c r="C409" s="43">
        <v>44413</v>
      </c>
      <c r="D409" t="s">
        <v>31</v>
      </c>
      <c r="E409" t="s">
        <v>32</v>
      </c>
      <c r="F409" t="s">
        <v>43</v>
      </c>
      <c r="G409" t="s">
        <v>27</v>
      </c>
      <c r="H409">
        <v>0.5</v>
      </c>
      <c r="I409">
        <v>5250</v>
      </c>
      <c r="J409">
        <v>2625</v>
      </c>
      <c r="K409">
        <v>1312.5</v>
      </c>
      <c r="L409">
        <v>0.5</v>
      </c>
    </row>
    <row r="410" spans="1:12" x14ac:dyDescent="0.3">
      <c r="A410" t="s">
        <v>30</v>
      </c>
      <c r="B410">
        <v>1197831</v>
      </c>
      <c r="C410" s="43">
        <v>44413</v>
      </c>
      <c r="D410" t="s">
        <v>31</v>
      </c>
      <c r="E410" t="s">
        <v>32</v>
      </c>
      <c r="F410" t="s">
        <v>43</v>
      </c>
      <c r="G410" t="s">
        <v>28</v>
      </c>
      <c r="H410">
        <v>0.55000000000000004</v>
      </c>
      <c r="I410">
        <v>5250</v>
      </c>
      <c r="J410">
        <v>2887.5000000000005</v>
      </c>
      <c r="K410">
        <v>1010.6250000000001</v>
      </c>
      <c r="L410">
        <v>0.35</v>
      </c>
    </row>
    <row r="411" spans="1:12" x14ac:dyDescent="0.3">
      <c r="A411" t="s">
        <v>30</v>
      </c>
      <c r="B411">
        <v>1197831</v>
      </c>
      <c r="C411" s="43">
        <v>44413</v>
      </c>
      <c r="D411" t="s">
        <v>31</v>
      </c>
      <c r="E411" t="s">
        <v>32</v>
      </c>
      <c r="F411" t="s">
        <v>43</v>
      </c>
      <c r="G411" t="s">
        <v>29</v>
      </c>
      <c r="H411">
        <v>0.6</v>
      </c>
      <c r="I411">
        <v>7750</v>
      </c>
      <c r="J411">
        <v>4650</v>
      </c>
      <c r="K411">
        <v>2557.5</v>
      </c>
      <c r="L411">
        <v>0.55000000000000004</v>
      </c>
    </row>
    <row r="412" spans="1:12" x14ac:dyDescent="0.3">
      <c r="A412" t="s">
        <v>30</v>
      </c>
      <c r="B412">
        <v>1197831</v>
      </c>
      <c r="C412" s="43">
        <v>44441</v>
      </c>
      <c r="D412" t="s">
        <v>31</v>
      </c>
      <c r="E412" t="s">
        <v>32</v>
      </c>
      <c r="F412" t="s">
        <v>43</v>
      </c>
      <c r="G412" t="s">
        <v>24</v>
      </c>
      <c r="H412">
        <v>0.55000000000000004</v>
      </c>
      <c r="I412">
        <v>7250</v>
      </c>
      <c r="J412">
        <v>3987.5000000000005</v>
      </c>
      <c r="K412">
        <v>1595</v>
      </c>
      <c r="L412">
        <v>0.39999999999999997</v>
      </c>
    </row>
    <row r="413" spans="1:12" x14ac:dyDescent="0.3">
      <c r="A413" t="s">
        <v>30</v>
      </c>
      <c r="B413">
        <v>1197831</v>
      </c>
      <c r="C413" s="43">
        <v>44441</v>
      </c>
      <c r="D413" t="s">
        <v>31</v>
      </c>
      <c r="E413" t="s">
        <v>32</v>
      </c>
      <c r="F413" t="s">
        <v>43</v>
      </c>
      <c r="G413" t="s">
        <v>25</v>
      </c>
      <c r="H413">
        <v>0.55000000000000004</v>
      </c>
      <c r="I413">
        <v>6750</v>
      </c>
      <c r="J413">
        <v>3712.5000000000005</v>
      </c>
      <c r="K413">
        <v>1485</v>
      </c>
      <c r="L413">
        <v>0.39999999999999997</v>
      </c>
    </row>
    <row r="414" spans="1:12" x14ac:dyDescent="0.3">
      <c r="A414" t="s">
        <v>30</v>
      </c>
      <c r="B414">
        <v>1197831</v>
      </c>
      <c r="C414" s="43">
        <v>44441</v>
      </c>
      <c r="D414" t="s">
        <v>31</v>
      </c>
      <c r="E414" t="s">
        <v>32</v>
      </c>
      <c r="F414" t="s">
        <v>43</v>
      </c>
      <c r="G414" t="s">
        <v>26</v>
      </c>
      <c r="H414">
        <v>0.6</v>
      </c>
      <c r="I414">
        <v>7250</v>
      </c>
      <c r="J414">
        <v>4350</v>
      </c>
      <c r="K414">
        <v>1739.9999999999998</v>
      </c>
      <c r="L414">
        <v>0.39999999999999997</v>
      </c>
    </row>
    <row r="415" spans="1:12" x14ac:dyDescent="0.3">
      <c r="A415" t="s">
        <v>30</v>
      </c>
      <c r="B415">
        <v>1197831</v>
      </c>
      <c r="C415" s="43">
        <v>44441</v>
      </c>
      <c r="D415" t="s">
        <v>31</v>
      </c>
      <c r="E415" t="s">
        <v>32</v>
      </c>
      <c r="F415" t="s">
        <v>43</v>
      </c>
      <c r="G415" t="s">
        <v>27</v>
      </c>
      <c r="H415">
        <v>0.6</v>
      </c>
      <c r="I415">
        <v>4500</v>
      </c>
      <c r="J415">
        <v>2700</v>
      </c>
      <c r="K415">
        <v>1350</v>
      </c>
      <c r="L415">
        <v>0.5</v>
      </c>
    </row>
    <row r="416" spans="1:12" x14ac:dyDescent="0.3">
      <c r="A416" t="s">
        <v>30</v>
      </c>
      <c r="B416">
        <v>1197831</v>
      </c>
      <c r="C416" s="43">
        <v>44441</v>
      </c>
      <c r="D416" t="s">
        <v>31</v>
      </c>
      <c r="E416" t="s">
        <v>32</v>
      </c>
      <c r="F416" t="s">
        <v>43</v>
      </c>
      <c r="G416" t="s">
        <v>28</v>
      </c>
      <c r="H416">
        <v>0.55000000000000004</v>
      </c>
      <c r="I416">
        <v>4500</v>
      </c>
      <c r="J416">
        <v>2475</v>
      </c>
      <c r="K416">
        <v>866.25</v>
      </c>
      <c r="L416">
        <v>0.35</v>
      </c>
    </row>
    <row r="417" spans="1:12" x14ac:dyDescent="0.3">
      <c r="A417" t="s">
        <v>30</v>
      </c>
      <c r="B417">
        <v>1197831</v>
      </c>
      <c r="C417" s="43">
        <v>44441</v>
      </c>
      <c r="D417" t="s">
        <v>31</v>
      </c>
      <c r="E417" t="s">
        <v>32</v>
      </c>
      <c r="F417" t="s">
        <v>43</v>
      </c>
      <c r="G417" t="s">
        <v>29</v>
      </c>
      <c r="H417">
        <v>0.5</v>
      </c>
      <c r="I417">
        <v>6750</v>
      </c>
      <c r="J417">
        <v>3375</v>
      </c>
      <c r="K417">
        <v>1856.2500000000002</v>
      </c>
      <c r="L417">
        <v>0.55000000000000004</v>
      </c>
    </row>
    <row r="418" spans="1:12" x14ac:dyDescent="0.3">
      <c r="A418" t="s">
        <v>30</v>
      </c>
      <c r="B418">
        <v>1197831</v>
      </c>
      <c r="C418" s="43">
        <v>44470</v>
      </c>
      <c r="D418" t="s">
        <v>31</v>
      </c>
      <c r="E418" t="s">
        <v>32</v>
      </c>
      <c r="F418" t="s">
        <v>43</v>
      </c>
      <c r="G418" t="s">
        <v>24</v>
      </c>
      <c r="H418">
        <v>0.4</v>
      </c>
      <c r="I418">
        <v>6250</v>
      </c>
      <c r="J418">
        <v>2500</v>
      </c>
      <c r="K418">
        <v>999.99999999999989</v>
      </c>
      <c r="L418">
        <v>0.39999999999999997</v>
      </c>
    </row>
    <row r="419" spans="1:12" x14ac:dyDescent="0.3">
      <c r="A419" t="s">
        <v>30</v>
      </c>
      <c r="B419">
        <v>1197831</v>
      </c>
      <c r="C419" s="43">
        <v>44470</v>
      </c>
      <c r="D419" t="s">
        <v>31</v>
      </c>
      <c r="E419" t="s">
        <v>32</v>
      </c>
      <c r="F419" t="s">
        <v>43</v>
      </c>
      <c r="G419" t="s">
        <v>25</v>
      </c>
      <c r="H419">
        <v>0.4</v>
      </c>
      <c r="I419">
        <v>6250</v>
      </c>
      <c r="J419">
        <v>2500</v>
      </c>
      <c r="K419">
        <v>999.99999999999989</v>
      </c>
      <c r="L419">
        <v>0.39999999999999997</v>
      </c>
    </row>
    <row r="420" spans="1:12" x14ac:dyDescent="0.3">
      <c r="A420" t="s">
        <v>30</v>
      </c>
      <c r="B420">
        <v>1197831</v>
      </c>
      <c r="C420" s="43">
        <v>44470</v>
      </c>
      <c r="D420" t="s">
        <v>31</v>
      </c>
      <c r="E420" t="s">
        <v>32</v>
      </c>
      <c r="F420" t="s">
        <v>43</v>
      </c>
      <c r="G420" t="s">
        <v>26</v>
      </c>
      <c r="H420">
        <v>0.45</v>
      </c>
      <c r="I420">
        <v>5750</v>
      </c>
      <c r="J420">
        <v>2587.5</v>
      </c>
      <c r="K420">
        <v>1035</v>
      </c>
      <c r="L420">
        <v>0.39999999999999997</v>
      </c>
    </row>
    <row r="421" spans="1:12" x14ac:dyDescent="0.3">
      <c r="A421" t="s">
        <v>30</v>
      </c>
      <c r="B421">
        <v>1197831</v>
      </c>
      <c r="C421" s="43">
        <v>44470</v>
      </c>
      <c r="D421" t="s">
        <v>31</v>
      </c>
      <c r="E421" t="s">
        <v>32</v>
      </c>
      <c r="F421" t="s">
        <v>43</v>
      </c>
      <c r="G421" t="s">
        <v>27</v>
      </c>
      <c r="H421">
        <v>0.45</v>
      </c>
      <c r="I421">
        <v>4250</v>
      </c>
      <c r="J421">
        <v>1912.5</v>
      </c>
      <c r="K421">
        <v>956.25</v>
      </c>
      <c r="L421">
        <v>0.5</v>
      </c>
    </row>
    <row r="422" spans="1:12" x14ac:dyDescent="0.3">
      <c r="A422" t="s">
        <v>30</v>
      </c>
      <c r="B422">
        <v>1197831</v>
      </c>
      <c r="C422" s="43">
        <v>44470</v>
      </c>
      <c r="D422" t="s">
        <v>31</v>
      </c>
      <c r="E422" t="s">
        <v>32</v>
      </c>
      <c r="F422" t="s">
        <v>43</v>
      </c>
      <c r="G422" t="s">
        <v>28</v>
      </c>
      <c r="H422">
        <v>0.4</v>
      </c>
      <c r="I422">
        <v>4000</v>
      </c>
      <c r="J422">
        <v>1600</v>
      </c>
      <c r="K422">
        <v>560</v>
      </c>
      <c r="L422">
        <v>0.35</v>
      </c>
    </row>
    <row r="423" spans="1:12" x14ac:dyDescent="0.3">
      <c r="A423" t="s">
        <v>30</v>
      </c>
      <c r="B423">
        <v>1197831</v>
      </c>
      <c r="C423" s="43">
        <v>44470</v>
      </c>
      <c r="D423" t="s">
        <v>31</v>
      </c>
      <c r="E423" t="s">
        <v>32</v>
      </c>
      <c r="F423" t="s">
        <v>43</v>
      </c>
      <c r="G423" t="s">
        <v>29</v>
      </c>
      <c r="H423">
        <v>0.5</v>
      </c>
      <c r="I423">
        <v>5750</v>
      </c>
      <c r="J423">
        <v>2875</v>
      </c>
      <c r="K423">
        <v>1581.2500000000002</v>
      </c>
      <c r="L423">
        <v>0.55000000000000004</v>
      </c>
    </row>
    <row r="424" spans="1:12" x14ac:dyDescent="0.3">
      <c r="A424" t="s">
        <v>30</v>
      </c>
      <c r="B424">
        <v>1197831</v>
      </c>
      <c r="C424" s="43">
        <v>44502</v>
      </c>
      <c r="D424" t="s">
        <v>31</v>
      </c>
      <c r="E424" t="s">
        <v>32</v>
      </c>
      <c r="F424" t="s">
        <v>43</v>
      </c>
      <c r="G424" t="s">
        <v>24</v>
      </c>
      <c r="H424">
        <v>0.4</v>
      </c>
      <c r="I424">
        <v>7250</v>
      </c>
      <c r="J424">
        <v>2900</v>
      </c>
      <c r="K424">
        <v>1160</v>
      </c>
      <c r="L424">
        <v>0.39999999999999997</v>
      </c>
    </row>
    <row r="425" spans="1:12" x14ac:dyDescent="0.3">
      <c r="A425" t="s">
        <v>30</v>
      </c>
      <c r="B425">
        <v>1197831</v>
      </c>
      <c r="C425" s="43">
        <v>44502</v>
      </c>
      <c r="D425" t="s">
        <v>31</v>
      </c>
      <c r="E425" t="s">
        <v>32</v>
      </c>
      <c r="F425" t="s">
        <v>43</v>
      </c>
      <c r="G425" t="s">
        <v>25</v>
      </c>
      <c r="H425">
        <v>0.4</v>
      </c>
      <c r="I425">
        <v>7250</v>
      </c>
      <c r="J425">
        <v>2900</v>
      </c>
      <c r="K425">
        <v>1160</v>
      </c>
      <c r="L425">
        <v>0.39999999999999997</v>
      </c>
    </row>
    <row r="426" spans="1:12" x14ac:dyDescent="0.3">
      <c r="A426" t="s">
        <v>30</v>
      </c>
      <c r="B426">
        <v>1197831</v>
      </c>
      <c r="C426" s="43">
        <v>44502</v>
      </c>
      <c r="D426" t="s">
        <v>31</v>
      </c>
      <c r="E426" t="s">
        <v>32</v>
      </c>
      <c r="F426" t="s">
        <v>43</v>
      </c>
      <c r="G426" t="s">
        <v>26</v>
      </c>
      <c r="H426">
        <v>0.65</v>
      </c>
      <c r="I426">
        <v>6500</v>
      </c>
      <c r="J426">
        <v>4225</v>
      </c>
      <c r="K426">
        <v>1689.9999999999998</v>
      </c>
      <c r="L426">
        <v>0.39999999999999997</v>
      </c>
    </row>
    <row r="427" spans="1:12" x14ac:dyDescent="0.3">
      <c r="A427" t="s">
        <v>30</v>
      </c>
      <c r="B427">
        <v>1197831</v>
      </c>
      <c r="C427" s="43">
        <v>44502</v>
      </c>
      <c r="D427" t="s">
        <v>31</v>
      </c>
      <c r="E427" t="s">
        <v>32</v>
      </c>
      <c r="F427" t="s">
        <v>43</v>
      </c>
      <c r="G427" t="s">
        <v>27</v>
      </c>
      <c r="H427">
        <v>0.65</v>
      </c>
      <c r="I427">
        <v>5000</v>
      </c>
      <c r="J427">
        <v>3250</v>
      </c>
      <c r="K427">
        <v>1625</v>
      </c>
      <c r="L427">
        <v>0.5</v>
      </c>
    </row>
    <row r="428" spans="1:12" x14ac:dyDescent="0.3">
      <c r="A428" t="s">
        <v>30</v>
      </c>
      <c r="B428">
        <v>1197831</v>
      </c>
      <c r="C428" s="43">
        <v>44502</v>
      </c>
      <c r="D428" t="s">
        <v>31</v>
      </c>
      <c r="E428" t="s">
        <v>32</v>
      </c>
      <c r="F428" t="s">
        <v>43</v>
      </c>
      <c r="G428" t="s">
        <v>28</v>
      </c>
      <c r="H428">
        <v>0.6</v>
      </c>
      <c r="I428">
        <v>4750</v>
      </c>
      <c r="J428">
        <v>2850</v>
      </c>
      <c r="K428">
        <v>997.49999999999989</v>
      </c>
      <c r="L428">
        <v>0.35</v>
      </c>
    </row>
    <row r="429" spans="1:12" x14ac:dyDescent="0.3">
      <c r="A429" t="s">
        <v>30</v>
      </c>
      <c r="B429">
        <v>1197831</v>
      </c>
      <c r="C429" s="43">
        <v>44502</v>
      </c>
      <c r="D429" t="s">
        <v>31</v>
      </c>
      <c r="E429" t="s">
        <v>32</v>
      </c>
      <c r="F429" t="s">
        <v>43</v>
      </c>
      <c r="G429" t="s">
        <v>29</v>
      </c>
      <c r="H429">
        <v>0.70000000000000007</v>
      </c>
      <c r="I429">
        <v>6750</v>
      </c>
      <c r="J429">
        <v>4725</v>
      </c>
      <c r="K429">
        <v>2598.75</v>
      </c>
      <c r="L429">
        <v>0.55000000000000004</v>
      </c>
    </row>
    <row r="430" spans="1:12" x14ac:dyDescent="0.3">
      <c r="A430" t="s">
        <v>30</v>
      </c>
      <c r="B430">
        <v>1197831</v>
      </c>
      <c r="C430" s="43">
        <v>44531</v>
      </c>
      <c r="D430" t="s">
        <v>31</v>
      </c>
      <c r="E430" t="s">
        <v>32</v>
      </c>
      <c r="F430" t="s">
        <v>43</v>
      </c>
      <c r="G430" t="s">
        <v>24</v>
      </c>
      <c r="H430">
        <v>0.6</v>
      </c>
      <c r="I430">
        <v>8250</v>
      </c>
      <c r="J430">
        <v>4950</v>
      </c>
      <c r="K430">
        <v>1979.9999999999998</v>
      </c>
      <c r="L430">
        <v>0.39999999999999997</v>
      </c>
    </row>
    <row r="431" spans="1:12" x14ac:dyDescent="0.3">
      <c r="A431" t="s">
        <v>30</v>
      </c>
      <c r="B431">
        <v>1197831</v>
      </c>
      <c r="C431" s="43">
        <v>44531</v>
      </c>
      <c r="D431" t="s">
        <v>31</v>
      </c>
      <c r="E431" t="s">
        <v>32</v>
      </c>
      <c r="F431" t="s">
        <v>43</v>
      </c>
      <c r="G431" t="s">
        <v>25</v>
      </c>
      <c r="H431">
        <v>0.6</v>
      </c>
      <c r="I431">
        <v>8250</v>
      </c>
      <c r="J431">
        <v>4950</v>
      </c>
      <c r="K431">
        <v>1979.9999999999998</v>
      </c>
      <c r="L431">
        <v>0.39999999999999997</v>
      </c>
    </row>
    <row r="432" spans="1:12" x14ac:dyDescent="0.3">
      <c r="A432" t="s">
        <v>30</v>
      </c>
      <c r="B432">
        <v>1197831</v>
      </c>
      <c r="C432" s="43">
        <v>44531</v>
      </c>
      <c r="D432" t="s">
        <v>31</v>
      </c>
      <c r="E432" t="s">
        <v>32</v>
      </c>
      <c r="F432" t="s">
        <v>43</v>
      </c>
      <c r="G432" t="s">
        <v>26</v>
      </c>
      <c r="H432">
        <v>0.65</v>
      </c>
      <c r="I432">
        <v>7250</v>
      </c>
      <c r="J432">
        <v>4712.5</v>
      </c>
      <c r="K432">
        <v>1884.9999999999998</v>
      </c>
      <c r="L432">
        <v>0.39999999999999997</v>
      </c>
    </row>
    <row r="433" spans="1:12" x14ac:dyDescent="0.3">
      <c r="A433" t="s">
        <v>30</v>
      </c>
      <c r="B433">
        <v>1197831</v>
      </c>
      <c r="C433" s="43">
        <v>44531</v>
      </c>
      <c r="D433" t="s">
        <v>31</v>
      </c>
      <c r="E433" t="s">
        <v>32</v>
      </c>
      <c r="F433" t="s">
        <v>43</v>
      </c>
      <c r="G433" t="s">
        <v>27</v>
      </c>
      <c r="H433">
        <v>0.65</v>
      </c>
      <c r="I433">
        <v>5750</v>
      </c>
      <c r="J433">
        <v>3737.5</v>
      </c>
      <c r="K433">
        <v>1868.75</v>
      </c>
      <c r="L433">
        <v>0.5</v>
      </c>
    </row>
    <row r="434" spans="1:12" x14ac:dyDescent="0.3">
      <c r="A434" t="s">
        <v>30</v>
      </c>
      <c r="B434">
        <v>1197831</v>
      </c>
      <c r="C434" s="43">
        <v>44531</v>
      </c>
      <c r="D434" t="s">
        <v>31</v>
      </c>
      <c r="E434" t="s">
        <v>32</v>
      </c>
      <c r="F434" t="s">
        <v>43</v>
      </c>
      <c r="G434" t="s">
        <v>28</v>
      </c>
      <c r="H434">
        <v>0.6</v>
      </c>
      <c r="I434">
        <v>5250</v>
      </c>
      <c r="J434">
        <v>3150</v>
      </c>
      <c r="K434">
        <v>1102.5</v>
      </c>
      <c r="L434">
        <v>0.35</v>
      </c>
    </row>
    <row r="435" spans="1:12" x14ac:dyDescent="0.3">
      <c r="A435" t="s">
        <v>30</v>
      </c>
      <c r="B435">
        <v>1197831</v>
      </c>
      <c r="C435" s="43">
        <v>44531</v>
      </c>
      <c r="D435" t="s">
        <v>31</v>
      </c>
      <c r="E435" t="s">
        <v>32</v>
      </c>
      <c r="F435" t="s">
        <v>43</v>
      </c>
      <c r="G435" t="s">
        <v>29</v>
      </c>
      <c r="H435">
        <v>0.70000000000000007</v>
      </c>
      <c r="I435">
        <v>7750</v>
      </c>
      <c r="J435">
        <v>5425.0000000000009</v>
      </c>
      <c r="K435">
        <v>2983.7500000000009</v>
      </c>
      <c r="L435">
        <v>0.55000000000000004</v>
      </c>
    </row>
    <row r="436" spans="1:12" x14ac:dyDescent="0.3">
      <c r="A436" t="s">
        <v>21</v>
      </c>
      <c r="B436">
        <v>1185732</v>
      </c>
      <c r="C436" s="43">
        <v>44203</v>
      </c>
      <c r="D436" t="s">
        <v>22</v>
      </c>
      <c r="E436" t="s">
        <v>44</v>
      </c>
      <c r="F436" t="s">
        <v>45</v>
      </c>
      <c r="G436" t="s">
        <v>24</v>
      </c>
      <c r="H436">
        <v>0.45</v>
      </c>
      <c r="I436">
        <v>4250</v>
      </c>
      <c r="J436">
        <v>1912.5</v>
      </c>
      <c r="K436">
        <v>1051.875</v>
      </c>
      <c r="L436">
        <v>0.55000000000000004</v>
      </c>
    </row>
    <row r="437" spans="1:12" x14ac:dyDescent="0.3">
      <c r="A437" t="s">
        <v>21</v>
      </c>
      <c r="B437">
        <v>1185732</v>
      </c>
      <c r="C437" s="43">
        <v>44203</v>
      </c>
      <c r="D437" t="s">
        <v>22</v>
      </c>
      <c r="E437" t="s">
        <v>44</v>
      </c>
      <c r="F437" t="s">
        <v>45</v>
      </c>
      <c r="G437" t="s">
        <v>25</v>
      </c>
      <c r="H437">
        <v>0.45</v>
      </c>
      <c r="I437">
        <v>2250</v>
      </c>
      <c r="J437">
        <v>1012.5</v>
      </c>
      <c r="K437">
        <v>354.375</v>
      </c>
      <c r="L437">
        <v>0.35</v>
      </c>
    </row>
    <row r="438" spans="1:12" x14ac:dyDescent="0.3">
      <c r="A438" t="s">
        <v>21</v>
      </c>
      <c r="B438">
        <v>1185732</v>
      </c>
      <c r="C438" s="43">
        <v>44203</v>
      </c>
      <c r="D438" t="s">
        <v>22</v>
      </c>
      <c r="E438" t="s">
        <v>44</v>
      </c>
      <c r="F438" t="s">
        <v>45</v>
      </c>
      <c r="G438" t="s">
        <v>26</v>
      </c>
      <c r="H438">
        <v>0.35000000000000003</v>
      </c>
      <c r="I438">
        <v>2250</v>
      </c>
      <c r="J438">
        <v>787.50000000000011</v>
      </c>
      <c r="K438">
        <v>315</v>
      </c>
      <c r="L438">
        <v>0.39999999999999997</v>
      </c>
    </row>
    <row r="439" spans="1:12" x14ac:dyDescent="0.3">
      <c r="A439" t="s">
        <v>21</v>
      </c>
      <c r="B439">
        <v>1185732</v>
      </c>
      <c r="C439" s="43">
        <v>44203</v>
      </c>
      <c r="D439" t="s">
        <v>22</v>
      </c>
      <c r="E439" t="s">
        <v>44</v>
      </c>
      <c r="F439" t="s">
        <v>45</v>
      </c>
      <c r="G439" t="s">
        <v>27</v>
      </c>
      <c r="H439">
        <v>0.4</v>
      </c>
      <c r="I439">
        <v>750</v>
      </c>
      <c r="J439">
        <v>300</v>
      </c>
      <c r="K439">
        <v>119.99999999999999</v>
      </c>
      <c r="L439">
        <v>0.39999999999999997</v>
      </c>
    </row>
    <row r="440" spans="1:12" x14ac:dyDescent="0.3">
      <c r="A440" t="s">
        <v>21</v>
      </c>
      <c r="B440">
        <v>1185732</v>
      </c>
      <c r="C440" s="43">
        <v>44203</v>
      </c>
      <c r="D440" t="s">
        <v>22</v>
      </c>
      <c r="E440" t="s">
        <v>44</v>
      </c>
      <c r="F440" t="s">
        <v>45</v>
      </c>
      <c r="G440" t="s">
        <v>28</v>
      </c>
      <c r="H440">
        <v>0.54999999999999993</v>
      </c>
      <c r="I440">
        <v>1250</v>
      </c>
      <c r="J440">
        <v>687.49999999999989</v>
      </c>
      <c r="K440">
        <v>240.62499999999994</v>
      </c>
      <c r="L440">
        <v>0.35</v>
      </c>
    </row>
    <row r="441" spans="1:12" x14ac:dyDescent="0.3">
      <c r="A441" t="s">
        <v>21</v>
      </c>
      <c r="B441">
        <v>1185732</v>
      </c>
      <c r="C441" s="43">
        <v>44203</v>
      </c>
      <c r="D441" t="s">
        <v>22</v>
      </c>
      <c r="E441" t="s">
        <v>44</v>
      </c>
      <c r="F441" t="s">
        <v>45</v>
      </c>
      <c r="G441" t="s">
        <v>29</v>
      </c>
      <c r="H441">
        <v>0.45</v>
      </c>
      <c r="I441">
        <v>2250</v>
      </c>
      <c r="J441">
        <v>1012.5</v>
      </c>
      <c r="K441">
        <v>303.75</v>
      </c>
      <c r="L441">
        <v>0.3</v>
      </c>
    </row>
    <row r="442" spans="1:12" x14ac:dyDescent="0.3">
      <c r="A442" t="s">
        <v>21</v>
      </c>
      <c r="B442">
        <v>1185732</v>
      </c>
      <c r="C442" s="43">
        <v>44232</v>
      </c>
      <c r="D442" t="s">
        <v>22</v>
      </c>
      <c r="E442" t="s">
        <v>44</v>
      </c>
      <c r="F442" t="s">
        <v>45</v>
      </c>
      <c r="G442" t="s">
        <v>24</v>
      </c>
      <c r="H442">
        <v>0.45</v>
      </c>
      <c r="I442">
        <v>4750</v>
      </c>
      <c r="J442">
        <v>2137.5</v>
      </c>
      <c r="K442">
        <v>1175.625</v>
      </c>
      <c r="L442">
        <v>0.55000000000000004</v>
      </c>
    </row>
    <row r="443" spans="1:12" x14ac:dyDescent="0.3">
      <c r="A443" t="s">
        <v>21</v>
      </c>
      <c r="B443">
        <v>1185732</v>
      </c>
      <c r="C443" s="43">
        <v>44232</v>
      </c>
      <c r="D443" t="s">
        <v>22</v>
      </c>
      <c r="E443" t="s">
        <v>44</v>
      </c>
      <c r="F443" t="s">
        <v>45</v>
      </c>
      <c r="G443" t="s">
        <v>25</v>
      </c>
      <c r="H443">
        <v>0.45</v>
      </c>
      <c r="I443">
        <v>1250</v>
      </c>
      <c r="J443">
        <v>562.5</v>
      </c>
      <c r="K443">
        <v>196.875</v>
      </c>
      <c r="L443">
        <v>0.35</v>
      </c>
    </row>
    <row r="444" spans="1:12" x14ac:dyDescent="0.3">
      <c r="A444" t="s">
        <v>21</v>
      </c>
      <c r="B444">
        <v>1185732</v>
      </c>
      <c r="C444" s="43">
        <v>44232</v>
      </c>
      <c r="D444" t="s">
        <v>22</v>
      </c>
      <c r="E444" t="s">
        <v>44</v>
      </c>
      <c r="F444" t="s">
        <v>45</v>
      </c>
      <c r="G444" t="s">
        <v>26</v>
      </c>
      <c r="H444">
        <v>0.35000000000000003</v>
      </c>
      <c r="I444">
        <v>1750</v>
      </c>
      <c r="J444">
        <v>612.50000000000011</v>
      </c>
      <c r="K444">
        <v>245.00000000000003</v>
      </c>
      <c r="L444">
        <v>0.39999999999999997</v>
      </c>
    </row>
    <row r="445" spans="1:12" x14ac:dyDescent="0.3">
      <c r="A445" t="s">
        <v>21</v>
      </c>
      <c r="B445">
        <v>1185732</v>
      </c>
      <c r="C445" s="43">
        <v>44232</v>
      </c>
      <c r="D445" t="s">
        <v>22</v>
      </c>
      <c r="E445" t="s">
        <v>44</v>
      </c>
      <c r="F445" t="s">
        <v>45</v>
      </c>
      <c r="G445" t="s">
        <v>27</v>
      </c>
      <c r="H445">
        <v>0.4</v>
      </c>
      <c r="I445">
        <v>500</v>
      </c>
      <c r="J445">
        <v>200</v>
      </c>
      <c r="K445">
        <v>80</v>
      </c>
      <c r="L445">
        <v>0.39999999999999997</v>
      </c>
    </row>
    <row r="446" spans="1:12" x14ac:dyDescent="0.3">
      <c r="A446" t="s">
        <v>21</v>
      </c>
      <c r="B446">
        <v>1185732</v>
      </c>
      <c r="C446" s="43">
        <v>44232</v>
      </c>
      <c r="D446" t="s">
        <v>22</v>
      </c>
      <c r="E446" t="s">
        <v>44</v>
      </c>
      <c r="F446" t="s">
        <v>45</v>
      </c>
      <c r="G446" t="s">
        <v>28</v>
      </c>
      <c r="H446">
        <v>0.54999999999999993</v>
      </c>
      <c r="I446">
        <v>1250</v>
      </c>
      <c r="J446">
        <v>687.49999999999989</v>
      </c>
      <c r="K446">
        <v>240.62499999999994</v>
      </c>
      <c r="L446">
        <v>0.35</v>
      </c>
    </row>
    <row r="447" spans="1:12" x14ac:dyDescent="0.3">
      <c r="A447" t="s">
        <v>21</v>
      </c>
      <c r="B447">
        <v>1185732</v>
      </c>
      <c r="C447" s="43">
        <v>44232</v>
      </c>
      <c r="D447" t="s">
        <v>22</v>
      </c>
      <c r="E447" t="s">
        <v>44</v>
      </c>
      <c r="F447" t="s">
        <v>45</v>
      </c>
      <c r="G447" t="s">
        <v>29</v>
      </c>
      <c r="H447">
        <v>0.45</v>
      </c>
      <c r="I447">
        <v>2250</v>
      </c>
      <c r="J447">
        <v>1012.5</v>
      </c>
      <c r="K447">
        <v>303.75</v>
      </c>
      <c r="L447">
        <v>0.3</v>
      </c>
    </row>
    <row r="448" spans="1:12" x14ac:dyDescent="0.3">
      <c r="A448" t="s">
        <v>21</v>
      </c>
      <c r="B448">
        <v>1185732</v>
      </c>
      <c r="C448" s="43">
        <v>44258</v>
      </c>
      <c r="D448" t="s">
        <v>22</v>
      </c>
      <c r="E448" t="s">
        <v>44</v>
      </c>
      <c r="F448" t="s">
        <v>45</v>
      </c>
      <c r="G448" t="s">
        <v>24</v>
      </c>
      <c r="H448">
        <v>0.5</v>
      </c>
      <c r="I448">
        <v>4450</v>
      </c>
      <c r="J448">
        <v>2225</v>
      </c>
      <c r="K448">
        <v>1223.75</v>
      </c>
      <c r="L448">
        <v>0.55000000000000004</v>
      </c>
    </row>
    <row r="449" spans="1:12" x14ac:dyDescent="0.3">
      <c r="A449" t="s">
        <v>21</v>
      </c>
      <c r="B449">
        <v>1185732</v>
      </c>
      <c r="C449" s="43">
        <v>44258</v>
      </c>
      <c r="D449" t="s">
        <v>22</v>
      </c>
      <c r="E449" t="s">
        <v>44</v>
      </c>
      <c r="F449" t="s">
        <v>45</v>
      </c>
      <c r="G449" t="s">
        <v>25</v>
      </c>
      <c r="H449">
        <v>0.5</v>
      </c>
      <c r="I449">
        <v>1500</v>
      </c>
      <c r="J449">
        <v>750</v>
      </c>
      <c r="K449">
        <v>262.5</v>
      </c>
      <c r="L449">
        <v>0.35</v>
      </c>
    </row>
    <row r="450" spans="1:12" x14ac:dyDescent="0.3">
      <c r="A450" t="s">
        <v>21</v>
      </c>
      <c r="B450">
        <v>1185732</v>
      </c>
      <c r="C450" s="43">
        <v>44258</v>
      </c>
      <c r="D450" t="s">
        <v>22</v>
      </c>
      <c r="E450" t="s">
        <v>44</v>
      </c>
      <c r="F450" t="s">
        <v>45</v>
      </c>
      <c r="G450" t="s">
        <v>26</v>
      </c>
      <c r="H450">
        <v>0.4</v>
      </c>
      <c r="I450">
        <v>1750</v>
      </c>
      <c r="J450">
        <v>700</v>
      </c>
      <c r="K450">
        <v>280</v>
      </c>
      <c r="L450">
        <v>0.39999999999999997</v>
      </c>
    </row>
    <row r="451" spans="1:12" x14ac:dyDescent="0.3">
      <c r="A451" t="s">
        <v>21</v>
      </c>
      <c r="B451">
        <v>1185732</v>
      </c>
      <c r="C451" s="43">
        <v>44258</v>
      </c>
      <c r="D451" t="s">
        <v>22</v>
      </c>
      <c r="E451" t="s">
        <v>44</v>
      </c>
      <c r="F451" t="s">
        <v>45</v>
      </c>
      <c r="G451" t="s">
        <v>27</v>
      </c>
      <c r="H451">
        <v>0.45</v>
      </c>
      <c r="I451">
        <v>250</v>
      </c>
      <c r="J451">
        <v>112.5</v>
      </c>
      <c r="K451">
        <v>44.999999999999993</v>
      </c>
      <c r="L451">
        <v>0.39999999999999997</v>
      </c>
    </row>
    <row r="452" spans="1:12" x14ac:dyDescent="0.3">
      <c r="A452" t="s">
        <v>21</v>
      </c>
      <c r="B452">
        <v>1185732</v>
      </c>
      <c r="C452" s="43">
        <v>44258</v>
      </c>
      <c r="D452" t="s">
        <v>22</v>
      </c>
      <c r="E452" t="s">
        <v>44</v>
      </c>
      <c r="F452" t="s">
        <v>45</v>
      </c>
      <c r="G452" t="s">
        <v>28</v>
      </c>
      <c r="H452">
        <v>0.6</v>
      </c>
      <c r="I452">
        <v>750</v>
      </c>
      <c r="J452">
        <v>450</v>
      </c>
      <c r="K452">
        <v>135</v>
      </c>
      <c r="L452">
        <v>0.3</v>
      </c>
    </row>
    <row r="453" spans="1:12" x14ac:dyDescent="0.3">
      <c r="A453" t="s">
        <v>21</v>
      </c>
      <c r="B453">
        <v>1185732</v>
      </c>
      <c r="C453" s="43">
        <v>44258</v>
      </c>
      <c r="D453" t="s">
        <v>22</v>
      </c>
      <c r="E453" t="s">
        <v>44</v>
      </c>
      <c r="F453" t="s">
        <v>45</v>
      </c>
      <c r="G453" t="s">
        <v>29</v>
      </c>
      <c r="H453">
        <v>0.5</v>
      </c>
      <c r="I453">
        <v>1750</v>
      </c>
      <c r="J453">
        <v>875</v>
      </c>
      <c r="K453">
        <v>218.75</v>
      </c>
      <c r="L453">
        <v>0.25</v>
      </c>
    </row>
    <row r="454" spans="1:12" x14ac:dyDescent="0.3">
      <c r="A454" t="s">
        <v>21</v>
      </c>
      <c r="B454">
        <v>1185732</v>
      </c>
      <c r="C454" s="43">
        <v>44290</v>
      </c>
      <c r="D454" t="s">
        <v>22</v>
      </c>
      <c r="E454" t="s">
        <v>44</v>
      </c>
      <c r="F454" t="s">
        <v>45</v>
      </c>
      <c r="G454" t="s">
        <v>24</v>
      </c>
      <c r="H454">
        <v>0.5</v>
      </c>
      <c r="I454">
        <v>4500</v>
      </c>
      <c r="J454">
        <v>2250</v>
      </c>
      <c r="K454">
        <v>1125</v>
      </c>
      <c r="L454">
        <v>0.5</v>
      </c>
    </row>
    <row r="455" spans="1:12" x14ac:dyDescent="0.3">
      <c r="A455" t="s">
        <v>21</v>
      </c>
      <c r="B455">
        <v>1185732</v>
      </c>
      <c r="C455" s="43">
        <v>44290</v>
      </c>
      <c r="D455" t="s">
        <v>22</v>
      </c>
      <c r="E455" t="s">
        <v>44</v>
      </c>
      <c r="F455" t="s">
        <v>45</v>
      </c>
      <c r="G455" t="s">
        <v>25</v>
      </c>
      <c r="H455">
        <v>0.5</v>
      </c>
      <c r="I455">
        <v>1500</v>
      </c>
      <c r="J455">
        <v>750</v>
      </c>
      <c r="K455">
        <v>225</v>
      </c>
      <c r="L455">
        <v>0.3</v>
      </c>
    </row>
    <row r="456" spans="1:12" x14ac:dyDescent="0.3">
      <c r="A456" t="s">
        <v>21</v>
      </c>
      <c r="B456">
        <v>1185732</v>
      </c>
      <c r="C456" s="43">
        <v>44290</v>
      </c>
      <c r="D456" t="s">
        <v>22</v>
      </c>
      <c r="E456" t="s">
        <v>44</v>
      </c>
      <c r="F456" t="s">
        <v>45</v>
      </c>
      <c r="G456" t="s">
        <v>26</v>
      </c>
      <c r="H456">
        <v>0.4</v>
      </c>
      <c r="I456">
        <v>1500</v>
      </c>
      <c r="J456">
        <v>600</v>
      </c>
      <c r="K456">
        <v>210</v>
      </c>
      <c r="L456">
        <v>0.35</v>
      </c>
    </row>
    <row r="457" spans="1:12" x14ac:dyDescent="0.3">
      <c r="A457" t="s">
        <v>21</v>
      </c>
      <c r="B457">
        <v>1185732</v>
      </c>
      <c r="C457" s="43">
        <v>44290</v>
      </c>
      <c r="D457" t="s">
        <v>22</v>
      </c>
      <c r="E457" t="s">
        <v>44</v>
      </c>
      <c r="F457" t="s">
        <v>45</v>
      </c>
      <c r="G457" t="s">
        <v>27</v>
      </c>
      <c r="H457">
        <v>0.45</v>
      </c>
      <c r="I457">
        <v>750</v>
      </c>
      <c r="J457">
        <v>337.5</v>
      </c>
      <c r="K457">
        <v>118.12499999999999</v>
      </c>
      <c r="L457">
        <v>0.35</v>
      </c>
    </row>
    <row r="458" spans="1:12" x14ac:dyDescent="0.3">
      <c r="A458" t="s">
        <v>21</v>
      </c>
      <c r="B458">
        <v>1185732</v>
      </c>
      <c r="C458" s="43">
        <v>44290</v>
      </c>
      <c r="D458" t="s">
        <v>22</v>
      </c>
      <c r="E458" t="s">
        <v>44</v>
      </c>
      <c r="F458" t="s">
        <v>45</v>
      </c>
      <c r="G458" t="s">
        <v>28</v>
      </c>
      <c r="H458">
        <v>0.6</v>
      </c>
      <c r="I458">
        <v>750</v>
      </c>
      <c r="J458">
        <v>450</v>
      </c>
      <c r="K458">
        <v>135</v>
      </c>
      <c r="L458">
        <v>0.3</v>
      </c>
    </row>
    <row r="459" spans="1:12" x14ac:dyDescent="0.3">
      <c r="A459" t="s">
        <v>21</v>
      </c>
      <c r="B459">
        <v>1185732</v>
      </c>
      <c r="C459" s="43">
        <v>44290</v>
      </c>
      <c r="D459" t="s">
        <v>22</v>
      </c>
      <c r="E459" t="s">
        <v>44</v>
      </c>
      <c r="F459" t="s">
        <v>45</v>
      </c>
      <c r="G459" t="s">
        <v>29</v>
      </c>
      <c r="H459">
        <v>0.5</v>
      </c>
      <c r="I459">
        <v>2000</v>
      </c>
      <c r="J459">
        <v>1000</v>
      </c>
      <c r="K459">
        <v>250</v>
      </c>
      <c r="L459">
        <v>0.25</v>
      </c>
    </row>
    <row r="460" spans="1:12" x14ac:dyDescent="0.3">
      <c r="A460" t="s">
        <v>21</v>
      </c>
      <c r="B460">
        <v>1185732</v>
      </c>
      <c r="C460" s="43">
        <v>44319</v>
      </c>
      <c r="D460" t="s">
        <v>22</v>
      </c>
      <c r="E460" t="s">
        <v>44</v>
      </c>
      <c r="F460" t="s">
        <v>45</v>
      </c>
      <c r="G460" t="s">
        <v>24</v>
      </c>
      <c r="H460">
        <v>0.6</v>
      </c>
      <c r="I460">
        <v>4700</v>
      </c>
      <c r="J460">
        <v>2820</v>
      </c>
      <c r="K460">
        <v>1410</v>
      </c>
      <c r="L460">
        <v>0.5</v>
      </c>
    </row>
    <row r="461" spans="1:12" x14ac:dyDescent="0.3">
      <c r="A461" t="s">
        <v>21</v>
      </c>
      <c r="B461">
        <v>1185732</v>
      </c>
      <c r="C461" s="43">
        <v>44319</v>
      </c>
      <c r="D461" t="s">
        <v>22</v>
      </c>
      <c r="E461" t="s">
        <v>44</v>
      </c>
      <c r="F461" t="s">
        <v>45</v>
      </c>
      <c r="G461" t="s">
        <v>25</v>
      </c>
      <c r="H461">
        <v>0.60000000000000009</v>
      </c>
      <c r="I461">
        <v>1750</v>
      </c>
      <c r="J461">
        <v>1050.0000000000002</v>
      </c>
      <c r="K461">
        <v>315.00000000000006</v>
      </c>
      <c r="L461">
        <v>0.3</v>
      </c>
    </row>
    <row r="462" spans="1:12" x14ac:dyDescent="0.3">
      <c r="A462" t="s">
        <v>21</v>
      </c>
      <c r="B462">
        <v>1185732</v>
      </c>
      <c r="C462" s="43">
        <v>44319</v>
      </c>
      <c r="D462" t="s">
        <v>22</v>
      </c>
      <c r="E462" t="s">
        <v>44</v>
      </c>
      <c r="F462" t="s">
        <v>45</v>
      </c>
      <c r="G462" t="s">
        <v>26</v>
      </c>
      <c r="H462">
        <v>0.55000000000000004</v>
      </c>
      <c r="I462">
        <v>1500</v>
      </c>
      <c r="J462">
        <v>825.00000000000011</v>
      </c>
      <c r="K462">
        <v>288.75</v>
      </c>
      <c r="L462">
        <v>0.35</v>
      </c>
    </row>
    <row r="463" spans="1:12" x14ac:dyDescent="0.3">
      <c r="A463" t="s">
        <v>21</v>
      </c>
      <c r="B463">
        <v>1185732</v>
      </c>
      <c r="C463" s="43">
        <v>44319</v>
      </c>
      <c r="D463" t="s">
        <v>22</v>
      </c>
      <c r="E463" t="s">
        <v>44</v>
      </c>
      <c r="F463" t="s">
        <v>45</v>
      </c>
      <c r="G463" t="s">
        <v>27</v>
      </c>
      <c r="H463">
        <v>0.55000000000000004</v>
      </c>
      <c r="I463">
        <v>1000</v>
      </c>
      <c r="J463">
        <v>550</v>
      </c>
      <c r="K463">
        <v>192.5</v>
      </c>
      <c r="L463">
        <v>0.35</v>
      </c>
    </row>
    <row r="464" spans="1:12" x14ac:dyDescent="0.3">
      <c r="A464" t="s">
        <v>21</v>
      </c>
      <c r="B464">
        <v>1185732</v>
      </c>
      <c r="C464" s="43">
        <v>44319</v>
      </c>
      <c r="D464" t="s">
        <v>22</v>
      </c>
      <c r="E464" t="s">
        <v>44</v>
      </c>
      <c r="F464" t="s">
        <v>45</v>
      </c>
      <c r="G464" t="s">
        <v>28</v>
      </c>
      <c r="H464">
        <v>0.65</v>
      </c>
      <c r="I464">
        <v>1250</v>
      </c>
      <c r="J464">
        <v>812.5</v>
      </c>
      <c r="K464">
        <v>243.75</v>
      </c>
      <c r="L464">
        <v>0.3</v>
      </c>
    </row>
    <row r="465" spans="1:12" x14ac:dyDescent="0.3">
      <c r="A465" t="s">
        <v>21</v>
      </c>
      <c r="B465">
        <v>1185732</v>
      </c>
      <c r="C465" s="43">
        <v>44319</v>
      </c>
      <c r="D465" t="s">
        <v>22</v>
      </c>
      <c r="E465" t="s">
        <v>44</v>
      </c>
      <c r="F465" t="s">
        <v>45</v>
      </c>
      <c r="G465" t="s">
        <v>29</v>
      </c>
      <c r="H465">
        <v>0.70000000000000007</v>
      </c>
      <c r="I465">
        <v>2500</v>
      </c>
      <c r="J465">
        <v>1750.0000000000002</v>
      </c>
      <c r="K465">
        <v>525</v>
      </c>
      <c r="L465">
        <v>0.3</v>
      </c>
    </row>
    <row r="466" spans="1:12" x14ac:dyDescent="0.3">
      <c r="A466" t="s">
        <v>21</v>
      </c>
      <c r="B466">
        <v>1185732</v>
      </c>
      <c r="C466" s="43">
        <v>44352</v>
      </c>
      <c r="D466" t="s">
        <v>22</v>
      </c>
      <c r="E466" t="s">
        <v>44</v>
      </c>
      <c r="F466" t="s">
        <v>45</v>
      </c>
      <c r="G466" t="s">
        <v>24</v>
      </c>
      <c r="H466">
        <v>0.65</v>
      </c>
      <c r="I466">
        <v>5000</v>
      </c>
      <c r="J466">
        <v>3250</v>
      </c>
      <c r="K466">
        <v>1787.5000000000002</v>
      </c>
      <c r="L466">
        <v>0.55000000000000004</v>
      </c>
    </row>
    <row r="467" spans="1:12" x14ac:dyDescent="0.3">
      <c r="A467" t="s">
        <v>21</v>
      </c>
      <c r="B467">
        <v>1185732</v>
      </c>
      <c r="C467" s="43">
        <v>44352</v>
      </c>
      <c r="D467" t="s">
        <v>22</v>
      </c>
      <c r="E467" t="s">
        <v>44</v>
      </c>
      <c r="F467" t="s">
        <v>45</v>
      </c>
      <c r="G467" t="s">
        <v>25</v>
      </c>
      <c r="H467">
        <v>0.60000000000000009</v>
      </c>
      <c r="I467">
        <v>2500</v>
      </c>
      <c r="J467">
        <v>1500.0000000000002</v>
      </c>
      <c r="K467">
        <v>525</v>
      </c>
      <c r="L467">
        <v>0.35</v>
      </c>
    </row>
    <row r="468" spans="1:12" x14ac:dyDescent="0.3">
      <c r="A468" t="s">
        <v>21</v>
      </c>
      <c r="B468">
        <v>1185732</v>
      </c>
      <c r="C468" s="43">
        <v>44352</v>
      </c>
      <c r="D468" t="s">
        <v>22</v>
      </c>
      <c r="E468" t="s">
        <v>44</v>
      </c>
      <c r="F468" t="s">
        <v>45</v>
      </c>
      <c r="G468" t="s">
        <v>26</v>
      </c>
      <c r="H468">
        <v>0.55000000000000004</v>
      </c>
      <c r="I468">
        <v>1750</v>
      </c>
      <c r="J468">
        <v>962.50000000000011</v>
      </c>
      <c r="K468">
        <v>385</v>
      </c>
      <c r="L468">
        <v>0.39999999999999997</v>
      </c>
    </row>
    <row r="469" spans="1:12" x14ac:dyDescent="0.3">
      <c r="A469" t="s">
        <v>21</v>
      </c>
      <c r="B469">
        <v>1185732</v>
      </c>
      <c r="C469" s="43">
        <v>44352</v>
      </c>
      <c r="D469" t="s">
        <v>22</v>
      </c>
      <c r="E469" t="s">
        <v>44</v>
      </c>
      <c r="F469" t="s">
        <v>45</v>
      </c>
      <c r="G469" t="s">
        <v>27</v>
      </c>
      <c r="H469">
        <v>0.55000000000000004</v>
      </c>
      <c r="I469">
        <v>1500</v>
      </c>
      <c r="J469">
        <v>825.00000000000011</v>
      </c>
      <c r="K469">
        <v>330</v>
      </c>
      <c r="L469">
        <v>0.39999999999999997</v>
      </c>
    </row>
    <row r="470" spans="1:12" x14ac:dyDescent="0.3">
      <c r="A470" t="s">
        <v>21</v>
      </c>
      <c r="B470">
        <v>1185732</v>
      </c>
      <c r="C470" s="43">
        <v>44352</v>
      </c>
      <c r="D470" t="s">
        <v>22</v>
      </c>
      <c r="E470" t="s">
        <v>44</v>
      </c>
      <c r="F470" t="s">
        <v>45</v>
      </c>
      <c r="G470" t="s">
        <v>28</v>
      </c>
      <c r="H470">
        <v>0.65</v>
      </c>
      <c r="I470">
        <v>1500</v>
      </c>
      <c r="J470">
        <v>975</v>
      </c>
      <c r="K470">
        <v>341.25</v>
      </c>
      <c r="L470">
        <v>0.35</v>
      </c>
    </row>
    <row r="471" spans="1:12" x14ac:dyDescent="0.3">
      <c r="A471" t="s">
        <v>21</v>
      </c>
      <c r="B471">
        <v>1185732</v>
      </c>
      <c r="C471" s="43">
        <v>44352</v>
      </c>
      <c r="D471" t="s">
        <v>22</v>
      </c>
      <c r="E471" t="s">
        <v>44</v>
      </c>
      <c r="F471" t="s">
        <v>45</v>
      </c>
      <c r="G471" t="s">
        <v>29</v>
      </c>
      <c r="H471">
        <v>0.70000000000000007</v>
      </c>
      <c r="I471">
        <v>3000</v>
      </c>
      <c r="J471">
        <v>2100</v>
      </c>
      <c r="K471">
        <v>630</v>
      </c>
      <c r="L471">
        <v>0.3</v>
      </c>
    </row>
    <row r="472" spans="1:12" x14ac:dyDescent="0.3">
      <c r="A472" t="s">
        <v>21</v>
      </c>
      <c r="B472">
        <v>1185732</v>
      </c>
      <c r="C472" s="43">
        <v>44380</v>
      </c>
      <c r="D472" t="s">
        <v>22</v>
      </c>
      <c r="E472" t="s">
        <v>44</v>
      </c>
      <c r="F472" t="s">
        <v>45</v>
      </c>
      <c r="G472" t="s">
        <v>24</v>
      </c>
      <c r="H472">
        <v>0.65</v>
      </c>
      <c r="I472">
        <v>5000</v>
      </c>
      <c r="J472">
        <v>3250</v>
      </c>
      <c r="K472">
        <v>1787.5000000000002</v>
      </c>
      <c r="L472">
        <v>0.55000000000000004</v>
      </c>
    </row>
    <row r="473" spans="1:12" x14ac:dyDescent="0.3">
      <c r="A473" t="s">
        <v>21</v>
      </c>
      <c r="B473">
        <v>1185732</v>
      </c>
      <c r="C473" s="43">
        <v>44380</v>
      </c>
      <c r="D473" t="s">
        <v>22</v>
      </c>
      <c r="E473" t="s">
        <v>44</v>
      </c>
      <c r="F473" t="s">
        <v>45</v>
      </c>
      <c r="G473" t="s">
        <v>25</v>
      </c>
      <c r="H473">
        <v>0.60000000000000009</v>
      </c>
      <c r="I473">
        <v>3000</v>
      </c>
      <c r="J473">
        <v>1800.0000000000002</v>
      </c>
      <c r="K473">
        <v>630</v>
      </c>
      <c r="L473">
        <v>0.35</v>
      </c>
    </row>
    <row r="474" spans="1:12" x14ac:dyDescent="0.3">
      <c r="A474" t="s">
        <v>21</v>
      </c>
      <c r="B474">
        <v>1185732</v>
      </c>
      <c r="C474" s="43">
        <v>44380</v>
      </c>
      <c r="D474" t="s">
        <v>22</v>
      </c>
      <c r="E474" t="s">
        <v>44</v>
      </c>
      <c r="F474" t="s">
        <v>45</v>
      </c>
      <c r="G474" t="s">
        <v>26</v>
      </c>
      <c r="H474">
        <v>0.55000000000000004</v>
      </c>
      <c r="I474">
        <v>2250</v>
      </c>
      <c r="J474">
        <v>1237.5</v>
      </c>
      <c r="K474">
        <v>494.99999999999994</v>
      </c>
      <c r="L474">
        <v>0.39999999999999997</v>
      </c>
    </row>
    <row r="475" spans="1:12" x14ac:dyDescent="0.3">
      <c r="A475" t="s">
        <v>21</v>
      </c>
      <c r="B475">
        <v>1185732</v>
      </c>
      <c r="C475" s="43">
        <v>44380</v>
      </c>
      <c r="D475" t="s">
        <v>22</v>
      </c>
      <c r="E475" t="s">
        <v>44</v>
      </c>
      <c r="F475" t="s">
        <v>45</v>
      </c>
      <c r="G475" t="s">
        <v>27</v>
      </c>
      <c r="H475">
        <v>0.55000000000000004</v>
      </c>
      <c r="I475">
        <v>1750</v>
      </c>
      <c r="J475">
        <v>962.50000000000011</v>
      </c>
      <c r="K475">
        <v>385</v>
      </c>
      <c r="L475">
        <v>0.39999999999999997</v>
      </c>
    </row>
    <row r="476" spans="1:12" x14ac:dyDescent="0.3">
      <c r="A476" t="s">
        <v>21</v>
      </c>
      <c r="B476">
        <v>1185732</v>
      </c>
      <c r="C476" s="43">
        <v>44380</v>
      </c>
      <c r="D476" t="s">
        <v>22</v>
      </c>
      <c r="E476" t="s">
        <v>44</v>
      </c>
      <c r="F476" t="s">
        <v>45</v>
      </c>
      <c r="G476" t="s">
        <v>28</v>
      </c>
      <c r="H476">
        <v>0.65</v>
      </c>
      <c r="I476">
        <v>2000</v>
      </c>
      <c r="J476">
        <v>1300</v>
      </c>
      <c r="K476">
        <v>454.99999999999994</v>
      </c>
      <c r="L476">
        <v>0.35</v>
      </c>
    </row>
    <row r="477" spans="1:12" x14ac:dyDescent="0.3">
      <c r="A477" t="s">
        <v>21</v>
      </c>
      <c r="B477">
        <v>1185732</v>
      </c>
      <c r="C477" s="43">
        <v>44380</v>
      </c>
      <c r="D477" t="s">
        <v>22</v>
      </c>
      <c r="E477" t="s">
        <v>44</v>
      </c>
      <c r="F477" t="s">
        <v>45</v>
      </c>
      <c r="G477" t="s">
        <v>29</v>
      </c>
      <c r="H477">
        <v>0.70000000000000007</v>
      </c>
      <c r="I477">
        <v>3750</v>
      </c>
      <c r="J477">
        <v>2625.0000000000005</v>
      </c>
      <c r="K477">
        <v>787.50000000000011</v>
      </c>
      <c r="L477">
        <v>0.3</v>
      </c>
    </row>
    <row r="478" spans="1:12" x14ac:dyDescent="0.3">
      <c r="A478" t="s">
        <v>21</v>
      </c>
      <c r="B478">
        <v>1185732</v>
      </c>
      <c r="C478" s="43">
        <v>44412</v>
      </c>
      <c r="D478" t="s">
        <v>22</v>
      </c>
      <c r="E478" t="s">
        <v>44</v>
      </c>
      <c r="F478" t="s">
        <v>45</v>
      </c>
      <c r="G478" t="s">
        <v>24</v>
      </c>
      <c r="H478">
        <v>0.65</v>
      </c>
      <c r="I478">
        <v>5250</v>
      </c>
      <c r="J478">
        <v>3412.5</v>
      </c>
      <c r="K478">
        <v>1876.8750000000002</v>
      </c>
      <c r="L478">
        <v>0.55000000000000004</v>
      </c>
    </row>
    <row r="479" spans="1:12" x14ac:dyDescent="0.3">
      <c r="A479" t="s">
        <v>21</v>
      </c>
      <c r="B479">
        <v>1185732</v>
      </c>
      <c r="C479" s="43">
        <v>44412</v>
      </c>
      <c r="D479" t="s">
        <v>22</v>
      </c>
      <c r="E479" t="s">
        <v>44</v>
      </c>
      <c r="F479" t="s">
        <v>45</v>
      </c>
      <c r="G479" t="s">
        <v>25</v>
      </c>
      <c r="H479">
        <v>0.60000000000000009</v>
      </c>
      <c r="I479">
        <v>3000</v>
      </c>
      <c r="J479">
        <v>1800.0000000000002</v>
      </c>
      <c r="K479">
        <v>630</v>
      </c>
      <c r="L479">
        <v>0.35</v>
      </c>
    </row>
    <row r="480" spans="1:12" x14ac:dyDescent="0.3">
      <c r="A480" t="s">
        <v>21</v>
      </c>
      <c r="B480">
        <v>1185732</v>
      </c>
      <c r="C480" s="43">
        <v>44412</v>
      </c>
      <c r="D480" t="s">
        <v>22</v>
      </c>
      <c r="E480" t="s">
        <v>44</v>
      </c>
      <c r="F480" t="s">
        <v>45</v>
      </c>
      <c r="G480" t="s">
        <v>26</v>
      </c>
      <c r="H480">
        <v>0.55000000000000004</v>
      </c>
      <c r="I480">
        <v>2250</v>
      </c>
      <c r="J480">
        <v>1237.5</v>
      </c>
      <c r="K480">
        <v>494.99999999999994</v>
      </c>
      <c r="L480">
        <v>0.39999999999999997</v>
      </c>
    </row>
    <row r="481" spans="1:12" x14ac:dyDescent="0.3">
      <c r="A481" t="s">
        <v>21</v>
      </c>
      <c r="B481">
        <v>1185732</v>
      </c>
      <c r="C481" s="43">
        <v>44412</v>
      </c>
      <c r="D481" t="s">
        <v>22</v>
      </c>
      <c r="E481" t="s">
        <v>44</v>
      </c>
      <c r="F481" t="s">
        <v>45</v>
      </c>
      <c r="G481" t="s">
        <v>27</v>
      </c>
      <c r="H481">
        <v>0.55000000000000004</v>
      </c>
      <c r="I481">
        <v>2000</v>
      </c>
      <c r="J481">
        <v>1100</v>
      </c>
      <c r="K481">
        <v>439.99999999999994</v>
      </c>
      <c r="L481">
        <v>0.39999999999999997</v>
      </c>
    </row>
    <row r="482" spans="1:12" x14ac:dyDescent="0.3">
      <c r="A482" t="s">
        <v>21</v>
      </c>
      <c r="B482">
        <v>1185732</v>
      </c>
      <c r="C482" s="43">
        <v>44412</v>
      </c>
      <c r="D482" t="s">
        <v>22</v>
      </c>
      <c r="E482" t="s">
        <v>44</v>
      </c>
      <c r="F482" t="s">
        <v>45</v>
      </c>
      <c r="G482" t="s">
        <v>28</v>
      </c>
      <c r="H482">
        <v>0.65</v>
      </c>
      <c r="I482">
        <v>1750</v>
      </c>
      <c r="J482">
        <v>1137.5</v>
      </c>
      <c r="K482">
        <v>398.125</v>
      </c>
      <c r="L482">
        <v>0.35</v>
      </c>
    </row>
    <row r="483" spans="1:12" x14ac:dyDescent="0.3">
      <c r="A483" t="s">
        <v>21</v>
      </c>
      <c r="B483">
        <v>1185732</v>
      </c>
      <c r="C483" s="43">
        <v>44412</v>
      </c>
      <c r="D483" t="s">
        <v>22</v>
      </c>
      <c r="E483" t="s">
        <v>44</v>
      </c>
      <c r="F483" t="s">
        <v>45</v>
      </c>
      <c r="G483" t="s">
        <v>29</v>
      </c>
      <c r="H483">
        <v>0.70000000000000007</v>
      </c>
      <c r="I483">
        <v>3500</v>
      </c>
      <c r="J483">
        <v>2450.0000000000005</v>
      </c>
      <c r="K483">
        <v>735.00000000000011</v>
      </c>
      <c r="L483">
        <v>0.3</v>
      </c>
    </row>
    <row r="484" spans="1:12" x14ac:dyDescent="0.3">
      <c r="A484" t="s">
        <v>21</v>
      </c>
      <c r="B484">
        <v>1185732</v>
      </c>
      <c r="C484" s="43">
        <v>44442</v>
      </c>
      <c r="D484" t="s">
        <v>22</v>
      </c>
      <c r="E484" t="s">
        <v>44</v>
      </c>
      <c r="F484" t="s">
        <v>45</v>
      </c>
      <c r="G484" t="s">
        <v>24</v>
      </c>
      <c r="H484">
        <v>0.65</v>
      </c>
      <c r="I484">
        <v>4750</v>
      </c>
      <c r="J484">
        <v>3087.5</v>
      </c>
      <c r="K484">
        <v>1543.75</v>
      </c>
      <c r="L484">
        <v>0.5</v>
      </c>
    </row>
    <row r="485" spans="1:12" x14ac:dyDescent="0.3">
      <c r="A485" t="s">
        <v>21</v>
      </c>
      <c r="B485">
        <v>1185732</v>
      </c>
      <c r="C485" s="43">
        <v>44442</v>
      </c>
      <c r="D485" t="s">
        <v>22</v>
      </c>
      <c r="E485" t="s">
        <v>44</v>
      </c>
      <c r="F485" t="s">
        <v>45</v>
      </c>
      <c r="G485" t="s">
        <v>25</v>
      </c>
      <c r="H485">
        <v>0.5</v>
      </c>
      <c r="I485">
        <v>2750</v>
      </c>
      <c r="J485">
        <v>1375</v>
      </c>
      <c r="K485">
        <v>412.5</v>
      </c>
      <c r="L485">
        <v>0.3</v>
      </c>
    </row>
    <row r="486" spans="1:12" x14ac:dyDescent="0.3">
      <c r="A486" t="s">
        <v>21</v>
      </c>
      <c r="B486">
        <v>1185732</v>
      </c>
      <c r="C486" s="43">
        <v>44442</v>
      </c>
      <c r="D486" t="s">
        <v>22</v>
      </c>
      <c r="E486" t="s">
        <v>44</v>
      </c>
      <c r="F486" t="s">
        <v>45</v>
      </c>
      <c r="G486" t="s">
        <v>26</v>
      </c>
      <c r="H486">
        <v>0.45</v>
      </c>
      <c r="I486">
        <v>2000</v>
      </c>
      <c r="J486">
        <v>900</v>
      </c>
      <c r="K486">
        <v>315</v>
      </c>
      <c r="L486">
        <v>0.35</v>
      </c>
    </row>
    <row r="487" spans="1:12" x14ac:dyDescent="0.3">
      <c r="A487" t="s">
        <v>21</v>
      </c>
      <c r="B487">
        <v>1185732</v>
      </c>
      <c r="C487" s="43">
        <v>44442</v>
      </c>
      <c r="D487" t="s">
        <v>22</v>
      </c>
      <c r="E487" t="s">
        <v>44</v>
      </c>
      <c r="F487" t="s">
        <v>45</v>
      </c>
      <c r="G487" t="s">
        <v>27</v>
      </c>
      <c r="H487">
        <v>0.45</v>
      </c>
      <c r="I487">
        <v>1750</v>
      </c>
      <c r="J487">
        <v>787.5</v>
      </c>
      <c r="K487">
        <v>275.625</v>
      </c>
      <c r="L487">
        <v>0.35</v>
      </c>
    </row>
    <row r="488" spans="1:12" x14ac:dyDescent="0.3">
      <c r="A488" t="s">
        <v>21</v>
      </c>
      <c r="B488">
        <v>1185732</v>
      </c>
      <c r="C488" s="43">
        <v>44442</v>
      </c>
      <c r="D488" t="s">
        <v>22</v>
      </c>
      <c r="E488" t="s">
        <v>44</v>
      </c>
      <c r="F488" t="s">
        <v>45</v>
      </c>
      <c r="G488" t="s">
        <v>28</v>
      </c>
      <c r="H488">
        <v>0.54999999999999993</v>
      </c>
      <c r="I488">
        <v>1250</v>
      </c>
      <c r="J488">
        <v>687.49999999999989</v>
      </c>
      <c r="K488">
        <v>206.24999999999997</v>
      </c>
      <c r="L488">
        <v>0.3</v>
      </c>
    </row>
    <row r="489" spans="1:12" x14ac:dyDescent="0.3">
      <c r="A489" t="s">
        <v>21</v>
      </c>
      <c r="B489">
        <v>1185732</v>
      </c>
      <c r="C489" s="43">
        <v>44442</v>
      </c>
      <c r="D489" t="s">
        <v>22</v>
      </c>
      <c r="E489" t="s">
        <v>44</v>
      </c>
      <c r="F489" t="s">
        <v>45</v>
      </c>
      <c r="G489" t="s">
        <v>29</v>
      </c>
      <c r="H489">
        <v>0.6</v>
      </c>
      <c r="I489">
        <v>2250</v>
      </c>
      <c r="J489">
        <v>1350</v>
      </c>
      <c r="K489">
        <v>337.5</v>
      </c>
      <c r="L489">
        <v>0.25</v>
      </c>
    </row>
    <row r="490" spans="1:12" x14ac:dyDescent="0.3">
      <c r="A490" t="s">
        <v>21</v>
      </c>
      <c r="B490">
        <v>1185732</v>
      </c>
      <c r="C490" s="43">
        <v>44474</v>
      </c>
      <c r="D490" t="s">
        <v>22</v>
      </c>
      <c r="E490" t="s">
        <v>44</v>
      </c>
      <c r="F490" t="s">
        <v>45</v>
      </c>
      <c r="G490" t="s">
        <v>24</v>
      </c>
      <c r="H490">
        <v>0.6</v>
      </c>
      <c r="I490">
        <v>4000</v>
      </c>
      <c r="J490">
        <v>2400</v>
      </c>
      <c r="K490">
        <v>1200</v>
      </c>
      <c r="L490">
        <v>0.5</v>
      </c>
    </row>
    <row r="491" spans="1:12" x14ac:dyDescent="0.3">
      <c r="A491" t="s">
        <v>21</v>
      </c>
      <c r="B491">
        <v>1185732</v>
      </c>
      <c r="C491" s="43">
        <v>44474</v>
      </c>
      <c r="D491" t="s">
        <v>22</v>
      </c>
      <c r="E491" t="s">
        <v>44</v>
      </c>
      <c r="F491" t="s">
        <v>45</v>
      </c>
      <c r="G491" t="s">
        <v>25</v>
      </c>
      <c r="H491">
        <v>0.5</v>
      </c>
      <c r="I491">
        <v>2250</v>
      </c>
      <c r="J491">
        <v>1125</v>
      </c>
      <c r="K491">
        <v>337.5</v>
      </c>
      <c r="L491">
        <v>0.3</v>
      </c>
    </row>
    <row r="492" spans="1:12" x14ac:dyDescent="0.3">
      <c r="A492" t="s">
        <v>21</v>
      </c>
      <c r="B492">
        <v>1185732</v>
      </c>
      <c r="C492" s="43">
        <v>44474</v>
      </c>
      <c r="D492" t="s">
        <v>22</v>
      </c>
      <c r="E492" t="s">
        <v>44</v>
      </c>
      <c r="F492" t="s">
        <v>45</v>
      </c>
      <c r="G492" t="s">
        <v>26</v>
      </c>
      <c r="H492">
        <v>0.5</v>
      </c>
      <c r="I492">
        <v>1250</v>
      </c>
      <c r="J492">
        <v>625</v>
      </c>
      <c r="K492">
        <v>218.75</v>
      </c>
      <c r="L492">
        <v>0.35</v>
      </c>
    </row>
    <row r="493" spans="1:12" x14ac:dyDescent="0.3">
      <c r="A493" t="s">
        <v>21</v>
      </c>
      <c r="B493">
        <v>1185732</v>
      </c>
      <c r="C493" s="43">
        <v>44474</v>
      </c>
      <c r="D493" t="s">
        <v>22</v>
      </c>
      <c r="E493" t="s">
        <v>44</v>
      </c>
      <c r="F493" t="s">
        <v>45</v>
      </c>
      <c r="G493" t="s">
        <v>27</v>
      </c>
      <c r="H493">
        <v>0.5</v>
      </c>
      <c r="I493">
        <v>1000</v>
      </c>
      <c r="J493">
        <v>500</v>
      </c>
      <c r="K493">
        <v>175</v>
      </c>
      <c r="L493">
        <v>0.35</v>
      </c>
    </row>
    <row r="494" spans="1:12" x14ac:dyDescent="0.3">
      <c r="A494" t="s">
        <v>21</v>
      </c>
      <c r="B494">
        <v>1185732</v>
      </c>
      <c r="C494" s="43">
        <v>44474</v>
      </c>
      <c r="D494" t="s">
        <v>22</v>
      </c>
      <c r="E494" t="s">
        <v>44</v>
      </c>
      <c r="F494" t="s">
        <v>45</v>
      </c>
      <c r="G494" t="s">
        <v>28</v>
      </c>
      <c r="H494">
        <v>0.6</v>
      </c>
      <c r="I494">
        <v>1000</v>
      </c>
      <c r="J494">
        <v>600</v>
      </c>
      <c r="K494">
        <v>180</v>
      </c>
      <c r="L494">
        <v>0.3</v>
      </c>
    </row>
    <row r="495" spans="1:12" x14ac:dyDescent="0.3">
      <c r="A495" t="s">
        <v>21</v>
      </c>
      <c r="B495">
        <v>1185732</v>
      </c>
      <c r="C495" s="43">
        <v>44474</v>
      </c>
      <c r="D495" t="s">
        <v>22</v>
      </c>
      <c r="E495" t="s">
        <v>44</v>
      </c>
      <c r="F495" t="s">
        <v>45</v>
      </c>
      <c r="G495" t="s">
        <v>29</v>
      </c>
      <c r="H495">
        <v>0.64999999999999991</v>
      </c>
      <c r="I495">
        <v>2250</v>
      </c>
      <c r="J495">
        <v>1462.4999999999998</v>
      </c>
      <c r="K495">
        <v>365.62499999999994</v>
      </c>
      <c r="L495">
        <v>0.25</v>
      </c>
    </row>
    <row r="496" spans="1:12" x14ac:dyDescent="0.3">
      <c r="A496" t="s">
        <v>21</v>
      </c>
      <c r="B496">
        <v>1185732</v>
      </c>
      <c r="C496" s="43">
        <v>44504</v>
      </c>
      <c r="D496" t="s">
        <v>22</v>
      </c>
      <c r="E496" t="s">
        <v>44</v>
      </c>
      <c r="F496" t="s">
        <v>45</v>
      </c>
      <c r="G496" t="s">
        <v>24</v>
      </c>
      <c r="H496">
        <v>0.70000000000000007</v>
      </c>
      <c r="I496">
        <v>3750</v>
      </c>
      <c r="J496">
        <v>2625.0000000000005</v>
      </c>
      <c r="K496">
        <v>1443.7500000000005</v>
      </c>
      <c r="L496">
        <v>0.55000000000000004</v>
      </c>
    </row>
    <row r="497" spans="1:12" x14ac:dyDescent="0.3">
      <c r="A497" t="s">
        <v>21</v>
      </c>
      <c r="B497">
        <v>1185732</v>
      </c>
      <c r="C497" s="43">
        <v>44504</v>
      </c>
      <c r="D497" t="s">
        <v>22</v>
      </c>
      <c r="E497" t="s">
        <v>44</v>
      </c>
      <c r="F497" t="s">
        <v>45</v>
      </c>
      <c r="G497" t="s">
        <v>25</v>
      </c>
      <c r="H497">
        <v>0.60000000000000009</v>
      </c>
      <c r="I497">
        <v>2000</v>
      </c>
      <c r="J497">
        <v>1200.0000000000002</v>
      </c>
      <c r="K497">
        <v>420.00000000000006</v>
      </c>
      <c r="L497">
        <v>0.35</v>
      </c>
    </row>
    <row r="498" spans="1:12" x14ac:dyDescent="0.3">
      <c r="A498" t="s">
        <v>21</v>
      </c>
      <c r="B498">
        <v>1185732</v>
      </c>
      <c r="C498" s="43">
        <v>44504</v>
      </c>
      <c r="D498" t="s">
        <v>22</v>
      </c>
      <c r="E498" t="s">
        <v>44</v>
      </c>
      <c r="F498" t="s">
        <v>45</v>
      </c>
      <c r="G498" t="s">
        <v>26</v>
      </c>
      <c r="H498">
        <v>0.60000000000000009</v>
      </c>
      <c r="I498">
        <v>1950</v>
      </c>
      <c r="J498">
        <v>1170.0000000000002</v>
      </c>
      <c r="K498">
        <v>468.00000000000006</v>
      </c>
      <c r="L498">
        <v>0.39999999999999997</v>
      </c>
    </row>
    <row r="499" spans="1:12" x14ac:dyDescent="0.3">
      <c r="A499" t="s">
        <v>21</v>
      </c>
      <c r="B499">
        <v>1185732</v>
      </c>
      <c r="C499" s="43">
        <v>44504</v>
      </c>
      <c r="D499" t="s">
        <v>22</v>
      </c>
      <c r="E499" t="s">
        <v>44</v>
      </c>
      <c r="F499" t="s">
        <v>45</v>
      </c>
      <c r="G499" t="s">
        <v>27</v>
      </c>
      <c r="H499">
        <v>0.60000000000000009</v>
      </c>
      <c r="I499">
        <v>1750</v>
      </c>
      <c r="J499">
        <v>1050.0000000000002</v>
      </c>
      <c r="K499">
        <v>420.00000000000006</v>
      </c>
      <c r="L499">
        <v>0.39999999999999997</v>
      </c>
    </row>
    <row r="500" spans="1:12" x14ac:dyDescent="0.3">
      <c r="A500" t="s">
        <v>21</v>
      </c>
      <c r="B500">
        <v>1185732</v>
      </c>
      <c r="C500" s="43">
        <v>44504</v>
      </c>
      <c r="D500" t="s">
        <v>22</v>
      </c>
      <c r="E500" t="s">
        <v>44</v>
      </c>
      <c r="F500" t="s">
        <v>45</v>
      </c>
      <c r="G500" t="s">
        <v>28</v>
      </c>
      <c r="H500">
        <v>0.70000000000000007</v>
      </c>
      <c r="I500">
        <v>1500</v>
      </c>
      <c r="J500">
        <v>1050</v>
      </c>
      <c r="K500">
        <v>367.5</v>
      </c>
      <c r="L500">
        <v>0.35</v>
      </c>
    </row>
    <row r="501" spans="1:12" x14ac:dyDescent="0.3">
      <c r="A501" t="s">
        <v>21</v>
      </c>
      <c r="B501">
        <v>1185732</v>
      </c>
      <c r="C501" s="43">
        <v>44504</v>
      </c>
      <c r="D501" t="s">
        <v>22</v>
      </c>
      <c r="E501" t="s">
        <v>44</v>
      </c>
      <c r="F501" t="s">
        <v>45</v>
      </c>
      <c r="G501" t="s">
        <v>29</v>
      </c>
      <c r="H501">
        <v>0.75</v>
      </c>
      <c r="I501">
        <v>2500</v>
      </c>
      <c r="J501">
        <v>1875</v>
      </c>
      <c r="K501">
        <v>562.5</v>
      </c>
      <c r="L501">
        <v>0.3</v>
      </c>
    </row>
    <row r="502" spans="1:12" x14ac:dyDescent="0.3">
      <c r="A502" t="s">
        <v>21</v>
      </c>
      <c r="B502">
        <v>1185732</v>
      </c>
      <c r="C502" s="43">
        <v>44533</v>
      </c>
      <c r="D502" t="s">
        <v>22</v>
      </c>
      <c r="E502" t="s">
        <v>44</v>
      </c>
      <c r="F502" t="s">
        <v>45</v>
      </c>
      <c r="G502" t="s">
        <v>24</v>
      </c>
      <c r="H502">
        <v>0.70000000000000007</v>
      </c>
      <c r="I502">
        <v>4750</v>
      </c>
      <c r="J502">
        <v>3325.0000000000005</v>
      </c>
      <c r="K502">
        <v>1828.7500000000005</v>
      </c>
      <c r="L502">
        <v>0.55000000000000004</v>
      </c>
    </row>
    <row r="503" spans="1:12" x14ac:dyDescent="0.3">
      <c r="A503" t="s">
        <v>21</v>
      </c>
      <c r="B503">
        <v>1185732</v>
      </c>
      <c r="C503" s="43">
        <v>44533</v>
      </c>
      <c r="D503" t="s">
        <v>22</v>
      </c>
      <c r="E503" t="s">
        <v>44</v>
      </c>
      <c r="F503" t="s">
        <v>45</v>
      </c>
      <c r="G503" t="s">
        <v>25</v>
      </c>
      <c r="H503">
        <v>0.60000000000000009</v>
      </c>
      <c r="I503">
        <v>2750</v>
      </c>
      <c r="J503">
        <v>1650.0000000000002</v>
      </c>
      <c r="K503">
        <v>577.5</v>
      </c>
      <c r="L503">
        <v>0.35</v>
      </c>
    </row>
    <row r="504" spans="1:12" x14ac:dyDescent="0.3">
      <c r="A504" t="s">
        <v>21</v>
      </c>
      <c r="B504">
        <v>1185732</v>
      </c>
      <c r="C504" s="43">
        <v>44533</v>
      </c>
      <c r="D504" t="s">
        <v>22</v>
      </c>
      <c r="E504" t="s">
        <v>44</v>
      </c>
      <c r="F504" t="s">
        <v>45</v>
      </c>
      <c r="G504" t="s">
        <v>26</v>
      </c>
      <c r="H504">
        <v>0.60000000000000009</v>
      </c>
      <c r="I504">
        <v>2250</v>
      </c>
      <c r="J504">
        <v>1350.0000000000002</v>
      </c>
      <c r="K504">
        <v>540</v>
      </c>
      <c r="L504">
        <v>0.39999999999999997</v>
      </c>
    </row>
    <row r="505" spans="1:12" x14ac:dyDescent="0.3">
      <c r="A505" t="s">
        <v>21</v>
      </c>
      <c r="B505">
        <v>1185732</v>
      </c>
      <c r="C505" s="43">
        <v>44533</v>
      </c>
      <c r="D505" t="s">
        <v>22</v>
      </c>
      <c r="E505" t="s">
        <v>44</v>
      </c>
      <c r="F505" t="s">
        <v>45</v>
      </c>
      <c r="G505" t="s">
        <v>27</v>
      </c>
      <c r="H505">
        <v>0.60000000000000009</v>
      </c>
      <c r="I505">
        <v>1750</v>
      </c>
      <c r="J505">
        <v>1050.0000000000002</v>
      </c>
      <c r="K505">
        <v>420.00000000000006</v>
      </c>
      <c r="L505">
        <v>0.39999999999999997</v>
      </c>
    </row>
    <row r="506" spans="1:12" x14ac:dyDescent="0.3">
      <c r="A506" t="s">
        <v>21</v>
      </c>
      <c r="B506">
        <v>1185732</v>
      </c>
      <c r="C506" s="43">
        <v>44533</v>
      </c>
      <c r="D506" t="s">
        <v>22</v>
      </c>
      <c r="E506" t="s">
        <v>44</v>
      </c>
      <c r="F506" t="s">
        <v>45</v>
      </c>
      <c r="G506" t="s">
        <v>28</v>
      </c>
      <c r="H506">
        <v>0.70000000000000007</v>
      </c>
      <c r="I506">
        <v>1750</v>
      </c>
      <c r="J506">
        <v>1225.0000000000002</v>
      </c>
      <c r="K506">
        <v>428.75000000000006</v>
      </c>
      <c r="L506">
        <v>0.35</v>
      </c>
    </row>
    <row r="507" spans="1:12" x14ac:dyDescent="0.3">
      <c r="A507" t="s">
        <v>21</v>
      </c>
      <c r="B507">
        <v>1185732</v>
      </c>
      <c r="C507" s="43">
        <v>44533</v>
      </c>
      <c r="D507" t="s">
        <v>22</v>
      </c>
      <c r="E507" t="s">
        <v>44</v>
      </c>
      <c r="F507" t="s">
        <v>45</v>
      </c>
      <c r="G507" t="s">
        <v>29</v>
      </c>
      <c r="H507">
        <v>0.75</v>
      </c>
      <c r="I507">
        <v>2750</v>
      </c>
      <c r="J507">
        <v>2062.5</v>
      </c>
      <c r="K507">
        <v>618.75</v>
      </c>
      <c r="L507">
        <v>0.3</v>
      </c>
    </row>
    <row r="508" spans="1:12" x14ac:dyDescent="0.3">
      <c r="A508" t="s">
        <v>34</v>
      </c>
      <c r="B508">
        <v>1128299</v>
      </c>
      <c r="C508" s="43">
        <v>44211</v>
      </c>
      <c r="D508" t="s">
        <v>35</v>
      </c>
      <c r="E508" t="s">
        <v>47</v>
      </c>
      <c r="F508" t="s">
        <v>48</v>
      </c>
      <c r="G508" t="s">
        <v>24</v>
      </c>
      <c r="H508">
        <v>0.35</v>
      </c>
      <c r="I508">
        <v>4500</v>
      </c>
      <c r="J508">
        <v>1575</v>
      </c>
      <c r="K508">
        <v>630</v>
      </c>
      <c r="L508">
        <v>0.4</v>
      </c>
    </row>
    <row r="509" spans="1:12" x14ac:dyDescent="0.3">
      <c r="A509" t="s">
        <v>34</v>
      </c>
      <c r="B509">
        <v>1128299</v>
      </c>
      <c r="C509" s="43">
        <v>44211</v>
      </c>
      <c r="D509" t="s">
        <v>35</v>
      </c>
      <c r="E509" t="s">
        <v>47</v>
      </c>
      <c r="F509" t="s">
        <v>48</v>
      </c>
      <c r="G509" t="s">
        <v>25</v>
      </c>
      <c r="H509">
        <v>0.45</v>
      </c>
      <c r="I509">
        <v>4500</v>
      </c>
      <c r="J509">
        <v>2025</v>
      </c>
      <c r="K509">
        <v>506.25</v>
      </c>
      <c r="L509">
        <v>0.25</v>
      </c>
    </row>
    <row r="510" spans="1:12" x14ac:dyDescent="0.3">
      <c r="A510" t="s">
        <v>34</v>
      </c>
      <c r="B510">
        <v>1128299</v>
      </c>
      <c r="C510" s="43">
        <v>44211</v>
      </c>
      <c r="D510" t="s">
        <v>35</v>
      </c>
      <c r="E510" t="s">
        <v>47</v>
      </c>
      <c r="F510" t="s">
        <v>48</v>
      </c>
      <c r="G510" t="s">
        <v>26</v>
      </c>
      <c r="H510">
        <v>0.45</v>
      </c>
      <c r="I510">
        <v>4500</v>
      </c>
      <c r="J510">
        <v>2025</v>
      </c>
      <c r="K510">
        <v>810</v>
      </c>
      <c r="L510">
        <v>0.4</v>
      </c>
    </row>
    <row r="511" spans="1:12" x14ac:dyDescent="0.3">
      <c r="A511" t="s">
        <v>34</v>
      </c>
      <c r="B511">
        <v>1128299</v>
      </c>
      <c r="C511" s="43">
        <v>44211</v>
      </c>
      <c r="D511" t="s">
        <v>35</v>
      </c>
      <c r="E511" t="s">
        <v>47</v>
      </c>
      <c r="F511" t="s">
        <v>48</v>
      </c>
      <c r="G511" t="s">
        <v>27</v>
      </c>
      <c r="H511">
        <v>0.45</v>
      </c>
      <c r="I511">
        <v>3000</v>
      </c>
      <c r="J511">
        <v>1350</v>
      </c>
      <c r="K511">
        <v>472.49999999999994</v>
      </c>
      <c r="L511">
        <v>0.35</v>
      </c>
    </row>
    <row r="512" spans="1:12" x14ac:dyDescent="0.3">
      <c r="A512" t="s">
        <v>34</v>
      </c>
      <c r="B512">
        <v>1128299</v>
      </c>
      <c r="C512" s="43">
        <v>44211</v>
      </c>
      <c r="D512" t="s">
        <v>35</v>
      </c>
      <c r="E512" t="s">
        <v>47</v>
      </c>
      <c r="F512" t="s">
        <v>48</v>
      </c>
      <c r="G512" t="s">
        <v>28</v>
      </c>
      <c r="H512">
        <v>0.5</v>
      </c>
      <c r="I512">
        <v>2500</v>
      </c>
      <c r="J512">
        <v>1250</v>
      </c>
      <c r="K512">
        <v>687.5</v>
      </c>
      <c r="L512">
        <v>0.55000000000000004</v>
      </c>
    </row>
    <row r="513" spans="1:12" x14ac:dyDescent="0.3">
      <c r="A513" t="s">
        <v>34</v>
      </c>
      <c r="B513">
        <v>1128299</v>
      </c>
      <c r="C513" s="43">
        <v>44211</v>
      </c>
      <c r="D513" t="s">
        <v>35</v>
      </c>
      <c r="E513" t="s">
        <v>47</v>
      </c>
      <c r="F513" t="s">
        <v>48</v>
      </c>
      <c r="G513" t="s">
        <v>29</v>
      </c>
      <c r="H513">
        <v>0.45</v>
      </c>
      <c r="I513">
        <v>4750</v>
      </c>
      <c r="J513">
        <v>2137.5</v>
      </c>
      <c r="K513">
        <v>427.5</v>
      </c>
      <c r="L513">
        <v>0.2</v>
      </c>
    </row>
    <row r="514" spans="1:12" x14ac:dyDescent="0.3">
      <c r="A514" t="s">
        <v>34</v>
      </c>
      <c r="B514">
        <v>1128299</v>
      </c>
      <c r="C514" s="43">
        <v>44242</v>
      </c>
      <c r="D514" t="s">
        <v>35</v>
      </c>
      <c r="E514" t="s">
        <v>47</v>
      </c>
      <c r="F514" t="s">
        <v>48</v>
      </c>
      <c r="G514" t="s">
        <v>24</v>
      </c>
      <c r="H514">
        <v>0.35</v>
      </c>
      <c r="I514">
        <v>5250</v>
      </c>
      <c r="J514">
        <v>1837.4999999999998</v>
      </c>
      <c r="K514">
        <v>735</v>
      </c>
      <c r="L514">
        <v>0.4</v>
      </c>
    </row>
    <row r="515" spans="1:12" x14ac:dyDescent="0.3">
      <c r="A515" t="s">
        <v>34</v>
      </c>
      <c r="B515">
        <v>1128299</v>
      </c>
      <c r="C515" s="43">
        <v>44242</v>
      </c>
      <c r="D515" t="s">
        <v>35</v>
      </c>
      <c r="E515" t="s">
        <v>47</v>
      </c>
      <c r="F515" t="s">
        <v>48</v>
      </c>
      <c r="G515" t="s">
        <v>25</v>
      </c>
      <c r="H515">
        <v>0.45</v>
      </c>
      <c r="I515">
        <v>4250</v>
      </c>
      <c r="J515">
        <v>1912.5</v>
      </c>
      <c r="K515">
        <v>478.125</v>
      </c>
      <c r="L515">
        <v>0.25</v>
      </c>
    </row>
    <row r="516" spans="1:12" x14ac:dyDescent="0.3">
      <c r="A516" t="s">
        <v>34</v>
      </c>
      <c r="B516">
        <v>1128299</v>
      </c>
      <c r="C516" s="43">
        <v>44242</v>
      </c>
      <c r="D516" t="s">
        <v>35</v>
      </c>
      <c r="E516" t="s">
        <v>47</v>
      </c>
      <c r="F516" t="s">
        <v>48</v>
      </c>
      <c r="G516" t="s">
        <v>26</v>
      </c>
      <c r="H516">
        <v>0.45</v>
      </c>
      <c r="I516">
        <v>4250</v>
      </c>
      <c r="J516">
        <v>1912.5</v>
      </c>
      <c r="K516">
        <v>765</v>
      </c>
      <c r="L516">
        <v>0.4</v>
      </c>
    </row>
    <row r="517" spans="1:12" x14ac:dyDescent="0.3">
      <c r="A517" t="s">
        <v>34</v>
      </c>
      <c r="B517">
        <v>1128299</v>
      </c>
      <c r="C517" s="43">
        <v>44242</v>
      </c>
      <c r="D517" t="s">
        <v>35</v>
      </c>
      <c r="E517" t="s">
        <v>47</v>
      </c>
      <c r="F517" t="s">
        <v>48</v>
      </c>
      <c r="G517" t="s">
        <v>27</v>
      </c>
      <c r="H517">
        <v>0.45</v>
      </c>
      <c r="I517">
        <v>2750</v>
      </c>
      <c r="J517">
        <v>1237.5</v>
      </c>
      <c r="K517">
        <v>433.125</v>
      </c>
      <c r="L517">
        <v>0.35</v>
      </c>
    </row>
    <row r="518" spans="1:12" x14ac:dyDescent="0.3">
      <c r="A518" t="s">
        <v>34</v>
      </c>
      <c r="B518">
        <v>1128299</v>
      </c>
      <c r="C518" s="43">
        <v>44242</v>
      </c>
      <c r="D518" t="s">
        <v>35</v>
      </c>
      <c r="E518" t="s">
        <v>47</v>
      </c>
      <c r="F518" t="s">
        <v>48</v>
      </c>
      <c r="G518" t="s">
        <v>28</v>
      </c>
      <c r="H518">
        <v>0.5</v>
      </c>
      <c r="I518">
        <v>2000</v>
      </c>
      <c r="J518">
        <v>1000</v>
      </c>
      <c r="K518">
        <v>550</v>
      </c>
      <c r="L518">
        <v>0.55000000000000004</v>
      </c>
    </row>
    <row r="519" spans="1:12" x14ac:dyDescent="0.3">
      <c r="A519" t="s">
        <v>34</v>
      </c>
      <c r="B519">
        <v>1128299</v>
      </c>
      <c r="C519" s="43">
        <v>44242</v>
      </c>
      <c r="D519" t="s">
        <v>35</v>
      </c>
      <c r="E519" t="s">
        <v>47</v>
      </c>
      <c r="F519" t="s">
        <v>48</v>
      </c>
      <c r="G519" t="s">
        <v>29</v>
      </c>
      <c r="H519">
        <v>0.45</v>
      </c>
      <c r="I519">
        <v>4000</v>
      </c>
      <c r="J519">
        <v>1800</v>
      </c>
      <c r="K519">
        <v>360</v>
      </c>
      <c r="L519">
        <v>0.2</v>
      </c>
    </row>
    <row r="520" spans="1:12" x14ac:dyDescent="0.3">
      <c r="A520" t="s">
        <v>34</v>
      </c>
      <c r="B520">
        <v>1128299</v>
      </c>
      <c r="C520" s="43">
        <v>44269</v>
      </c>
      <c r="D520" t="s">
        <v>35</v>
      </c>
      <c r="E520" t="s">
        <v>47</v>
      </c>
      <c r="F520" t="s">
        <v>48</v>
      </c>
      <c r="G520" t="s">
        <v>24</v>
      </c>
      <c r="H520">
        <v>0.45</v>
      </c>
      <c r="I520">
        <v>5500</v>
      </c>
      <c r="J520">
        <v>2475</v>
      </c>
      <c r="K520">
        <v>990</v>
      </c>
      <c r="L520">
        <v>0.4</v>
      </c>
    </row>
    <row r="521" spans="1:12" x14ac:dyDescent="0.3">
      <c r="A521" t="s">
        <v>34</v>
      </c>
      <c r="B521">
        <v>1128299</v>
      </c>
      <c r="C521" s="43">
        <v>44269</v>
      </c>
      <c r="D521" t="s">
        <v>35</v>
      </c>
      <c r="E521" t="s">
        <v>47</v>
      </c>
      <c r="F521" t="s">
        <v>48</v>
      </c>
      <c r="G521" t="s">
        <v>25</v>
      </c>
      <c r="H521">
        <v>0.54999999999999993</v>
      </c>
      <c r="I521">
        <v>4000</v>
      </c>
      <c r="J521">
        <v>2199.9999999999995</v>
      </c>
      <c r="K521">
        <v>549.99999999999989</v>
      </c>
      <c r="L521">
        <v>0.25</v>
      </c>
    </row>
    <row r="522" spans="1:12" x14ac:dyDescent="0.3">
      <c r="A522" t="s">
        <v>34</v>
      </c>
      <c r="B522">
        <v>1128299</v>
      </c>
      <c r="C522" s="43">
        <v>44269</v>
      </c>
      <c r="D522" t="s">
        <v>35</v>
      </c>
      <c r="E522" t="s">
        <v>47</v>
      </c>
      <c r="F522" t="s">
        <v>48</v>
      </c>
      <c r="G522" t="s">
        <v>26</v>
      </c>
      <c r="H522">
        <v>0.54999999999999993</v>
      </c>
      <c r="I522">
        <v>4000</v>
      </c>
      <c r="J522">
        <v>2199.9999999999995</v>
      </c>
      <c r="K522">
        <v>879.99999999999989</v>
      </c>
      <c r="L522">
        <v>0.4</v>
      </c>
    </row>
    <row r="523" spans="1:12" x14ac:dyDescent="0.3">
      <c r="A523" t="s">
        <v>34</v>
      </c>
      <c r="B523">
        <v>1128299</v>
      </c>
      <c r="C523" s="43">
        <v>44269</v>
      </c>
      <c r="D523" t="s">
        <v>35</v>
      </c>
      <c r="E523" t="s">
        <v>47</v>
      </c>
      <c r="F523" t="s">
        <v>48</v>
      </c>
      <c r="G523" t="s">
        <v>27</v>
      </c>
      <c r="H523">
        <v>0.54999999999999993</v>
      </c>
      <c r="I523">
        <v>3000</v>
      </c>
      <c r="J523">
        <v>1649.9999999999998</v>
      </c>
      <c r="K523">
        <v>577.49999999999989</v>
      </c>
      <c r="L523">
        <v>0.35</v>
      </c>
    </row>
    <row r="524" spans="1:12" x14ac:dyDescent="0.3">
      <c r="A524" t="s">
        <v>34</v>
      </c>
      <c r="B524">
        <v>1128299</v>
      </c>
      <c r="C524" s="43">
        <v>44269</v>
      </c>
      <c r="D524" t="s">
        <v>35</v>
      </c>
      <c r="E524" t="s">
        <v>47</v>
      </c>
      <c r="F524" t="s">
        <v>48</v>
      </c>
      <c r="G524" t="s">
        <v>28</v>
      </c>
      <c r="H524">
        <v>0.6</v>
      </c>
      <c r="I524">
        <v>1750</v>
      </c>
      <c r="J524">
        <v>1050</v>
      </c>
      <c r="K524">
        <v>577.5</v>
      </c>
      <c r="L524">
        <v>0.55000000000000004</v>
      </c>
    </row>
    <row r="525" spans="1:12" x14ac:dyDescent="0.3">
      <c r="A525" t="s">
        <v>34</v>
      </c>
      <c r="B525">
        <v>1128299</v>
      </c>
      <c r="C525" s="43">
        <v>44269</v>
      </c>
      <c r="D525" t="s">
        <v>35</v>
      </c>
      <c r="E525" t="s">
        <v>47</v>
      </c>
      <c r="F525" t="s">
        <v>48</v>
      </c>
      <c r="G525" t="s">
        <v>29</v>
      </c>
      <c r="H525">
        <v>0.54999999999999993</v>
      </c>
      <c r="I525">
        <v>3750</v>
      </c>
      <c r="J525">
        <v>2062.4999999999995</v>
      </c>
      <c r="K525">
        <v>412.49999999999994</v>
      </c>
      <c r="L525">
        <v>0.2</v>
      </c>
    </row>
    <row r="526" spans="1:12" x14ac:dyDescent="0.3">
      <c r="A526" t="s">
        <v>34</v>
      </c>
      <c r="B526">
        <v>1128299</v>
      </c>
      <c r="C526" s="43">
        <v>44301</v>
      </c>
      <c r="D526" t="s">
        <v>35</v>
      </c>
      <c r="E526" t="s">
        <v>47</v>
      </c>
      <c r="F526" t="s">
        <v>48</v>
      </c>
      <c r="G526" t="s">
        <v>24</v>
      </c>
      <c r="H526">
        <v>0.6</v>
      </c>
      <c r="I526">
        <v>5500</v>
      </c>
      <c r="J526">
        <v>3300</v>
      </c>
      <c r="K526">
        <v>1320</v>
      </c>
      <c r="L526">
        <v>0.4</v>
      </c>
    </row>
    <row r="527" spans="1:12" x14ac:dyDescent="0.3">
      <c r="A527" t="s">
        <v>34</v>
      </c>
      <c r="B527">
        <v>1128299</v>
      </c>
      <c r="C527" s="43">
        <v>44301</v>
      </c>
      <c r="D527" t="s">
        <v>35</v>
      </c>
      <c r="E527" t="s">
        <v>47</v>
      </c>
      <c r="F527" t="s">
        <v>48</v>
      </c>
      <c r="G527" t="s">
        <v>25</v>
      </c>
      <c r="H527">
        <v>0.65</v>
      </c>
      <c r="I527">
        <v>3500</v>
      </c>
      <c r="J527">
        <v>2275</v>
      </c>
      <c r="K527">
        <v>568.75</v>
      </c>
      <c r="L527">
        <v>0.25</v>
      </c>
    </row>
    <row r="528" spans="1:12" x14ac:dyDescent="0.3">
      <c r="A528" t="s">
        <v>34</v>
      </c>
      <c r="B528">
        <v>1128299</v>
      </c>
      <c r="C528" s="43">
        <v>44301</v>
      </c>
      <c r="D528" t="s">
        <v>35</v>
      </c>
      <c r="E528" t="s">
        <v>47</v>
      </c>
      <c r="F528" t="s">
        <v>48</v>
      </c>
      <c r="G528" t="s">
        <v>26</v>
      </c>
      <c r="H528">
        <v>0.65</v>
      </c>
      <c r="I528">
        <v>4000</v>
      </c>
      <c r="J528">
        <v>2600</v>
      </c>
      <c r="K528">
        <v>1040</v>
      </c>
      <c r="L528">
        <v>0.4</v>
      </c>
    </row>
    <row r="529" spans="1:12" x14ac:dyDescent="0.3">
      <c r="A529" t="s">
        <v>34</v>
      </c>
      <c r="B529">
        <v>1128299</v>
      </c>
      <c r="C529" s="43">
        <v>44301</v>
      </c>
      <c r="D529" t="s">
        <v>35</v>
      </c>
      <c r="E529" t="s">
        <v>47</v>
      </c>
      <c r="F529" t="s">
        <v>48</v>
      </c>
      <c r="G529" t="s">
        <v>27</v>
      </c>
      <c r="H529">
        <v>0.6</v>
      </c>
      <c r="I529">
        <v>3000</v>
      </c>
      <c r="J529">
        <v>1800</v>
      </c>
      <c r="K529">
        <v>630</v>
      </c>
      <c r="L529">
        <v>0.35</v>
      </c>
    </row>
    <row r="530" spans="1:12" x14ac:dyDescent="0.3">
      <c r="A530" t="s">
        <v>34</v>
      </c>
      <c r="B530">
        <v>1128299</v>
      </c>
      <c r="C530" s="43">
        <v>44301</v>
      </c>
      <c r="D530" t="s">
        <v>35</v>
      </c>
      <c r="E530" t="s">
        <v>47</v>
      </c>
      <c r="F530" t="s">
        <v>48</v>
      </c>
      <c r="G530" t="s">
        <v>28</v>
      </c>
      <c r="H530">
        <v>0.65</v>
      </c>
      <c r="I530">
        <v>2000</v>
      </c>
      <c r="J530">
        <v>1300</v>
      </c>
      <c r="K530">
        <v>715.00000000000011</v>
      </c>
      <c r="L530">
        <v>0.55000000000000004</v>
      </c>
    </row>
    <row r="531" spans="1:12" x14ac:dyDescent="0.3">
      <c r="A531" t="s">
        <v>34</v>
      </c>
      <c r="B531">
        <v>1128299</v>
      </c>
      <c r="C531" s="43">
        <v>44301</v>
      </c>
      <c r="D531" t="s">
        <v>35</v>
      </c>
      <c r="E531" t="s">
        <v>47</v>
      </c>
      <c r="F531" t="s">
        <v>48</v>
      </c>
      <c r="G531" t="s">
        <v>29</v>
      </c>
      <c r="H531">
        <v>0.8</v>
      </c>
      <c r="I531">
        <v>3500</v>
      </c>
      <c r="J531">
        <v>2800</v>
      </c>
      <c r="K531">
        <v>560</v>
      </c>
      <c r="L531">
        <v>0.2</v>
      </c>
    </row>
    <row r="532" spans="1:12" x14ac:dyDescent="0.3">
      <c r="A532" t="s">
        <v>34</v>
      </c>
      <c r="B532">
        <v>1128299</v>
      </c>
      <c r="C532" s="43">
        <v>44332</v>
      </c>
      <c r="D532" t="s">
        <v>35</v>
      </c>
      <c r="E532" t="s">
        <v>47</v>
      </c>
      <c r="F532" t="s">
        <v>48</v>
      </c>
      <c r="G532" t="s">
        <v>24</v>
      </c>
      <c r="H532">
        <v>0.6</v>
      </c>
      <c r="I532">
        <v>5500</v>
      </c>
      <c r="J532">
        <v>3300</v>
      </c>
      <c r="K532">
        <v>1485</v>
      </c>
      <c r="L532">
        <v>0.45</v>
      </c>
    </row>
    <row r="533" spans="1:12" x14ac:dyDescent="0.3">
      <c r="A533" t="s">
        <v>34</v>
      </c>
      <c r="B533">
        <v>1128299</v>
      </c>
      <c r="C533" s="43">
        <v>44332</v>
      </c>
      <c r="D533" t="s">
        <v>35</v>
      </c>
      <c r="E533" t="s">
        <v>47</v>
      </c>
      <c r="F533" t="s">
        <v>48</v>
      </c>
      <c r="G533" t="s">
        <v>25</v>
      </c>
      <c r="H533">
        <v>0.65</v>
      </c>
      <c r="I533">
        <v>4000</v>
      </c>
      <c r="J533">
        <v>2600</v>
      </c>
      <c r="K533">
        <v>780</v>
      </c>
      <c r="L533">
        <v>0.3</v>
      </c>
    </row>
    <row r="534" spans="1:12" x14ac:dyDescent="0.3">
      <c r="A534" t="s">
        <v>34</v>
      </c>
      <c r="B534">
        <v>1128299</v>
      </c>
      <c r="C534" s="43">
        <v>44332</v>
      </c>
      <c r="D534" t="s">
        <v>35</v>
      </c>
      <c r="E534" t="s">
        <v>47</v>
      </c>
      <c r="F534" t="s">
        <v>48</v>
      </c>
      <c r="G534" t="s">
        <v>26</v>
      </c>
      <c r="H534">
        <v>0.65</v>
      </c>
      <c r="I534">
        <v>4000</v>
      </c>
      <c r="J534">
        <v>2600</v>
      </c>
      <c r="K534">
        <v>1170</v>
      </c>
      <c r="L534">
        <v>0.45</v>
      </c>
    </row>
    <row r="535" spans="1:12" x14ac:dyDescent="0.3">
      <c r="A535" t="s">
        <v>34</v>
      </c>
      <c r="B535">
        <v>1128299</v>
      </c>
      <c r="C535" s="43">
        <v>44332</v>
      </c>
      <c r="D535" t="s">
        <v>35</v>
      </c>
      <c r="E535" t="s">
        <v>47</v>
      </c>
      <c r="F535" t="s">
        <v>48</v>
      </c>
      <c r="G535" t="s">
        <v>27</v>
      </c>
      <c r="H535">
        <v>0.6</v>
      </c>
      <c r="I535">
        <v>3000</v>
      </c>
      <c r="J535">
        <v>1800</v>
      </c>
      <c r="K535">
        <v>719.99999999999989</v>
      </c>
      <c r="L535">
        <v>0.39999999999999997</v>
      </c>
    </row>
    <row r="536" spans="1:12" x14ac:dyDescent="0.3">
      <c r="A536" t="s">
        <v>34</v>
      </c>
      <c r="B536">
        <v>1128299</v>
      </c>
      <c r="C536" s="43">
        <v>44332</v>
      </c>
      <c r="D536" t="s">
        <v>35</v>
      </c>
      <c r="E536" t="s">
        <v>47</v>
      </c>
      <c r="F536" t="s">
        <v>48</v>
      </c>
      <c r="G536" t="s">
        <v>28</v>
      </c>
      <c r="H536">
        <v>0.65</v>
      </c>
      <c r="I536">
        <v>2000</v>
      </c>
      <c r="J536">
        <v>1300</v>
      </c>
      <c r="K536">
        <v>780.00000000000011</v>
      </c>
      <c r="L536">
        <v>0.60000000000000009</v>
      </c>
    </row>
    <row r="537" spans="1:12" x14ac:dyDescent="0.3">
      <c r="A537" t="s">
        <v>34</v>
      </c>
      <c r="B537">
        <v>1128299</v>
      </c>
      <c r="C537" s="43">
        <v>44332</v>
      </c>
      <c r="D537" t="s">
        <v>35</v>
      </c>
      <c r="E537" t="s">
        <v>47</v>
      </c>
      <c r="F537" t="s">
        <v>48</v>
      </c>
      <c r="G537" t="s">
        <v>29</v>
      </c>
      <c r="H537">
        <v>0.8</v>
      </c>
      <c r="I537">
        <v>4500</v>
      </c>
      <c r="J537">
        <v>3600</v>
      </c>
      <c r="K537">
        <v>900</v>
      </c>
      <c r="L537">
        <v>0.25</v>
      </c>
    </row>
    <row r="538" spans="1:12" x14ac:dyDescent="0.3">
      <c r="A538" t="s">
        <v>34</v>
      </c>
      <c r="B538">
        <v>1128299</v>
      </c>
      <c r="C538" s="43">
        <v>44362</v>
      </c>
      <c r="D538" t="s">
        <v>35</v>
      </c>
      <c r="E538" t="s">
        <v>47</v>
      </c>
      <c r="F538" t="s">
        <v>48</v>
      </c>
      <c r="G538" t="s">
        <v>24</v>
      </c>
      <c r="H538">
        <v>0.6</v>
      </c>
      <c r="I538">
        <v>7000</v>
      </c>
      <c r="J538">
        <v>4200</v>
      </c>
      <c r="K538">
        <v>1890</v>
      </c>
      <c r="L538">
        <v>0.45</v>
      </c>
    </row>
    <row r="539" spans="1:12" x14ac:dyDescent="0.3">
      <c r="A539" t="s">
        <v>34</v>
      </c>
      <c r="B539">
        <v>1128299</v>
      </c>
      <c r="C539" s="43">
        <v>44362</v>
      </c>
      <c r="D539" t="s">
        <v>35</v>
      </c>
      <c r="E539" t="s">
        <v>47</v>
      </c>
      <c r="F539" t="s">
        <v>48</v>
      </c>
      <c r="G539" t="s">
        <v>25</v>
      </c>
      <c r="H539">
        <v>0.65</v>
      </c>
      <c r="I539">
        <v>5500</v>
      </c>
      <c r="J539">
        <v>3575</v>
      </c>
      <c r="K539">
        <v>1072.5</v>
      </c>
      <c r="L539">
        <v>0.3</v>
      </c>
    </row>
    <row r="540" spans="1:12" x14ac:dyDescent="0.3">
      <c r="A540" t="s">
        <v>34</v>
      </c>
      <c r="B540">
        <v>1128299</v>
      </c>
      <c r="C540" s="43">
        <v>44362</v>
      </c>
      <c r="D540" t="s">
        <v>35</v>
      </c>
      <c r="E540" t="s">
        <v>47</v>
      </c>
      <c r="F540" t="s">
        <v>48</v>
      </c>
      <c r="G540" t="s">
        <v>26</v>
      </c>
      <c r="H540">
        <v>0.65</v>
      </c>
      <c r="I540">
        <v>5500</v>
      </c>
      <c r="J540">
        <v>3575</v>
      </c>
      <c r="K540">
        <v>1608.75</v>
      </c>
      <c r="L540">
        <v>0.45</v>
      </c>
    </row>
    <row r="541" spans="1:12" x14ac:dyDescent="0.3">
      <c r="A541" t="s">
        <v>34</v>
      </c>
      <c r="B541">
        <v>1128299</v>
      </c>
      <c r="C541" s="43">
        <v>44362</v>
      </c>
      <c r="D541" t="s">
        <v>35</v>
      </c>
      <c r="E541" t="s">
        <v>47</v>
      </c>
      <c r="F541" t="s">
        <v>48</v>
      </c>
      <c r="G541" t="s">
        <v>27</v>
      </c>
      <c r="H541">
        <v>0.6</v>
      </c>
      <c r="I541">
        <v>4250</v>
      </c>
      <c r="J541">
        <v>2550</v>
      </c>
      <c r="K541">
        <v>1019.9999999999999</v>
      </c>
      <c r="L541">
        <v>0.39999999999999997</v>
      </c>
    </row>
    <row r="542" spans="1:12" x14ac:dyDescent="0.3">
      <c r="A542" t="s">
        <v>34</v>
      </c>
      <c r="B542">
        <v>1128299</v>
      </c>
      <c r="C542" s="43">
        <v>44362</v>
      </c>
      <c r="D542" t="s">
        <v>35</v>
      </c>
      <c r="E542" t="s">
        <v>47</v>
      </c>
      <c r="F542" t="s">
        <v>48</v>
      </c>
      <c r="G542" t="s">
        <v>28</v>
      </c>
      <c r="H542">
        <v>0.65</v>
      </c>
      <c r="I542">
        <v>3000</v>
      </c>
      <c r="J542">
        <v>1950</v>
      </c>
      <c r="K542">
        <v>1170.0000000000002</v>
      </c>
      <c r="L542">
        <v>0.60000000000000009</v>
      </c>
    </row>
    <row r="543" spans="1:12" x14ac:dyDescent="0.3">
      <c r="A543" t="s">
        <v>34</v>
      </c>
      <c r="B543">
        <v>1128299</v>
      </c>
      <c r="C543" s="43">
        <v>44362</v>
      </c>
      <c r="D543" t="s">
        <v>35</v>
      </c>
      <c r="E543" t="s">
        <v>47</v>
      </c>
      <c r="F543" t="s">
        <v>48</v>
      </c>
      <c r="G543" t="s">
        <v>29</v>
      </c>
      <c r="H543">
        <v>0.8</v>
      </c>
      <c r="I543">
        <v>6000</v>
      </c>
      <c r="J543">
        <v>4800</v>
      </c>
      <c r="K543">
        <v>1200</v>
      </c>
      <c r="L543">
        <v>0.25</v>
      </c>
    </row>
    <row r="544" spans="1:12" x14ac:dyDescent="0.3">
      <c r="A544" t="s">
        <v>34</v>
      </c>
      <c r="B544">
        <v>1128299</v>
      </c>
      <c r="C544" s="43">
        <v>44391</v>
      </c>
      <c r="D544" t="s">
        <v>35</v>
      </c>
      <c r="E544" t="s">
        <v>47</v>
      </c>
      <c r="F544" t="s">
        <v>48</v>
      </c>
      <c r="G544" t="s">
        <v>24</v>
      </c>
      <c r="H544">
        <v>0.6</v>
      </c>
      <c r="I544">
        <v>7500</v>
      </c>
      <c r="J544">
        <v>4500</v>
      </c>
      <c r="K544">
        <v>1800</v>
      </c>
      <c r="L544">
        <v>0.4</v>
      </c>
    </row>
    <row r="545" spans="1:12" x14ac:dyDescent="0.3">
      <c r="A545" t="s">
        <v>34</v>
      </c>
      <c r="B545">
        <v>1128299</v>
      </c>
      <c r="C545" s="43">
        <v>44391</v>
      </c>
      <c r="D545" t="s">
        <v>35</v>
      </c>
      <c r="E545" t="s">
        <v>47</v>
      </c>
      <c r="F545" t="s">
        <v>48</v>
      </c>
      <c r="G545" t="s">
        <v>25</v>
      </c>
      <c r="H545">
        <v>0.65</v>
      </c>
      <c r="I545">
        <v>6000</v>
      </c>
      <c r="J545">
        <v>3900</v>
      </c>
      <c r="K545">
        <v>975</v>
      </c>
      <c r="L545">
        <v>0.25</v>
      </c>
    </row>
    <row r="546" spans="1:12" x14ac:dyDescent="0.3">
      <c r="A546" t="s">
        <v>34</v>
      </c>
      <c r="B546">
        <v>1128299</v>
      </c>
      <c r="C546" s="43">
        <v>44391</v>
      </c>
      <c r="D546" t="s">
        <v>35</v>
      </c>
      <c r="E546" t="s">
        <v>47</v>
      </c>
      <c r="F546" t="s">
        <v>48</v>
      </c>
      <c r="G546" t="s">
        <v>26</v>
      </c>
      <c r="H546">
        <v>0.65</v>
      </c>
      <c r="I546">
        <v>5500</v>
      </c>
      <c r="J546">
        <v>3575</v>
      </c>
      <c r="K546">
        <v>1430</v>
      </c>
      <c r="L546">
        <v>0.4</v>
      </c>
    </row>
    <row r="547" spans="1:12" x14ac:dyDescent="0.3">
      <c r="A547" t="s">
        <v>34</v>
      </c>
      <c r="B547">
        <v>1128299</v>
      </c>
      <c r="C547" s="43">
        <v>44391</v>
      </c>
      <c r="D547" t="s">
        <v>35</v>
      </c>
      <c r="E547" t="s">
        <v>47</v>
      </c>
      <c r="F547" t="s">
        <v>48</v>
      </c>
      <c r="G547" t="s">
        <v>27</v>
      </c>
      <c r="H547">
        <v>0.6</v>
      </c>
      <c r="I547">
        <v>4500</v>
      </c>
      <c r="J547">
        <v>2700</v>
      </c>
      <c r="K547">
        <v>944.99999999999989</v>
      </c>
      <c r="L547">
        <v>0.35</v>
      </c>
    </row>
    <row r="548" spans="1:12" x14ac:dyDescent="0.3">
      <c r="A548" t="s">
        <v>34</v>
      </c>
      <c r="B548">
        <v>1128299</v>
      </c>
      <c r="C548" s="43">
        <v>44391</v>
      </c>
      <c r="D548" t="s">
        <v>35</v>
      </c>
      <c r="E548" t="s">
        <v>47</v>
      </c>
      <c r="F548" t="s">
        <v>48</v>
      </c>
      <c r="G548" t="s">
        <v>28</v>
      </c>
      <c r="H548">
        <v>0.65</v>
      </c>
      <c r="I548">
        <v>5000</v>
      </c>
      <c r="J548">
        <v>3250</v>
      </c>
      <c r="K548">
        <v>1787.5000000000002</v>
      </c>
      <c r="L548">
        <v>0.55000000000000004</v>
      </c>
    </row>
    <row r="549" spans="1:12" x14ac:dyDescent="0.3">
      <c r="A549" t="s">
        <v>34</v>
      </c>
      <c r="B549">
        <v>1128299</v>
      </c>
      <c r="C549" s="43">
        <v>44391</v>
      </c>
      <c r="D549" t="s">
        <v>35</v>
      </c>
      <c r="E549" t="s">
        <v>47</v>
      </c>
      <c r="F549" t="s">
        <v>48</v>
      </c>
      <c r="G549" t="s">
        <v>29</v>
      </c>
      <c r="H549">
        <v>0.8</v>
      </c>
      <c r="I549">
        <v>5000</v>
      </c>
      <c r="J549">
        <v>4000</v>
      </c>
      <c r="K549">
        <v>800</v>
      </c>
      <c r="L549">
        <v>0.2</v>
      </c>
    </row>
    <row r="550" spans="1:12" x14ac:dyDescent="0.3">
      <c r="A550" t="s">
        <v>34</v>
      </c>
      <c r="B550">
        <v>1128299</v>
      </c>
      <c r="C550" s="43">
        <v>44423</v>
      </c>
      <c r="D550" t="s">
        <v>35</v>
      </c>
      <c r="E550" t="s">
        <v>47</v>
      </c>
      <c r="F550" t="s">
        <v>48</v>
      </c>
      <c r="G550" t="s">
        <v>24</v>
      </c>
      <c r="H550">
        <v>0.65</v>
      </c>
      <c r="I550">
        <v>7000</v>
      </c>
      <c r="J550">
        <v>4550</v>
      </c>
      <c r="K550">
        <v>1820</v>
      </c>
      <c r="L550">
        <v>0.4</v>
      </c>
    </row>
    <row r="551" spans="1:12" x14ac:dyDescent="0.3">
      <c r="A551" t="s">
        <v>34</v>
      </c>
      <c r="B551">
        <v>1128299</v>
      </c>
      <c r="C551" s="43">
        <v>44423</v>
      </c>
      <c r="D551" t="s">
        <v>35</v>
      </c>
      <c r="E551" t="s">
        <v>47</v>
      </c>
      <c r="F551" t="s">
        <v>48</v>
      </c>
      <c r="G551" t="s">
        <v>25</v>
      </c>
      <c r="H551">
        <v>0.70000000000000007</v>
      </c>
      <c r="I551">
        <v>6500</v>
      </c>
      <c r="J551">
        <v>4550</v>
      </c>
      <c r="K551">
        <v>1137.5</v>
      </c>
      <c r="L551">
        <v>0.25</v>
      </c>
    </row>
    <row r="552" spans="1:12" x14ac:dyDescent="0.3">
      <c r="A552" t="s">
        <v>34</v>
      </c>
      <c r="B552">
        <v>1128299</v>
      </c>
      <c r="C552" s="43">
        <v>44423</v>
      </c>
      <c r="D552" t="s">
        <v>35</v>
      </c>
      <c r="E552" t="s">
        <v>47</v>
      </c>
      <c r="F552" t="s">
        <v>48</v>
      </c>
      <c r="G552" t="s">
        <v>26</v>
      </c>
      <c r="H552">
        <v>0.65</v>
      </c>
      <c r="I552">
        <v>5250</v>
      </c>
      <c r="J552">
        <v>3412.5</v>
      </c>
      <c r="K552">
        <v>1365</v>
      </c>
      <c r="L552">
        <v>0.4</v>
      </c>
    </row>
    <row r="553" spans="1:12" x14ac:dyDescent="0.3">
      <c r="A553" t="s">
        <v>34</v>
      </c>
      <c r="B553">
        <v>1128299</v>
      </c>
      <c r="C553" s="43">
        <v>44423</v>
      </c>
      <c r="D553" t="s">
        <v>35</v>
      </c>
      <c r="E553" t="s">
        <v>47</v>
      </c>
      <c r="F553" t="s">
        <v>48</v>
      </c>
      <c r="G553" t="s">
        <v>27</v>
      </c>
      <c r="H553">
        <v>0.65</v>
      </c>
      <c r="I553">
        <v>4750</v>
      </c>
      <c r="J553">
        <v>3087.5</v>
      </c>
      <c r="K553">
        <v>1080.625</v>
      </c>
      <c r="L553">
        <v>0.35</v>
      </c>
    </row>
    <row r="554" spans="1:12" x14ac:dyDescent="0.3">
      <c r="A554" t="s">
        <v>34</v>
      </c>
      <c r="B554">
        <v>1128299</v>
      </c>
      <c r="C554" s="43">
        <v>44423</v>
      </c>
      <c r="D554" t="s">
        <v>35</v>
      </c>
      <c r="E554" t="s">
        <v>47</v>
      </c>
      <c r="F554" t="s">
        <v>48</v>
      </c>
      <c r="G554" t="s">
        <v>28</v>
      </c>
      <c r="H554">
        <v>0.75</v>
      </c>
      <c r="I554">
        <v>4750</v>
      </c>
      <c r="J554">
        <v>3562.5</v>
      </c>
      <c r="K554">
        <v>1959.3750000000002</v>
      </c>
      <c r="L554">
        <v>0.55000000000000004</v>
      </c>
    </row>
    <row r="555" spans="1:12" x14ac:dyDescent="0.3">
      <c r="A555" t="s">
        <v>34</v>
      </c>
      <c r="B555">
        <v>1128299</v>
      </c>
      <c r="C555" s="43">
        <v>44423</v>
      </c>
      <c r="D555" t="s">
        <v>35</v>
      </c>
      <c r="E555" t="s">
        <v>47</v>
      </c>
      <c r="F555" t="s">
        <v>48</v>
      </c>
      <c r="G555" t="s">
        <v>29</v>
      </c>
      <c r="H555">
        <v>0.8</v>
      </c>
      <c r="I555">
        <v>4000</v>
      </c>
      <c r="J555">
        <v>3200</v>
      </c>
      <c r="K555">
        <v>640</v>
      </c>
      <c r="L555">
        <v>0.2</v>
      </c>
    </row>
    <row r="556" spans="1:12" x14ac:dyDescent="0.3">
      <c r="A556" t="s">
        <v>34</v>
      </c>
      <c r="B556">
        <v>1128299</v>
      </c>
      <c r="C556" s="43">
        <v>44455</v>
      </c>
      <c r="D556" t="s">
        <v>35</v>
      </c>
      <c r="E556" t="s">
        <v>47</v>
      </c>
      <c r="F556" t="s">
        <v>48</v>
      </c>
      <c r="G556" t="s">
        <v>24</v>
      </c>
      <c r="H556">
        <v>0.60000000000000009</v>
      </c>
      <c r="I556">
        <v>6000</v>
      </c>
      <c r="J556">
        <v>3600.0000000000005</v>
      </c>
      <c r="K556">
        <v>1260.0000000000002</v>
      </c>
      <c r="L556">
        <v>0.35000000000000003</v>
      </c>
    </row>
    <row r="557" spans="1:12" x14ac:dyDescent="0.3">
      <c r="A557" t="s">
        <v>34</v>
      </c>
      <c r="B557">
        <v>1128299</v>
      </c>
      <c r="C557" s="43">
        <v>44455</v>
      </c>
      <c r="D557" t="s">
        <v>35</v>
      </c>
      <c r="E557" t="s">
        <v>47</v>
      </c>
      <c r="F557" t="s">
        <v>48</v>
      </c>
      <c r="G557" t="s">
        <v>25</v>
      </c>
      <c r="H557">
        <v>0.65000000000000013</v>
      </c>
      <c r="I557">
        <v>6000</v>
      </c>
      <c r="J557">
        <v>3900.0000000000009</v>
      </c>
      <c r="K557">
        <v>780.00000000000023</v>
      </c>
      <c r="L557">
        <v>0.2</v>
      </c>
    </row>
    <row r="558" spans="1:12" x14ac:dyDescent="0.3">
      <c r="A558" t="s">
        <v>34</v>
      </c>
      <c r="B558">
        <v>1128299</v>
      </c>
      <c r="C558" s="43">
        <v>44455</v>
      </c>
      <c r="D558" t="s">
        <v>35</v>
      </c>
      <c r="E558" t="s">
        <v>47</v>
      </c>
      <c r="F558" t="s">
        <v>48</v>
      </c>
      <c r="G558" t="s">
        <v>26</v>
      </c>
      <c r="H558">
        <v>0.60000000000000009</v>
      </c>
      <c r="I558">
        <v>4500</v>
      </c>
      <c r="J558">
        <v>2700.0000000000005</v>
      </c>
      <c r="K558">
        <v>945.00000000000023</v>
      </c>
      <c r="L558">
        <v>0.35000000000000003</v>
      </c>
    </row>
    <row r="559" spans="1:12" x14ac:dyDescent="0.3">
      <c r="A559" t="s">
        <v>34</v>
      </c>
      <c r="B559">
        <v>1128299</v>
      </c>
      <c r="C559" s="43">
        <v>44455</v>
      </c>
      <c r="D559" t="s">
        <v>35</v>
      </c>
      <c r="E559" t="s">
        <v>47</v>
      </c>
      <c r="F559" t="s">
        <v>48</v>
      </c>
      <c r="G559" t="s">
        <v>27</v>
      </c>
      <c r="H559">
        <v>0.60000000000000009</v>
      </c>
      <c r="I559">
        <v>4000</v>
      </c>
      <c r="J559">
        <v>2400.0000000000005</v>
      </c>
      <c r="K559">
        <v>720.00000000000011</v>
      </c>
      <c r="L559">
        <v>0.3</v>
      </c>
    </row>
    <row r="560" spans="1:12" x14ac:dyDescent="0.3">
      <c r="A560" t="s">
        <v>34</v>
      </c>
      <c r="B560">
        <v>1128299</v>
      </c>
      <c r="C560" s="43">
        <v>44455</v>
      </c>
      <c r="D560" t="s">
        <v>35</v>
      </c>
      <c r="E560" t="s">
        <v>47</v>
      </c>
      <c r="F560" t="s">
        <v>48</v>
      </c>
      <c r="G560" t="s">
        <v>28</v>
      </c>
      <c r="H560">
        <v>0.70000000000000007</v>
      </c>
      <c r="I560">
        <v>4000</v>
      </c>
      <c r="J560">
        <v>2800.0000000000005</v>
      </c>
      <c r="K560">
        <v>1400.0000000000005</v>
      </c>
      <c r="L560">
        <v>0.50000000000000011</v>
      </c>
    </row>
    <row r="561" spans="1:12" x14ac:dyDescent="0.3">
      <c r="A561" t="s">
        <v>34</v>
      </c>
      <c r="B561">
        <v>1128299</v>
      </c>
      <c r="C561" s="43">
        <v>44455</v>
      </c>
      <c r="D561" t="s">
        <v>35</v>
      </c>
      <c r="E561" t="s">
        <v>47</v>
      </c>
      <c r="F561" t="s">
        <v>48</v>
      </c>
      <c r="G561" t="s">
        <v>29</v>
      </c>
      <c r="H561">
        <v>0.75000000000000011</v>
      </c>
      <c r="I561">
        <v>4500</v>
      </c>
      <c r="J561">
        <v>3375.0000000000005</v>
      </c>
      <c r="K561">
        <v>506.25000000000017</v>
      </c>
      <c r="L561">
        <v>0.15000000000000002</v>
      </c>
    </row>
    <row r="562" spans="1:12" x14ac:dyDescent="0.3">
      <c r="A562" t="s">
        <v>34</v>
      </c>
      <c r="B562">
        <v>1128299</v>
      </c>
      <c r="C562" s="43">
        <v>44484</v>
      </c>
      <c r="D562" t="s">
        <v>35</v>
      </c>
      <c r="E562" t="s">
        <v>47</v>
      </c>
      <c r="F562" t="s">
        <v>48</v>
      </c>
      <c r="G562" t="s">
        <v>24</v>
      </c>
      <c r="H562">
        <v>0.60000000000000009</v>
      </c>
      <c r="I562">
        <v>5500</v>
      </c>
      <c r="J562">
        <v>3300.0000000000005</v>
      </c>
      <c r="K562">
        <v>1155.0000000000002</v>
      </c>
      <c r="L562">
        <v>0.35000000000000003</v>
      </c>
    </row>
    <row r="563" spans="1:12" x14ac:dyDescent="0.3">
      <c r="A563" t="s">
        <v>34</v>
      </c>
      <c r="B563">
        <v>1128299</v>
      </c>
      <c r="C563" s="43">
        <v>44484</v>
      </c>
      <c r="D563" t="s">
        <v>35</v>
      </c>
      <c r="E563" t="s">
        <v>47</v>
      </c>
      <c r="F563" t="s">
        <v>48</v>
      </c>
      <c r="G563" t="s">
        <v>25</v>
      </c>
      <c r="H563">
        <v>0.65000000000000013</v>
      </c>
      <c r="I563">
        <v>5500</v>
      </c>
      <c r="J563">
        <v>3575.0000000000009</v>
      </c>
      <c r="K563">
        <v>715.00000000000023</v>
      </c>
      <c r="L563">
        <v>0.2</v>
      </c>
    </row>
    <row r="564" spans="1:12" x14ac:dyDescent="0.3">
      <c r="A564" t="s">
        <v>34</v>
      </c>
      <c r="B564">
        <v>1128299</v>
      </c>
      <c r="C564" s="43">
        <v>44484</v>
      </c>
      <c r="D564" t="s">
        <v>35</v>
      </c>
      <c r="E564" t="s">
        <v>47</v>
      </c>
      <c r="F564" t="s">
        <v>48</v>
      </c>
      <c r="G564" t="s">
        <v>26</v>
      </c>
      <c r="H564">
        <v>0.60000000000000009</v>
      </c>
      <c r="I564">
        <v>3750</v>
      </c>
      <c r="J564">
        <v>2250.0000000000005</v>
      </c>
      <c r="K564">
        <v>787.50000000000023</v>
      </c>
      <c r="L564">
        <v>0.35000000000000003</v>
      </c>
    </row>
    <row r="565" spans="1:12" x14ac:dyDescent="0.3">
      <c r="A565" t="s">
        <v>34</v>
      </c>
      <c r="B565">
        <v>1128299</v>
      </c>
      <c r="C565" s="43">
        <v>44484</v>
      </c>
      <c r="D565" t="s">
        <v>35</v>
      </c>
      <c r="E565" t="s">
        <v>47</v>
      </c>
      <c r="F565" t="s">
        <v>48</v>
      </c>
      <c r="G565" t="s">
        <v>27</v>
      </c>
      <c r="H565">
        <v>0.60000000000000009</v>
      </c>
      <c r="I565">
        <v>3500</v>
      </c>
      <c r="J565">
        <v>2100.0000000000005</v>
      </c>
      <c r="K565">
        <v>630.00000000000011</v>
      </c>
      <c r="L565">
        <v>0.3</v>
      </c>
    </row>
    <row r="566" spans="1:12" x14ac:dyDescent="0.3">
      <c r="A566" t="s">
        <v>34</v>
      </c>
      <c r="B566">
        <v>1128299</v>
      </c>
      <c r="C566" s="43">
        <v>44484</v>
      </c>
      <c r="D566" t="s">
        <v>35</v>
      </c>
      <c r="E566" t="s">
        <v>47</v>
      </c>
      <c r="F566" t="s">
        <v>48</v>
      </c>
      <c r="G566" t="s">
        <v>28</v>
      </c>
      <c r="H566">
        <v>0.70000000000000007</v>
      </c>
      <c r="I566">
        <v>3250</v>
      </c>
      <c r="J566">
        <v>2275</v>
      </c>
      <c r="K566">
        <v>1137.5000000000002</v>
      </c>
      <c r="L566">
        <v>0.50000000000000011</v>
      </c>
    </row>
    <row r="567" spans="1:12" x14ac:dyDescent="0.3">
      <c r="A567" t="s">
        <v>34</v>
      </c>
      <c r="B567">
        <v>1128299</v>
      </c>
      <c r="C567" s="43">
        <v>44484</v>
      </c>
      <c r="D567" t="s">
        <v>35</v>
      </c>
      <c r="E567" t="s">
        <v>47</v>
      </c>
      <c r="F567" t="s">
        <v>48</v>
      </c>
      <c r="G567" t="s">
        <v>29</v>
      </c>
      <c r="H567">
        <v>0.75000000000000011</v>
      </c>
      <c r="I567">
        <v>3750</v>
      </c>
      <c r="J567">
        <v>2812.5000000000005</v>
      </c>
      <c r="K567">
        <v>421.87500000000011</v>
      </c>
      <c r="L567">
        <v>0.15000000000000002</v>
      </c>
    </row>
    <row r="568" spans="1:12" x14ac:dyDescent="0.3">
      <c r="A568" t="s">
        <v>34</v>
      </c>
      <c r="B568">
        <v>1128299</v>
      </c>
      <c r="C568" s="43">
        <v>44515</v>
      </c>
      <c r="D568" t="s">
        <v>35</v>
      </c>
      <c r="E568" t="s">
        <v>47</v>
      </c>
      <c r="F568" t="s">
        <v>48</v>
      </c>
      <c r="G568" t="s">
        <v>24</v>
      </c>
      <c r="H568">
        <v>0.60000000000000009</v>
      </c>
      <c r="I568">
        <v>5750</v>
      </c>
      <c r="J568">
        <v>3450.0000000000005</v>
      </c>
      <c r="K568">
        <v>1207.5000000000002</v>
      </c>
      <c r="L568">
        <v>0.35000000000000003</v>
      </c>
    </row>
    <row r="569" spans="1:12" x14ac:dyDescent="0.3">
      <c r="A569" t="s">
        <v>34</v>
      </c>
      <c r="B569">
        <v>1128299</v>
      </c>
      <c r="C569" s="43">
        <v>44515</v>
      </c>
      <c r="D569" t="s">
        <v>35</v>
      </c>
      <c r="E569" t="s">
        <v>47</v>
      </c>
      <c r="F569" t="s">
        <v>48</v>
      </c>
      <c r="G569" t="s">
        <v>25</v>
      </c>
      <c r="H569">
        <v>0.65000000000000013</v>
      </c>
      <c r="I569">
        <v>5750</v>
      </c>
      <c r="J569">
        <v>3737.5000000000009</v>
      </c>
      <c r="K569">
        <v>747.50000000000023</v>
      </c>
      <c r="L569">
        <v>0.2</v>
      </c>
    </row>
    <row r="570" spans="1:12" x14ac:dyDescent="0.3">
      <c r="A570" t="s">
        <v>34</v>
      </c>
      <c r="B570">
        <v>1128299</v>
      </c>
      <c r="C570" s="43">
        <v>44515</v>
      </c>
      <c r="D570" t="s">
        <v>35</v>
      </c>
      <c r="E570" t="s">
        <v>47</v>
      </c>
      <c r="F570" t="s">
        <v>48</v>
      </c>
      <c r="G570" t="s">
        <v>26</v>
      </c>
      <c r="H570">
        <v>0.60000000000000009</v>
      </c>
      <c r="I570">
        <v>4250</v>
      </c>
      <c r="J570">
        <v>2550.0000000000005</v>
      </c>
      <c r="K570">
        <v>892.50000000000023</v>
      </c>
      <c r="L570">
        <v>0.35000000000000003</v>
      </c>
    </row>
    <row r="571" spans="1:12" x14ac:dyDescent="0.3">
      <c r="A571" t="s">
        <v>34</v>
      </c>
      <c r="B571">
        <v>1128299</v>
      </c>
      <c r="C571" s="43">
        <v>44515</v>
      </c>
      <c r="D571" t="s">
        <v>35</v>
      </c>
      <c r="E571" t="s">
        <v>47</v>
      </c>
      <c r="F571" t="s">
        <v>48</v>
      </c>
      <c r="G571" t="s">
        <v>27</v>
      </c>
      <c r="H571">
        <v>0.60000000000000009</v>
      </c>
      <c r="I571">
        <v>4000</v>
      </c>
      <c r="J571">
        <v>2400.0000000000005</v>
      </c>
      <c r="K571">
        <v>720.00000000000011</v>
      </c>
      <c r="L571">
        <v>0.3</v>
      </c>
    </row>
    <row r="572" spans="1:12" x14ac:dyDescent="0.3">
      <c r="A572" t="s">
        <v>34</v>
      </c>
      <c r="B572">
        <v>1128299</v>
      </c>
      <c r="C572" s="43">
        <v>44515</v>
      </c>
      <c r="D572" t="s">
        <v>35</v>
      </c>
      <c r="E572" t="s">
        <v>47</v>
      </c>
      <c r="F572" t="s">
        <v>48</v>
      </c>
      <c r="G572" t="s">
        <v>28</v>
      </c>
      <c r="H572">
        <v>0.70000000000000007</v>
      </c>
      <c r="I572">
        <v>3500</v>
      </c>
      <c r="J572">
        <v>2450.0000000000005</v>
      </c>
      <c r="K572">
        <v>1225.0000000000005</v>
      </c>
      <c r="L572">
        <v>0.50000000000000011</v>
      </c>
    </row>
    <row r="573" spans="1:12" x14ac:dyDescent="0.3">
      <c r="A573" t="s">
        <v>34</v>
      </c>
      <c r="B573">
        <v>1128299</v>
      </c>
      <c r="C573" s="43">
        <v>44515</v>
      </c>
      <c r="D573" t="s">
        <v>35</v>
      </c>
      <c r="E573" t="s">
        <v>47</v>
      </c>
      <c r="F573" t="s">
        <v>48</v>
      </c>
      <c r="G573" t="s">
        <v>29</v>
      </c>
      <c r="H573">
        <v>0.75000000000000011</v>
      </c>
      <c r="I573">
        <v>4750</v>
      </c>
      <c r="J573">
        <v>3562.5000000000005</v>
      </c>
      <c r="K573">
        <v>534.37500000000011</v>
      </c>
      <c r="L573">
        <v>0.15000000000000002</v>
      </c>
    </row>
    <row r="574" spans="1:12" x14ac:dyDescent="0.3">
      <c r="A574" t="s">
        <v>34</v>
      </c>
      <c r="B574">
        <v>1128299</v>
      </c>
      <c r="C574" s="43">
        <v>44544</v>
      </c>
      <c r="D574" t="s">
        <v>35</v>
      </c>
      <c r="E574" t="s">
        <v>47</v>
      </c>
      <c r="F574" t="s">
        <v>48</v>
      </c>
      <c r="G574" t="s">
        <v>24</v>
      </c>
      <c r="H574">
        <v>0.60000000000000009</v>
      </c>
      <c r="I574">
        <v>6750</v>
      </c>
      <c r="J574">
        <v>4050.0000000000005</v>
      </c>
      <c r="K574">
        <v>1417.5000000000002</v>
      </c>
      <c r="L574">
        <v>0.35000000000000003</v>
      </c>
    </row>
    <row r="575" spans="1:12" x14ac:dyDescent="0.3">
      <c r="A575" t="s">
        <v>34</v>
      </c>
      <c r="B575">
        <v>1128299</v>
      </c>
      <c r="C575" s="43">
        <v>44544</v>
      </c>
      <c r="D575" t="s">
        <v>35</v>
      </c>
      <c r="E575" t="s">
        <v>47</v>
      </c>
      <c r="F575" t="s">
        <v>48</v>
      </c>
      <c r="G575" t="s">
        <v>25</v>
      </c>
      <c r="H575">
        <v>0.65000000000000013</v>
      </c>
      <c r="I575">
        <v>6750</v>
      </c>
      <c r="J575">
        <v>4387.5000000000009</v>
      </c>
      <c r="K575">
        <v>877.50000000000023</v>
      </c>
      <c r="L575">
        <v>0.2</v>
      </c>
    </row>
    <row r="576" spans="1:12" x14ac:dyDescent="0.3">
      <c r="A576" t="s">
        <v>34</v>
      </c>
      <c r="B576">
        <v>1128299</v>
      </c>
      <c r="C576" s="43">
        <v>44544</v>
      </c>
      <c r="D576" t="s">
        <v>35</v>
      </c>
      <c r="E576" t="s">
        <v>47</v>
      </c>
      <c r="F576" t="s">
        <v>48</v>
      </c>
      <c r="G576" t="s">
        <v>26</v>
      </c>
      <c r="H576">
        <v>0.60000000000000009</v>
      </c>
      <c r="I576">
        <v>4750</v>
      </c>
      <c r="J576">
        <v>2850.0000000000005</v>
      </c>
      <c r="K576">
        <v>997.50000000000023</v>
      </c>
      <c r="L576">
        <v>0.35000000000000003</v>
      </c>
    </row>
    <row r="577" spans="1:12" x14ac:dyDescent="0.3">
      <c r="A577" t="s">
        <v>34</v>
      </c>
      <c r="B577">
        <v>1128299</v>
      </c>
      <c r="C577" s="43">
        <v>44544</v>
      </c>
      <c r="D577" t="s">
        <v>35</v>
      </c>
      <c r="E577" t="s">
        <v>47</v>
      </c>
      <c r="F577" t="s">
        <v>48</v>
      </c>
      <c r="G577" t="s">
        <v>27</v>
      </c>
      <c r="H577">
        <v>0.60000000000000009</v>
      </c>
      <c r="I577">
        <v>4750</v>
      </c>
      <c r="J577">
        <v>2850.0000000000005</v>
      </c>
      <c r="K577">
        <v>855.00000000000011</v>
      </c>
      <c r="L577">
        <v>0.3</v>
      </c>
    </row>
    <row r="578" spans="1:12" x14ac:dyDescent="0.3">
      <c r="A578" t="s">
        <v>34</v>
      </c>
      <c r="B578">
        <v>1128299</v>
      </c>
      <c r="C578" s="43">
        <v>44544</v>
      </c>
      <c r="D578" t="s">
        <v>35</v>
      </c>
      <c r="E578" t="s">
        <v>47</v>
      </c>
      <c r="F578" t="s">
        <v>48</v>
      </c>
      <c r="G578" t="s">
        <v>28</v>
      </c>
      <c r="H578">
        <v>0.70000000000000007</v>
      </c>
      <c r="I578">
        <v>4000</v>
      </c>
      <c r="J578">
        <v>2800.0000000000005</v>
      </c>
      <c r="K578">
        <v>1400.0000000000005</v>
      </c>
      <c r="L578">
        <v>0.50000000000000011</v>
      </c>
    </row>
    <row r="579" spans="1:12" x14ac:dyDescent="0.3">
      <c r="A579" t="s">
        <v>34</v>
      </c>
      <c r="B579">
        <v>1128299</v>
      </c>
      <c r="C579" s="43">
        <v>44544</v>
      </c>
      <c r="D579" t="s">
        <v>35</v>
      </c>
      <c r="E579" t="s">
        <v>47</v>
      </c>
      <c r="F579" t="s">
        <v>48</v>
      </c>
      <c r="G579" t="s">
        <v>29</v>
      </c>
      <c r="H579">
        <v>0.75000000000000011</v>
      </c>
      <c r="I579">
        <v>5000</v>
      </c>
      <c r="J579">
        <v>3750.0000000000005</v>
      </c>
      <c r="K579">
        <v>562.50000000000011</v>
      </c>
      <c r="L579">
        <v>0.15000000000000002</v>
      </c>
    </row>
    <row r="580" spans="1:12" x14ac:dyDescent="0.3">
      <c r="A580" t="s">
        <v>34</v>
      </c>
      <c r="B580">
        <v>1128299</v>
      </c>
      <c r="C580" s="43">
        <v>44201</v>
      </c>
      <c r="D580" t="s">
        <v>35</v>
      </c>
      <c r="E580" t="s">
        <v>49</v>
      </c>
      <c r="F580" t="s">
        <v>50</v>
      </c>
      <c r="G580" t="s">
        <v>24</v>
      </c>
      <c r="H580">
        <v>0.3</v>
      </c>
      <c r="I580">
        <v>4250</v>
      </c>
      <c r="J580">
        <v>1275</v>
      </c>
      <c r="K580">
        <v>446.25000000000006</v>
      </c>
      <c r="L580">
        <v>0.35000000000000003</v>
      </c>
    </row>
    <row r="581" spans="1:12" x14ac:dyDescent="0.3">
      <c r="A581" t="s">
        <v>34</v>
      </c>
      <c r="B581">
        <v>1128299</v>
      </c>
      <c r="C581" s="43">
        <v>44201</v>
      </c>
      <c r="D581" t="s">
        <v>35</v>
      </c>
      <c r="E581" t="s">
        <v>49</v>
      </c>
      <c r="F581" t="s">
        <v>50</v>
      </c>
      <c r="G581" t="s">
        <v>25</v>
      </c>
      <c r="H581">
        <v>0.4</v>
      </c>
      <c r="I581">
        <v>4250</v>
      </c>
      <c r="J581">
        <v>1700</v>
      </c>
      <c r="K581">
        <v>340</v>
      </c>
      <c r="L581">
        <v>0.2</v>
      </c>
    </row>
    <row r="582" spans="1:12" x14ac:dyDescent="0.3">
      <c r="A582" t="s">
        <v>34</v>
      </c>
      <c r="B582">
        <v>1128299</v>
      </c>
      <c r="C582" s="43">
        <v>44201</v>
      </c>
      <c r="D582" t="s">
        <v>35</v>
      </c>
      <c r="E582" t="s">
        <v>49</v>
      </c>
      <c r="F582" t="s">
        <v>50</v>
      </c>
      <c r="G582" t="s">
        <v>26</v>
      </c>
      <c r="H582">
        <v>0.4</v>
      </c>
      <c r="I582">
        <v>4250</v>
      </c>
      <c r="J582">
        <v>1700</v>
      </c>
      <c r="K582">
        <v>595</v>
      </c>
      <c r="L582">
        <v>0.35000000000000003</v>
      </c>
    </row>
    <row r="583" spans="1:12" x14ac:dyDescent="0.3">
      <c r="A583" t="s">
        <v>34</v>
      </c>
      <c r="B583">
        <v>1128299</v>
      </c>
      <c r="C583" s="43">
        <v>44201</v>
      </c>
      <c r="D583" t="s">
        <v>35</v>
      </c>
      <c r="E583" t="s">
        <v>49</v>
      </c>
      <c r="F583" t="s">
        <v>50</v>
      </c>
      <c r="G583" t="s">
        <v>27</v>
      </c>
      <c r="H583">
        <v>0.4</v>
      </c>
      <c r="I583">
        <v>2750</v>
      </c>
      <c r="J583">
        <v>1100</v>
      </c>
      <c r="K583">
        <v>330</v>
      </c>
      <c r="L583">
        <v>0.3</v>
      </c>
    </row>
    <row r="584" spans="1:12" x14ac:dyDescent="0.3">
      <c r="A584" t="s">
        <v>34</v>
      </c>
      <c r="B584">
        <v>1128299</v>
      </c>
      <c r="C584" s="43">
        <v>44201</v>
      </c>
      <c r="D584" t="s">
        <v>35</v>
      </c>
      <c r="E584" t="s">
        <v>49</v>
      </c>
      <c r="F584" t="s">
        <v>50</v>
      </c>
      <c r="G584" t="s">
        <v>28</v>
      </c>
      <c r="H584">
        <v>0.45</v>
      </c>
      <c r="I584">
        <v>2250</v>
      </c>
      <c r="J584">
        <v>1012.5</v>
      </c>
      <c r="K584">
        <v>506.25</v>
      </c>
      <c r="L584">
        <v>0.5</v>
      </c>
    </row>
    <row r="585" spans="1:12" x14ac:dyDescent="0.3">
      <c r="A585" t="s">
        <v>34</v>
      </c>
      <c r="B585">
        <v>1128299</v>
      </c>
      <c r="C585" s="43">
        <v>44201</v>
      </c>
      <c r="D585" t="s">
        <v>35</v>
      </c>
      <c r="E585" t="s">
        <v>49</v>
      </c>
      <c r="F585" t="s">
        <v>50</v>
      </c>
      <c r="G585" t="s">
        <v>29</v>
      </c>
      <c r="H585">
        <v>0.4</v>
      </c>
      <c r="I585">
        <v>4750</v>
      </c>
      <c r="J585">
        <v>1900</v>
      </c>
      <c r="K585">
        <v>285.00000000000006</v>
      </c>
      <c r="L585">
        <v>0.15000000000000002</v>
      </c>
    </row>
    <row r="586" spans="1:12" x14ac:dyDescent="0.3">
      <c r="A586" t="s">
        <v>34</v>
      </c>
      <c r="B586">
        <v>1128299</v>
      </c>
      <c r="C586" s="43">
        <v>44232</v>
      </c>
      <c r="D586" t="s">
        <v>35</v>
      </c>
      <c r="E586" t="s">
        <v>49</v>
      </c>
      <c r="F586" t="s">
        <v>50</v>
      </c>
      <c r="G586" t="s">
        <v>24</v>
      </c>
      <c r="H586">
        <v>0.3</v>
      </c>
      <c r="I586">
        <v>5250</v>
      </c>
      <c r="J586">
        <v>1575</v>
      </c>
      <c r="K586">
        <v>551.25</v>
      </c>
      <c r="L586">
        <v>0.35000000000000003</v>
      </c>
    </row>
    <row r="587" spans="1:12" x14ac:dyDescent="0.3">
      <c r="A587" t="s">
        <v>34</v>
      </c>
      <c r="B587">
        <v>1128299</v>
      </c>
      <c r="C587" s="43">
        <v>44232</v>
      </c>
      <c r="D587" t="s">
        <v>35</v>
      </c>
      <c r="E587" t="s">
        <v>49</v>
      </c>
      <c r="F587" t="s">
        <v>50</v>
      </c>
      <c r="G587" t="s">
        <v>25</v>
      </c>
      <c r="H587">
        <v>0.4</v>
      </c>
      <c r="I587">
        <v>4250</v>
      </c>
      <c r="J587">
        <v>1700</v>
      </c>
      <c r="K587">
        <v>340</v>
      </c>
      <c r="L587">
        <v>0.2</v>
      </c>
    </row>
    <row r="588" spans="1:12" x14ac:dyDescent="0.3">
      <c r="A588" t="s">
        <v>34</v>
      </c>
      <c r="B588">
        <v>1128299</v>
      </c>
      <c r="C588" s="43">
        <v>44232</v>
      </c>
      <c r="D588" t="s">
        <v>35</v>
      </c>
      <c r="E588" t="s">
        <v>49</v>
      </c>
      <c r="F588" t="s">
        <v>50</v>
      </c>
      <c r="G588" t="s">
        <v>26</v>
      </c>
      <c r="H588">
        <v>0.4</v>
      </c>
      <c r="I588">
        <v>4250</v>
      </c>
      <c r="J588">
        <v>1700</v>
      </c>
      <c r="K588">
        <v>595</v>
      </c>
      <c r="L588">
        <v>0.35000000000000003</v>
      </c>
    </row>
    <row r="589" spans="1:12" x14ac:dyDescent="0.3">
      <c r="A589" t="s">
        <v>34</v>
      </c>
      <c r="B589">
        <v>1128299</v>
      </c>
      <c r="C589" s="43">
        <v>44232</v>
      </c>
      <c r="D589" t="s">
        <v>35</v>
      </c>
      <c r="E589" t="s">
        <v>49</v>
      </c>
      <c r="F589" t="s">
        <v>50</v>
      </c>
      <c r="G589" t="s">
        <v>27</v>
      </c>
      <c r="H589">
        <v>0.4</v>
      </c>
      <c r="I589">
        <v>2750</v>
      </c>
      <c r="J589">
        <v>1100</v>
      </c>
      <c r="K589">
        <v>330</v>
      </c>
      <c r="L589">
        <v>0.3</v>
      </c>
    </row>
    <row r="590" spans="1:12" x14ac:dyDescent="0.3">
      <c r="A590" t="s">
        <v>34</v>
      </c>
      <c r="B590">
        <v>1128299</v>
      </c>
      <c r="C590" s="43">
        <v>44232</v>
      </c>
      <c r="D590" t="s">
        <v>35</v>
      </c>
      <c r="E590" t="s">
        <v>49</v>
      </c>
      <c r="F590" t="s">
        <v>50</v>
      </c>
      <c r="G590" t="s">
        <v>28</v>
      </c>
      <c r="H590">
        <v>0.45</v>
      </c>
      <c r="I590">
        <v>2000</v>
      </c>
      <c r="J590">
        <v>900</v>
      </c>
      <c r="K590">
        <v>450</v>
      </c>
      <c r="L590">
        <v>0.5</v>
      </c>
    </row>
    <row r="591" spans="1:12" x14ac:dyDescent="0.3">
      <c r="A591" t="s">
        <v>34</v>
      </c>
      <c r="B591">
        <v>1128299</v>
      </c>
      <c r="C591" s="43">
        <v>44232</v>
      </c>
      <c r="D591" t="s">
        <v>35</v>
      </c>
      <c r="E591" t="s">
        <v>49</v>
      </c>
      <c r="F591" t="s">
        <v>50</v>
      </c>
      <c r="G591" t="s">
        <v>29</v>
      </c>
      <c r="H591">
        <v>0.4</v>
      </c>
      <c r="I591">
        <v>4000</v>
      </c>
      <c r="J591">
        <v>1600</v>
      </c>
      <c r="K591">
        <v>240.00000000000003</v>
      </c>
      <c r="L591">
        <v>0.15000000000000002</v>
      </c>
    </row>
    <row r="592" spans="1:12" x14ac:dyDescent="0.3">
      <c r="A592" t="s">
        <v>34</v>
      </c>
      <c r="B592">
        <v>1128299</v>
      </c>
      <c r="C592" s="43">
        <v>44259</v>
      </c>
      <c r="D592" t="s">
        <v>35</v>
      </c>
      <c r="E592" t="s">
        <v>49</v>
      </c>
      <c r="F592" t="s">
        <v>50</v>
      </c>
      <c r="G592" t="s">
        <v>24</v>
      </c>
      <c r="H592">
        <v>0.4</v>
      </c>
      <c r="I592">
        <v>5500</v>
      </c>
      <c r="J592">
        <v>2200</v>
      </c>
      <c r="K592">
        <v>770.00000000000011</v>
      </c>
      <c r="L592">
        <v>0.35000000000000003</v>
      </c>
    </row>
    <row r="593" spans="1:12" x14ac:dyDescent="0.3">
      <c r="A593" t="s">
        <v>34</v>
      </c>
      <c r="B593">
        <v>1128299</v>
      </c>
      <c r="C593" s="43">
        <v>44259</v>
      </c>
      <c r="D593" t="s">
        <v>35</v>
      </c>
      <c r="E593" t="s">
        <v>49</v>
      </c>
      <c r="F593" t="s">
        <v>50</v>
      </c>
      <c r="G593" t="s">
        <v>25</v>
      </c>
      <c r="H593">
        <v>0.49999999999999994</v>
      </c>
      <c r="I593">
        <v>4000</v>
      </c>
      <c r="J593">
        <v>1999.9999999999998</v>
      </c>
      <c r="K593">
        <v>400</v>
      </c>
      <c r="L593">
        <v>0.2</v>
      </c>
    </row>
    <row r="594" spans="1:12" x14ac:dyDescent="0.3">
      <c r="A594" t="s">
        <v>34</v>
      </c>
      <c r="B594">
        <v>1128299</v>
      </c>
      <c r="C594" s="43">
        <v>44259</v>
      </c>
      <c r="D594" t="s">
        <v>35</v>
      </c>
      <c r="E594" t="s">
        <v>49</v>
      </c>
      <c r="F594" t="s">
        <v>50</v>
      </c>
      <c r="G594" t="s">
        <v>26</v>
      </c>
      <c r="H594">
        <v>0.54999999999999993</v>
      </c>
      <c r="I594">
        <v>4000</v>
      </c>
      <c r="J594">
        <v>2199.9999999999995</v>
      </c>
      <c r="K594">
        <v>769.99999999999989</v>
      </c>
      <c r="L594">
        <v>0.35000000000000003</v>
      </c>
    </row>
    <row r="595" spans="1:12" x14ac:dyDescent="0.3">
      <c r="A595" t="s">
        <v>34</v>
      </c>
      <c r="B595">
        <v>1128299</v>
      </c>
      <c r="C595" s="43">
        <v>44259</v>
      </c>
      <c r="D595" t="s">
        <v>35</v>
      </c>
      <c r="E595" t="s">
        <v>49</v>
      </c>
      <c r="F595" t="s">
        <v>50</v>
      </c>
      <c r="G595" t="s">
        <v>27</v>
      </c>
      <c r="H595">
        <v>0.54999999999999993</v>
      </c>
      <c r="I595">
        <v>3000</v>
      </c>
      <c r="J595">
        <v>1649.9999999999998</v>
      </c>
      <c r="K595">
        <v>494.99999999999989</v>
      </c>
      <c r="L595">
        <v>0.3</v>
      </c>
    </row>
    <row r="596" spans="1:12" x14ac:dyDescent="0.3">
      <c r="A596" t="s">
        <v>34</v>
      </c>
      <c r="B596">
        <v>1128299</v>
      </c>
      <c r="C596" s="43">
        <v>44259</v>
      </c>
      <c r="D596" t="s">
        <v>35</v>
      </c>
      <c r="E596" t="s">
        <v>49</v>
      </c>
      <c r="F596" t="s">
        <v>50</v>
      </c>
      <c r="G596" t="s">
        <v>28</v>
      </c>
      <c r="H596">
        <v>0.6</v>
      </c>
      <c r="I596">
        <v>1500</v>
      </c>
      <c r="J596">
        <v>900</v>
      </c>
      <c r="K596">
        <v>450</v>
      </c>
      <c r="L596">
        <v>0.5</v>
      </c>
    </row>
    <row r="597" spans="1:12" x14ac:dyDescent="0.3">
      <c r="A597" t="s">
        <v>34</v>
      </c>
      <c r="B597">
        <v>1128299</v>
      </c>
      <c r="C597" s="43">
        <v>44259</v>
      </c>
      <c r="D597" t="s">
        <v>35</v>
      </c>
      <c r="E597" t="s">
        <v>49</v>
      </c>
      <c r="F597" t="s">
        <v>50</v>
      </c>
      <c r="G597" t="s">
        <v>29</v>
      </c>
      <c r="H597">
        <v>0.54999999999999993</v>
      </c>
      <c r="I597">
        <v>3500</v>
      </c>
      <c r="J597">
        <v>1924.9999999999998</v>
      </c>
      <c r="K597">
        <v>288.75</v>
      </c>
      <c r="L597">
        <v>0.15000000000000002</v>
      </c>
    </row>
    <row r="598" spans="1:12" x14ac:dyDescent="0.3">
      <c r="A598" t="s">
        <v>34</v>
      </c>
      <c r="B598">
        <v>1128299</v>
      </c>
      <c r="C598" s="43">
        <v>44291</v>
      </c>
      <c r="D598" t="s">
        <v>35</v>
      </c>
      <c r="E598" t="s">
        <v>49</v>
      </c>
      <c r="F598" t="s">
        <v>50</v>
      </c>
      <c r="G598" t="s">
        <v>24</v>
      </c>
      <c r="H598">
        <v>0.6</v>
      </c>
      <c r="I598">
        <v>5250</v>
      </c>
      <c r="J598">
        <v>3150</v>
      </c>
      <c r="K598">
        <v>1102.5</v>
      </c>
      <c r="L598">
        <v>0.35000000000000003</v>
      </c>
    </row>
    <row r="599" spans="1:12" x14ac:dyDescent="0.3">
      <c r="A599" t="s">
        <v>34</v>
      </c>
      <c r="B599">
        <v>1128299</v>
      </c>
      <c r="C599" s="43">
        <v>44291</v>
      </c>
      <c r="D599" t="s">
        <v>35</v>
      </c>
      <c r="E599" t="s">
        <v>49</v>
      </c>
      <c r="F599" t="s">
        <v>50</v>
      </c>
      <c r="G599" t="s">
        <v>25</v>
      </c>
      <c r="H599">
        <v>0.65</v>
      </c>
      <c r="I599">
        <v>3250</v>
      </c>
      <c r="J599">
        <v>2112.5</v>
      </c>
      <c r="K599">
        <v>422.5</v>
      </c>
      <c r="L599">
        <v>0.2</v>
      </c>
    </row>
    <row r="600" spans="1:12" x14ac:dyDescent="0.3">
      <c r="A600" t="s">
        <v>34</v>
      </c>
      <c r="B600">
        <v>1128299</v>
      </c>
      <c r="C600" s="43">
        <v>44291</v>
      </c>
      <c r="D600" t="s">
        <v>35</v>
      </c>
      <c r="E600" t="s">
        <v>49</v>
      </c>
      <c r="F600" t="s">
        <v>50</v>
      </c>
      <c r="G600" t="s">
        <v>26</v>
      </c>
      <c r="H600">
        <v>0.65</v>
      </c>
      <c r="I600">
        <v>3750</v>
      </c>
      <c r="J600">
        <v>2437.5</v>
      </c>
      <c r="K600">
        <v>853.12500000000011</v>
      </c>
      <c r="L600">
        <v>0.35000000000000003</v>
      </c>
    </row>
    <row r="601" spans="1:12" x14ac:dyDescent="0.3">
      <c r="A601" t="s">
        <v>34</v>
      </c>
      <c r="B601">
        <v>1128299</v>
      </c>
      <c r="C601" s="43">
        <v>44291</v>
      </c>
      <c r="D601" t="s">
        <v>35</v>
      </c>
      <c r="E601" t="s">
        <v>49</v>
      </c>
      <c r="F601" t="s">
        <v>50</v>
      </c>
      <c r="G601" t="s">
        <v>27</v>
      </c>
      <c r="H601">
        <v>0.6</v>
      </c>
      <c r="I601">
        <v>2750</v>
      </c>
      <c r="J601">
        <v>1650</v>
      </c>
      <c r="K601">
        <v>495</v>
      </c>
      <c r="L601">
        <v>0.3</v>
      </c>
    </row>
    <row r="602" spans="1:12" x14ac:dyDescent="0.3">
      <c r="A602" t="s">
        <v>34</v>
      </c>
      <c r="B602">
        <v>1128299</v>
      </c>
      <c r="C602" s="43">
        <v>44291</v>
      </c>
      <c r="D602" t="s">
        <v>35</v>
      </c>
      <c r="E602" t="s">
        <v>49</v>
      </c>
      <c r="F602" t="s">
        <v>50</v>
      </c>
      <c r="G602" t="s">
        <v>28</v>
      </c>
      <c r="H602">
        <v>0.65</v>
      </c>
      <c r="I602">
        <v>1750</v>
      </c>
      <c r="J602">
        <v>1137.5</v>
      </c>
      <c r="K602">
        <v>568.75</v>
      </c>
      <c r="L602">
        <v>0.5</v>
      </c>
    </row>
    <row r="603" spans="1:12" x14ac:dyDescent="0.3">
      <c r="A603" t="s">
        <v>34</v>
      </c>
      <c r="B603">
        <v>1128299</v>
      </c>
      <c r="C603" s="43">
        <v>44291</v>
      </c>
      <c r="D603" t="s">
        <v>35</v>
      </c>
      <c r="E603" t="s">
        <v>49</v>
      </c>
      <c r="F603" t="s">
        <v>50</v>
      </c>
      <c r="G603" t="s">
        <v>29</v>
      </c>
      <c r="H603">
        <v>0.8</v>
      </c>
      <c r="I603">
        <v>3250</v>
      </c>
      <c r="J603">
        <v>2600</v>
      </c>
      <c r="K603">
        <v>390.00000000000006</v>
      </c>
      <c r="L603">
        <v>0.15000000000000002</v>
      </c>
    </row>
    <row r="604" spans="1:12" x14ac:dyDescent="0.3">
      <c r="A604" t="s">
        <v>34</v>
      </c>
      <c r="B604">
        <v>1128299</v>
      </c>
      <c r="C604" s="43">
        <v>44322</v>
      </c>
      <c r="D604" t="s">
        <v>35</v>
      </c>
      <c r="E604" t="s">
        <v>49</v>
      </c>
      <c r="F604" t="s">
        <v>50</v>
      </c>
      <c r="G604" t="s">
        <v>24</v>
      </c>
      <c r="H604">
        <v>0.6</v>
      </c>
      <c r="I604">
        <v>5250</v>
      </c>
      <c r="J604">
        <v>3150</v>
      </c>
      <c r="K604">
        <v>1575</v>
      </c>
      <c r="L604">
        <v>0.5</v>
      </c>
    </row>
    <row r="605" spans="1:12" x14ac:dyDescent="0.3">
      <c r="A605" t="s">
        <v>34</v>
      </c>
      <c r="B605">
        <v>1128299</v>
      </c>
      <c r="C605" s="43">
        <v>44322</v>
      </c>
      <c r="D605" t="s">
        <v>35</v>
      </c>
      <c r="E605" t="s">
        <v>49</v>
      </c>
      <c r="F605" t="s">
        <v>50</v>
      </c>
      <c r="G605" t="s">
        <v>25</v>
      </c>
      <c r="H605">
        <v>0.65</v>
      </c>
      <c r="I605">
        <v>3750</v>
      </c>
      <c r="J605">
        <v>2437.5</v>
      </c>
      <c r="K605">
        <v>853.125</v>
      </c>
      <c r="L605">
        <v>0.35</v>
      </c>
    </row>
    <row r="606" spans="1:12" x14ac:dyDescent="0.3">
      <c r="A606" t="s">
        <v>34</v>
      </c>
      <c r="B606">
        <v>1128299</v>
      </c>
      <c r="C606" s="43">
        <v>44322</v>
      </c>
      <c r="D606" t="s">
        <v>35</v>
      </c>
      <c r="E606" t="s">
        <v>49</v>
      </c>
      <c r="F606" t="s">
        <v>50</v>
      </c>
      <c r="G606" t="s">
        <v>26</v>
      </c>
      <c r="H606">
        <v>0.65</v>
      </c>
      <c r="I606">
        <v>3750</v>
      </c>
      <c r="J606">
        <v>2437.5</v>
      </c>
      <c r="K606">
        <v>1218.75</v>
      </c>
      <c r="L606">
        <v>0.5</v>
      </c>
    </row>
    <row r="607" spans="1:12" x14ac:dyDescent="0.3">
      <c r="A607" t="s">
        <v>34</v>
      </c>
      <c r="B607">
        <v>1128299</v>
      </c>
      <c r="C607" s="43">
        <v>44322</v>
      </c>
      <c r="D607" t="s">
        <v>35</v>
      </c>
      <c r="E607" t="s">
        <v>49</v>
      </c>
      <c r="F607" t="s">
        <v>50</v>
      </c>
      <c r="G607" t="s">
        <v>27</v>
      </c>
      <c r="H607">
        <v>0.6</v>
      </c>
      <c r="I607">
        <v>2750</v>
      </c>
      <c r="J607">
        <v>1650</v>
      </c>
      <c r="K607">
        <v>742.49999999999989</v>
      </c>
      <c r="L607">
        <v>0.44999999999999996</v>
      </c>
    </row>
    <row r="608" spans="1:12" x14ac:dyDescent="0.3">
      <c r="A608" t="s">
        <v>34</v>
      </c>
      <c r="B608">
        <v>1128299</v>
      </c>
      <c r="C608" s="43">
        <v>44322</v>
      </c>
      <c r="D608" t="s">
        <v>35</v>
      </c>
      <c r="E608" t="s">
        <v>49</v>
      </c>
      <c r="F608" t="s">
        <v>50</v>
      </c>
      <c r="G608" t="s">
        <v>28</v>
      </c>
      <c r="H608">
        <v>0.65</v>
      </c>
      <c r="I608">
        <v>1750</v>
      </c>
      <c r="J608">
        <v>1137.5</v>
      </c>
      <c r="K608">
        <v>739.37500000000011</v>
      </c>
      <c r="L608">
        <v>0.65000000000000013</v>
      </c>
    </row>
    <row r="609" spans="1:12" x14ac:dyDescent="0.3">
      <c r="A609" t="s">
        <v>34</v>
      </c>
      <c r="B609">
        <v>1128299</v>
      </c>
      <c r="C609" s="43">
        <v>44322</v>
      </c>
      <c r="D609" t="s">
        <v>35</v>
      </c>
      <c r="E609" t="s">
        <v>49</v>
      </c>
      <c r="F609" t="s">
        <v>50</v>
      </c>
      <c r="G609" t="s">
        <v>29</v>
      </c>
      <c r="H609">
        <v>0.8</v>
      </c>
      <c r="I609">
        <v>4750</v>
      </c>
      <c r="J609">
        <v>3800</v>
      </c>
      <c r="K609">
        <v>1140</v>
      </c>
      <c r="L609">
        <v>0.3</v>
      </c>
    </row>
    <row r="610" spans="1:12" x14ac:dyDescent="0.3">
      <c r="A610" t="s">
        <v>34</v>
      </c>
      <c r="B610">
        <v>1128299</v>
      </c>
      <c r="C610" s="43">
        <v>44352</v>
      </c>
      <c r="D610" t="s">
        <v>35</v>
      </c>
      <c r="E610" t="s">
        <v>49</v>
      </c>
      <c r="F610" t="s">
        <v>50</v>
      </c>
      <c r="G610" t="s">
        <v>24</v>
      </c>
      <c r="H610">
        <v>0.6</v>
      </c>
      <c r="I610">
        <v>7250</v>
      </c>
      <c r="J610">
        <v>4350</v>
      </c>
      <c r="K610">
        <v>2175</v>
      </c>
      <c r="L610">
        <v>0.5</v>
      </c>
    </row>
    <row r="611" spans="1:12" x14ac:dyDescent="0.3">
      <c r="A611" t="s">
        <v>34</v>
      </c>
      <c r="B611">
        <v>1128299</v>
      </c>
      <c r="C611" s="43">
        <v>44352</v>
      </c>
      <c r="D611" t="s">
        <v>35</v>
      </c>
      <c r="E611" t="s">
        <v>49</v>
      </c>
      <c r="F611" t="s">
        <v>50</v>
      </c>
      <c r="G611" t="s">
        <v>25</v>
      </c>
      <c r="H611">
        <v>0.65</v>
      </c>
      <c r="I611">
        <v>5750</v>
      </c>
      <c r="J611">
        <v>3737.5</v>
      </c>
      <c r="K611">
        <v>1308.125</v>
      </c>
      <c r="L611">
        <v>0.35</v>
      </c>
    </row>
    <row r="612" spans="1:12" x14ac:dyDescent="0.3">
      <c r="A612" t="s">
        <v>34</v>
      </c>
      <c r="B612">
        <v>1128299</v>
      </c>
      <c r="C612" s="43">
        <v>44352</v>
      </c>
      <c r="D612" t="s">
        <v>35</v>
      </c>
      <c r="E612" t="s">
        <v>49</v>
      </c>
      <c r="F612" t="s">
        <v>50</v>
      </c>
      <c r="G612" t="s">
        <v>26</v>
      </c>
      <c r="H612">
        <v>0.65</v>
      </c>
      <c r="I612">
        <v>5750</v>
      </c>
      <c r="J612">
        <v>3737.5</v>
      </c>
      <c r="K612">
        <v>1868.75</v>
      </c>
      <c r="L612">
        <v>0.5</v>
      </c>
    </row>
    <row r="613" spans="1:12" x14ac:dyDescent="0.3">
      <c r="A613" t="s">
        <v>34</v>
      </c>
      <c r="B613">
        <v>1128299</v>
      </c>
      <c r="C613" s="43">
        <v>44352</v>
      </c>
      <c r="D613" t="s">
        <v>35</v>
      </c>
      <c r="E613" t="s">
        <v>49</v>
      </c>
      <c r="F613" t="s">
        <v>50</v>
      </c>
      <c r="G613" t="s">
        <v>27</v>
      </c>
      <c r="H613">
        <v>0.65</v>
      </c>
      <c r="I613">
        <v>4500</v>
      </c>
      <c r="J613">
        <v>2925</v>
      </c>
      <c r="K613">
        <v>1316.2499999999998</v>
      </c>
      <c r="L613">
        <v>0.44999999999999996</v>
      </c>
    </row>
    <row r="614" spans="1:12" x14ac:dyDescent="0.3">
      <c r="A614" t="s">
        <v>34</v>
      </c>
      <c r="B614">
        <v>1128299</v>
      </c>
      <c r="C614" s="43">
        <v>44352</v>
      </c>
      <c r="D614" t="s">
        <v>35</v>
      </c>
      <c r="E614" t="s">
        <v>49</v>
      </c>
      <c r="F614" t="s">
        <v>50</v>
      </c>
      <c r="G614" t="s">
        <v>28</v>
      </c>
      <c r="H614">
        <v>0.70000000000000007</v>
      </c>
      <c r="I614">
        <v>3250</v>
      </c>
      <c r="J614">
        <v>2275</v>
      </c>
      <c r="K614">
        <v>1478.7500000000002</v>
      </c>
      <c r="L614">
        <v>0.65000000000000013</v>
      </c>
    </row>
    <row r="615" spans="1:12" x14ac:dyDescent="0.3">
      <c r="A615" t="s">
        <v>34</v>
      </c>
      <c r="B615">
        <v>1128299</v>
      </c>
      <c r="C615" s="43">
        <v>44352</v>
      </c>
      <c r="D615" t="s">
        <v>35</v>
      </c>
      <c r="E615" t="s">
        <v>49</v>
      </c>
      <c r="F615" t="s">
        <v>50</v>
      </c>
      <c r="G615" t="s">
        <v>29</v>
      </c>
      <c r="H615">
        <v>0.85000000000000009</v>
      </c>
      <c r="I615">
        <v>6250</v>
      </c>
      <c r="J615">
        <v>5312.5000000000009</v>
      </c>
      <c r="K615">
        <v>1593.7500000000002</v>
      </c>
      <c r="L615">
        <v>0.3</v>
      </c>
    </row>
    <row r="616" spans="1:12" x14ac:dyDescent="0.3">
      <c r="A616" t="s">
        <v>34</v>
      </c>
      <c r="B616">
        <v>1128299</v>
      </c>
      <c r="C616" s="43">
        <v>44381</v>
      </c>
      <c r="D616" t="s">
        <v>35</v>
      </c>
      <c r="E616" t="s">
        <v>49</v>
      </c>
      <c r="F616" t="s">
        <v>50</v>
      </c>
      <c r="G616" t="s">
        <v>24</v>
      </c>
      <c r="H616">
        <v>0.65</v>
      </c>
      <c r="I616">
        <v>7750</v>
      </c>
      <c r="J616">
        <v>5037.5</v>
      </c>
      <c r="K616">
        <v>2266.875</v>
      </c>
      <c r="L616">
        <v>0.45</v>
      </c>
    </row>
    <row r="617" spans="1:12" x14ac:dyDescent="0.3">
      <c r="A617" t="s">
        <v>34</v>
      </c>
      <c r="B617">
        <v>1128299</v>
      </c>
      <c r="C617" s="43">
        <v>44381</v>
      </c>
      <c r="D617" t="s">
        <v>35</v>
      </c>
      <c r="E617" t="s">
        <v>49</v>
      </c>
      <c r="F617" t="s">
        <v>50</v>
      </c>
      <c r="G617" t="s">
        <v>25</v>
      </c>
      <c r="H617">
        <v>0.70000000000000007</v>
      </c>
      <c r="I617">
        <v>6250</v>
      </c>
      <c r="J617">
        <v>4375</v>
      </c>
      <c r="K617">
        <v>1312.5</v>
      </c>
      <c r="L617">
        <v>0.3</v>
      </c>
    </row>
    <row r="618" spans="1:12" x14ac:dyDescent="0.3">
      <c r="A618" t="s">
        <v>34</v>
      </c>
      <c r="B618">
        <v>1128299</v>
      </c>
      <c r="C618" s="43">
        <v>44381</v>
      </c>
      <c r="D618" t="s">
        <v>35</v>
      </c>
      <c r="E618" t="s">
        <v>49</v>
      </c>
      <c r="F618" t="s">
        <v>50</v>
      </c>
      <c r="G618" t="s">
        <v>26</v>
      </c>
      <c r="H618">
        <v>0.70000000000000007</v>
      </c>
      <c r="I618">
        <v>5750</v>
      </c>
      <c r="J618">
        <v>4025.0000000000005</v>
      </c>
      <c r="K618">
        <v>1811.2500000000002</v>
      </c>
      <c r="L618">
        <v>0.45</v>
      </c>
    </row>
    <row r="619" spans="1:12" x14ac:dyDescent="0.3">
      <c r="A619" t="s">
        <v>34</v>
      </c>
      <c r="B619">
        <v>1128299</v>
      </c>
      <c r="C619" s="43">
        <v>44381</v>
      </c>
      <c r="D619" t="s">
        <v>35</v>
      </c>
      <c r="E619" t="s">
        <v>49</v>
      </c>
      <c r="F619" t="s">
        <v>50</v>
      </c>
      <c r="G619" t="s">
        <v>27</v>
      </c>
      <c r="H619">
        <v>0.65</v>
      </c>
      <c r="I619">
        <v>4750</v>
      </c>
      <c r="J619">
        <v>3087.5</v>
      </c>
      <c r="K619">
        <v>1235</v>
      </c>
      <c r="L619">
        <v>0.39999999999999997</v>
      </c>
    </row>
    <row r="620" spans="1:12" x14ac:dyDescent="0.3">
      <c r="A620" t="s">
        <v>34</v>
      </c>
      <c r="B620">
        <v>1128299</v>
      </c>
      <c r="C620" s="43">
        <v>44381</v>
      </c>
      <c r="D620" t="s">
        <v>35</v>
      </c>
      <c r="E620" t="s">
        <v>49</v>
      </c>
      <c r="F620" t="s">
        <v>50</v>
      </c>
      <c r="G620" t="s">
        <v>28</v>
      </c>
      <c r="H620">
        <v>0.70000000000000007</v>
      </c>
      <c r="I620">
        <v>5250</v>
      </c>
      <c r="J620">
        <v>3675.0000000000005</v>
      </c>
      <c r="K620">
        <v>2205.0000000000005</v>
      </c>
      <c r="L620">
        <v>0.60000000000000009</v>
      </c>
    </row>
    <row r="621" spans="1:12" x14ac:dyDescent="0.3">
      <c r="A621" t="s">
        <v>34</v>
      </c>
      <c r="B621">
        <v>1128299</v>
      </c>
      <c r="C621" s="43">
        <v>44381</v>
      </c>
      <c r="D621" t="s">
        <v>35</v>
      </c>
      <c r="E621" t="s">
        <v>49</v>
      </c>
      <c r="F621" t="s">
        <v>50</v>
      </c>
      <c r="G621" t="s">
        <v>29</v>
      </c>
      <c r="H621">
        <v>0.85000000000000009</v>
      </c>
      <c r="I621">
        <v>5250</v>
      </c>
      <c r="J621">
        <v>4462.5000000000009</v>
      </c>
      <c r="K621">
        <v>1115.6250000000002</v>
      </c>
      <c r="L621">
        <v>0.25</v>
      </c>
    </row>
    <row r="622" spans="1:12" x14ac:dyDescent="0.3">
      <c r="A622" t="s">
        <v>34</v>
      </c>
      <c r="B622">
        <v>1128299</v>
      </c>
      <c r="C622" s="43">
        <v>44413</v>
      </c>
      <c r="D622" t="s">
        <v>35</v>
      </c>
      <c r="E622" t="s">
        <v>49</v>
      </c>
      <c r="F622" t="s">
        <v>50</v>
      </c>
      <c r="G622" t="s">
        <v>24</v>
      </c>
      <c r="H622">
        <v>0.70000000000000007</v>
      </c>
      <c r="I622">
        <v>7250</v>
      </c>
      <c r="J622">
        <v>5075.0000000000009</v>
      </c>
      <c r="K622">
        <v>2283.7500000000005</v>
      </c>
      <c r="L622">
        <v>0.45</v>
      </c>
    </row>
    <row r="623" spans="1:12" x14ac:dyDescent="0.3">
      <c r="A623" t="s">
        <v>34</v>
      </c>
      <c r="B623">
        <v>1128299</v>
      </c>
      <c r="C623" s="43">
        <v>44413</v>
      </c>
      <c r="D623" t="s">
        <v>35</v>
      </c>
      <c r="E623" t="s">
        <v>49</v>
      </c>
      <c r="F623" t="s">
        <v>50</v>
      </c>
      <c r="G623" t="s">
        <v>25</v>
      </c>
      <c r="H623">
        <v>0.75000000000000011</v>
      </c>
      <c r="I623">
        <v>6750</v>
      </c>
      <c r="J623">
        <v>5062.5000000000009</v>
      </c>
      <c r="K623">
        <v>1518.7500000000002</v>
      </c>
      <c r="L623">
        <v>0.3</v>
      </c>
    </row>
    <row r="624" spans="1:12" x14ac:dyDescent="0.3">
      <c r="A624" t="s">
        <v>34</v>
      </c>
      <c r="B624">
        <v>1128299</v>
      </c>
      <c r="C624" s="43">
        <v>44413</v>
      </c>
      <c r="D624" t="s">
        <v>35</v>
      </c>
      <c r="E624" t="s">
        <v>49</v>
      </c>
      <c r="F624" t="s">
        <v>50</v>
      </c>
      <c r="G624" t="s">
        <v>26</v>
      </c>
      <c r="H624">
        <v>0.70000000000000007</v>
      </c>
      <c r="I624">
        <v>5500</v>
      </c>
      <c r="J624">
        <v>3850.0000000000005</v>
      </c>
      <c r="K624">
        <v>1732.5000000000002</v>
      </c>
      <c r="L624">
        <v>0.45</v>
      </c>
    </row>
    <row r="625" spans="1:12" x14ac:dyDescent="0.3">
      <c r="A625" t="s">
        <v>34</v>
      </c>
      <c r="B625">
        <v>1128299</v>
      </c>
      <c r="C625" s="43">
        <v>44413</v>
      </c>
      <c r="D625" t="s">
        <v>35</v>
      </c>
      <c r="E625" t="s">
        <v>49</v>
      </c>
      <c r="F625" t="s">
        <v>50</v>
      </c>
      <c r="G625" t="s">
        <v>27</v>
      </c>
      <c r="H625">
        <v>0.70000000000000007</v>
      </c>
      <c r="I625">
        <v>5000</v>
      </c>
      <c r="J625">
        <v>3500.0000000000005</v>
      </c>
      <c r="K625">
        <v>1400</v>
      </c>
      <c r="L625">
        <v>0.39999999999999997</v>
      </c>
    </row>
    <row r="626" spans="1:12" x14ac:dyDescent="0.3">
      <c r="A626" t="s">
        <v>34</v>
      </c>
      <c r="B626">
        <v>1128299</v>
      </c>
      <c r="C626" s="43">
        <v>44413</v>
      </c>
      <c r="D626" t="s">
        <v>35</v>
      </c>
      <c r="E626" t="s">
        <v>49</v>
      </c>
      <c r="F626" t="s">
        <v>50</v>
      </c>
      <c r="G626" t="s">
        <v>28</v>
      </c>
      <c r="H626">
        <v>0.75</v>
      </c>
      <c r="I626">
        <v>5000</v>
      </c>
      <c r="J626">
        <v>3750</v>
      </c>
      <c r="K626">
        <v>2250.0000000000005</v>
      </c>
      <c r="L626">
        <v>0.60000000000000009</v>
      </c>
    </row>
    <row r="627" spans="1:12" x14ac:dyDescent="0.3">
      <c r="A627" t="s">
        <v>34</v>
      </c>
      <c r="B627">
        <v>1128299</v>
      </c>
      <c r="C627" s="43">
        <v>44413</v>
      </c>
      <c r="D627" t="s">
        <v>35</v>
      </c>
      <c r="E627" t="s">
        <v>49</v>
      </c>
      <c r="F627" t="s">
        <v>50</v>
      </c>
      <c r="G627" t="s">
        <v>29</v>
      </c>
      <c r="H627">
        <v>0.8</v>
      </c>
      <c r="I627">
        <v>4000</v>
      </c>
      <c r="J627">
        <v>3200</v>
      </c>
      <c r="K627">
        <v>800</v>
      </c>
      <c r="L627">
        <v>0.25</v>
      </c>
    </row>
    <row r="628" spans="1:12" x14ac:dyDescent="0.3">
      <c r="A628" t="s">
        <v>34</v>
      </c>
      <c r="B628">
        <v>1128299</v>
      </c>
      <c r="C628" s="43">
        <v>44445</v>
      </c>
      <c r="D628" t="s">
        <v>35</v>
      </c>
      <c r="E628" t="s">
        <v>49</v>
      </c>
      <c r="F628" t="s">
        <v>50</v>
      </c>
      <c r="G628" t="s">
        <v>24</v>
      </c>
      <c r="H628">
        <v>0.65000000000000013</v>
      </c>
      <c r="I628">
        <v>6000</v>
      </c>
      <c r="J628">
        <v>3900.0000000000009</v>
      </c>
      <c r="K628">
        <v>1560.0000000000005</v>
      </c>
      <c r="L628">
        <v>0.4</v>
      </c>
    </row>
    <row r="629" spans="1:12" x14ac:dyDescent="0.3">
      <c r="A629" t="s">
        <v>34</v>
      </c>
      <c r="B629">
        <v>1128299</v>
      </c>
      <c r="C629" s="43">
        <v>44445</v>
      </c>
      <c r="D629" t="s">
        <v>35</v>
      </c>
      <c r="E629" t="s">
        <v>49</v>
      </c>
      <c r="F629" t="s">
        <v>50</v>
      </c>
      <c r="G629" t="s">
        <v>25</v>
      </c>
      <c r="H629">
        <v>0.70000000000000018</v>
      </c>
      <c r="I629">
        <v>6000</v>
      </c>
      <c r="J629">
        <v>4200.0000000000009</v>
      </c>
      <c r="K629">
        <v>1050.0000000000002</v>
      </c>
      <c r="L629">
        <v>0.25</v>
      </c>
    </row>
    <row r="630" spans="1:12" x14ac:dyDescent="0.3">
      <c r="A630" t="s">
        <v>34</v>
      </c>
      <c r="B630">
        <v>1128299</v>
      </c>
      <c r="C630" s="43">
        <v>44445</v>
      </c>
      <c r="D630" t="s">
        <v>35</v>
      </c>
      <c r="E630" t="s">
        <v>49</v>
      </c>
      <c r="F630" t="s">
        <v>50</v>
      </c>
      <c r="G630" t="s">
        <v>26</v>
      </c>
      <c r="H630">
        <v>0.65000000000000013</v>
      </c>
      <c r="I630">
        <v>4500</v>
      </c>
      <c r="J630">
        <v>2925.0000000000005</v>
      </c>
      <c r="K630">
        <v>1170.0000000000002</v>
      </c>
      <c r="L630">
        <v>0.4</v>
      </c>
    </row>
    <row r="631" spans="1:12" x14ac:dyDescent="0.3">
      <c r="A631" t="s">
        <v>34</v>
      </c>
      <c r="B631">
        <v>1128299</v>
      </c>
      <c r="C631" s="43">
        <v>44445</v>
      </c>
      <c r="D631" t="s">
        <v>35</v>
      </c>
      <c r="E631" t="s">
        <v>49</v>
      </c>
      <c r="F631" t="s">
        <v>50</v>
      </c>
      <c r="G631" t="s">
        <v>27</v>
      </c>
      <c r="H631">
        <v>0.65000000000000013</v>
      </c>
      <c r="I631">
        <v>4000</v>
      </c>
      <c r="J631">
        <v>2600.0000000000005</v>
      </c>
      <c r="K631">
        <v>910.00000000000011</v>
      </c>
      <c r="L631">
        <v>0.35</v>
      </c>
    </row>
    <row r="632" spans="1:12" x14ac:dyDescent="0.3">
      <c r="A632" t="s">
        <v>34</v>
      </c>
      <c r="B632">
        <v>1128299</v>
      </c>
      <c r="C632" s="43">
        <v>44445</v>
      </c>
      <c r="D632" t="s">
        <v>35</v>
      </c>
      <c r="E632" t="s">
        <v>49</v>
      </c>
      <c r="F632" t="s">
        <v>50</v>
      </c>
      <c r="G632" t="s">
        <v>28</v>
      </c>
      <c r="H632">
        <v>0.75000000000000011</v>
      </c>
      <c r="I632">
        <v>4000</v>
      </c>
      <c r="J632">
        <v>3000.0000000000005</v>
      </c>
      <c r="K632">
        <v>1650.0000000000007</v>
      </c>
      <c r="L632">
        <v>0.55000000000000016</v>
      </c>
    </row>
    <row r="633" spans="1:12" x14ac:dyDescent="0.3">
      <c r="A633" t="s">
        <v>34</v>
      </c>
      <c r="B633">
        <v>1128299</v>
      </c>
      <c r="C633" s="43">
        <v>44445</v>
      </c>
      <c r="D633" t="s">
        <v>35</v>
      </c>
      <c r="E633" t="s">
        <v>49</v>
      </c>
      <c r="F633" t="s">
        <v>50</v>
      </c>
      <c r="G633" t="s">
        <v>29</v>
      </c>
      <c r="H633">
        <v>0.70000000000000007</v>
      </c>
      <c r="I633">
        <v>4250</v>
      </c>
      <c r="J633">
        <v>2975.0000000000005</v>
      </c>
      <c r="K633">
        <v>595.00000000000011</v>
      </c>
      <c r="L633">
        <v>0.2</v>
      </c>
    </row>
    <row r="634" spans="1:12" x14ac:dyDescent="0.3">
      <c r="A634" t="s">
        <v>34</v>
      </c>
      <c r="B634">
        <v>1128299</v>
      </c>
      <c r="C634" s="43">
        <v>44474</v>
      </c>
      <c r="D634" t="s">
        <v>35</v>
      </c>
      <c r="E634" t="s">
        <v>49</v>
      </c>
      <c r="F634" t="s">
        <v>50</v>
      </c>
      <c r="G634" t="s">
        <v>24</v>
      </c>
      <c r="H634">
        <v>0.55000000000000004</v>
      </c>
      <c r="I634">
        <v>5250</v>
      </c>
      <c r="J634">
        <v>2887.5000000000005</v>
      </c>
      <c r="K634">
        <v>1155.0000000000002</v>
      </c>
      <c r="L634">
        <v>0.4</v>
      </c>
    </row>
    <row r="635" spans="1:12" x14ac:dyDescent="0.3">
      <c r="A635" t="s">
        <v>34</v>
      </c>
      <c r="B635">
        <v>1128299</v>
      </c>
      <c r="C635" s="43">
        <v>44474</v>
      </c>
      <c r="D635" t="s">
        <v>35</v>
      </c>
      <c r="E635" t="s">
        <v>49</v>
      </c>
      <c r="F635" t="s">
        <v>50</v>
      </c>
      <c r="G635" t="s">
        <v>25</v>
      </c>
      <c r="H635">
        <v>0.60000000000000009</v>
      </c>
      <c r="I635">
        <v>5250</v>
      </c>
      <c r="J635">
        <v>3150.0000000000005</v>
      </c>
      <c r="K635">
        <v>787.50000000000011</v>
      </c>
      <c r="L635">
        <v>0.25</v>
      </c>
    </row>
    <row r="636" spans="1:12" x14ac:dyDescent="0.3">
      <c r="A636" t="s">
        <v>34</v>
      </c>
      <c r="B636">
        <v>1128299</v>
      </c>
      <c r="C636" s="43">
        <v>44474</v>
      </c>
      <c r="D636" t="s">
        <v>35</v>
      </c>
      <c r="E636" t="s">
        <v>49</v>
      </c>
      <c r="F636" t="s">
        <v>50</v>
      </c>
      <c r="G636" t="s">
        <v>26</v>
      </c>
      <c r="H636">
        <v>0.55000000000000004</v>
      </c>
      <c r="I636">
        <v>3500</v>
      </c>
      <c r="J636">
        <v>1925.0000000000002</v>
      </c>
      <c r="K636">
        <v>770.00000000000011</v>
      </c>
      <c r="L636">
        <v>0.4</v>
      </c>
    </row>
    <row r="637" spans="1:12" x14ac:dyDescent="0.3">
      <c r="A637" t="s">
        <v>34</v>
      </c>
      <c r="B637">
        <v>1128299</v>
      </c>
      <c r="C637" s="43">
        <v>44474</v>
      </c>
      <c r="D637" t="s">
        <v>35</v>
      </c>
      <c r="E637" t="s">
        <v>49</v>
      </c>
      <c r="F637" t="s">
        <v>50</v>
      </c>
      <c r="G637" t="s">
        <v>27</v>
      </c>
      <c r="H637">
        <v>0.55000000000000004</v>
      </c>
      <c r="I637">
        <v>3250</v>
      </c>
      <c r="J637">
        <v>1787.5000000000002</v>
      </c>
      <c r="K637">
        <v>625.625</v>
      </c>
      <c r="L637">
        <v>0.35</v>
      </c>
    </row>
    <row r="638" spans="1:12" x14ac:dyDescent="0.3">
      <c r="A638" t="s">
        <v>34</v>
      </c>
      <c r="B638">
        <v>1128299</v>
      </c>
      <c r="C638" s="43">
        <v>44474</v>
      </c>
      <c r="D638" t="s">
        <v>35</v>
      </c>
      <c r="E638" t="s">
        <v>49</v>
      </c>
      <c r="F638" t="s">
        <v>50</v>
      </c>
      <c r="G638" t="s">
        <v>28</v>
      </c>
      <c r="H638">
        <v>0.65</v>
      </c>
      <c r="I638">
        <v>3000</v>
      </c>
      <c r="J638">
        <v>1950</v>
      </c>
      <c r="K638">
        <v>1072.5000000000002</v>
      </c>
      <c r="L638">
        <v>0.55000000000000016</v>
      </c>
    </row>
    <row r="639" spans="1:12" x14ac:dyDescent="0.3">
      <c r="A639" t="s">
        <v>34</v>
      </c>
      <c r="B639">
        <v>1128299</v>
      </c>
      <c r="C639" s="43">
        <v>44474</v>
      </c>
      <c r="D639" t="s">
        <v>35</v>
      </c>
      <c r="E639" t="s">
        <v>49</v>
      </c>
      <c r="F639" t="s">
        <v>50</v>
      </c>
      <c r="G639" t="s">
        <v>29</v>
      </c>
      <c r="H639">
        <v>0.70000000000000007</v>
      </c>
      <c r="I639">
        <v>3500</v>
      </c>
      <c r="J639">
        <v>2450.0000000000005</v>
      </c>
      <c r="K639">
        <v>490.00000000000011</v>
      </c>
      <c r="L639">
        <v>0.2</v>
      </c>
    </row>
    <row r="640" spans="1:12" x14ac:dyDescent="0.3">
      <c r="A640" t="s">
        <v>34</v>
      </c>
      <c r="B640">
        <v>1128299</v>
      </c>
      <c r="C640" s="43">
        <v>44505</v>
      </c>
      <c r="D640" t="s">
        <v>35</v>
      </c>
      <c r="E640" t="s">
        <v>49</v>
      </c>
      <c r="F640" t="s">
        <v>50</v>
      </c>
      <c r="G640" t="s">
        <v>24</v>
      </c>
      <c r="H640">
        <v>0.55000000000000004</v>
      </c>
      <c r="I640">
        <v>5750</v>
      </c>
      <c r="J640">
        <v>3162.5000000000005</v>
      </c>
      <c r="K640">
        <v>1265.0000000000002</v>
      </c>
      <c r="L640">
        <v>0.4</v>
      </c>
    </row>
    <row r="641" spans="1:12" x14ac:dyDescent="0.3">
      <c r="A641" t="s">
        <v>34</v>
      </c>
      <c r="B641">
        <v>1128299</v>
      </c>
      <c r="C641" s="43">
        <v>44505</v>
      </c>
      <c r="D641" t="s">
        <v>35</v>
      </c>
      <c r="E641" t="s">
        <v>49</v>
      </c>
      <c r="F641" t="s">
        <v>50</v>
      </c>
      <c r="G641" t="s">
        <v>25</v>
      </c>
      <c r="H641">
        <v>0.60000000000000009</v>
      </c>
      <c r="I641">
        <v>5750</v>
      </c>
      <c r="J641">
        <v>3450.0000000000005</v>
      </c>
      <c r="K641">
        <v>862.50000000000011</v>
      </c>
      <c r="L641">
        <v>0.25</v>
      </c>
    </row>
    <row r="642" spans="1:12" x14ac:dyDescent="0.3">
      <c r="A642" t="s">
        <v>34</v>
      </c>
      <c r="B642">
        <v>1128299</v>
      </c>
      <c r="C642" s="43">
        <v>44505</v>
      </c>
      <c r="D642" t="s">
        <v>35</v>
      </c>
      <c r="E642" t="s">
        <v>49</v>
      </c>
      <c r="F642" t="s">
        <v>50</v>
      </c>
      <c r="G642" t="s">
        <v>26</v>
      </c>
      <c r="H642">
        <v>0.55000000000000004</v>
      </c>
      <c r="I642">
        <v>4250</v>
      </c>
      <c r="J642">
        <v>2337.5</v>
      </c>
      <c r="K642">
        <v>935</v>
      </c>
      <c r="L642">
        <v>0.4</v>
      </c>
    </row>
    <row r="643" spans="1:12" x14ac:dyDescent="0.3">
      <c r="A643" t="s">
        <v>34</v>
      </c>
      <c r="B643">
        <v>1128299</v>
      </c>
      <c r="C643" s="43">
        <v>44505</v>
      </c>
      <c r="D643" t="s">
        <v>35</v>
      </c>
      <c r="E643" t="s">
        <v>49</v>
      </c>
      <c r="F643" t="s">
        <v>50</v>
      </c>
      <c r="G643" t="s">
        <v>27</v>
      </c>
      <c r="H643">
        <v>0.65000000000000013</v>
      </c>
      <c r="I643">
        <v>4000</v>
      </c>
      <c r="J643">
        <v>2600.0000000000005</v>
      </c>
      <c r="K643">
        <v>910.00000000000011</v>
      </c>
      <c r="L643">
        <v>0.35</v>
      </c>
    </row>
    <row r="644" spans="1:12" x14ac:dyDescent="0.3">
      <c r="A644" t="s">
        <v>34</v>
      </c>
      <c r="B644">
        <v>1128299</v>
      </c>
      <c r="C644" s="43">
        <v>44505</v>
      </c>
      <c r="D644" t="s">
        <v>35</v>
      </c>
      <c r="E644" t="s">
        <v>49</v>
      </c>
      <c r="F644" t="s">
        <v>50</v>
      </c>
      <c r="G644" t="s">
        <v>28</v>
      </c>
      <c r="H644">
        <v>0.75000000000000011</v>
      </c>
      <c r="I644">
        <v>3750</v>
      </c>
      <c r="J644">
        <v>2812.5000000000005</v>
      </c>
      <c r="K644">
        <v>1546.8750000000007</v>
      </c>
      <c r="L644">
        <v>0.55000000000000016</v>
      </c>
    </row>
    <row r="645" spans="1:12" x14ac:dyDescent="0.3">
      <c r="A645" t="s">
        <v>34</v>
      </c>
      <c r="B645">
        <v>1128299</v>
      </c>
      <c r="C645" s="43">
        <v>44505</v>
      </c>
      <c r="D645" t="s">
        <v>35</v>
      </c>
      <c r="E645" t="s">
        <v>49</v>
      </c>
      <c r="F645" t="s">
        <v>50</v>
      </c>
      <c r="G645" t="s">
        <v>29</v>
      </c>
      <c r="H645">
        <v>0.80000000000000016</v>
      </c>
      <c r="I645">
        <v>5000</v>
      </c>
      <c r="J645">
        <v>4000.0000000000009</v>
      </c>
      <c r="K645">
        <v>800.00000000000023</v>
      </c>
      <c r="L645">
        <v>0.2</v>
      </c>
    </row>
    <row r="646" spans="1:12" x14ac:dyDescent="0.3">
      <c r="A646" t="s">
        <v>34</v>
      </c>
      <c r="B646">
        <v>1128299</v>
      </c>
      <c r="C646" s="43">
        <v>44534</v>
      </c>
      <c r="D646" t="s">
        <v>35</v>
      </c>
      <c r="E646" t="s">
        <v>49</v>
      </c>
      <c r="F646" t="s">
        <v>50</v>
      </c>
      <c r="G646" t="s">
        <v>24</v>
      </c>
      <c r="H646">
        <v>0.65000000000000013</v>
      </c>
      <c r="I646">
        <v>7000</v>
      </c>
      <c r="J646">
        <v>4550.0000000000009</v>
      </c>
      <c r="K646">
        <v>1820.0000000000005</v>
      </c>
      <c r="L646">
        <v>0.4</v>
      </c>
    </row>
    <row r="647" spans="1:12" x14ac:dyDescent="0.3">
      <c r="A647" t="s">
        <v>34</v>
      </c>
      <c r="B647">
        <v>1128299</v>
      </c>
      <c r="C647" s="43">
        <v>44534</v>
      </c>
      <c r="D647" t="s">
        <v>35</v>
      </c>
      <c r="E647" t="s">
        <v>49</v>
      </c>
      <c r="F647" t="s">
        <v>50</v>
      </c>
      <c r="G647" t="s">
        <v>25</v>
      </c>
      <c r="H647">
        <v>0.70000000000000018</v>
      </c>
      <c r="I647">
        <v>7000</v>
      </c>
      <c r="J647">
        <v>4900.0000000000009</v>
      </c>
      <c r="K647">
        <v>1225.0000000000002</v>
      </c>
      <c r="L647">
        <v>0.25</v>
      </c>
    </row>
    <row r="648" spans="1:12" x14ac:dyDescent="0.3">
      <c r="A648" t="s">
        <v>34</v>
      </c>
      <c r="B648">
        <v>1128299</v>
      </c>
      <c r="C648" s="43">
        <v>44534</v>
      </c>
      <c r="D648" t="s">
        <v>35</v>
      </c>
      <c r="E648" t="s">
        <v>49</v>
      </c>
      <c r="F648" t="s">
        <v>50</v>
      </c>
      <c r="G648" t="s">
        <v>26</v>
      </c>
      <c r="H648">
        <v>0.65000000000000013</v>
      </c>
      <c r="I648">
        <v>5000</v>
      </c>
      <c r="J648">
        <v>3250.0000000000005</v>
      </c>
      <c r="K648">
        <v>1300.0000000000002</v>
      </c>
      <c r="L648">
        <v>0.4</v>
      </c>
    </row>
    <row r="649" spans="1:12" x14ac:dyDescent="0.3">
      <c r="A649" t="s">
        <v>34</v>
      </c>
      <c r="B649">
        <v>1128299</v>
      </c>
      <c r="C649" s="43">
        <v>44534</v>
      </c>
      <c r="D649" t="s">
        <v>35</v>
      </c>
      <c r="E649" t="s">
        <v>49</v>
      </c>
      <c r="F649" t="s">
        <v>50</v>
      </c>
      <c r="G649" t="s">
        <v>27</v>
      </c>
      <c r="H649">
        <v>0.65000000000000013</v>
      </c>
      <c r="I649">
        <v>5000</v>
      </c>
      <c r="J649">
        <v>3250.0000000000005</v>
      </c>
      <c r="K649">
        <v>1137.5</v>
      </c>
      <c r="L649">
        <v>0.35</v>
      </c>
    </row>
    <row r="650" spans="1:12" x14ac:dyDescent="0.3">
      <c r="A650" t="s">
        <v>34</v>
      </c>
      <c r="B650">
        <v>1128299</v>
      </c>
      <c r="C650" s="43">
        <v>44534</v>
      </c>
      <c r="D650" t="s">
        <v>35</v>
      </c>
      <c r="E650" t="s">
        <v>49</v>
      </c>
      <c r="F650" t="s">
        <v>50</v>
      </c>
      <c r="G650" t="s">
        <v>28</v>
      </c>
      <c r="H650">
        <v>0.75000000000000011</v>
      </c>
      <c r="I650">
        <v>4250</v>
      </c>
      <c r="J650">
        <v>3187.5000000000005</v>
      </c>
      <c r="K650">
        <v>1753.1250000000007</v>
      </c>
      <c r="L650">
        <v>0.55000000000000016</v>
      </c>
    </row>
    <row r="651" spans="1:12" x14ac:dyDescent="0.3">
      <c r="A651" t="s">
        <v>34</v>
      </c>
      <c r="B651">
        <v>1128299</v>
      </c>
      <c r="C651" s="43">
        <v>44534</v>
      </c>
      <c r="D651" t="s">
        <v>35</v>
      </c>
      <c r="E651" t="s">
        <v>49</v>
      </c>
      <c r="F651" t="s">
        <v>50</v>
      </c>
      <c r="G651" t="s">
        <v>29</v>
      </c>
      <c r="H651">
        <v>0.80000000000000016</v>
      </c>
      <c r="I651">
        <v>5250</v>
      </c>
      <c r="J651">
        <v>4200.0000000000009</v>
      </c>
      <c r="K651">
        <v>840.00000000000023</v>
      </c>
      <c r="L651">
        <v>0.2</v>
      </c>
    </row>
    <row r="652" spans="1:12" x14ac:dyDescent="0.3">
      <c r="A652" t="s">
        <v>34</v>
      </c>
      <c r="B652">
        <v>1128299</v>
      </c>
      <c r="C652" s="43">
        <v>44199</v>
      </c>
      <c r="D652" t="s">
        <v>35</v>
      </c>
      <c r="E652" t="s">
        <v>51</v>
      </c>
      <c r="F652" t="s">
        <v>52</v>
      </c>
      <c r="G652" t="s">
        <v>24</v>
      </c>
      <c r="H652">
        <v>0.4</v>
      </c>
      <c r="I652">
        <v>4500</v>
      </c>
      <c r="J652">
        <v>1800</v>
      </c>
      <c r="K652">
        <v>540</v>
      </c>
      <c r="L652">
        <v>0.3</v>
      </c>
    </row>
    <row r="653" spans="1:12" x14ac:dyDescent="0.3">
      <c r="A653" t="s">
        <v>34</v>
      </c>
      <c r="B653">
        <v>1128299</v>
      </c>
      <c r="C653" s="43">
        <v>44199</v>
      </c>
      <c r="D653" t="s">
        <v>35</v>
      </c>
      <c r="E653" t="s">
        <v>51</v>
      </c>
      <c r="F653" t="s">
        <v>52</v>
      </c>
      <c r="G653" t="s">
        <v>25</v>
      </c>
      <c r="H653">
        <v>0.5</v>
      </c>
      <c r="I653">
        <v>4500</v>
      </c>
      <c r="J653">
        <v>2250</v>
      </c>
      <c r="K653">
        <v>562.5</v>
      </c>
      <c r="L653">
        <v>0.25</v>
      </c>
    </row>
    <row r="654" spans="1:12" x14ac:dyDescent="0.3">
      <c r="A654" t="s">
        <v>34</v>
      </c>
      <c r="B654">
        <v>1128299</v>
      </c>
      <c r="C654" s="43">
        <v>44199</v>
      </c>
      <c r="D654" t="s">
        <v>35</v>
      </c>
      <c r="E654" t="s">
        <v>51</v>
      </c>
      <c r="F654" t="s">
        <v>52</v>
      </c>
      <c r="G654" t="s">
        <v>26</v>
      </c>
      <c r="H654">
        <v>0.5</v>
      </c>
      <c r="I654">
        <v>4500</v>
      </c>
      <c r="J654">
        <v>2250</v>
      </c>
      <c r="K654">
        <v>562.5</v>
      </c>
      <c r="L654">
        <v>0.25</v>
      </c>
    </row>
    <row r="655" spans="1:12" x14ac:dyDescent="0.3">
      <c r="A655" t="s">
        <v>34</v>
      </c>
      <c r="B655">
        <v>1128299</v>
      </c>
      <c r="C655" s="43">
        <v>44199</v>
      </c>
      <c r="D655" t="s">
        <v>35</v>
      </c>
      <c r="E655" t="s">
        <v>51</v>
      </c>
      <c r="F655" t="s">
        <v>52</v>
      </c>
      <c r="G655" t="s">
        <v>27</v>
      </c>
      <c r="H655">
        <v>0.5</v>
      </c>
      <c r="I655">
        <v>3000</v>
      </c>
      <c r="J655">
        <v>1500</v>
      </c>
      <c r="K655">
        <v>450</v>
      </c>
      <c r="L655">
        <v>0.3</v>
      </c>
    </row>
    <row r="656" spans="1:12" x14ac:dyDescent="0.3">
      <c r="A656" t="s">
        <v>34</v>
      </c>
      <c r="B656">
        <v>1128299</v>
      </c>
      <c r="C656" s="43">
        <v>44199</v>
      </c>
      <c r="D656" t="s">
        <v>35</v>
      </c>
      <c r="E656" t="s">
        <v>51</v>
      </c>
      <c r="F656" t="s">
        <v>52</v>
      </c>
      <c r="G656" t="s">
        <v>28</v>
      </c>
      <c r="H656">
        <v>0.55000000000000004</v>
      </c>
      <c r="I656">
        <v>2500</v>
      </c>
      <c r="J656">
        <v>1375</v>
      </c>
      <c r="K656">
        <v>343.75</v>
      </c>
      <c r="L656">
        <v>0.25</v>
      </c>
    </row>
    <row r="657" spans="1:12" x14ac:dyDescent="0.3">
      <c r="A657" t="s">
        <v>34</v>
      </c>
      <c r="B657">
        <v>1128299</v>
      </c>
      <c r="C657" s="43">
        <v>44199</v>
      </c>
      <c r="D657" t="s">
        <v>35</v>
      </c>
      <c r="E657" t="s">
        <v>51</v>
      </c>
      <c r="F657" t="s">
        <v>52</v>
      </c>
      <c r="G657" t="s">
        <v>29</v>
      </c>
      <c r="H657">
        <v>0.5</v>
      </c>
      <c r="I657">
        <v>5000</v>
      </c>
      <c r="J657">
        <v>2500</v>
      </c>
      <c r="K657">
        <v>500</v>
      </c>
      <c r="L657">
        <v>0.2</v>
      </c>
    </row>
    <row r="658" spans="1:12" x14ac:dyDescent="0.3">
      <c r="A658" t="s">
        <v>34</v>
      </c>
      <c r="B658">
        <v>1128299</v>
      </c>
      <c r="C658" s="43">
        <v>44230</v>
      </c>
      <c r="D658" t="s">
        <v>35</v>
      </c>
      <c r="E658" t="s">
        <v>51</v>
      </c>
      <c r="F658" t="s">
        <v>52</v>
      </c>
      <c r="G658" t="s">
        <v>24</v>
      </c>
      <c r="H658">
        <v>0.4</v>
      </c>
      <c r="I658">
        <v>5500</v>
      </c>
      <c r="J658">
        <v>2200</v>
      </c>
      <c r="K658">
        <v>660</v>
      </c>
      <c r="L658">
        <v>0.3</v>
      </c>
    </row>
    <row r="659" spans="1:12" x14ac:dyDescent="0.3">
      <c r="A659" t="s">
        <v>34</v>
      </c>
      <c r="B659">
        <v>1128299</v>
      </c>
      <c r="C659" s="43">
        <v>44230</v>
      </c>
      <c r="D659" t="s">
        <v>35</v>
      </c>
      <c r="E659" t="s">
        <v>51</v>
      </c>
      <c r="F659" t="s">
        <v>52</v>
      </c>
      <c r="G659" t="s">
        <v>25</v>
      </c>
      <c r="H659">
        <v>0.5</v>
      </c>
      <c r="I659">
        <v>4500</v>
      </c>
      <c r="J659">
        <v>2250</v>
      </c>
      <c r="K659">
        <v>562.5</v>
      </c>
      <c r="L659">
        <v>0.25</v>
      </c>
    </row>
    <row r="660" spans="1:12" x14ac:dyDescent="0.3">
      <c r="A660" t="s">
        <v>34</v>
      </c>
      <c r="B660">
        <v>1128299</v>
      </c>
      <c r="C660" s="43">
        <v>44230</v>
      </c>
      <c r="D660" t="s">
        <v>35</v>
      </c>
      <c r="E660" t="s">
        <v>51</v>
      </c>
      <c r="F660" t="s">
        <v>52</v>
      </c>
      <c r="G660" t="s">
        <v>26</v>
      </c>
      <c r="H660">
        <v>0.5</v>
      </c>
      <c r="I660">
        <v>4500</v>
      </c>
      <c r="J660">
        <v>2250</v>
      </c>
      <c r="K660">
        <v>562.5</v>
      </c>
      <c r="L660">
        <v>0.25</v>
      </c>
    </row>
    <row r="661" spans="1:12" x14ac:dyDescent="0.3">
      <c r="A661" t="s">
        <v>34</v>
      </c>
      <c r="B661">
        <v>1128299</v>
      </c>
      <c r="C661" s="43">
        <v>44230</v>
      </c>
      <c r="D661" t="s">
        <v>35</v>
      </c>
      <c r="E661" t="s">
        <v>51</v>
      </c>
      <c r="F661" t="s">
        <v>52</v>
      </c>
      <c r="G661" t="s">
        <v>27</v>
      </c>
      <c r="H661">
        <v>0.5</v>
      </c>
      <c r="I661">
        <v>3000</v>
      </c>
      <c r="J661">
        <v>1500</v>
      </c>
      <c r="K661">
        <v>450</v>
      </c>
      <c r="L661">
        <v>0.3</v>
      </c>
    </row>
    <row r="662" spans="1:12" x14ac:dyDescent="0.3">
      <c r="A662" t="s">
        <v>34</v>
      </c>
      <c r="B662">
        <v>1128299</v>
      </c>
      <c r="C662" s="43">
        <v>44230</v>
      </c>
      <c r="D662" t="s">
        <v>35</v>
      </c>
      <c r="E662" t="s">
        <v>51</v>
      </c>
      <c r="F662" t="s">
        <v>52</v>
      </c>
      <c r="G662" t="s">
        <v>28</v>
      </c>
      <c r="H662">
        <v>0.55000000000000004</v>
      </c>
      <c r="I662">
        <v>2250</v>
      </c>
      <c r="J662">
        <v>1237.5</v>
      </c>
      <c r="K662">
        <v>309.375</v>
      </c>
      <c r="L662">
        <v>0.25</v>
      </c>
    </row>
    <row r="663" spans="1:12" x14ac:dyDescent="0.3">
      <c r="A663" t="s">
        <v>34</v>
      </c>
      <c r="B663">
        <v>1128299</v>
      </c>
      <c r="C663" s="43">
        <v>44230</v>
      </c>
      <c r="D663" t="s">
        <v>35</v>
      </c>
      <c r="E663" t="s">
        <v>51</v>
      </c>
      <c r="F663" t="s">
        <v>52</v>
      </c>
      <c r="G663" t="s">
        <v>29</v>
      </c>
      <c r="H663">
        <v>0.5</v>
      </c>
      <c r="I663">
        <v>4250</v>
      </c>
      <c r="J663">
        <v>2125</v>
      </c>
      <c r="K663">
        <v>425</v>
      </c>
      <c r="L663">
        <v>0.2</v>
      </c>
    </row>
    <row r="664" spans="1:12" x14ac:dyDescent="0.3">
      <c r="A664" t="s">
        <v>34</v>
      </c>
      <c r="B664">
        <v>1128299</v>
      </c>
      <c r="C664" s="43">
        <v>44257</v>
      </c>
      <c r="D664" t="s">
        <v>35</v>
      </c>
      <c r="E664" t="s">
        <v>51</v>
      </c>
      <c r="F664" t="s">
        <v>52</v>
      </c>
      <c r="G664" t="s">
        <v>24</v>
      </c>
      <c r="H664">
        <v>0.5</v>
      </c>
      <c r="I664">
        <v>5750</v>
      </c>
      <c r="J664">
        <v>2875</v>
      </c>
      <c r="K664">
        <v>862.5</v>
      </c>
      <c r="L664">
        <v>0.3</v>
      </c>
    </row>
    <row r="665" spans="1:12" x14ac:dyDescent="0.3">
      <c r="A665" t="s">
        <v>34</v>
      </c>
      <c r="B665">
        <v>1128299</v>
      </c>
      <c r="C665" s="43">
        <v>44257</v>
      </c>
      <c r="D665" t="s">
        <v>35</v>
      </c>
      <c r="E665" t="s">
        <v>51</v>
      </c>
      <c r="F665" t="s">
        <v>52</v>
      </c>
      <c r="G665" t="s">
        <v>25</v>
      </c>
      <c r="H665">
        <v>0.6</v>
      </c>
      <c r="I665">
        <v>4250</v>
      </c>
      <c r="J665">
        <v>2550</v>
      </c>
      <c r="K665">
        <v>637.5</v>
      </c>
      <c r="L665">
        <v>0.25</v>
      </c>
    </row>
    <row r="666" spans="1:12" x14ac:dyDescent="0.3">
      <c r="A666" t="s">
        <v>34</v>
      </c>
      <c r="B666">
        <v>1128299</v>
      </c>
      <c r="C666" s="43">
        <v>44257</v>
      </c>
      <c r="D666" t="s">
        <v>35</v>
      </c>
      <c r="E666" t="s">
        <v>51</v>
      </c>
      <c r="F666" t="s">
        <v>52</v>
      </c>
      <c r="G666" t="s">
        <v>26</v>
      </c>
      <c r="H666">
        <v>0.64999999999999991</v>
      </c>
      <c r="I666">
        <v>4250</v>
      </c>
      <c r="J666">
        <v>2762.4999999999995</v>
      </c>
      <c r="K666">
        <v>690.62499999999989</v>
      </c>
      <c r="L666">
        <v>0.25</v>
      </c>
    </row>
    <row r="667" spans="1:12" x14ac:dyDescent="0.3">
      <c r="A667" t="s">
        <v>34</v>
      </c>
      <c r="B667">
        <v>1128299</v>
      </c>
      <c r="C667" s="43">
        <v>44257</v>
      </c>
      <c r="D667" t="s">
        <v>35</v>
      </c>
      <c r="E667" t="s">
        <v>51</v>
      </c>
      <c r="F667" t="s">
        <v>52</v>
      </c>
      <c r="G667" t="s">
        <v>27</v>
      </c>
      <c r="H667">
        <v>0.64999999999999991</v>
      </c>
      <c r="I667">
        <v>3250</v>
      </c>
      <c r="J667">
        <v>2112.4999999999995</v>
      </c>
      <c r="K667">
        <v>633.74999999999989</v>
      </c>
      <c r="L667">
        <v>0.3</v>
      </c>
    </row>
    <row r="668" spans="1:12" x14ac:dyDescent="0.3">
      <c r="A668" t="s">
        <v>34</v>
      </c>
      <c r="B668">
        <v>1128299</v>
      </c>
      <c r="C668" s="43">
        <v>44257</v>
      </c>
      <c r="D668" t="s">
        <v>35</v>
      </c>
      <c r="E668" t="s">
        <v>51</v>
      </c>
      <c r="F668" t="s">
        <v>52</v>
      </c>
      <c r="G668" t="s">
        <v>28</v>
      </c>
      <c r="H668">
        <v>0.7</v>
      </c>
      <c r="I668">
        <v>1750</v>
      </c>
      <c r="J668">
        <v>1225</v>
      </c>
      <c r="K668">
        <v>306.25</v>
      </c>
      <c r="L668">
        <v>0.25</v>
      </c>
    </row>
    <row r="669" spans="1:12" x14ac:dyDescent="0.3">
      <c r="A669" t="s">
        <v>34</v>
      </c>
      <c r="B669">
        <v>1128299</v>
      </c>
      <c r="C669" s="43">
        <v>44257</v>
      </c>
      <c r="D669" t="s">
        <v>35</v>
      </c>
      <c r="E669" t="s">
        <v>51</v>
      </c>
      <c r="F669" t="s">
        <v>52</v>
      </c>
      <c r="G669" t="s">
        <v>29</v>
      </c>
      <c r="H669">
        <v>0.64999999999999991</v>
      </c>
      <c r="I669">
        <v>3750</v>
      </c>
      <c r="J669">
        <v>2437.4999999999995</v>
      </c>
      <c r="K669">
        <v>487.49999999999994</v>
      </c>
      <c r="L669">
        <v>0.2</v>
      </c>
    </row>
    <row r="670" spans="1:12" x14ac:dyDescent="0.3">
      <c r="A670" t="s">
        <v>34</v>
      </c>
      <c r="B670">
        <v>1128299</v>
      </c>
      <c r="C670" s="43">
        <v>44289</v>
      </c>
      <c r="D670" t="s">
        <v>35</v>
      </c>
      <c r="E670" t="s">
        <v>51</v>
      </c>
      <c r="F670" t="s">
        <v>52</v>
      </c>
      <c r="G670" t="s">
        <v>24</v>
      </c>
      <c r="H670">
        <v>0.7</v>
      </c>
      <c r="I670">
        <v>5500</v>
      </c>
      <c r="J670">
        <v>3849.9999999999995</v>
      </c>
      <c r="K670">
        <v>1154.9999999999998</v>
      </c>
      <c r="L670">
        <v>0.3</v>
      </c>
    </row>
    <row r="671" spans="1:12" x14ac:dyDescent="0.3">
      <c r="A671" t="s">
        <v>34</v>
      </c>
      <c r="B671">
        <v>1128299</v>
      </c>
      <c r="C671" s="43">
        <v>44289</v>
      </c>
      <c r="D671" t="s">
        <v>35</v>
      </c>
      <c r="E671" t="s">
        <v>51</v>
      </c>
      <c r="F671" t="s">
        <v>52</v>
      </c>
      <c r="G671" t="s">
        <v>25</v>
      </c>
      <c r="H671">
        <v>0.75</v>
      </c>
      <c r="I671">
        <v>3500</v>
      </c>
      <c r="J671">
        <v>2625</v>
      </c>
      <c r="K671">
        <v>656.25</v>
      </c>
      <c r="L671">
        <v>0.25</v>
      </c>
    </row>
    <row r="672" spans="1:12" x14ac:dyDescent="0.3">
      <c r="A672" t="s">
        <v>34</v>
      </c>
      <c r="B672">
        <v>1128299</v>
      </c>
      <c r="C672" s="43">
        <v>44289</v>
      </c>
      <c r="D672" t="s">
        <v>35</v>
      </c>
      <c r="E672" t="s">
        <v>51</v>
      </c>
      <c r="F672" t="s">
        <v>52</v>
      </c>
      <c r="G672" t="s">
        <v>26</v>
      </c>
      <c r="H672">
        <v>0.75</v>
      </c>
      <c r="I672">
        <v>4000</v>
      </c>
      <c r="J672">
        <v>3000</v>
      </c>
      <c r="K672">
        <v>750</v>
      </c>
      <c r="L672">
        <v>0.25</v>
      </c>
    </row>
    <row r="673" spans="1:12" x14ac:dyDescent="0.3">
      <c r="A673" t="s">
        <v>34</v>
      </c>
      <c r="B673">
        <v>1128299</v>
      </c>
      <c r="C673" s="43">
        <v>44289</v>
      </c>
      <c r="D673" t="s">
        <v>35</v>
      </c>
      <c r="E673" t="s">
        <v>51</v>
      </c>
      <c r="F673" t="s">
        <v>52</v>
      </c>
      <c r="G673" t="s">
        <v>27</v>
      </c>
      <c r="H673">
        <v>0.6</v>
      </c>
      <c r="I673">
        <v>3000</v>
      </c>
      <c r="J673">
        <v>1800</v>
      </c>
      <c r="K673">
        <v>540</v>
      </c>
      <c r="L673">
        <v>0.3</v>
      </c>
    </row>
    <row r="674" spans="1:12" x14ac:dyDescent="0.3">
      <c r="A674" t="s">
        <v>34</v>
      </c>
      <c r="B674">
        <v>1128299</v>
      </c>
      <c r="C674" s="43">
        <v>44289</v>
      </c>
      <c r="D674" t="s">
        <v>35</v>
      </c>
      <c r="E674" t="s">
        <v>51</v>
      </c>
      <c r="F674" t="s">
        <v>52</v>
      </c>
      <c r="G674" t="s">
        <v>28</v>
      </c>
      <c r="H674">
        <v>0.65</v>
      </c>
      <c r="I674">
        <v>2000</v>
      </c>
      <c r="J674">
        <v>1300</v>
      </c>
      <c r="K674">
        <v>325</v>
      </c>
      <c r="L674">
        <v>0.25</v>
      </c>
    </row>
    <row r="675" spans="1:12" x14ac:dyDescent="0.3">
      <c r="A675" t="s">
        <v>34</v>
      </c>
      <c r="B675">
        <v>1128299</v>
      </c>
      <c r="C675" s="43">
        <v>44289</v>
      </c>
      <c r="D675" t="s">
        <v>35</v>
      </c>
      <c r="E675" t="s">
        <v>51</v>
      </c>
      <c r="F675" t="s">
        <v>52</v>
      </c>
      <c r="G675" t="s">
        <v>29</v>
      </c>
      <c r="H675">
        <v>0.8</v>
      </c>
      <c r="I675">
        <v>3500</v>
      </c>
      <c r="J675">
        <v>2800</v>
      </c>
      <c r="K675">
        <v>560</v>
      </c>
      <c r="L675">
        <v>0.2</v>
      </c>
    </row>
    <row r="676" spans="1:12" x14ac:dyDescent="0.3">
      <c r="A676" t="s">
        <v>34</v>
      </c>
      <c r="B676">
        <v>1128299</v>
      </c>
      <c r="C676" s="43">
        <v>44320</v>
      </c>
      <c r="D676" t="s">
        <v>35</v>
      </c>
      <c r="E676" t="s">
        <v>51</v>
      </c>
      <c r="F676" t="s">
        <v>52</v>
      </c>
      <c r="G676" t="s">
        <v>24</v>
      </c>
      <c r="H676">
        <v>0.6</v>
      </c>
      <c r="I676">
        <v>5500</v>
      </c>
      <c r="J676">
        <v>3300</v>
      </c>
      <c r="K676">
        <v>990</v>
      </c>
      <c r="L676">
        <v>0.3</v>
      </c>
    </row>
    <row r="677" spans="1:12" x14ac:dyDescent="0.3">
      <c r="A677" t="s">
        <v>34</v>
      </c>
      <c r="B677">
        <v>1128299</v>
      </c>
      <c r="C677" s="43">
        <v>44320</v>
      </c>
      <c r="D677" t="s">
        <v>35</v>
      </c>
      <c r="E677" t="s">
        <v>51</v>
      </c>
      <c r="F677" t="s">
        <v>52</v>
      </c>
      <c r="G677" t="s">
        <v>25</v>
      </c>
      <c r="H677">
        <v>0.65</v>
      </c>
      <c r="I677">
        <v>4000</v>
      </c>
      <c r="J677">
        <v>2600</v>
      </c>
      <c r="K677">
        <v>650</v>
      </c>
      <c r="L677">
        <v>0.25</v>
      </c>
    </row>
    <row r="678" spans="1:12" x14ac:dyDescent="0.3">
      <c r="A678" t="s">
        <v>34</v>
      </c>
      <c r="B678">
        <v>1128299</v>
      </c>
      <c r="C678" s="43">
        <v>44320</v>
      </c>
      <c r="D678" t="s">
        <v>35</v>
      </c>
      <c r="E678" t="s">
        <v>51</v>
      </c>
      <c r="F678" t="s">
        <v>52</v>
      </c>
      <c r="G678" t="s">
        <v>26</v>
      </c>
      <c r="H678">
        <v>0.65</v>
      </c>
      <c r="I678">
        <v>4000</v>
      </c>
      <c r="J678">
        <v>2600</v>
      </c>
      <c r="K678">
        <v>650</v>
      </c>
      <c r="L678">
        <v>0.25</v>
      </c>
    </row>
    <row r="679" spans="1:12" x14ac:dyDescent="0.3">
      <c r="A679" t="s">
        <v>34</v>
      </c>
      <c r="B679">
        <v>1128299</v>
      </c>
      <c r="C679" s="43">
        <v>44320</v>
      </c>
      <c r="D679" t="s">
        <v>35</v>
      </c>
      <c r="E679" t="s">
        <v>51</v>
      </c>
      <c r="F679" t="s">
        <v>52</v>
      </c>
      <c r="G679" t="s">
        <v>27</v>
      </c>
      <c r="H679">
        <v>0.6</v>
      </c>
      <c r="I679">
        <v>3000</v>
      </c>
      <c r="J679">
        <v>1800</v>
      </c>
      <c r="K679">
        <v>540</v>
      </c>
      <c r="L679">
        <v>0.3</v>
      </c>
    </row>
    <row r="680" spans="1:12" x14ac:dyDescent="0.3">
      <c r="A680" t="s">
        <v>34</v>
      </c>
      <c r="B680">
        <v>1128299</v>
      </c>
      <c r="C680" s="43">
        <v>44320</v>
      </c>
      <c r="D680" t="s">
        <v>35</v>
      </c>
      <c r="E680" t="s">
        <v>51</v>
      </c>
      <c r="F680" t="s">
        <v>52</v>
      </c>
      <c r="G680" t="s">
        <v>28</v>
      </c>
      <c r="H680">
        <v>0.65</v>
      </c>
      <c r="I680">
        <v>2000</v>
      </c>
      <c r="J680">
        <v>1300</v>
      </c>
      <c r="K680">
        <v>325</v>
      </c>
      <c r="L680">
        <v>0.25</v>
      </c>
    </row>
    <row r="681" spans="1:12" x14ac:dyDescent="0.3">
      <c r="A681" t="s">
        <v>34</v>
      </c>
      <c r="B681">
        <v>1128299</v>
      </c>
      <c r="C681" s="43">
        <v>44320</v>
      </c>
      <c r="D681" t="s">
        <v>35</v>
      </c>
      <c r="E681" t="s">
        <v>51</v>
      </c>
      <c r="F681" t="s">
        <v>52</v>
      </c>
      <c r="G681" t="s">
        <v>29</v>
      </c>
      <c r="H681">
        <v>0.8</v>
      </c>
      <c r="I681">
        <v>5000</v>
      </c>
      <c r="J681">
        <v>4000</v>
      </c>
      <c r="K681">
        <v>800</v>
      </c>
      <c r="L681">
        <v>0.2</v>
      </c>
    </row>
    <row r="682" spans="1:12" x14ac:dyDescent="0.3">
      <c r="A682" t="s">
        <v>34</v>
      </c>
      <c r="B682">
        <v>1128299</v>
      </c>
      <c r="C682" s="43">
        <v>44350</v>
      </c>
      <c r="D682" t="s">
        <v>35</v>
      </c>
      <c r="E682" t="s">
        <v>51</v>
      </c>
      <c r="F682" t="s">
        <v>52</v>
      </c>
      <c r="G682" t="s">
        <v>24</v>
      </c>
      <c r="H682">
        <v>0.75</v>
      </c>
      <c r="I682">
        <v>7500</v>
      </c>
      <c r="J682">
        <v>5625</v>
      </c>
      <c r="K682">
        <v>1687.5</v>
      </c>
      <c r="L682">
        <v>0.3</v>
      </c>
    </row>
    <row r="683" spans="1:12" x14ac:dyDescent="0.3">
      <c r="A683" t="s">
        <v>34</v>
      </c>
      <c r="B683">
        <v>1128299</v>
      </c>
      <c r="C683" s="43">
        <v>44350</v>
      </c>
      <c r="D683" t="s">
        <v>35</v>
      </c>
      <c r="E683" t="s">
        <v>51</v>
      </c>
      <c r="F683" t="s">
        <v>52</v>
      </c>
      <c r="G683" t="s">
        <v>25</v>
      </c>
      <c r="H683">
        <v>0.8</v>
      </c>
      <c r="I683">
        <v>6250</v>
      </c>
      <c r="J683">
        <v>5000</v>
      </c>
      <c r="K683">
        <v>1250</v>
      </c>
      <c r="L683">
        <v>0.25</v>
      </c>
    </row>
    <row r="684" spans="1:12" x14ac:dyDescent="0.3">
      <c r="A684" t="s">
        <v>34</v>
      </c>
      <c r="B684">
        <v>1128299</v>
      </c>
      <c r="C684" s="43">
        <v>44350</v>
      </c>
      <c r="D684" t="s">
        <v>35</v>
      </c>
      <c r="E684" t="s">
        <v>51</v>
      </c>
      <c r="F684" t="s">
        <v>52</v>
      </c>
      <c r="G684" t="s">
        <v>26</v>
      </c>
      <c r="H684">
        <v>0.8</v>
      </c>
      <c r="I684">
        <v>6250</v>
      </c>
      <c r="J684">
        <v>5000</v>
      </c>
      <c r="K684">
        <v>1250</v>
      </c>
      <c r="L684">
        <v>0.25</v>
      </c>
    </row>
    <row r="685" spans="1:12" x14ac:dyDescent="0.3">
      <c r="A685" t="s">
        <v>34</v>
      </c>
      <c r="B685">
        <v>1128299</v>
      </c>
      <c r="C685" s="43">
        <v>44350</v>
      </c>
      <c r="D685" t="s">
        <v>35</v>
      </c>
      <c r="E685" t="s">
        <v>51</v>
      </c>
      <c r="F685" t="s">
        <v>52</v>
      </c>
      <c r="G685" t="s">
        <v>27</v>
      </c>
      <c r="H685">
        <v>0.8</v>
      </c>
      <c r="I685">
        <v>5000</v>
      </c>
      <c r="J685">
        <v>4000</v>
      </c>
      <c r="K685">
        <v>1200</v>
      </c>
      <c r="L685">
        <v>0.3</v>
      </c>
    </row>
    <row r="686" spans="1:12" x14ac:dyDescent="0.3">
      <c r="A686" t="s">
        <v>34</v>
      </c>
      <c r="B686">
        <v>1128299</v>
      </c>
      <c r="C686" s="43">
        <v>44350</v>
      </c>
      <c r="D686" t="s">
        <v>35</v>
      </c>
      <c r="E686" t="s">
        <v>51</v>
      </c>
      <c r="F686" t="s">
        <v>52</v>
      </c>
      <c r="G686" t="s">
        <v>28</v>
      </c>
      <c r="H686">
        <v>0.85000000000000009</v>
      </c>
      <c r="I686">
        <v>3750</v>
      </c>
      <c r="J686">
        <v>3187.5000000000005</v>
      </c>
      <c r="K686">
        <v>796.87500000000011</v>
      </c>
      <c r="L686">
        <v>0.25</v>
      </c>
    </row>
    <row r="687" spans="1:12" x14ac:dyDescent="0.3">
      <c r="A687" t="s">
        <v>34</v>
      </c>
      <c r="B687">
        <v>1128299</v>
      </c>
      <c r="C687" s="43">
        <v>44350</v>
      </c>
      <c r="D687" t="s">
        <v>35</v>
      </c>
      <c r="E687" t="s">
        <v>51</v>
      </c>
      <c r="F687" t="s">
        <v>52</v>
      </c>
      <c r="G687" t="s">
        <v>29</v>
      </c>
      <c r="H687">
        <v>1</v>
      </c>
      <c r="I687">
        <v>6750</v>
      </c>
      <c r="J687">
        <v>6750</v>
      </c>
      <c r="K687">
        <v>1350</v>
      </c>
      <c r="L687">
        <v>0.2</v>
      </c>
    </row>
    <row r="688" spans="1:12" x14ac:dyDescent="0.3">
      <c r="A688" t="s">
        <v>34</v>
      </c>
      <c r="B688">
        <v>1128299</v>
      </c>
      <c r="C688" s="43">
        <v>44379</v>
      </c>
      <c r="D688" t="s">
        <v>35</v>
      </c>
      <c r="E688" t="s">
        <v>51</v>
      </c>
      <c r="F688" t="s">
        <v>52</v>
      </c>
      <c r="G688" t="s">
        <v>24</v>
      </c>
      <c r="H688">
        <v>0.8</v>
      </c>
      <c r="I688">
        <v>8250</v>
      </c>
      <c r="J688">
        <v>6600</v>
      </c>
      <c r="K688">
        <v>1980</v>
      </c>
      <c r="L688">
        <v>0.3</v>
      </c>
    </row>
    <row r="689" spans="1:12" x14ac:dyDescent="0.3">
      <c r="A689" t="s">
        <v>34</v>
      </c>
      <c r="B689">
        <v>1128299</v>
      </c>
      <c r="C689" s="43">
        <v>44379</v>
      </c>
      <c r="D689" t="s">
        <v>35</v>
      </c>
      <c r="E689" t="s">
        <v>51</v>
      </c>
      <c r="F689" t="s">
        <v>52</v>
      </c>
      <c r="G689" t="s">
        <v>25</v>
      </c>
      <c r="H689">
        <v>0.85000000000000009</v>
      </c>
      <c r="I689">
        <v>6750</v>
      </c>
      <c r="J689">
        <v>5737.5000000000009</v>
      </c>
      <c r="K689">
        <v>1434.3750000000002</v>
      </c>
      <c r="L689">
        <v>0.25</v>
      </c>
    </row>
    <row r="690" spans="1:12" x14ac:dyDescent="0.3">
      <c r="A690" t="s">
        <v>34</v>
      </c>
      <c r="B690">
        <v>1128299</v>
      </c>
      <c r="C690" s="43">
        <v>44379</v>
      </c>
      <c r="D690" t="s">
        <v>35</v>
      </c>
      <c r="E690" t="s">
        <v>51</v>
      </c>
      <c r="F690" t="s">
        <v>52</v>
      </c>
      <c r="G690" t="s">
        <v>26</v>
      </c>
      <c r="H690">
        <v>0.85000000000000009</v>
      </c>
      <c r="I690">
        <v>6250</v>
      </c>
      <c r="J690">
        <v>5312.5000000000009</v>
      </c>
      <c r="K690">
        <v>1328.1250000000002</v>
      </c>
      <c r="L690">
        <v>0.25</v>
      </c>
    </row>
    <row r="691" spans="1:12" x14ac:dyDescent="0.3">
      <c r="A691" t="s">
        <v>34</v>
      </c>
      <c r="B691">
        <v>1128299</v>
      </c>
      <c r="C691" s="43">
        <v>44379</v>
      </c>
      <c r="D691" t="s">
        <v>35</v>
      </c>
      <c r="E691" t="s">
        <v>51</v>
      </c>
      <c r="F691" t="s">
        <v>52</v>
      </c>
      <c r="G691" t="s">
        <v>27</v>
      </c>
      <c r="H691">
        <v>0.8</v>
      </c>
      <c r="I691">
        <v>5250</v>
      </c>
      <c r="J691">
        <v>4200</v>
      </c>
      <c r="K691">
        <v>1260</v>
      </c>
      <c r="L691">
        <v>0.3</v>
      </c>
    </row>
    <row r="692" spans="1:12" x14ac:dyDescent="0.3">
      <c r="A692" t="s">
        <v>34</v>
      </c>
      <c r="B692">
        <v>1128299</v>
      </c>
      <c r="C692" s="43">
        <v>44379</v>
      </c>
      <c r="D692" t="s">
        <v>35</v>
      </c>
      <c r="E692" t="s">
        <v>51</v>
      </c>
      <c r="F692" t="s">
        <v>52</v>
      </c>
      <c r="G692" t="s">
        <v>28</v>
      </c>
      <c r="H692">
        <v>0.85000000000000009</v>
      </c>
      <c r="I692">
        <v>5750</v>
      </c>
      <c r="J692">
        <v>4887.5000000000009</v>
      </c>
      <c r="K692">
        <v>1221.8750000000002</v>
      </c>
      <c r="L692">
        <v>0.25</v>
      </c>
    </row>
    <row r="693" spans="1:12" x14ac:dyDescent="0.3">
      <c r="A693" t="s">
        <v>34</v>
      </c>
      <c r="B693">
        <v>1128299</v>
      </c>
      <c r="C693" s="43">
        <v>44379</v>
      </c>
      <c r="D693" t="s">
        <v>35</v>
      </c>
      <c r="E693" t="s">
        <v>51</v>
      </c>
      <c r="F693" t="s">
        <v>52</v>
      </c>
      <c r="G693" t="s">
        <v>29</v>
      </c>
      <c r="H693">
        <v>1</v>
      </c>
      <c r="I693">
        <v>5750</v>
      </c>
      <c r="J693">
        <v>5750</v>
      </c>
      <c r="K693">
        <v>1150</v>
      </c>
      <c r="L693">
        <v>0.2</v>
      </c>
    </row>
    <row r="694" spans="1:12" x14ac:dyDescent="0.3">
      <c r="A694" t="s">
        <v>34</v>
      </c>
      <c r="B694">
        <v>1128299</v>
      </c>
      <c r="C694" s="43">
        <v>44411</v>
      </c>
      <c r="D694" t="s">
        <v>35</v>
      </c>
      <c r="E694" t="s">
        <v>51</v>
      </c>
      <c r="F694" t="s">
        <v>52</v>
      </c>
      <c r="G694" t="s">
        <v>24</v>
      </c>
      <c r="H694">
        <v>0.85000000000000009</v>
      </c>
      <c r="I694">
        <v>7750</v>
      </c>
      <c r="J694">
        <v>6587.5000000000009</v>
      </c>
      <c r="K694">
        <v>1976.2500000000002</v>
      </c>
      <c r="L694">
        <v>0.3</v>
      </c>
    </row>
    <row r="695" spans="1:12" x14ac:dyDescent="0.3">
      <c r="A695" t="s">
        <v>34</v>
      </c>
      <c r="B695">
        <v>1128299</v>
      </c>
      <c r="C695" s="43">
        <v>44411</v>
      </c>
      <c r="D695" t="s">
        <v>35</v>
      </c>
      <c r="E695" t="s">
        <v>51</v>
      </c>
      <c r="F695" t="s">
        <v>52</v>
      </c>
      <c r="G695" t="s">
        <v>25</v>
      </c>
      <c r="H695">
        <v>0.80000000000000016</v>
      </c>
      <c r="I695">
        <v>7500</v>
      </c>
      <c r="J695">
        <v>6000.0000000000009</v>
      </c>
      <c r="K695">
        <v>1500.0000000000002</v>
      </c>
      <c r="L695">
        <v>0.25</v>
      </c>
    </row>
    <row r="696" spans="1:12" x14ac:dyDescent="0.3">
      <c r="A696" t="s">
        <v>34</v>
      </c>
      <c r="B696">
        <v>1128299</v>
      </c>
      <c r="C696" s="43">
        <v>44411</v>
      </c>
      <c r="D696" t="s">
        <v>35</v>
      </c>
      <c r="E696" t="s">
        <v>51</v>
      </c>
      <c r="F696" t="s">
        <v>52</v>
      </c>
      <c r="G696" t="s">
        <v>26</v>
      </c>
      <c r="H696">
        <v>0.75000000000000011</v>
      </c>
      <c r="I696">
        <v>6250</v>
      </c>
      <c r="J696">
        <v>4687.5000000000009</v>
      </c>
      <c r="K696">
        <v>1171.8750000000002</v>
      </c>
      <c r="L696">
        <v>0.25</v>
      </c>
    </row>
    <row r="697" spans="1:12" x14ac:dyDescent="0.3">
      <c r="A697" t="s">
        <v>34</v>
      </c>
      <c r="B697">
        <v>1128299</v>
      </c>
      <c r="C697" s="43">
        <v>44411</v>
      </c>
      <c r="D697" t="s">
        <v>35</v>
      </c>
      <c r="E697" t="s">
        <v>51</v>
      </c>
      <c r="F697" t="s">
        <v>52</v>
      </c>
      <c r="G697" t="s">
        <v>27</v>
      </c>
      <c r="H697">
        <v>0.75000000000000011</v>
      </c>
      <c r="I697">
        <v>5750</v>
      </c>
      <c r="J697">
        <v>4312.5000000000009</v>
      </c>
      <c r="K697">
        <v>1293.7500000000002</v>
      </c>
      <c r="L697">
        <v>0.3</v>
      </c>
    </row>
    <row r="698" spans="1:12" x14ac:dyDescent="0.3">
      <c r="A698" t="s">
        <v>34</v>
      </c>
      <c r="B698">
        <v>1128299</v>
      </c>
      <c r="C698" s="43">
        <v>44411</v>
      </c>
      <c r="D698" t="s">
        <v>35</v>
      </c>
      <c r="E698" t="s">
        <v>51</v>
      </c>
      <c r="F698" t="s">
        <v>52</v>
      </c>
      <c r="G698" t="s">
        <v>28</v>
      </c>
      <c r="H698">
        <v>0.75</v>
      </c>
      <c r="I698">
        <v>5750</v>
      </c>
      <c r="J698">
        <v>4312.5</v>
      </c>
      <c r="K698">
        <v>1078.125</v>
      </c>
      <c r="L698">
        <v>0.25</v>
      </c>
    </row>
    <row r="699" spans="1:12" x14ac:dyDescent="0.3">
      <c r="A699" t="s">
        <v>34</v>
      </c>
      <c r="B699">
        <v>1128299</v>
      </c>
      <c r="C699" s="43">
        <v>44411</v>
      </c>
      <c r="D699" t="s">
        <v>35</v>
      </c>
      <c r="E699" t="s">
        <v>51</v>
      </c>
      <c r="F699" t="s">
        <v>52</v>
      </c>
      <c r="G699" t="s">
        <v>29</v>
      </c>
      <c r="H699">
        <v>0.8</v>
      </c>
      <c r="I699">
        <v>4000</v>
      </c>
      <c r="J699">
        <v>3200</v>
      </c>
      <c r="K699">
        <v>640</v>
      </c>
      <c r="L699">
        <v>0.2</v>
      </c>
    </row>
    <row r="700" spans="1:12" x14ac:dyDescent="0.3">
      <c r="A700" t="s">
        <v>34</v>
      </c>
      <c r="B700">
        <v>1128299</v>
      </c>
      <c r="C700" s="43">
        <v>44443</v>
      </c>
      <c r="D700" t="s">
        <v>35</v>
      </c>
      <c r="E700" t="s">
        <v>51</v>
      </c>
      <c r="F700" t="s">
        <v>52</v>
      </c>
      <c r="G700" t="s">
        <v>24</v>
      </c>
      <c r="H700">
        <v>0.70000000000000018</v>
      </c>
      <c r="I700">
        <v>6000</v>
      </c>
      <c r="J700">
        <v>4200.0000000000009</v>
      </c>
      <c r="K700">
        <v>1260.0000000000002</v>
      </c>
      <c r="L700">
        <v>0.3</v>
      </c>
    </row>
    <row r="701" spans="1:12" x14ac:dyDescent="0.3">
      <c r="A701" t="s">
        <v>34</v>
      </c>
      <c r="B701">
        <v>1128299</v>
      </c>
      <c r="C701" s="43">
        <v>44443</v>
      </c>
      <c r="D701" t="s">
        <v>35</v>
      </c>
      <c r="E701" t="s">
        <v>51</v>
      </c>
      <c r="F701" t="s">
        <v>52</v>
      </c>
      <c r="G701" t="s">
        <v>25</v>
      </c>
      <c r="H701">
        <v>0.75000000000000022</v>
      </c>
      <c r="I701">
        <v>6000</v>
      </c>
      <c r="J701">
        <v>4500.0000000000009</v>
      </c>
      <c r="K701">
        <v>1125.0000000000002</v>
      </c>
      <c r="L701">
        <v>0.25</v>
      </c>
    </row>
    <row r="702" spans="1:12" x14ac:dyDescent="0.3">
      <c r="A702" t="s">
        <v>34</v>
      </c>
      <c r="B702">
        <v>1128299</v>
      </c>
      <c r="C702" s="43">
        <v>44443</v>
      </c>
      <c r="D702" t="s">
        <v>35</v>
      </c>
      <c r="E702" t="s">
        <v>51</v>
      </c>
      <c r="F702" t="s">
        <v>52</v>
      </c>
      <c r="G702" t="s">
        <v>26</v>
      </c>
      <c r="H702">
        <v>0.70000000000000018</v>
      </c>
      <c r="I702">
        <v>4500</v>
      </c>
      <c r="J702">
        <v>3150.0000000000009</v>
      </c>
      <c r="K702">
        <v>787.50000000000023</v>
      </c>
      <c r="L702">
        <v>0.25</v>
      </c>
    </row>
    <row r="703" spans="1:12" x14ac:dyDescent="0.3">
      <c r="A703" t="s">
        <v>34</v>
      </c>
      <c r="B703">
        <v>1128299</v>
      </c>
      <c r="C703" s="43">
        <v>44443</v>
      </c>
      <c r="D703" t="s">
        <v>35</v>
      </c>
      <c r="E703" t="s">
        <v>51</v>
      </c>
      <c r="F703" t="s">
        <v>52</v>
      </c>
      <c r="G703" t="s">
        <v>27</v>
      </c>
      <c r="H703">
        <v>0.70000000000000018</v>
      </c>
      <c r="I703">
        <v>4000</v>
      </c>
      <c r="J703">
        <v>2800.0000000000009</v>
      </c>
      <c r="K703">
        <v>840.00000000000023</v>
      </c>
      <c r="L703">
        <v>0.3</v>
      </c>
    </row>
    <row r="704" spans="1:12" x14ac:dyDescent="0.3">
      <c r="A704" t="s">
        <v>34</v>
      </c>
      <c r="B704">
        <v>1128299</v>
      </c>
      <c r="C704" s="43">
        <v>44443</v>
      </c>
      <c r="D704" t="s">
        <v>35</v>
      </c>
      <c r="E704" t="s">
        <v>51</v>
      </c>
      <c r="F704" t="s">
        <v>52</v>
      </c>
      <c r="G704" t="s">
        <v>28</v>
      </c>
      <c r="H704">
        <v>0.80000000000000016</v>
      </c>
      <c r="I704">
        <v>4250</v>
      </c>
      <c r="J704">
        <v>3400.0000000000005</v>
      </c>
      <c r="K704">
        <v>850.00000000000011</v>
      </c>
      <c r="L704">
        <v>0.25</v>
      </c>
    </row>
    <row r="705" spans="1:12" x14ac:dyDescent="0.3">
      <c r="A705" t="s">
        <v>34</v>
      </c>
      <c r="B705">
        <v>1128299</v>
      </c>
      <c r="C705" s="43">
        <v>44443</v>
      </c>
      <c r="D705" t="s">
        <v>35</v>
      </c>
      <c r="E705" t="s">
        <v>51</v>
      </c>
      <c r="F705" t="s">
        <v>52</v>
      </c>
      <c r="G705" t="s">
        <v>29</v>
      </c>
      <c r="H705">
        <v>0.65</v>
      </c>
      <c r="I705">
        <v>4500</v>
      </c>
      <c r="J705">
        <v>2925</v>
      </c>
      <c r="K705">
        <v>585</v>
      </c>
      <c r="L705">
        <v>0.2</v>
      </c>
    </row>
    <row r="706" spans="1:12" x14ac:dyDescent="0.3">
      <c r="A706" t="s">
        <v>34</v>
      </c>
      <c r="B706">
        <v>1128299</v>
      </c>
      <c r="C706" s="43">
        <v>44472</v>
      </c>
      <c r="D706" t="s">
        <v>35</v>
      </c>
      <c r="E706" t="s">
        <v>51</v>
      </c>
      <c r="F706" t="s">
        <v>52</v>
      </c>
      <c r="G706" t="s">
        <v>24</v>
      </c>
      <c r="H706">
        <v>0.60000000000000009</v>
      </c>
      <c r="I706">
        <v>5500</v>
      </c>
      <c r="J706">
        <v>3300.0000000000005</v>
      </c>
      <c r="K706">
        <v>990.00000000000011</v>
      </c>
      <c r="L706">
        <v>0.3</v>
      </c>
    </row>
    <row r="707" spans="1:12" x14ac:dyDescent="0.3">
      <c r="A707" t="s">
        <v>34</v>
      </c>
      <c r="B707">
        <v>1128299</v>
      </c>
      <c r="C707" s="43">
        <v>44472</v>
      </c>
      <c r="D707" t="s">
        <v>35</v>
      </c>
      <c r="E707" t="s">
        <v>51</v>
      </c>
      <c r="F707" t="s">
        <v>52</v>
      </c>
      <c r="G707" t="s">
        <v>25</v>
      </c>
      <c r="H707">
        <v>0.65000000000000013</v>
      </c>
      <c r="I707">
        <v>5500</v>
      </c>
      <c r="J707">
        <v>3575.0000000000009</v>
      </c>
      <c r="K707">
        <v>893.75000000000023</v>
      </c>
      <c r="L707">
        <v>0.25</v>
      </c>
    </row>
    <row r="708" spans="1:12" x14ac:dyDescent="0.3">
      <c r="A708" t="s">
        <v>34</v>
      </c>
      <c r="B708">
        <v>1128299</v>
      </c>
      <c r="C708" s="43">
        <v>44472</v>
      </c>
      <c r="D708" t="s">
        <v>35</v>
      </c>
      <c r="E708" t="s">
        <v>51</v>
      </c>
      <c r="F708" t="s">
        <v>52</v>
      </c>
      <c r="G708" t="s">
        <v>26</v>
      </c>
      <c r="H708">
        <v>0.60000000000000009</v>
      </c>
      <c r="I708">
        <v>3750</v>
      </c>
      <c r="J708">
        <v>2250.0000000000005</v>
      </c>
      <c r="K708">
        <v>562.50000000000011</v>
      </c>
      <c r="L708">
        <v>0.25</v>
      </c>
    </row>
    <row r="709" spans="1:12" x14ac:dyDescent="0.3">
      <c r="A709" t="s">
        <v>34</v>
      </c>
      <c r="B709">
        <v>1128299</v>
      </c>
      <c r="C709" s="43">
        <v>44472</v>
      </c>
      <c r="D709" t="s">
        <v>35</v>
      </c>
      <c r="E709" t="s">
        <v>51</v>
      </c>
      <c r="F709" t="s">
        <v>52</v>
      </c>
      <c r="G709" t="s">
        <v>27</v>
      </c>
      <c r="H709">
        <v>0.60000000000000009</v>
      </c>
      <c r="I709">
        <v>3500</v>
      </c>
      <c r="J709">
        <v>2100.0000000000005</v>
      </c>
      <c r="K709">
        <v>630.00000000000011</v>
      </c>
      <c r="L709">
        <v>0.3</v>
      </c>
    </row>
    <row r="710" spans="1:12" x14ac:dyDescent="0.3">
      <c r="A710" t="s">
        <v>34</v>
      </c>
      <c r="B710">
        <v>1128299</v>
      </c>
      <c r="C710" s="43">
        <v>44472</v>
      </c>
      <c r="D710" t="s">
        <v>35</v>
      </c>
      <c r="E710" t="s">
        <v>51</v>
      </c>
      <c r="F710" t="s">
        <v>52</v>
      </c>
      <c r="G710" t="s">
        <v>28</v>
      </c>
      <c r="H710">
        <v>0.70000000000000007</v>
      </c>
      <c r="I710">
        <v>3250</v>
      </c>
      <c r="J710">
        <v>2275</v>
      </c>
      <c r="K710">
        <v>568.75</v>
      </c>
      <c r="L710">
        <v>0.25</v>
      </c>
    </row>
    <row r="711" spans="1:12" x14ac:dyDescent="0.3">
      <c r="A711" t="s">
        <v>34</v>
      </c>
      <c r="B711">
        <v>1128299</v>
      </c>
      <c r="C711" s="43">
        <v>44472</v>
      </c>
      <c r="D711" t="s">
        <v>35</v>
      </c>
      <c r="E711" t="s">
        <v>51</v>
      </c>
      <c r="F711" t="s">
        <v>52</v>
      </c>
      <c r="G711" t="s">
        <v>29</v>
      </c>
      <c r="H711">
        <v>0.75000000000000011</v>
      </c>
      <c r="I711">
        <v>3750</v>
      </c>
      <c r="J711">
        <v>2812.5000000000005</v>
      </c>
      <c r="K711">
        <v>562.50000000000011</v>
      </c>
      <c r="L711">
        <v>0.2</v>
      </c>
    </row>
    <row r="712" spans="1:12" x14ac:dyDescent="0.3">
      <c r="A712" t="s">
        <v>34</v>
      </c>
      <c r="B712">
        <v>1128299</v>
      </c>
      <c r="C712" s="43">
        <v>44503</v>
      </c>
      <c r="D712" t="s">
        <v>35</v>
      </c>
      <c r="E712" t="s">
        <v>51</v>
      </c>
      <c r="F712" t="s">
        <v>52</v>
      </c>
      <c r="G712" t="s">
        <v>24</v>
      </c>
      <c r="H712">
        <v>0.60000000000000009</v>
      </c>
      <c r="I712">
        <v>6000</v>
      </c>
      <c r="J712">
        <v>3600.0000000000005</v>
      </c>
      <c r="K712">
        <v>1080</v>
      </c>
      <c r="L712">
        <v>0.3</v>
      </c>
    </row>
    <row r="713" spans="1:12" x14ac:dyDescent="0.3">
      <c r="A713" t="s">
        <v>34</v>
      </c>
      <c r="B713">
        <v>1128299</v>
      </c>
      <c r="C713" s="43">
        <v>44503</v>
      </c>
      <c r="D713" t="s">
        <v>35</v>
      </c>
      <c r="E713" t="s">
        <v>51</v>
      </c>
      <c r="F713" t="s">
        <v>52</v>
      </c>
      <c r="G713" t="s">
        <v>25</v>
      </c>
      <c r="H713">
        <v>0.65000000000000013</v>
      </c>
      <c r="I713">
        <v>6250</v>
      </c>
      <c r="J713">
        <v>4062.5000000000009</v>
      </c>
      <c r="K713">
        <v>1015.6250000000002</v>
      </c>
      <c r="L713">
        <v>0.25</v>
      </c>
    </row>
    <row r="714" spans="1:12" x14ac:dyDescent="0.3">
      <c r="A714" t="s">
        <v>34</v>
      </c>
      <c r="B714">
        <v>1128299</v>
      </c>
      <c r="C714" s="43">
        <v>44503</v>
      </c>
      <c r="D714" t="s">
        <v>35</v>
      </c>
      <c r="E714" t="s">
        <v>51</v>
      </c>
      <c r="F714" t="s">
        <v>52</v>
      </c>
      <c r="G714" t="s">
        <v>26</v>
      </c>
      <c r="H714">
        <v>0.60000000000000009</v>
      </c>
      <c r="I714">
        <v>4750</v>
      </c>
      <c r="J714">
        <v>2850.0000000000005</v>
      </c>
      <c r="K714">
        <v>712.50000000000011</v>
      </c>
      <c r="L714">
        <v>0.25</v>
      </c>
    </row>
    <row r="715" spans="1:12" x14ac:dyDescent="0.3">
      <c r="A715" t="s">
        <v>34</v>
      </c>
      <c r="B715">
        <v>1128299</v>
      </c>
      <c r="C715" s="43">
        <v>44503</v>
      </c>
      <c r="D715" t="s">
        <v>35</v>
      </c>
      <c r="E715" t="s">
        <v>51</v>
      </c>
      <c r="F715" t="s">
        <v>52</v>
      </c>
      <c r="G715" t="s">
        <v>27</v>
      </c>
      <c r="H715">
        <v>0.70000000000000018</v>
      </c>
      <c r="I715">
        <v>4500</v>
      </c>
      <c r="J715">
        <v>3150.0000000000009</v>
      </c>
      <c r="K715">
        <v>945.00000000000023</v>
      </c>
      <c r="L715">
        <v>0.3</v>
      </c>
    </row>
    <row r="716" spans="1:12" x14ac:dyDescent="0.3">
      <c r="A716" t="s">
        <v>34</v>
      </c>
      <c r="B716">
        <v>1128299</v>
      </c>
      <c r="C716" s="43">
        <v>44503</v>
      </c>
      <c r="D716" t="s">
        <v>35</v>
      </c>
      <c r="E716" t="s">
        <v>51</v>
      </c>
      <c r="F716" t="s">
        <v>52</v>
      </c>
      <c r="G716" t="s">
        <v>28</v>
      </c>
      <c r="H716">
        <v>0.90000000000000013</v>
      </c>
      <c r="I716">
        <v>4250</v>
      </c>
      <c r="J716">
        <v>3825.0000000000005</v>
      </c>
      <c r="K716">
        <v>956.25000000000011</v>
      </c>
      <c r="L716">
        <v>0.25</v>
      </c>
    </row>
    <row r="717" spans="1:12" x14ac:dyDescent="0.3">
      <c r="A717" t="s">
        <v>34</v>
      </c>
      <c r="B717">
        <v>1128299</v>
      </c>
      <c r="C717" s="43">
        <v>44503</v>
      </c>
      <c r="D717" t="s">
        <v>35</v>
      </c>
      <c r="E717" t="s">
        <v>51</v>
      </c>
      <c r="F717" t="s">
        <v>52</v>
      </c>
      <c r="G717" t="s">
        <v>29</v>
      </c>
      <c r="H717">
        <v>0.95000000000000018</v>
      </c>
      <c r="I717">
        <v>5500</v>
      </c>
      <c r="J717">
        <v>5225.0000000000009</v>
      </c>
      <c r="K717">
        <v>1045.0000000000002</v>
      </c>
      <c r="L717">
        <v>0.2</v>
      </c>
    </row>
    <row r="718" spans="1:12" x14ac:dyDescent="0.3">
      <c r="A718" t="s">
        <v>34</v>
      </c>
      <c r="B718">
        <v>1128299</v>
      </c>
      <c r="C718" s="43">
        <v>44532</v>
      </c>
      <c r="D718" t="s">
        <v>35</v>
      </c>
      <c r="E718" t="s">
        <v>51</v>
      </c>
      <c r="F718" t="s">
        <v>52</v>
      </c>
      <c r="G718" t="s">
        <v>24</v>
      </c>
      <c r="H718">
        <v>0.80000000000000016</v>
      </c>
      <c r="I718">
        <v>7500</v>
      </c>
      <c r="J718">
        <v>6000.0000000000009</v>
      </c>
      <c r="K718">
        <v>1800.0000000000002</v>
      </c>
      <c r="L718">
        <v>0.3</v>
      </c>
    </row>
    <row r="719" spans="1:12" x14ac:dyDescent="0.3">
      <c r="A719" t="s">
        <v>34</v>
      </c>
      <c r="B719">
        <v>1128299</v>
      </c>
      <c r="C719" s="43">
        <v>44532</v>
      </c>
      <c r="D719" t="s">
        <v>35</v>
      </c>
      <c r="E719" t="s">
        <v>51</v>
      </c>
      <c r="F719" t="s">
        <v>52</v>
      </c>
      <c r="G719" t="s">
        <v>25</v>
      </c>
      <c r="H719">
        <v>0.8500000000000002</v>
      </c>
      <c r="I719">
        <v>7500</v>
      </c>
      <c r="J719">
        <v>6375.0000000000018</v>
      </c>
      <c r="K719">
        <v>1593.7500000000005</v>
      </c>
      <c r="L719">
        <v>0.25</v>
      </c>
    </row>
    <row r="720" spans="1:12" x14ac:dyDescent="0.3">
      <c r="A720" t="s">
        <v>34</v>
      </c>
      <c r="B720">
        <v>1128299</v>
      </c>
      <c r="C720" s="43">
        <v>44532</v>
      </c>
      <c r="D720" t="s">
        <v>35</v>
      </c>
      <c r="E720" t="s">
        <v>51</v>
      </c>
      <c r="F720" t="s">
        <v>52</v>
      </c>
      <c r="G720" t="s">
        <v>26</v>
      </c>
      <c r="H720">
        <v>0.80000000000000016</v>
      </c>
      <c r="I720">
        <v>5500</v>
      </c>
      <c r="J720">
        <v>4400.0000000000009</v>
      </c>
      <c r="K720">
        <v>1100.0000000000002</v>
      </c>
      <c r="L720">
        <v>0.25</v>
      </c>
    </row>
    <row r="721" spans="1:12" x14ac:dyDescent="0.3">
      <c r="A721" t="s">
        <v>34</v>
      </c>
      <c r="B721">
        <v>1128299</v>
      </c>
      <c r="C721" s="43">
        <v>44532</v>
      </c>
      <c r="D721" t="s">
        <v>35</v>
      </c>
      <c r="E721" t="s">
        <v>51</v>
      </c>
      <c r="F721" t="s">
        <v>52</v>
      </c>
      <c r="G721" t="s">
        <v>27</v>
      </c>
      <c r="H721">
        <v>0.80000000000000016</v>
      </c>
      <c r="I721">
        <v>5500</v>
      </c>
      <c r="J721">
        <v>4400.0000000000009</v>
      </c>
      <c r="K721">
        <v>1320.0000000000002</v>
      </c>
      <c r="L721">
        <v>0.3</v>
      </c>
    </row>
    <row r="722" spans="1:12" x14ac:dyDescent="0.3">
      <c r="A722" t="s">
        <v>34</v>
      </c>
      <c r="B722">
        <v>1128299</v>
      </c>
      <c r="C722" s="43">
        <v>44532</v>
      </c>
      <c r="D722" t="s">
        <v>35</v>
      </c>
      <c r="E722" t="s">
        <v>51</v>
      </c>
      <c r="F722" t="s">
        <v>52</v>
      </c>
      <c r="G722" t="s">
        <v>28</v>
      </c>
      <c r="H722">
        <v>0.90000000000000013</v>
      </c>
      <c r="I722">
        <v>4750</v>
      </c>
      <c r="J722">
        <v>4275.0000000000009</v>
      </c>
      <c r="K722">
        <v>1068.7500000000002</v>
      </c>
      <c r="L722">
        <v>0.25</v>
      </c>
    </row>
    <row r="723" spans="1:12" x14ac:dyDescent="0.3">
      <c r="A723" t="s">
        <v>34</v>
      </c>
      <c r="B723">
        <v>1128299</v>
      </c>
      <c r="C723" s="43">
        <v>44532</v>
      </c>
      <c r="D723" t="s">
        <v>35</v>
      </c>
      <c r="E723" t="s">
        <v>51</v>
      </c>
      <c r="F723" t="s">
        <v>52</v>
      </c>
      <c r="G723" t="s">
        <v>29</v>
      </c>
      <c r="H723">
        <v>0.95000000000000018</v>
      </c>
      <c r="I723">
        <v>5750</v>
      </c>
      <c r="J723">
        <v>5462.5000000000009</v>
      </c>
      <c r="K723">
        <v>1092.5000000000002</v>
      </c>
      <c r="L723">
        <v>0.2</v>
      </c>
    </row>
    <row r="724" spans="1:12" x14ac:dyDescent="0.3">
      <c r="A724" t="s">
        <v>21</v>
      </c>
      <c r="B724">
        <v>1185732</v>
      </c>
      <c r="C724" s="43">
        <v>44208</v>
      </c>
      <c r="D724" t="s">
        <v>53</v>
      </c>
      <c r="E724" t="s">
        <v>54</v>
      </c>
      <c r="F724" t="s">
        <v>55</v>
      </c>
      <c r="G724" t="s">
        <v>24</v>
      </c>
      <c r="H724">
        <v>0.45</v>
      </c>
      <c r="I724">
        <v>10500</v>
      </c>
      <c r="J724">
        <v>4725</v>
      </c>
      <c r="K724">
        <v>2126.25</v>
      </c>
      <c r="L724">
        <v>0.45</v>
      </c>
    </row>
    <row r="725" spans="1:12" x14ac:dyDescent="0.3">
      <c r="A725" t="s">
        <v>21</v>
      </c>
      <c r="B725">
        <v>1185732</v>
      </c>
      <c r="C725" s="43">
        <v>44208</v>
      </c>
      <c r="D725" t="s">
        <v>53</v>
      </c>
      <c r="E725" t="s">
        <v>54</v>
      </c>
      <c r="F725" t="s">
        <v>55</v>
      </c>
      <c r="G725" t="s">
        <v>25</v>
      </c>
      <c r="H725">
        <v>0.45</v>
      </c>
      <c r="I725">
        <v>8500</v>
      </c>
      <c r="J725">
        <v>3825</v>
      </c>
      <c r="K725">
        <v>1338.75</v>
      </c>
      <c r="L725">
        <v>0.35</v>
      </c>
    </row>
    <row r="726" spans="1:12" x14ac:dyDescent="0.3">
      <c r="A726" t="s">
        <v>21</v>
      </c>
      <c r="B726">
        <v>1185732</v>
      </c>
      <c r="C726" s="43">
        <v>44208</v>
      </c>
      <c r="D726" t="s">
        <v>53</v>
      </c>
      <c r="E726" t="s">
        <v>54</v>
      </c>
      <c r="F726" t="s">
        <v>55</v>
      </c>
      <c r="G726" t="s">
        <v>26</v>
      </c>
      <c r="H726">
        <v>0.35000000000000003</v>
      </c>
      <c r="I726">
        <v>8500</v>
      </c>
      <c r="J726">
        <v>2975.0000000000005</v>
      </c>
      <c r="K726">
        <v>743.75000000000011</v>
      </c>
      <c r="L726">
        <v>0.25</v>
      </c>
    </row>
    <row r="727" spans="1:12" x14ac:dyDescent="0.3">
      <c r="A727" t="s">
        <v>21</v>
      </c>
      <c r="B727">
        <v>1185732</v>
      </c>
      <c r="C727" s="43">
        <v>44208</v>
      </c>
      <c r="D727" t="s">
        <v>53</v>
      </c>
      <c r="E727" t="s">
        <v>54</v>
      </c>
      <c r="F727" t="s">
        <v>55</v>
      </c>
      <c r="G727" t="s">
        <v>27</v>
      </c>
      <c r="H727">
        <v>0.39999999999999997</v>
      </c>
      <c r="I727">
        <v>7000</v>
      </c>
      <c r="J727">
        <v>2799.9999999999995</v>
      </c>
      <c r="K727">
        <v>839.99999999999989</v>
      </c>
      <c r="L727">
        <v>0.3</v>
      </c>
    </row>
    <row r="728" spans="1:12" x14ac:dyDescent="0.3">
      <c r="A728" t="s">
        <v>21</v>
      </c>
      <c r="B728">
        <v>1185732</v>
      </c>
      <c r="C728" s="43">
        <v>44208</v>
      </c>
      <c r="D728" t="s">
        <v>53</v>
      </c>
      <c r="E728" t="s">
        <v>54</v>
      </c>
      <c r="F728" t="s">
        <v>55</v>
      </c>
      <c r="G728" t="s">
        <v>28</v>
      </c>
      <c r="H728">
        <v>0.55000000000000004</v>
      </c>
      <c r="I728">
        <v>7500</v>
      </c>
      <c r="J728">
        <v>4125</v>
      </c>
      <c r="K728">
        <v>1443.75</v>
      </c>
      <c r="L728">
        <v>0.35</v>
      </c>
    </row>
    <row r="729" spans="1:12" x14ac:dyDescent="0.3">
      <c r="A729" t="s">
        <v>21</v>
      </c>
      <c r="B729">
        <v>1185732</v>
      </c>
      <c r="C729" s="43">
        <v>44208</v>
      </c>
      <c r="D729" t="s">
        <v>53</v>
      </c>
      <c r="E729" t="s">
        <v>54</v>
      </c>
      <c r="F729" t="s">
        <v>55</v>
      </c>
      <c r="G729" t="s">
        <v>29</v>
      </c>
      <c r="H729">
        <v>0.45</v>
      </c>
      <c r="I729">
        <v>8500</v>
      </c>
      <c r="J729">
        <v>3825</v>
      </c>
      <c r="K729">
        <v>1912.5</v>
      </c>
      <c r="L729">
        <v>0.5</v>
      </c>
    </row>
    <row r="730" spans="1:12" x14ac:dyDescent="0.3">
      <c r="A730" t="s">
        <v>21</v>
      </c>
      <c r="B730">
        <v>1185732</v>
      </c>
      <c r="C730" s="43">
        <v>44237</v>
      </c>
      <c r="D730" t="s">
        <v>53</v>
      </c>
      <c r="E730" t="s">
        <v>54</v>
      </c>
      <c r="F730" t="s">
        <v>55</v>
      </c>
      <c r="G730" t="s">
        <v>24</v>
      </c>
      <c r="H730">
        <v>0.45</v>
      </c>
      <c r="I730">
        <v>11000</v>
      </c>
      <c r="J730">
        <v>4950</v>
      </c>
      <c r="K730">
        <v>2227.5</v>
      </c>
      <c r="L730">
        <v>0.45</v>
      </c>
    </row>
    <row r="731" spans="1:12" x14ac:dyDescent="0.3">
      <c r="A731" t="s">
        <v>21</v>
      </c>
      <c r="B731">
        <v>1185732</v>
      </c>
      <c r="C731" s="43">
        <v>44237</v>
      </c>
      <c r="D731" t="s">
        <v>53</v>
      </c>
      <c r="E731" t="s">
        <v>54</v>
      </c>
      <c r="F731" t="s">
        <v>55</v>
      </c>
      <c r="G731" t="s">
        <v>25</v>
      </c>
      <c r="H731">
        <v>0.45</v>
      </c>
      <c r="I731">
        <v>7500</v>
      </c>
      <c r="J731">
        <v>3375</v>
      </c>
      <c r="K731">
        <v>1181.25</v>
      </c>
      <c r="L731">
        <v>0.35</v>
      </c>
    </row>
    <row r="732" spans="1:12" x14ac:dyDescent="0.3">
      <c r="A732" t="s">
        <v>21</v>
      </c>
      <c r="B732">
        <v>1185732</v>
      </c>
      <c r="C732" s="43">
        <v>44237</v>
      </c>
      <c r="D732" t="s">
        <v>53</v>
      </c>
      <c r="E732" t="s">
        <v>54</v>
      </c>
      <c r="F732" t="s">
        <v>55</v>
      </c>
      <c r="G732" t="s">
        <v>26</v>
      </c>
      <c r="H732">
        <v>0.35000000000000003</v>
      </c>
      <c r="I732">
        <v>8000</v>
      </c>
      <c r="J732">
        <v>2800.0000000000005</v>
      </c>
      <c r="K732">
        <v>700.00000000000011</v>
      </c>
      <c r="L732">
        <v>0.25</v>
      </c>
    </row>
    <row r="733" spans="1:12" x14ac:dyDescent="0.3">
      <c r="A733" t="s">
        <v>21</v>
      </c>
      <c r="B733">
        <v>1185732</v>
      </c>
      <c r="C733" s="43">
        <v>44237</v>
      </c>
      <c r="D733" t="s">
        <v>53</v>
      </c>
      <c r="E733" t="s">
        <v>54</v>
      </c>
      <c r="F733" t="s">
        <v>55</v>
      </c>
      <c r="G733" t="s">
        <v>27</v>
      </c>
      <c r="H733">
        <v>0.39999999999999997</v>
      </c>
      <c r="I733">
        <v>6750</v>
      </c>
      <c r="J733">
        <v>2700</v>
      </c>
      <c r="K733">
        <v>810</v>
      </c>
      <c r="L733">
        <v>0.3</v>
      </c>
    </row>
    <row r="734" spans="1:12" x14ac:dyDescent="0.3">
      <c r="A734" t="s">
        <v>21</v>
      </c>
      <c r="B734">
        <v>1185732</v>
      </c>
      <c r="C734" s="43">
        <v>44237</v>
      </c>
      <c r="D734" t="s">
        <v>53</v>
      </c>
      <c r="E734" t="s">
        <v>54</v>
      </c>
      <c r="F734" t="s">
        <v>55</v>
      </c>
      <c r="G734" t="s">
        <v>28</v>
      </c>
      <c r="H734">
        <v>0.55000000000000004</v>
      </c>
      <c r="I734">
        <v>7500</v>
      </c>
      <c r="J734">
        <v>4125</v>
      </c>
      <c r="K734">
        <v>1443.75</v>
      </c>
      <c r="L734">
        <v>0.35</v>
      </c>
    </row>
    <row r="735" spans="1:12" x14ac:dyDescent="0.3">
      <c r="A735" t="s">
        <v>21</v>
      </c>
      <c r="B735">
        <v>1185732</v>
      </c>
      <c r="C735" s="43">
        <v>44237</v>
      </c>
      <c r="D735" t="s">
        <v>53</v>
      </c>
      <c r="E735" t="s">
        <v>54</v>
      </c>
      <c r="F735" t="s">
        <v>55</v>
      </c>
      <c r="G735" t="s">
        <v>29</v>
      </c>
      <c r="H735">
        <v>0.45</v>
      </c>
      <c r="I735">
        <v>8500</v>
      </c>
      <c r="J735">
        <v>3825</v>
      </c>
      <c r="K735">
        <v>1912.5</v>
      </c>
      <c r="L735">
        <v>0.5</v>
      </c>
    </row>
    <row r="736" spans="1:12" x14ac:dyDescent="0.3">
      <c r="A736" t="s">
        <v>21</v>
      </c>
      <c r="B736">
        <v>1185732</v>
      </c>
      <c r="C736" s="43">
        <v>44263</v>
      </c>
      <c r="D736" t="s">
        <v>53</v>
      </c>
      <c r="E736" t="s">
        <v>54</v>
      </c>
      <c r="F736" t="s">
        <v>55</v>
      </c>
      <c r="G736" t="s">
        <v>24</v>
      </c>
      <c r="H736">
        <v>0.45</v>
      </c>
      <c r="I736">
        <v>10700</v>
      </c>
      <c r="J736">
        <v>4815</v>
      </c>
      <c r="K736">
        <v>2166.75</v>
      </c>
      <c r="L736">
        <v>0.45</v>
      </c>
    </row>
    <row r="737" spans="1:12" x14ac:dyDescent="0.3">
      <c r="A737" t="s">
        <v>21</v>
      </c>
      <c r="B737">
        <v>1185732</v>
      </c>
      <c r="C737" s="43">
        <v>44263</v>
      </c>
      <c r="D737" t="s">
        <v>53</v>
      </c>
      <c r="E737" t="s">
        <v>54</v>
      </c>
      <c r="F737" t="s">
        <v>55</v>
      </c>
      <c r="G737" t="s">
        <v>25</v>
      </c>
      <c r="H737">
        <v>0.45</v>
      </c>
      <c r="I737">
        <v>7500</v>
      </c>
      <c r="J737">
        <v>3375</v>
      </c>
      <c r="K737">
        <v>1181.25</v>
      </c>
      <c r="L737">
        <v>0.35</v>
      </c>
    </row>
    <row r="738" spans="1:12" x14ac:dyDescent="0.3">
      <c r="A738" t="s">
        <v>21</v>
      </c>
      <c r="B738">
        <v>1185732</v>
      </c>
      <c r="C738" s="43">
        <v>44263</v>
      </c>
      <c r="D738" t="s">
        <v>53</v>
      </c>
      <c r="E738" t="s">
        <v>54</v>
      </c>
      <c r="F738" t="s">
        <v>55</v>
      </c>
      <c r="G738" t="s">
        <v>26</v>
      </c>
      <c r="H738">
        <v>0.35000000000000003</v>
      </c>
      <c r="I738">
        <v>7750</v>
      </c>
      <c r="J738">
        <v>2712.5000000000005</v>
      </c>
      <c r="K738">
        <v>678.12500000000011</v>
      </c>
      <c r="L738">
        <v>0.25</v>
      </c>
    </row>
    <row r="739" spans="1:12" x14ac:dyDescent="0.3">
      <c r="A739" t="s">
        <v>21</v>
      </c>
      <c r="B739">
        <v>1185732</v>
      </c>
      <c r="C739" s="43">
        <v>44263</v>
      </c>
      <c r="D739" t="s">
        <v>53</v>
      </c>
      <c r="E739" t="s">
        <v>54</v>
      </c>
      <c r="F739" t="s">
        <v>55</v>
      </c>
      <c r="G739" t="s">
        <v>27</v>
      </c>
      <c r="H739">
        <v>0.39999999999999997</v>
      </c>
      <c r="I739">
        <v>6250</v>
      </c>
      <c r="J739">
        <v>2500</v>
      </c>
      <c r="K739">
        <v>750</v>
      </c>
      <c r="L739">
        <v>0.3</v>
      </c>
    </row>
    <row r="740" spans="1:12" x14ac:dyDescent="0.3">
      <c r="A740" t="s">
        <v>21</v>
      </c>
      <c r="B740">
        <v>1185732</v>
      </c>
      <c r="C740" s="43">
        <v>44263</v>
      </c>
      <c r="D740" t="s">
        <v>53</v>
      </c>
      <c r="E740" t="s">
        <v>54</v>
      </c>
      <c r="F740" t="s">
        <v>55</v>
      </c>
      <c r="G740" t="s">
        <v>28</v>
      </c>
      <c r="H740">
        <v>0.55000000000000004</v>
      </c>
      <c r="I740">
        <v>6750</v>
      </c>
      <c r="J740">
        <v>3712.5000000000005</v>
      </c>
      <c r="K740">
        <v>1299.375</v>
      </c>
      <c r="L740">
        <v>0.35</v>
      </c>
    </row>
    <row r="741" spans="1:12" x14ac:dyDescent="0.3">
      <c r="A741" t="s">
        <v>21</v>
      </c>
      <c r="B741">
        <v>1185732</v>
      </c>
      <c r="C741" s="43">
        <v>44263</v>
      </c>
      <c r="D741" t="s">
        <v>53</v>
      </c>
      <c r="E741" t="s">
        <v>54</v>
      </c>
      <c r="F741" t="s">
        <v>55</v>
      </c>
      <c r="G741" t="s">
        <v>29</v>
      </c>
      <c r="H741">
        <v>0.45</v>
      </c>
      <c r="I741">
        <v>7750</v>
      </c>
      <c r="J741">
        <v>3487.5</v>
      </c>
      <c r="K741">
        <v>1743.75</v>
      </c>
      <c r="L741">
        <v>0.5</v>
      </c>
    </row>
    <row r="742" spans="1:12" x14ac:dyDescent="0.3">
      <c r="A742" t="s">
        <v>21</v>
      </c>
      <c r="B742">
        <v>1185732</v>
      </c>
      <c r="C742" s="43">
        <v>44295</v>
      </c>
      <c r="D742" t="s">
        <v>53</v>
      </c>
      <c r="E742" t="s">
        <v>54</v>
      </c>
      <c r="F742" t="s">
        <v>55</v>
      </c>
      <c r="G742" t="s">
        <v>24</v>
      </c>
      <c r="H742">
        <v>0.45</v>
      </c>
      <c r="I742">
        <v>10250</v>
      </c>
      <c r="J742">
        <v>4612.5</v>
      </c>
      <c r="K742">
        <v>2075.625</v>
      </c>
      <c r="L742">
        <v>0.45</v>
      </c>
    </row>
    <row r="743" spans="1:12" x14ac:dyDescent="0.3">
      <c r="A743" t="s">
        <v>21</v>
      </c>
      <c r="B743">
        <v>1185732</v>
      </c>
      <c r="C743" s="43">
        <v>44295</v>
      </c>
      <c r="D743" t="s">
        <v>53</v>
      </c>
      <c r="E743" t="s">
        <v>54</v>
      </c>
      <c r="F743" t="s">
        <v>55</v>
      </c>
      <c r="G743" t="s">
        <v>25</v>
      </c>
      <c r="H743">
        <v>0.45</v>
      </c>
      <c r="I743">
        <v>7250</v>
      </c>
      <c r="J743">
        <v>3262.5</v>
      </c>
      <c r="K743">
        <v>1141.875</v>
      </c>
      <c r="L743">
        <v>0.35</v>
      </c>
    </row>
    <row r="744" spans="1:12" x14ac:dyDescent="0.3">
      <c r="A744" t="s">
        <v>21</v>
      </c>
      <c r="B744">
        <v>1185732</v>
      </c>
      <c r="C744" s="43">
        <v>44295</v>
      </c>
      <c r="D744" t="s">
        <v>53</v>
      </c>
      <c r="E744" t="s">
        <v>54</v>
      </c>
      <c r="F744" t="s">
        <v>55</v>
      </c>
      <c r="G744" t="s">
        <v>26</v>
      </c>
      <c r="H744">
        <v>0.35000000000000003</v>
      </c>
      <c r="I744">
        <v>7250</v>
      </c>
      <c r="J744">
        <v>2537.5000000000005</v>
      </c>
      <c r="K744">
        <v>634.37500000000011</v>
      </c>
      <c r="L744">
        <v>0.25</v>
      </c>
    </row>
    <row r="745" spans="1:12" x14ac:dyDescent="0.3">
      <c r="A745" t="s">
        <v>21</v>
      </c>
      <c r="B745">
        <v>1185732</v>
      </c>
      <c r="C745" s="43">
        <v>44295</v>
      </c>
      <c r="D745" t="s">
        <v>53</v>
      </c>
      <c r="E745" t="s">
        <v>54</v>
      </c>
      <c r="F745" t="s">
        <v>55</v>
      </c>
      <c r="G745" t="s">
        <v>27</v>
      </c>
      <c r="H745">
        <v>0.39999999999999997</v>
      </c>
      <c r="I745">
        <v>6500</v>
      </c>
      <c r="J745">
        <v>2600</v>
      </c>
      <c r="K745">
        <v>780</v>
      </c>
      <c r="L745">
        <v>0.3</v>
      </c>
    </row>
    <row r="746" spans="1:12" x14ac:dyDescent="0.3">
      <c r="A746" t="s">
        <v>21</v>
      </c>
      <c r="B746">
        <v>1185732</v>
      </c>
      <c r="C746" s="43">
        <v>44295</v>
      </c>
      <c r="D746" t="s">
        <v>53</v>
      </c>
      <c r="E746" t="s">
        <v>54</v>
      </c>
      <c r="F746" t="s">
        <v>55</v>
      </c>
      <c r="G746" t="s">
        <v>28</v>
      </c>
      <c r="H746">
        <v>0.55000000000000004</v>
      </c>
      <c r="I746">
        <v>6750</v>
      </c>
      <c r="J746">
        <v>3712.5000000000005</v>
      </c>
      <c r="K746">
        <v>1299.375</v>
      </c>
      <c r="L746">
        <v>0.35</v>
      </c>
    </row>
    <row r="747" spans="1:12" x14ac:dyDescent="0.3">
      <c r="A747" t="s">
        <v>21</v>
      </c>
      <c r="B747">
        <v>1185732</v>
      </c>
      <c r="C747" s="43">
        <v>44295</v>
      </c>
      <c r="D747" t="s">
        <v>53</v>
      </c>
      <c r="E747" t="s">
        <v>54</v>
      </c>
      <c r="F747" t="s">
        <v>55</v>
      </c>
      <c r="G747" t="s">
        <v>29</v>
      </c>
      <c r="H747">
        <v>0.45</v>
      </c>
      <c r="I747">
        <v>8000</v>
      </c>
      <c r="J747">
        <v>3600</v>
      </c>
      <c r="K747">
        <v>1800</v>
      </c>
      <c r="L747">
        <v>0.5</v>
      </c>
    </row>
    <row r="748" spans="1:12" x14ac:dyDescent="0.3">
      <c r="A748" t="s">
        <v>21</v>
      </c>
      <c r="B748">
        <v>1185732</v>
      </c>
      <c r="C748" s="43">
        <v>44324</v>
      </c>
      <c r="D748" t="s">
        <v>53</v>
      </c>
      <c r="E748" t="s">
        <v>54</v>
      </c>
      <c r="F748" t="s">
        <v>55</v>
      </c>
      <c r="G748" t="s">
        <v>24</v>
      </c>
      <c r="H748">
        <v>0.55000000000000004</v>
      </c>
      <c r="I748">
        <v>10700</v>
      </c>
      <c r="J748">
        <v>5885.0000000000009</v>
      </c>
      <c r="K748">
        <v>2648.2500000000005</v>
      </c>
      <c r="L748">
        <v>0.45</v>
      </c>
    </row>
    <row r="749" spans="1:12" x14ac:dyDescent="0.3">
      <c r="A749" t="s">
        <v>21</v>
      </c>
      <c r="B749">
        <v>1185732</v>
      </c>
      <c r="C749" s="43">
        <v>44324</v>
      </c>
      <c r="D749" t="s">
        <v>53</v>
      </c>
      <c r="E749" t="s">
        <v>54</v>
      </c>
      <c r="F749" t="s">
        <v>55</v>
      </c>
      <c r="G749" t="s">
        <v>25</v>
      </c>
      <c r="H749">
        <v>0.55000000000000004</v>
      </c>
      <c r="I749">
        <v>7750</v>
      </c>
      <c r="J749">
        <v>4262.5</v>
      </c>
      <c r="K749">
        <v>1491.875</v>
      </c>
      <c r="L749">
        <v>0.35</v>
      </c>
    </row>
    <row r="750" spans="1:12" x14ac:dyDescent="0.3">
      <c r="A750" t="s">
        <v>21</v>
      </c>
      <c r="B750">
        <v>1185732</v>
      </c>
      <c r="C750" s="43">
        <v>44324</v>
      </c>
      <c r="D750" t="s">
        <v>53</v>
      </c>
      <c r="E750" t="s">
        <v>54</v>
      </c>
      <c r="F750" t="s">
        <v>55</v>
      </c>
      <c r="G750" t="s">
        <v>26</v>
      </c>
      <c r="H750">
        <v>0.5</v>
      </c>
      <c r="I750">
        <v>7500</v>
      </c>
      <c r="J750">
        <v>3750</v>
      </c>
      <c r="K750">
        <v>937.5</v>
      </c>
      <c r="L750">
        <v>0.25</v>
      </c>
    </row>
    <row r="751" spans="1:12" x14ac:dyDescent="0.3">
      <c r="A751" t="s">
        <v>21</v>
      </c>
      <c r="B751">
        <v>1185732</v>
      </c>
      <c r="C751" s="43">
        <v>44324</v>
      </c>
      <c r="D751" t="s">
        <v>53</v>
      </c>
      <c r="E751" t="s">
        <v>54</v>
      </c>
      <c r="F751" t="s">
        <v>55</v>
      </c>
      <c r="G751" t="s">
        <v>27</v>
      </c>
      <c r="H751">
        <v>0.5</v>
      </c>
      <c r="I751">
        <v>7000</v>
      </c>
      <c r="J751">
        <v>3500</v>
      </c>
      <c r="K751">
        <v>1050</v>
      </c>
      <c r="L751">
        <v>0.3</v>
      </c>
    </row>
    <row r="752" spans="1:12" x14ac:dyDescent="0.3">
      <c r="A752" t="s">
        <v>21</v>
      </c>
      <c r="B752">
        <v>1185732</v>
      </c>
      <c r="C752" s="43">
        <v>44324</v>
      </c>
      <c r="D752" t="s">
        <v>53</v>
      </c>
      <c r="E752" t="s">
        <v>54</v>
      </c>
      <c r="F752" t="s">
        <v>55</v>
      </c>
      <c r="G752" t="s">
        <v>28</v>
      </c>
      <c r="H752">
        <v>0.6</v>
      </c>
      <c r="I752">
        <v>7250</v>
      </c>
      <c r="J752">
        <v>4350</v>
      </c>
      <c r="K752">
        <v>1522.5</v>
      </c>
      <c r="L752">
        <v>0.35</v>
      </c>
    </row>
    <row r="753" spans="1:12" x14ac:dyDescent="0.3">
      <c r="A753" t="s">
        <v>21</v>
      </c>
      <c r="B753">
        <v>1185732</v>
      </c>
      <c r="C753" s="43">
        <v>44324</v>
      </c>
      <c r="D753" t="s">
        <v>53</v>
      </c>
      <c r="E753" t="s">
        <v>54</v>
      </c>
      <c r="F753" t="s">
        <v>55</v>
      </c>
      <c r="G753" t="s">
        <v>29</v>
      </c>
      <c r="H753">
        <v>0.65</v>
      </c>
      <c r="I753">
        <v>8250</v>
      </c>
      <c r="J753">
        <v>5362.5</v>
      </c>
      <c r="K753">
        <v>2681.25</v>
      </c>
      <c r="L753">
        <v>0.5</v>
      </c>
    </row>
    <row r="754" spans="1:12" x14ac:dyDescent="0.3">
      <c r="A754" t="s">
        <v>21</v>
      </c>
      <c r="B754">
        <v>1185732</v>
      </c>
      <c r="C754" s="43">
        <v>44357</v>
      </c>
      <c r="D754" t="s">
        <v>53</v>
      </c>
      <c r="E754" t="s">
        <v>54</v>
      </c>
      <c r="F754" t="s">
        <v>55</v>
      </c>
      <c r="G754" t="s">
        <v>24</v>
      </c>
      <c r="H754">
        <v>0.6</v>
      </c>
      <c r="I754">
        <v>10750</v>
      </c>
      <c r="J754">
        <v>6450</v>
      </c>
      <c r="K754">
        <v>2902.5</v>
      </c>
      <c r="L754">
        <v>0.45</v>
      </c>
    </row>
    <row r="755" spans="1:12" x14ac:dyDescent="0.3">
      <c r="A755" t="s">
        <v>21</v>
      </c>
      <c r="B755">
        <v>1185732</v>
      </c>
      <c r="C755" s="43">
        <v>44357</v>
      </c>
      <c r="D755" t="s">
        <v>53</v>
      </c>
      <c r="E755" t="s">
        <v>54</v>
      </c>
      <c r="F755" t="s">
        <v>55</v>
      </c>
      <c r="G755" t="s">
        <v>25</v>
      </c>
      <c r="H755">
        <v>0.55000000000000004</v>
      </c>
      <c r="I755">
        <v>8250</v>
      </c>
      <c r="J755">
        <v>4537.5</v>
      </c>
      <c r="K755">
        <v>1588.125</v>
      </c>
      <c r="L755">
        <v>0.35</v>
      </c>
    </row>
    <row r="756" spans="1:12" x14ac:dyDescent="0.3">
      <c r="A756" t="s">
        <v>21</v>
      </c>
      <c r="B756">
        <v>1185732</v>
      </c>
      <c r="C756" s="43">
        <v>44357</v>
      </c>
      <c r="D756" t="s">
        <v>53</v>
      </c>
      <c r="E756" t="s">
        <v>54</v>
      </c>
      <c r="F756" t="s">
        <v>55</v>
      </c>
      <c r="G756" t="s">
        <v>26</v>
      </c>
      <c r="H756">
        <v>0.5</v>
      </c>
      <c r="I756">
        <v>8000</v>
      </c>
      <c r="J756">
        <v>4000</v>
      </c>
      <c r="K756">
        <v>1000</v>
      </c>
      <c r="L756">
        <v>0.25</v>
      </c>
    </row>
    <row r="757" spans="1:12" x14ac:dyDescent="0.3">
      <c r="A757" t="s">
        <v>21</v>
      </c>
      <c r="B757">
        <v>1185732</v>
      </c>
      <c r="C757" s="43">
        <v>44357</v>
      </c>
      <c r="D757" t="s">
        <v>53</v>
      </c>
      <c r="E757" t="s">
        <v>54</v>
      </c>
      <c r="F757" t="s">
        <v>55</v>
      </c>
      <c r="G757" t="s">
        <v>27</v>
      </c>
      <c r="H757">
        <v>0.5</v>
      </c>
      <c r="I757">
        <v>7750</v>
      </c>
      <c r="J757">
        <v>3875</v>
      </c>
      <c r="K757">
        <v>1162.5</v>
      </c>
      <c r="L757">
        <v>0.3</v>
      </c>
    </row>
    <row r="758" spans="1:12" x14ac:dyDescent="0.3">
      <c r="A758" t="s">
        <v>21</v>
      </c>
      <c r="B758">
        <v>1185732</v>
      </c>
      <c r="C758" s="43">
        <v>44357</v>
      </c>
      <c r="D758" t="s">
        <v>53</v>
      </c>
      <c r="E758" t="s">
        <v>54</v>
      </c>
      <c r="F758" t="s">
        <v>55</v>
      </c>
      <c r="G758" t="s">
        <v>28</v>
      </c>
      <c r="H758">
        <v>0.65</v>
      </c>
      <c r="I758">
        <v>7750</v>
      </c>
      <c r="J758">
        <v>5037.5</v>
      </c>
      <c r="K758">
        <v>1763.125</v>
      </c>
      <c r="L758">
        <v>0.35</v>
      </c>
    </row>
    <row r="759" spans="1:12" x14ac:dyDescent="0.3">
      <c r="A759" t="s">
        <v>21</v>
      </c>
      <c r="B759">
        <v>1185732</v>
      </c>
      <c r="C759" s="43">
        <v>44357</v>
      </c>
      <c r="D759" t="s">
        <v>53</v>
      </c>
      <c r="E759" t="s">
        <v>54</v>
      </c>
      <c r="F759" t="s">
        <v>55</v>
      </c>
      <c r="G759" t="s">
        <v>29</v>
      </c>
      <c r="H759">
        <v>0.70000000000000007</v>
      </c>
      <c r="I759">
        <v>9250</v>
      </c>
      <c r="J759">
        <v>6475.0000000000009</v>
      </c>
      <c r="K759">
        <v>3237.5000000000005</v>
      </c>
      <c r="L759">
        <v>0.5</v>
      </c>
    </row>
    <row r="760" spans="1:12" x14ac:dyDescent="0.3">
      <c r="A760" t="s">
        <v>21</v>
      </c>
      <c r="B760">
        <v>1185732</v>
      </c>
      <c r="C760" s="43">
        <v>44385</v>
      </c>
      <c r="D760" t="s">
        <v>53</v>
      </c>
      <c r="E760" t="s">
        <v>54</v>
      </c>
      <c r="F760" t="s">
        <v>55</v>
      </c>
      <c r="G760" t="s">
        <v>24</v>
      </c>
      <c r="H760">
        <v>0.65</v>
      </c>
      <c r="I760">
        <v>11500</v>
      </c>
      <c r="J760">
        <v>7475</v>
      </c>
      <c r="K760">
        <v>3363.75</v>
      </c>
      <c r="L760">
        <v>0.45</v>
      </c>
    </row>
    <row r="761" spans="1:12" x14ac:dyDescent="0.3">
      <c r="A761" t="s">
        <v>21</v>
      </c>
      <c r="B761">
        <v>1185732</v>
      </c>
      <c r="C761" s="43">
        <v>44385</v>
      </c>
      <c r="D761" t="s">
        <v>53</v>
      </c>
      <c r="E761" t="s">
        <v>54</v>
      </c>
      <c r="F761" t="s">
        <v>55</v>
      </c>
      <c r="G761" t="s">
        <v>25</v>
      </c>
      <c r="H761">
        <v>0.60000000000000009</v>
      </c>
      <c r="I761">
        <v>9000</v>
      </c>
      <c r="J761">
        <v>5400.0000000000009</v>
      </c>
      <c r="K761">
        <v>1890.0000000000002</v>
      </c>
      <c r="L761">
        <v>0.35</v>
      </c>
    </row>
    <row r="762" spans="1:12" x14ac:dyDescent="0.3">
      <c r="A762" t="s">
        <v>21</v>
      </c>
      <c r="B762">
        <v>1185732</v>
      </c>
      <c r="C762" s="43">
        <v>44385</v>
      </c>
      <c r="D762" t="s">
        <v>53</v>
      </c>
      <c r="E762" t="s">
        <v>54</v>
      </c>
      <c r="F762" t="s">
        <v>55</v>
      </c>
      <c r="G762" t="s">
        <v>26</v>
      </c>
      <c r="H762">
        <v>0.55000000000000004</v>
      </c>
      <c r="I762">
        <v>8250</v>
      </c>
      <c r="J762">
        <v>4537.5</v>
      </c>
      <c r="K762">
        <v>1134.375</v>
      </c>
      <c r="L762">
        <v>0.25</v>
      </c>
    </row>
    <row r="763" spans="1:12" x14ac:dyDescent="0.3">
      <c r="A763" t="s">
        <v>21</v>
      </c>
      <c r="B763">
        <v>1185732</v>
      </c>
      <c r="C763" s="43">
        <v>44385</v>
      </c>
      <c r="D763" t="s">
        <v>53</v>
      </c>
      <c r="E763" t="s">
        <v>54</v>
      </c>
      <c r="F763" t="s">
        <v>55</v>
      </c>
      <c r="G763" t="s">
        <v>27</v>
      </c>
      <c r="H763">
        <v>0.55000000000000004</v>
      </c>
      <c r="I763">
        <v>7750</v>
      </c>
      <c r="J763">
        <v>4262.5</v>
      </c>
      <c r="K763">
        <v>1278.75</v>
      </c>
      <c r="L763">
        <v>0.3</v>
      </c>
    </row>
    <row r="764" spans="1:12" x14ac:dyDescent="0.3">
      <c r="A764" t="s">
        <v>21</v>
      </c>
      <c r="B764">
        <v>1185732</v>
      </c>
      <c r="C764" s="43">
        <v>44385</v>
      </c>
      <c r="D764" t="s">
        <v>53</v>
      </c>
      <c r="E764" t="s">
        <v>54</v>
      </c>
      <c r="F764" t="s">
        <v>55</v>
      </c>
      <c r="G764" t="s">
        <v>28</v>
      </c>
      <c r="H764">
        <v>0.65</v>
      </c>
      <c r="I764">
        <v>8000</v>
      </c>
      <c r="J764">
        <v>5200</v>
      </c>
      <c r="K764">
        <v>1819.9999999999998</v>
      </c>
      <c r="L764">
        <v>0.35</v>
      </c>
    </row>
    <row r="765" spans="1:12" x14ac:dyDescent="0.3">
      <c r="A765" t="s">
        <v>21</v>
      </c>
      <c r="B765">
        <v>1185732</v>
      </c>
      <c r="C765" s="43">
        <v>44385</v>
      </c>
      <c r="D765" t="s">
        <v>53</v>
      </c>
      <c r="E765" t="s">
        <v>54</v>
      </c>
      <c r="F765" t="s">
        <v>55</v>
      </c>
      <c r="G765" t="s">
        <v>29</v>
      </c>
      <c r="H765">
        <v>0.70000000000000007</v>
      </c>
      <c r="I765">
        <v>9750</v>
      </c>
      <c r="J765">
        <v>6825.0000000000009</v>
      </c>
      <c r="K765">
        <v>3412.5000000000005</v>
      </c>
      <c r="L765">
        <v>0.5</v>
      </c>
    </row>
    <row r="766" spans="1:12" x14ac:dyDescent="0.3">
      <c r="A766" t="s">
        <v>21</v>
      </c>
      <c r="B766">
        <v>1185732</v>
      </c>
      <c r="C766" s="43">
        <v>44417</v>
      </c>
      <c r="D766" t="s">
        <v>53</v>
      </c>
      <c r="E766" t="s">
        <v>54</v>
      </c>
      <c r="F766" t="s">
        <v>55</v>
      </c>
      <c r="G766" t="s">
        <v>24</v>
      </c>
      <c r="H766">
        <v>0.65</v>
      </c>
      <c r="I766">
        <v>11250</v>
      </c>
      <c r="J766">
        <v>7312.5</v>
      </c>
      <c r="K766">
        <v>3290.625</v>
      </c>
      <c r="L766">
        <v>0.45</v>
      </c>
    </row>
    <row r="767" spans="1:12" x14ac:dyDescent="0.3">
      <c r="A767" t="s">
        <v>21</v>
      </c>
      <c r="B767">
        <v>1185732</v>
      </c>
      <c r="C767" s="43">
        <v>44417</v>
      </c>
      <c r="D767" t="s">
        <v>53</v>
      </c>
      <c r="E767" t="s">
        <v>54</v>
      </c>
      <c r="F767" t="s">
        <v>55</v>
      </c>
      <c r="G767" t="s">
        <v>25</v>
      </c>
      <c r="H767">
        <v>0.60000000000000009</v>
      </c>
      <c r="I767">
        <v>9000</v>
      </c>
      <c r="J767">
        <v>5400.0000000000009</v>
      </c>
      <c r="K767">
        <v>1890.0000000000002</v>
      </c>
      <c r="L767">
        <v>0.35</v>
      </c>
    </row>
    <row r="768" spans="1:12" x14ac:dyDescent="0.3">
      <c r="A768" t="s">
        <v>21</v>
      </c>
      <c r="B768">
        <v>1185732</v>
      </c>
      <c r="C768" s="43">
        <v>44417</v>
      </c>
      <c r="D768" t="s">
        <v>53</v>
      </c>
      <c r="E768" t="s">
        <v>54</v>
      </c>
      <c r="F768" t="s">
        <v>55</v>
      </c>
      <c r="G768" t="s">
        <v>26</v>
      </c>
      <c r="H768">
        <v>0.55000000000000004</v>
      </c>
      <c r="I768">
        <v>8250</v>
      </c>
      <c r="J768">
        <v>4537.5</v>
      </c>
      <c r="K768">
        <v>1134.375</v>
      </c>
      <c r="L768">
        <v>0.25</v>
      </c>
    </row>
    <row r="769" spans="1:12" x14ac:dyDescent="0.3">
      <c r="A769" t="s">
        <v>21</v>
      </c>
      <c r="B769">
        <v>1185732</v>
      </c>
      <c r="C769" s="43">
        <v>44417</v>
      </c>
      <c r="D769" t="s">
        <v>53</v>
      </c>
      <c r="E769" t="s">
        <v>54</v>
      </c>
      <c r="F769" t="s">
        <v>55</v>
      </c>
      <c r="G769" t="s">
        <v>27</v>
      </c>
      <c r="H769">
        <v>0.45</v>
      </c>
      <c r="I769">
        <v>7750</v>
      </c>
      <c r="J769">
        <v>3487.5</v>
      </c>
      <c r="K769">
        <v>1046.25</v>
      </c>
      <c r="L769">
        <v>0.3</v>
      </c>
    </row>
    <row r="770" spans="1:12" x14ac:dyDescent="0.3">
      <c r="A770" t="s">
        <v>21</v>
      </c>
      <c r="B770">
        <v>1185732</v>
      </c>
      <c r="C770" s="43">
        <v>44417</v>
      </c>
      <c r="D770" t="s">
        <v>53</v>
      </c>
      <c r="E770" t="s">
        <v>54</v>
      </c>
      <c r="F770" t="s">
        <v>55</v>
      </c>
      <c r="G770" t="s">
        <v>28</v>
      </c>
      <c r="H770">
        <v>0.55000000000000004</v>
      </c>
      <c r="I770">
        <v>7500</v>
      </c>
      <c r="J770">
        <v>4125</v>
      </c>
      <c r="K770">
        <v>1443.75</v>
      </c>
      <c r="L770">
        <v>0.35</v>
      </c>
    </row>
    <row r="771" spans="1:12" x14ac:dyDescent="0.3">
      <c r="A771" t="s">
        <v>21</v>
      </c>
      <c r="B771">
        <v>1185732</v>
      </c>
      <c r="C771" s="43">
        <v>44417</v>
      </c>
      <c r="D771" t="s">
        <v>53</v>
      </c>
      <c r="E771" t="s">
        <v>54</v>
      </c>
      <c r="F771" t="s">
        <v>55</v>
      </c>
      <c r="G771" t="s">
        <v>29</v>
      </c>
      <c r="H771">
        <v>0.60000000000000009</v>
      </c>
      <c r="I771">
        <v>9250</v>
      </c>
      <c r="J771">
        <v>5550.0000000000009</v>
      </c>
      <c r="K771">
        <v>2775.0000000000005</v>
      </c>
      <c r="L771">
        <v>0.5</v>
      </c>
    </row>
    <row r="772" spans="1:12" x14ac:dyDescent="0.3">
      <c r="A772" t="s">
        <v>21</v>
      </c>
      <c r="B772">
        <v>1185732</v>
      </c>
      <c r="C772" s="43">
        <v>44447</v>
      </c>
      <c r="D772" t="s">
        <v>53</v>
      </c>
      <c r="E772" t="s">
        <v>54</v>
      </c>
      <c r="F772" t="s">
        <v>55</v>
      </c>
      <c r="G772" t="s">
        <v>24</v>
      </c>
      <c r="H772">
        <v>0.55000000000000004</v>
      </c>
      <c r="I772">
        <v>10500</v>
      </c>
      <c r="J772">
        <v>5775.0000000000009</v>
      </c>
      <c r="K772">
        <v>2598.7500000000005</v>
      </c>
      <c r="L772">
        <v>0.45</v>
      </c>
    </row>
    <row r="773" spans="1:12" x14ac:dyDescent="0.3">
      <c r="A773" t="s">
        <v>21</v>
      </c>
      <c r="B773">
        <v>1185732</v>
      </c>
      <c r="C773" s="43">
        <v>44447</v>
      </c>
      <c r="D773" t="s">
        <v>53</v>
      </c>
      <c r="E773" t="s">
        <v>54</v>
      </c>
      <c r="F773" t="s">
        <v>55</v>
      </c>
      <c r="G773" t="s">
        <v>25</v>
      </c>
      <c r="H773">
        <v>0.50000000000000011</v>
      </c>
      <c r="I773">
        <v>8500</v>
      </c>
      <c r="J773">
        <v>4250.0000000000009</v>
      </c>
      <c r="K773">
        <v>1487.5000000000002</v>
      </c>
      <c r="L773">
        <v>0.35</v>
      </c>
    </row>
    <row r="774" spans="1:12" x14ac:dyDescent="0.3">
      <c r="A774" t="s">
        <v>21</v>
      </c>
      <c r="B774">
        <v>1185732</v>
      </c>
      <c r="C774" s="43">
        <v>44447</v>
      </c>
      <c r="D774" t="s">
        <v>53</v>
      </c>
      <c r="E774" t="s">
        <v>54</v>
      </c>
      <c r="F774" t="s">
        <v>55</v>
      </c>
      <c r="G774" t="s">
        <v>26</v>
      </c>
      <c r="H774">
        <v>0.45</v>
      </c>
      <c r="I774">
        <v>7500</v>
      </c>
      <c r="J774">
        <v>3375</v>
      </c>
      <c r="K774">
        <v>843.75</v>
      </c>
      <c r="L774">
        <v>0.25</v>
      </c>
    </row>
    <row r="775" spans="1:12" x14ac:dyDescent="0.3">
      <c r="A775" t="s">
        <v>21</v>
      </c>
      <c r="B775">
        <v>1185732</v>
      </c>
      <c r="C775" s="43">
        <v>44447</v>
      </c>
      <c r="D775" t="s">
        <v>53</v>
      </c>
      <c r="E775" t="s">
        <v>54</v>
      </c>
      <c r="F775" t="s">
        <v>55</v>
      </c>
      <c r="G775" t="s">
        <v>27</v>
      </c>
      <c r="H775">
        <v>0.45</v>
      </c>
      <c r="I775">
        <v>7250</v>
      </c>
      <c r="J775">
        <v>3262.5</v>
      </c>
      <c r="K775">
        <v>978.75</v>
      </c>
      <c r="L775">
        <v>0.3</v>
      </c>
    </row>
    <row r="776" spans="1:12" x14ac:dyDescent="0.3">
      <c r="A776" t="s">
        <v>21</v>
      </c>
      <c r="B776">
        <v>1185732</v>
      </c>
      <c r="C776" s="43">
        <v>44447</v>
      </c>
      <c r="D776" t="s">
        <v>53</v>
      </c>
      <c r="E776" t="s">
        <v>54</v>
      </c>
      <c r="F776" t="s">
        <v>55</v>
      </c>
      <c r="G776" t="s">
        <v>28</v>
      </c>
      <c r="H776">
        <v>0.55000000000000004</v>
      </c>
      <c r="I776">
        <v>7250</v>
      </c>
      <c r="J776">
        <v>3987.5000000000005</v>
      </c>
      <c r="K776">
        <v>1395.625</v>
      </c>
      <c r="L776">
        <v>0.35</v>
      </c>
    </row>
    <row r="777" spans="1:12" x14ac:dyDescent="0.3">
      <c r="A777" t="s">
        <v>21</v>
      </c>
      <c r="B777">
        <v>1185732</v>
      </c>
      <c r="C777" s="43">
        <v>44447</v>
      </c>
      <c r="D777" t="s">
        <v>53</v>
      </c>
      <c r="E777" t="s">
        <v>54</v>
      </c>
      <c r="F777" t="s">
        <v>55</v>
      </c>
      <c r="G777" t="s">
        <v>29</v>
      </c>
      <c r="H777">
        <v>0.60000000000000009</v>
      </c>
      <c r="I777">
        <v>8250</v>
      </c>
      <c r="J777">
        <v>4950.0000000000009</v>
      </c>
      <c r="K777">
        <v>2475.0000000000005</v>
      </c>
      <c r="L777">
        <v>0.5</v>
      </c>
    </row>
    <row r="778" spans="1:12" x14ac:dyDescent="0.3">
      <c r="A778" t="s">
        <v>21</v>
      </c>
      <c r="B778">
        <v>1185732</v>
      </c>
      <c r="C778" s="43">
        <v>44479</v>
      </c>
      <c r="D778" t="s">
        <v>53</v>
      </c>
      <c r="E778" t="s">
        <v>54</v>
      </c>
      <c r="F778" t="s">
        <v>55</v>
      </c>
      <c r="G778" t="s">
        <v>24</v>
      </c>
      <c r="H778">
        <v>0.60000000000000009</v>
      </c>
      <c r="I778">
        <v>10000</v>
      </c>
      <c r="J778">
        <v>6000.0000000000009</v>
      </c>
      <c r="K778">
        <v>2700.0000000000005</v>
      </c>
      <c r="L778">
        <v>0.45</v>
      </c>
    </row>
    <row r="779" spans="1:12" x14ac:dyDescent="0.3">
      <c r="A779" t="s">
        <v>21</v>
      </c>
      <c r="B779">
        <v>1185732</v>
      </c>
      <c r="C779" s="43">
        <v>44479</v>
      </c>
      <c r="D779" t="s">
        <v>53</v>
      </c>
      <c r="E779" t="s">
        <v>54</v>
      </c>
      <c r="F779" t="s">
        <v>55</v>
      </c>
      <c r="G779" t="s">
        <v>25</v>
      </c>
      <c r="H779">
        <v>0.50000000000000011</v>
      </c>
      <c r="I779">
        <v>8250</v>
      </c>
      <c r="J779">
        <v>4125.0000000000009</v>
      </c>
      <c r="K779">
        <v>1443.7500000000002</v>
      </c>
      <c r="L779">
        <v>0.35</v>
      </c>
    </row>
    <row r="780" spans="1:12" x14ac:dyDescent="0.3">
      <c r="A780" t="s">
        <v>21</v>
      </c>
      <c r="B780">
        <v>1185732</v>
      </c>
      <c r="C780" s="43">
        <v>44479</v>
      </c>
      <c r="D780" t="s">
        <v>53</v>
      </c>
      <c r="E780" t="s">
        <v>54</v>
      </c>
      <c r="F780" t="s">
        <v>55</v>
      </c>
      <c r="G780" t="s">
        <v>26</v>
      </c>
      <c r="H780">
        <v>0.50000000000000011</v>
      </c>
      <c r="I780">
        <v>7250</v>
      </c>
      <c r="J780">
        <v>3625.0000000000009</v>
      </c>
      <c r="K780">
        <v>906.25000000000023</v>
      </c>
      <c r="L780">
        <v>0.25</v>
      </c>
    </row>
    <row r="781" spans="1:12" x14ac:dyDescent="0.3">
      <c r="A781" t="s">
        <v>21</v>
      </c>
      <c r="B781">
        <v>1185732</v>
      </c>
      <c r="C781" s="43">
        <v>44479</v>
      </c>
      <c r="D781" t="s">
        <v>53</v>
      </c>
      <c r="E781" t="s">
        <v>54</v>
      </c>
      <c r="F781" t="s">
        <v>55</v>
      </c>
      <c r="G781" t="s">
        <v>27</v>
      </c>
      <c r="H781">
        <v>0.50000000000000011</v>
      </c>
      <c r="I781">
        <v>7000</v>
      </c>
      <c r="J781">
        <v>3500.0000000000009</v>
      </c>
      <c r="K781">
        <v>1050.0000000000002</v>
      </c>
      <c r="L781">
        <v>0.3</v>
      </c>
    </row>
    <row r="782" spans="1:12" x14ac:dyDescent="0.3">
      <c r="A782" t="s">
        <v>21</v>
      </c>
      <c r="B782">
        <v>1185732</v>
      </c>
      <c r="C782" s="43">
        <v>44479</v>
      </c>
      <c r="D782" t="s">
        <v>53</v>
      </c>
      <c r="E782" t="s">
        <v>54</v>
      </c>
      <c r="F782" t="s">
        <v>55</v>
      </c>
      <c r="G782" t="s">
        <v>28</v>
      </c>
      <c r="H782">
        <v>0.60000000000000009</v>
      </c>
      <c r="I782">
        <v>7000</v>
      </c>
      <c r="J782">
        <v>4200.0000000000009</v>
      </c>
      <c r="K782">
        <v>1470.0000000000002</v>
      </c>
      <c r="L782">
        <v>0.35</v>
      </c>
    </row>
    <row r="783" spans="1:12" x14ac:dyDescent="0.3">
      <c r="A783" t="s">
        <v>21</v>
      </c>
      <c r="B783">
        <v>1185732</v>
      </c>
      <c r="C783" s="43">
        <v>44479</v>
      </c>
      <c r="D783" t="s">
        <v>53</v>
      </c>
      <c r="E783" t="s">
        <v>54</v>
      </c>
      <c r="F783" t="s">
        <v>55</v>
      </c>
      <c r="G783" t="s">
        <v>29</v>
      </c>
      <c r="H783">
        <v>0.65</v>
      </c>
      <c r="I783">
        <v>8250</v>
      </c>
      <c r="J783">
        <v>5362.5</v>
      </c>
      <c r="K783">
        <v>2681.25</v>
      </c>
      <c r="L783">
        <v>0.5</v>
      </c>
    </row>
    <row r="784" spans="1:12" x14ac:dyDescent="0.3">
      <c r="A784" t="s">
        <v>21</v>
      </c>
      <c r="B784">
        <v>1185732</v>
      </c>
      <c r="C784" s="43">
        <v>44509</v>
      </c>
      <c r="D784" t="s">
        <v>53</v>
      </c>
      <c r="E784" t="s">
        <v>54</v>
      </c>
      <c r="F784" t="s">
        <v>55</v>
      </c>
      <c r="G784" t="s">
        <v>24</v>
      </c>
      <c r="H784">
        <v>0.60000000000000009</v>
      </c>
      <c r="I784">
        <v>9750</v>
      </c>
      <c r="J784">
        <v>5850.0000000000009</v>
      </c>
      <c r="K784">
        <v>2632.5000000000005</v>
      </c>
      <c r="L784">
        <v>0.45</v>
      </c>
    </row>
    <row r="785" spans="1:12" x14ac:dyDescent="0.3">
      <c r="A785" t="s">
        <v>21</v>
      </c>
      <c r="B785">
        <v>1185732</v>
      </c>
      <c r="C785" s="43">
        <v>44509</v>
      </c>
      <c r="D785" t="s">
        <v>53</v>
      </c>
      <c r="E785" t="s">
        <v>54</v>
      </c>
      <c r="F785" t="s">
        <v>55</v>
      </c>
      <c r="G785" t="s">
        <v>25</v>
      </c>
      <c r="H785">
        <v>0.50000000000000011</v>
      </c>
      <c r="I785">
        <v>8000</v>
      </c>
      <c r="J785">
        <v>4000.0000000000009</v>
      </c>
      <c r="K785">
        <v>1400.0000000000002</v>
      </c>
      <c r="L785">
        <v>0.35</v>
      </c>
    </row>
    <row r="786" spans="1:12" x14ac:dyDescent="0.3">
      <c r="A786" t="s">
        <v>21</v>
      </c>
      <c r="B786">
        <v>1185732</v>
      </c>
      <c r="C786" s="43">
        <v>44509</v>
      </c>
      <c r="D786" t="s">
        <v>53</v>
      </c>
      <c r="E786" t="s">
        <v>54</v>
      </c>
      <c r="F786" t="s">
        <v>55</v>
      </c>
      <c r="G786" t="s">
        <v>26</v>
      </c>
      <c r="H786">
        <v>0.50000000000000011</v>
      </c>
      <c r="I786">
        <v>7450</v>
      </c>
      <c r="J786">
        <v>3725.0000000000009</v>
      </c>
      <c r="K786">
        <v>931.25000000000023</v>
      </c>
      <c r="L786">
        <v>0.25</v>
      </c>
    </row>
    <row r="787" spans="1:12" x14ac:dyDescent="0.3">
      <c r="A787" t="s">
        <v>21</v>
      </c>
      <c r="B787">
        <v>1185732</v>
      </c>
      <c r="C787" s="43">
        <v>44509</v>
      </c>
      <c r="D787" t="s">
        <v>53</v>
      </c>
      <c r="E787" t="s">
        <v>54</v>
      </c>
      <c r="F787" t="s">
        <v>55</v>
      </c>
      <c r="G787" t="s">
        <v>27</v>
      </c>
      <c r="H787">
        <v>0.50000000000000011</v>
      </c>
      <c r="I787">
        <v>7750</v>
      </c>
      <c r="J787">
        <v>3875.0000000000009</v>
      </c>
      <c r="K787">
        <v>1162.5000000000002</v>
      </c>
      <c r="L787">
        <v>0.3</v>
      </c>
    </row>
    <row r="788" spans="1:12" x14ac:dyDescent="0.3">
      <c r="A788" t="s">
        <v>21</v>
      </c>
      <c r="B788">
        <v>1185732</v>
      </c>
      <c r="C788" s="43">
        <v>44509</v>
      </c>
      <c r="D788" t="s">
        <v>53</v>
      </c>
      <c r="E788" t="s">
        <v>54</v>
      </c>
      <c r="F788" t="s">
        <v>55</v>
      </c>
      <c r="G788" t="s">
        <v>28</v>
      </c>
      <c r="H788">
        <v>0.65</v>
      </c>
      <c r="I788">
        <v>7500</v>
      </c>
      <c r="J788">
        <v>4875</v>
      </c>
      <c r="K788">
        <v>1706.25</v>
      </c>
      <c r="L788">
        <v>0.35</v>
      </c>
    </row>
    <row r="789" spans="1:12" x14ac:dyDescent="0.3">
      <c r="A789" t="s">
        <v>21</v>
      </c>
      <c r="B789">
        <v>1185732</v>
      </c>
      <c r="C789" s="43">
        <v>44509</v>
      </c>
      <c r="D789" t="s">
        <v>53</v>
      </c>
      <c r="E789" t="s">
        <v>54</v>
      </c>
      <c r="F789" t="s">
        <v>55</v>
      </c>
      <c r="G789" t="s">
        <v>29</v>
      </c>
      <c r="H789">
        <v>0.7</v>
      </c>
      <c r="I789">
        <v>8500</v>
      </c>
      <c r="J789">
        <v>5950</v>
      </c>
      <c r="K789">
        <v>2975</v>
      </c>
      <c r="L789">
        <v>0.5</v>
      </c>
    </row>
    <row r="790" spans="1:12" x14ac:dyDescent="0.3">
      <c r="A790" t="s">
        <v>21</v>
      </c>
      <c r="B790">
        <v>1185732</v>
      </c>
      <c r="C790" s="43">
        <v>44538</v>
      </c>
      <c r="D790" t="s">
        <v>53</v>
      </c>
      <c r="E790" t="s">
        <v>54</v>
      </c>
      <c r="F790" t="s">
        <v>55</v>
      </c>
      <c r="G790" t="s">
        <v>24</v>
      </c>
      <c r="H790">
        <v>0.65</v>
      </c>
      <c r="I790">
        <v>10750</v>
      </c>
      <c r="J790">
        <v>6987.5</v>
      </c>
      <c r="K790">
        <v>3144.375</v>
      </c>
      <c r="L790">
        <v>0.45</v>
      </c>
    </row>
    <row r="791" spans="1:12" x14ac:dyDescent="0.3">
      <c r="A791" t="s">
        <v>21</v>
      </c>
      <c r="B791">
        <v>1185732</v>
      </c>
      <c r="C791" s="43">
        <v>44538</v>
      </c>
      <c r="D791" t="s">
        <v>53</v>
      </c>
      <c r="E791" t="s">
        <v>54</v>
      </c>
      <c r="F791" t="s">
        <v>55</v>
      </c>
      <c r="G791" t="s">
        <v>25</v>
      </c>
      <c r="H791">
        <v>0.55000000000000004</v>
      </c>
      <c r="I791">
        <v>8750</v>
      </c>
      <c r="J791">
        <v>4812.5</v>
      </c>
      <c r="K791">
        <v>1684.375</v>
      </c>
      <c r="L791">
        <v>0.35</v>
      </c>
    </row>
    <row r="792" spans="1:12" x14ac:dyDescent="0.3">
      <c r="A792" t="s">
        <v>21</v>
      </c>
      <c r="B792">
        <v>1185732</v>
      </c>
      <c r="C792" s="43">
        <v>44538</v>
      </c>
      <c r="D792" t="s">
        <v>53</v>
      </c>
      <c r="E792" t="s">
        <v>54</v>
      </c>
      <c r="F792" t="s">
        <v>55</v>
      </c>
      <c r="G792" t="s">
        <v>26</v>
      </c>
      <c r="H792">
        <v>0.55000000000000004</v>
      </c>
      <c r="I792">
        <v>8250</v>
      </c>
      <c r="J792">
        <v>4537.5</v>
      </c>
      <c r="K792">
        <v>1134.375</v>
      </c>
      <c r="L792">
        <v>0.25</v>
      </c>
    </row>
    <row r="793" spans="1:12" x14ac:dyDescent="0.3">
      <c r="A793" t="s">
        <v>21</v>
      </c>
      <c r="B793">
        <v>1185732</v>
      </c>
      <c r="C793" s="43">
        <v>44538</v>
      </c>
      <c r="D793" t="s">
        <v>53</v>
      </c>
      <c r="E793" t="s">
        <v>54</v>
      </c>
      <c r="F793" t="s">
        <v>55</v>
      </c>
      <c r="G793" t="s">
        <v>27</v>
      </c>
      <c r="H793">
        <v>0.55000000000000004</v>
      </c>
      <c r="I793">
        <v>7750</v>
      </c>
      <c r="J793">
        <v>4262.5</v>
      </c>
      <c r="K793">
        <v>1278.75</v>
      </c>
      <c r="L793">
        <v>0.3</v>
      </c>
    </row>
    <row r="794" spans="1:12" x14ac:dyDescent="0.3">
      <c r="A794" t="s">
        <v>21</v>
      </c>
      <c r="B794">
        <v>1185732</v>
      </c>
      <c r="C794" s="43">
        <v>44538</v>
      </c>
      <c r="D794" t="s">
        <v>53</v>
      </c>
      <c r="E794" t="s">
        <v>54</v>
      </c>
      <c r="F794" t="s">
        <v>55</v>
      </c>
      <c r="G794" t="s">
        <v>28</v>
      </c>
      <c r="H794">
        <v>0.65</v>
      </c>
      <c r="I794">
        <v>7750</v>
      </c>
      <c r="J794">
        <v>5037.5</v>
      </c>
      <c r="K794">
        <v>1763.125</v>
      </c>
      <c r="L794">
        <v>0.35</v>
      </c>
    </row>
    <row r="795" spans="1:12" x14ac:dyDescent="0.3">
      <c r="A795" t="s">
        <v>21</v>
      </c>
      <c r="B795">
        <v>1185732</v>
      </c>
      <c r="C795" s="43">
        <v>44538</v>
      </c>
      <c r="D795" t="s">
        <v>53</v>
      </c>
      <c r="E795" t="s">
        <v>54</v>
      </c>
      <c r="F795" t="s">
        <v>55</v>
      </c>
      <c r="G795" t="s">
        <v>29</v>
      </c>
      <c r="H795">
        <v>0.7</v>
      </c>
      <c r="I795">
        <v>8750</v>
      </c>
      <c r="J795">
        <v>6125</v>
      </c>
      <c r="K795">
        <v>3062.5</v>
      </c>
      <c r="L795">
        <v>0.5</v>
      </c>
    </row>
    <row r="796" spans="1:12" x14ac:dyDescent="0.3">
      <c r="A796" t="s">
        <v>21</v>
      </c>
      <c r="B796">
        <v>1185732</v>
      </c>
      <c r="C796" s="43">
        <v>44209</v>
      </c>
      <c r="D796" t="s">
        <v>40</v>
      </c>
      <c r="E796" t="s">
        <v>56</v>
      </c>
      <c r="F796" t="s">
        <v>57</v>
      </c>
      <c r="G796" t="s">
        <v>24</v>
      </c>
      <c r="H796">
        <v>0.35</v>
      </c>
      <c r="I796">
        <v>4500</v>
      </c>
      <c r="J796">
        <v>1575</v>
      </c>
      <c r="K796">
        <v>551.25</v>
      </c>
      <c r="L796">
        <v>0.35000000000000003</v>
      </c>
    </row>
    <row r="797" spans="1:12" x14ac:dyDescent="0.3">
      <c r="A797" t="s">
        <v>21</v>
      </c>
      <c r="B797">
        <v>1185732</v>
      </c>
      <c r="C797" s="43">
        <v>44209</v>
      </c>
      <c r="D797" t="s">
        <v>40</v>
      </c>
      <c r="E797" t="s">
        <v>56</v>
      </c>
      <c r="F797" t="s">
        <v>57</v>
      </c>
      <c r="G797" t="s">
        <v>25</v>
      </c>
      <c r="H797">
        <v>0.35</v>
      </c>
      <c r="I797">
        <v>2500</v>
      </c>
      <c r="J797">
        <v>875</v>
      </c>
      <c r="K797">
        <v>262.5</v>
      </c>
      <c r="L797">
        <v>0.3</v>
      </c>
    </row>
    <row r="798" spans="1:12" x14ac:dyDescent="0.3">
      <c r="A798" t="s">
        <v>21</v>
      </c>
      <c r="B798">
        <v>1185732</v>
      </c>
      <c r="C798" s="43">
        <v>44209</v>
      </c>
      <c r="D798" t="s">
        <v>40</v>
      </c>
      <c r="E798" t="s">
        <v>56</v>
      </c>
      <c r="F798" t="s">
        <v>57</v>
      </c>
      <c r="G798" t="s">
        <v>26</v>
      </c>
      <c r="H798">
        <v>0.25</v>
      </c>
      <c r="I798">
        <v>2500</v>
      </c>
      <c r="J798">
        <v>625</v>
      </c>
      <c r="K798">
        <v>187.5</v>
      </c>
      <c r="L798">
        <v>0.3</v>
      </c>
    </row>
    <row r="799" spans="1:12" x14ac:dyDescent="0.3">
      <c r="A799" t="s">
        <v>21</v>
      </c>
      <c r="B799">
        <v>1185732</v>
      </c>
      <c r="C799" s="43">
        <v>44209</v>
      </c>
      <c r="D799" t="s">
        <v>40</v>
      </c>
      <c r="E799" t="s">
        <v>56</v>
      </c>
      <c r="F799" t="s">
        <v>57</v>
      </c>
      <c r="G799" t="s">
        <v>27</v>
      </c>
      <c r="H799">
        <v>0.30000000000000004</v>
      </c>
      <c r="I799">
        <v>1000</v>
      </c>
      <c r="J799">
        <v>300.00000000000006</v>
      </c>
      <c r="K799">
        <v>105.00000000000003</v>
      </c>
      <c r="L799">
        <v>0.35000000000000003</v>
      </c>
    </row>
    <row r="800" spans="1:12" x14ac:dyDescent="0.3">
      <c r="A800" t="s">
        <v>21</v>
      </c>
      <c r="B800">
        <v>1185732</v>
      </c>
      <c r="C800" s="43">
        <v>44209</v>
      </c>
      <c r="D800" t="s">
        <v>40</v>
      </c>
      <c r="E800" t="s">
        <v>56</v>
      </c>
      <c r="F800" t="s">
        <v>57</v>
      </c>
      <c r="G800" t="s">
        <v>28</v>
      </c>
      <c r="H800">
        <v>0.44999999999999996</v>
      </c>
      <c r="I800">
        <v>1500</v>
      </c>
      <c r="J800">
        <v>674.99999999999989</v>
      </c>
      <c r="K800">
        <v>202.49999999999997</v>
      </c>
      <c r="L800">
        <v>0.3</v>
      </c>
    </row>
    <row r="801" spans="1:12" x14ac:dyDescent="0.3">
      <c r="A801" t="s">
        <v>21</v>
      </c>
      <c r="B801">
        <v>1185732</v>
      </c>
      <c r="C801" s="43">
        <v>44209</v>
      </c>
      <c r="D801" t="s">
        <v>40</v>
      </c>
      <c r="E801" t="s">
        <v>56</v>
      </c>
      <c r="F801" t="s">
        <v>57</v>
      </c>
      <c r="G801" t="s">
        <v>29</v>
      </c>
      <c r="H801">
        <v>0.35</v>
      </c>
      <c r="I801">
        <v>2500</v>
      </c>
      <c r="J801">
        <v>875</v>
      </c>
      <c r="K801">
        <v>393.75</v>
      </c>
      <c r="L801">
        <v>0.45</v>
      </c>
    </row>
    <row r="802" spans="1:12" x14ac:dyDescent="0.3">
      <c r="A802" t="s">
        <v>21</v>
      </c>
      <c r="B802">
        <v>1185732</v>
      </c>
      <c r="C802" s="43">
        <v>44240</v>
      </c>
      <c r="D802" t="s">
        <v>40</v>
      </c>
      <c r="E802" t="s">
        <v>56</v>
      </c>
      <c r="F802" t="s">
        <v>57</v>
      </c>
      <c r="G802" t="s">
        <v>24</v>
      </c>
      <c r="H802">
        <v>0.35</v>
      </c>
      <c r="I802">
        <v>5000</v>
      </c>
      <c r="J802">
        <v>1750</v>
      </c>
      <c r="K802">
        <v>612.50000000000011</v>
      </c>
      <c r="L802">
        <v>0.35000000000000003</v>
      </c>
    </row>
    <row r="803" spans="1:12" x14ac:dyDescent="0.3">
      <c r="A803" t="s">
        <v>21</v>
      </c>
      <c r="B803">
        <v>1185732</v>
      </c>
      <c r="C803" s="43">
        <v>44240</v>
      </c>
      <c r="D803" t="s">
        <v>40</v>
      </c>
      <c r="E803" t="s">
        <v>56</v>
      </c>
      <c r="F803" t="s">
        <v>57</v>
      </c>
      <c r="G803" t="s">
        <v>25</v>
      </c>
      <c r="H803">
        <v>0.35</v>
      </c>
      <c r="I803">
        <v>1500</v>
      </c>
      <c r="J803">
        <v>525</v>
      </c>
      <c r="K803">
        <v>157.5</v>
      </c>
      <c r="L803">
        <v>0.3</v>
      </c>
    </row>
    <row r="804" spans="1:12" x14ac:dyDescent="0.3">
      <c r="A804" t="s">
        <v>21</v>
      </c>
      <c r="B804">
        <v>1185732</v>
      </c>
      <c r="C804" s="43">
        <v>44240</v>
      </c>
      <c r="D804" t="s">
        <v>40</v>
      </c>
      <c r="E804" t="s">
        <v>56</v>
      </c>
      <c r="F804" t="s">
        <v>57</v>
      </c>
      <c r="G804" t="s">
        <v>26</v>
      </c>
      <c r="H804">
        <v>0.25</v>
      </c>
      <c r="I804">
        <v>2000</v>
      </c>
      <c r="J804">
        <v>500</v>
      </c>
      <c r="K804">
        <v>150</v>
      </c>
      <c r="L804">
        <v>0.3</v>
      </c>
    </row>
    <row r="805" spans="1:12" x14ac:dyDescent="0.3">
      <c r="A805" t="s">
        <v>21</v>
      </c>
      <c r="B805">
        <v>1185732</v>
      </c>
      <c r="C805" s="43">
        <v>44240</v>
      </c>
      <c r="D805" t="s">
        <v>40</v>
      </c>
      <c r="E805" t="s">
        <v>56</v>
      </c>
      <c r="F805" t="s">
        <v>57</v>
      </c>
      <c r="G805" t="s">
        <v>27</v>
      </c>
      <c r="H805">
        <v>0.30000000000000004</v>
      </c>
      <c r="I805">
        <v>750</v>
      </c>
      <c r="J805">
        <v>225.00000000000003</v>
      </c>
      <c r="K805">
        <v>78.750000000000014</v>
      </c>
      <c r="L805">
        <v>0.35000000000000003</v>
      </c>
    </row>
    <row r="806" spans="1:12" x14ac:dyDescent="0.3">
      <c r="A806" t="s">
        <v>21</v>
      </c>
      <c r="B806">
        <v>1185732</v>
      </c>
      <c r="C806" s="43">
        <v>44240</v>
      </c>
      <c r="D806" t="s">
        <v>40</v>
      </c>
      <c r="E806" t="s">
        <v>56</v>
      </c>
      <c r="F806" t="s">
        <v>57</v>
      </c>
      <c r="G806" t="s">
        <v>28</v>
      </c>
      <c r="H806">
        <v>0.44999999999999996</v>
      </c>
      <c r="I806">
        <v>1500</v>
      </c>
      <c r="J806">
        <v>674.99999999999989</v>
      </c>
      <c r="K806">
        <v>202.49999999999997</v>
      </c>
      <c r="L806">
        <v>0.3</v>
      </c>
    </row>
    <row r="807" spans="1:12" x14ac:dyDescent="0.3">
      <c r="A807" t="s">
        <v>21</v>
      </c>
      <c r="B807">
        <v>1185732</v>
      </c>
      <c r="C807" s="43">
        <v>44240</v>
      </c>
      <c r="D807" t="s">
        <v>40</v>
      </c>
      <c r="E807" t="s">
        <v>56</v>
      </c>
      <c r="F807" t="s">
        <v>57</v>
      </c>
      <c r="G807" t="s">
        <v>29</v>
      </c>
      <c r="H807">
        <v>0.35</v>
      </c>
      <c r="I807">
        <v>2250</v>
      </c>
      <c r="J807">
        <v>787.5</v>
      </c>
      <c r="K807">
        <v>354.375</v>
      </c>
      <c r="L807">
        <v>0.45</v>
      </c>
    </row>
    <row r="808" spans="1:12" x14ac:dyDescent="0.3">
      <c r="A808" t="s">
        <v>21</v>
      </c>
      <c r="B808">
        <v>1185732</v>
      </c>
      <c r="C808" s="43">
        <v>44267</v>
      </c>
      <c r="D808" t="s">
        <v>40</v>
      </c>
      <c r="E808" t="s">
        <v>56</v>
      </c>
      <c r="F808" t="s">
        <v>57</v>
      </c>
      <c r="G808" t="s">
        <v>24</v>
      </c>
      <c r="H808">
        <v>0.4</v>
      </c>
      <c r="I808">
        <v>4450</v>
      </c>
      <c r="J808">
        <v>1780</v>
      </c>
      <c r="K808">
        <v>623.00000000000011</v>
      </c>
      <c r="L808">
        <v>0.35000000000000003</v>
      </c>
    </row>
    <row r="809" spans="1:12" x14ac:dyDescent="0.3">
      <c r="A809" t="s">
        <v>21</v>
      </c>
      <c r="B809">
        <v>1185732</v>
      </c>
      <c r="C809" s="43">
        <v>44267</v>
      </c>
      <c r="D809" t="s">
        <v>40</v>
      </c>
      <c r="E809" t="s">
        <v>56</v>
      </c>
      <c r="F809" t="s">
        <v>57</v>
      </c>
      <c r="G809" t="s">
        <v>25</v>
      </c>
      <c r="H809">
        <v>0.4</v>
      </c>
      <c r="I809">
        <v>1250</v>
      </c>
      <c r="J809">
        <v>500</v>
      </c>
      <c r="K809">
        <v>150</v>
      </c>
      <c r="L809">
        <v>0.3</v>
      </c>
    </row>
    <row r="810" spans="1:12" x14ac:dyDescent="0.3">
      <c r="A810" t="s">
        <v>21</v>
      </c>
      <c r="B810">
        <v>1185732</v>
      </c>
      <c r="C810" s="43">
        <v>44267</v>
      </c>
      <c r="D810" t="s">
        <v>40</v>
      </c>
      <c r="E810" t="s">
        <v>56</v>
      </c>
      <c r="F810" t="s">
        <v>57</v>
      </c>
      <c r="G810" t="s">
        <v>26</v>
      </c>
      <c r="H810">
        <v>0.30000000000000004</v>
      </c>
      <c r="I810">
        <v>1750</v>
      </c>
      <c r="J810">
        <v>525.00000000000011</v>
      </c>
      <c r="K810">
        <v>157.50000000000003</v>
      </c>
      <c r="L810">
        <v>0.3</v>
      </c>
    </row>
    <row r="811" spans="1:12" x14ac:dyDescent="0.3">
      <c r="A811" t="s">
        <v>21</v>
      </c>
      <c r="B811">
        <v>1185732</v>
      </c>
      <c r="C811" s="43">
        <v>44267</v>
      </c>
      <c r="D811" t="s">
        <v>40</v>
      </c>
      <c r="E811" t="s">
        <v>56</v>
      </c>
      <c r="F811" t="s">
        <v>57</v>
      </c>
      <c r="G811" t="s">
        <v>27</v>
      </c>
      <c r="H811">
        <v>0.35</v>
      </c>
      <c r="I811">
        <v>250</v>
      </c>
      <c r="J811">
        <v>87.5</v>
      </c>
      <c r="K811">
        <v>30.625000000000004</v>
      </c>
      <c r="L811">
        <v>0.35000000000000003</v>
      </c>
    </row>
    <row r="812" spans="1:12" x14ac:dyDescent="0.3">
      <c r="A812" t="s">
        <v>21</v>
      </c>
      <c r="B812">
        <v>1185732</v>
      </c>
      <c r="C812" s="43">
        <v>44267</v>
      </c>
      <c r="D812" t="s">
        <v>40</v>
      </c>
      <c r="E812" t="s">
        <v>56</v>
      </c>
      <c r="F812" t="s">
        <v>57</v>
      </c>
      <c r="G812" t="s">
        <v>28</v>
      </c>
      <c r="H812">
        <v>0.5</v>
      </c>
      <c r="I812">
        <v>750</v>
      </c>
      <c r="J812">
        <v>375</v>
      </c>
      <c r="K812">
        <v>112.5</v>
      </c>
      <c r="L812">
        <v>0.3</v>
      </c>
    </row>
    <row r="813" spans="1:12" x14ac:dyDescent="0.3">
      <c r="A813" t="s">
        <v>21</v>
      </c>
      <c r="B813">
        <v>1185732</v>
      </c>
      <c r="C813" s="43">
        <v>44267</v>
      </c>
      <c r="D813" t="s">
        <v>40</v>
      </c>
      <c r="E813" t="s">
        <v>56</v>
      </c>
      <c r="F813" t="s">
        <v>57</v>
      </c>
      <c r="G813" t="s">
        <v>29</v>
      </c>
      <c r="H813">
        <v>0.4</v>
      </c>
      <c r="I813">
        <v>1750</v>
      </c>
      <c r="J813">
        <v>700</v>
      </c>
      <c r="K813">
        <v>315</v>
      </c>
      <c r="L813">
        <v>0.45</v>
      </c>
    </row>
    <row r="814" spans="1:12" x14ac:dyDescent="0.3">
      <c r="A814" t="s">
        <v>21</v>
      </c>
      <c r="B814">
        <v>1185732</v>
      </c>
      <c r="C814" s="43">
        <v>44299</v>
      </c>
      <c r="D814" t="s">
        <v>40</v>
      </c>
      <c r="E814" t="s">
        <v>56</v>
      </c>
      <c r="F814" t="s">
        <v>57</v>
      </c>
      <c r="G814" t="s">
        <v>24</v>
      </c>
      <c r="H814">
        <v>0.4</v>
      </c>
      <c r="I814">
        <v>4000</v>
      </c>
      <c r="J814">
        <v>1600</v>
      </c>
      <c r="K814">
        <v>560</v>
      </c>
      <c r="L814">
        <v>0.35000000000000003</v>
      </c>
    </row>
    <row r="815" spans="1:12" x14ac:dyDescent="0.3">
      <c r="A815" t="s">
        <v>21</v>
      </c>
      <c r="B815">
        <v>1185732</v>
      </c>
      <c r="C815" s="43">
        <v>44299</v>
      </c>
      <c r="D815" t="s">
        <v>40</v>
      </c>
      <c r="E815" t="s">
        <v>56</v>
      </c>
      <c r="F815" t="s">
        <v>57</v>
      </c>
      <c r="G815" t="s">
        <v>25</v>
      </c>
      <c r="H815">
        <v>0.4</v>
      </c>
      <c r="I815">
        <v>1000</v>
      </c>
      <c r="J815">
        <v>400</v>
      </c>
      <c r="K815">
        <v>120</v>
      </c>
      <c r="L815">
        <v>0.3</v>
      </c>
    </row>
    <row r="816" spans="1:12" x14ac:dyDescent="0.3">
      <c r="A816" t="s">
        <v>21</v>
      </c>
      <c r="B816">
        <v>1185732</v>
      </c>
      <c r="C816" s="43">
        <v>44299</v>
      </c>
      <c r="D816" t="s">
        <v>40</v>
      </c>
      <c r="E816" t="s">
        <v>56</v>
      </c>
      <c r="F816" t="s">
        <v>57</v>
      </c>
      <c r="G816" t="s">
        <v>26</v>
      </c>
      <c r="H816">
        <v>0.30000000000000004</v>
      </c>
      <c r="I816">
        <v>1000</v>
      </c>
      <c r="J816">
        <v>300.00000000000006</v>
      </c>
      <c r="K816">
        <v>90.000000000000014</v>
      </c>
      <c r="L816">
        <v>0.3</v>
      </c>
    </row>
    <row r="817" spans="1:12" x14ac:dyDescent="0.3">
      <c r="A817" t="s">
        <v>21</v>
      </c>
      <c r="B817">
        <v>1185732</v>
      </c>
      <c r="C817" s="43">
        <v>44299</v>
      </c>
      <c r="D817" t="s">
        <v>40</v>
      </c>
      <c r="E817" t="s">
        <v>56</v>
      </c>
      <c r="F817" t="s">
        <v>57</v>
      </c>
      <c r="G817" t="s">
        <v>27</v>
      </c>
      <c r="H817">
        <v>0.35</v>
      </c>
      <c r="I817">
        <v>250</v>
      </c>
      <c r="J817">
        <v>87.5</v>
      </c>
      <c r="K817">
        <v>30.625000000000004</v>
      </c>
      <c r="L817">
        <v>0.35000000000000003</v>
      </c>
    </row>
    <row r="818" spans="1:12" x14ac:dyDescent="0.3">
      <c r="A818" t="s">
        <v>21</v>
      </c>
      <c r="B818">
        <v>1185732</v>
      </c>
      <c r="C818" s="43">
        <v>44299</v>
      </c>
      <c r="D818" t="s">
        <v>40</v>
      </c>
      <c r="E818" t="s">
        <v>56</v>
      </c>
      <c r="F818" t="s">
        <v>57</v>
      </c>
      <c r="G818" t="s">
        <v>28</v>
      </c>
      <c r="H818">
        <v>0.5</v>
      </c>
      <c r="I818">
        <v>500</v>
      </c>
      <c r="J818">
        <v>250</v>
      </c>
      <c r="K818">
        <v>75</v>
      </c>
      <c r="L818">
        <v>0.3</v>
      </c>
    </row>
    <row r="819" spans="1:12" x14ac:dyDescent="0.3">
      <c r="A819" t="s">
        <v>21</v>
      </c>
      <c r="B819">
        <v>1185732</v>
      </c>
      <c r="C819" s="43">
        <v>44299</v>
      </c>
      <c r="D819" t="s">
        <v>40</v>
      </c>
      <c r="E819" t="s">
        <v>56</v>
      </c>
      <c r="F819" t="s">
        <v>57</v>
      </c>
      <c r="G819" t="s">
        <v>29</v>
      </c>
      <c r="H819">
        <v>0.4</v>
      </c>
      <c r="I819">
        <v>1750</v>
      </c>
      <c r="J819">
        <v>700</v>
      </c>
      <c r="K819">
        <v>315</v>
      </c>
      <c r="L819">
        <v>0.45</v>
      </c>
    </row>
    <row r="820" spans="1:12" x14ac:dyDescent="0.3">
      <c r="A820" t="s">
        <v>21</v>
      </c>
      <c r="B820">
        <v>1185732</v>
      </c>
      <c r="C820" s="43">
        <v>44330</v>
      </c>
      <c r="D820" t="s">
        <v>40</v>
      </c>
      <c r="E820" t="s">
        <v>56</v>
      </c>
      <c r="F820" t="s">
        <v>57</v>
      </c>
      <c r="G820" t="s">
        <v>24</v>
      </c>
      <c r="H820">
        <v>0.5</v>
      </c>
      <c r="I820">
        <v>4450</v>
      </c>
      <c r="J820">
        <v>2225</v>
      </c>
      <c r="K820">
        <v>778.75000000000011</v>
      </c>
      <c r="L820">
        <v>0.35000000000000003</v>
      </c>
    </row>
    <row r="821" spans="1:12" x14ac:dyDescent="0.3">
      <c r="A821" t="s">
        <v>21</v>
      </c>
      <c r="B821">
        <v>1185732</v>
      </c>
      <c r="C821" s="43">
        <v>44330</v>
      </c>
      <c r="D821" t="s">
        <v>40</v>
      </c>
      <c r="E821" t="s">
        <v>56</v>
      </c>
      <c r="F821" t="s">
        <v>57</v>
      </c>
      <c r="G821" t="s">
        <v>25</v>
      </c>
      <c r="H821">
        <v>0.45000000000000007</v>
      </c>
      <c r="I821">
        <v>1500</v>
      </c>
      <c r="J821">
        <v>675.00000000000011</v>
      </c>
      <c r="K821">
        <v>202.50000000000003</v>
      </c>
      <c r="L821">
        <v>0.3</v>
      </c>
    </row>
    <row r="822" spans="1:12" x14ac:dyDescent="0.3">
      <c r="A822" t="s">
        <v>21</v>
      </c>
      <c r="B822">
        <v>1185732</v>
      </c>
      <c r="C822" s="43">
        <v>44330</v>
      </c>
      <c r="D822" t="s">
        <v>40</v>
      </c>
      <c r="E822" t="s">
        <v>56</v>
      </c>
      <c r="F822" t="s">
        <v>57</v>
      </c>
      <c r="G822" t="s">
        <v>26</v>
      </c>
      <c r="H822">
        <v>0.4</v>
      </c>
      <c r="I822">
        <v>1250</v>
      </c>
      <c r="J822">
        <v>500</v>
      </c>
      <c r="K822">
        <v>150</v>
      </c>
      <c r="L822">
        <v>0.3</v>
      </c>
    </row>
    <row r="823" spans="1:12" x14ac:dyDescent="0.3">
      <c r="A823" t="s">
        <v>21</v>
      </c>
      <c r="B823">
        <v>1185732</v>
      </c>
      <c r="C823" s="43">
        <v>44330</v>
      </c>
      <c r="D823" t="s">
        <v>40</v>
      </c>
      <c r="E823" t="s">
        <v>56</v>
      </c>
      <c r="F823" t="s">
        <v>57</v>
      </c>
      <c r="G823" t="s">
        <v>27</v>
      </c>
      <c r="H823">
        <v>0.4</v>
      </c>
      <c r="I823">
        <v>500</v>
      </c>
      <c r="J823">
        <v>200</v>
      </c>
      <c r="K823">
        <v>70</v>
      </c>
      <c r="L823">
        <v>0.35000000000000003</v>
      </c>
    </row>
    <row r="824" spans="1:12" x14ac:dyDescent="0.3">
      <c r="A824" t="s">
        <v>21</v>
      </c>
      <c r="B824">
        <v>1185732</v>
      </c>
      <c r="C824" s="43">
        <v>44330</v>
      </c>
      <c r="D824" t="s">
        <v>40</v>
      </c>
      <c r="E824" t="s">
        <v>56</v>
      </c>
      <c r="F824" t="s">
        <v>57</v>
      </c>
      <c r="G824" t="s">
        <v>28</v>
      </c>
      <c r="H824">
        <v>0.54999999999999993</v>
      </c>
      <c r="I824">
        <v>750</v>
      </c>
      <c r="J824">
        <v>412.49999999999994</v>
      </c>
      <c r="K824">
        <v>123.74999999999997</v>
      </c>
      <c r="L824">
        <v>0.3</v>
      </c>
    </row>
    <row r="825" spans="1:12" x14ac:dyDescent="0.3">
      <c r="A825" t="s">
        <v>21</v>
      </c>
      <c r="B825">
        <v>1185732</v>
      </c>
      <c r="C825" s="43">
        <v>44330</v>
      </c>
      <c r="D825" t="s">
        <v>40</v>
      </c>
      <c r="E825" t="s">
        <v>56</v>
      </c>
      <c r="F825" t="s">
        <v>57</v>
      </c>
      <c r="G825" t="s">
        <v>29</v>
      </c>
      <c r="H825">
        <v>0.6</v>
      </c>
      <c r="I825">
        <v>1750</v>
      </c>
      <c r="J825">
        <v>1050</v>
      </c>
      <c r="K825">
        <v>472.5</v>
      </c>
      <c r="L825">
        <v>0.45</v>
      </c>
    </row>
    <row r="826" spans="1:12" x14ac:dyDescent="0.3">
      <c r="A826" t="s">
        <v>21</v>
      </c>
      <c r="B826">
        <v>1185732</v>
      </c>
      <c r="C826" s="43">
        <v>44360</v>
      </c>
      <c r="D826" t="s">
        <v>40</v>
      </c>
      <c r="E826" t="s">
        <v>56</v>
      </c>
      <c r="F826" t="s">
        <v>57</v>
      </c>
      <c r="G826" t="s">
        <v>24</v>
      </c>
      <c r="H826">
        <v>0.45</v>
      </c>
      <c r="I826">
        <v>4250</v>
      </c>
      <c r="J826">
        <v>1912.5</v>
      </c>
      <c r="K826">
        <v>669.37500000000011</v>
      </c>
      <c r="L826">
        <v>0.35000000000000003</v>
      </c>
    </row>
    <row r="827" spans="1:12" x14ac:dyDescent="0.3">
      <c r="A827" t="s">
        <v>21</v>
      </c>
      <c r="B827">
        <v>1185732</v>
      </c>
      <c r="C827" s="43">
        <v>44360</v>
      </c>
      <c r="D827" t="s">
        <v>40</v>
      </c>
      <c r="E827" t="s">
        <v>56</v>
      </c>
      <c r="F827" t="s">
        <v>57</v>
      </c>
      <c r="G827" t="s">
        <v>25</v>
      </c>
      <c r="H827">
        <v>0.40000000000000008</v>
      </c>
      <c r="I827">
        <v>1750</v>
      </c>
      <c r="J827">
        <v>700.00000000000011</v>
      </c>
      <c r="K827">
        <v>210.00000000000003</v>
      </c>
      <c r="L827">
        <v>0.3</v>
      </c>
    </row>
    <row r="828" spans="1:12" x14ac:dyDescent="0.3">
      <c r="A828" t="s">
        <v>21</v>
      </c>
      <c r="B828">
        <v>1185732</v>
      </c>
      <c r="C828" s="43">
        <v>44360</v>
      </c>
      <c r="D828" t="s">
        <v>40</v>
      </c>
      <c r="E828" t="s">
        <v>56</v>
      </c>
      <c r="F828" t="s">
        <v>57</v>
      </c>
      <c r="G828" t="s">
        <v>26</v>
      </c>
      <c r="H828">
        <v>0.35000000000000003</v>
      </c>
      <c r="I828">
        <v>1750</v>
      </c>
      <c r="J828">
        <v>612.50000000000011</v>
      </c>
      <c r="K828">
        <v>183.75000000000003</v>
      </c>
      <c r="L828">
        <v>0.3</v>
      </c>
    </row>
    <row r="829" spans="1:12" x14ac:dyDescent="0.3">
      <c r="A829" t="s">
        <v>21</v>
      </c>
      <c r="B829">
        <v>1185732</v>
      </c>
      <c r="C829" s="43">
        <v>44360</v>
      </c>
      <c r="D829" t="s">
        <v>40</v>
      </c>
      <c r="E829" t="s">
        <v>56</v>
      </c>
      <c r="F829" t="s">
        <v>57</v>
      </c>
      <c r="G829" t="s">
        <v>27</v>
      </c>
      <c r="H829">
        <v>0.35000000000000003</v>
      </c>
      <c r="I829">
        <v>1500</v>
      </c>
      <c r="J829">
        <v>525</v>
      </c>
      <c r="K829">
        <v>183.75000000000003</v>
      </c>
      <c r="L829">
        <v>0.35000000000000003</v>
      </c>
    </row>
    <row r="830" spans="1:12" x14ac:dyDescent="0.3">
      <c r="A830" t="s">
        <v>21</v>
      </c>
      <c r="B830">
        <v>1185732</v>
      </c>
      <c r="C830" s="43">
        <v>44360</v>
      </c>
      <c r="D830" t="s">
        <v>40</v>
      </c>
      <c r="E830" t="s">
        <v>56</v>
      </c>
      <c r="F830" t="s">
        <v>57</v>
      </c>
      <c r="G830" t="s">
        <v>28</v>
      </c>
      <c r="H830">
        <v>0.5</v>
      </c>
      <c r="I830">
        <v>1500</v>
      </c>
      <c r="J830">
        <v>750</v>
      </c>
      <c r="K830">
        <v>225</v>
      </c>
      <c r="L830">
        <v>0.3</v>
      </c>
    </row>
    <row r="831" spans="1:12" x14ac:dyDescent="0.3">
      <c r="A831" t="s">
        <v>21</v>
      </c>
      <c r="B831">
        <v>1185732</v>
      </c>
      <c r="C831" s="43">
        <v>44360</v>
      </c>
      <c r="D831" t="s">
        <v>40</v>
      </c>
      <c r="E831" t="s">
        <v>56</v>
      </c>
      <c r="F831" t="s">
        <v>57</v>
      </c>
      <c r="G831" t="s">
        <v>29</v>
      </c>
      <c r="H831">
        <v>0.55000000000000004</v>
      </c>
      <c r="I831">
        <v>3250</v>
      </c>
      <c r="J831">
        <v>1787.5000000000002</v>
      </c>
      <c r="K831">
        <v>804.37500000000011</v>
      </c>
      <c r="L831">
        <v>0.45</v>
      </c>
    </row>
    <row r="832" spans="1:12" x14ac:dyDescent="0.3">
      <c r="A832" t="s">
        <v>21</v>
      </c>
      <c r="B832">
        <v>1185732</v>
      </c>
      <c r="C832" s="43">
        <v>44389</v>
      </c>
      <c r="D832" t="s">
        <v>40</v>
      </c>
      <c r="E832" t="s">
        <v>56</v>
      </c>
      <c r="F832" t="s">
        <v>57</v>
      </c>
      <c r="G832" t="s">
        <v>24</v>
      </c>
      <c r="H832">
        <v>0.5</v>
      </c>
      <c r="I832">
        <v>5500</v>
      </c>
      <c r="J832">
        <v>2750</v>
      </c>
      <c r="K832">
        <v>962.50000000000011</v>
      </c>
      <c r="L832">
        <v>0.35000000000000003</v>
      </c>
    </row>
    <row r="833" spans="1:12" x14ac:dyDescent="0.3">
      <c r="A833" t="s">
        <v>21</v>
      </c>
      <c r="B833">
        <v>1185732</v>
      </c>
      <c r="C833" s="43">
        <v>44389</v>
      </c>
      <c r="D833" t="s">
        <v>40</v>
      </c>
      <c r="E833" t="s">
        <v>56</v>
      </c>
      <c r="F833" t="s">
        <v>57</v>
      </c>
      <c r="G833" t="s">
        <v>25</v>
      </c>
      <c r="H833">
        <v>0.45000000000000007</v>
      </c>
      <c r="I833">
        <v>3000</v>
      </c>
      <c r="J833">
        <v>1350.0000000000002</v>
      </c>
      <c r="K833">
        <v>405.00000000000006</v>
      </c>
      <c r="L833">
        <v>0.3</v>
      </c>
    </row>
    <row r="834" spans="1:12" x14ac:dyDescent="0.3">
      <c r="A834" t="s">
        <v>21</v>
      </c>
      <c r="B834">
        <v>1185732</v>
      </c>
      <c r="C834" s="43">
        <v>44389</v>
      </c>
      <c r="D834" t="s">
        <v>40</v>
      </c>
      <c r="E834" t="s">
        <v>56</v>
      </c>
      <c r="F834" t="s">
        <v>57</v>
      </c>
      <c r="G834" t="s">
        <v>26</v>
      </c>
      <c r="H834">
        <v>0.4</v>
      </c>
      <c r="I834">
        <v>2250</v>
      </c>
      <c r="J834">
        <v>900</v>
      </c>
      <c r="K834">
        <v>270</v>
      </c>
      <c r="L834">
        <v>0.3</v>
      </c>
    </row>
    <row r="835" spans="1:12" x14ac:dyDescent="0.3">
      <c r="A835" t="s">
        <v>21</v>
      </c>
      <c r="B835">
        <v>1185732</v>
      </c>
      <c r="C835" s="43">
        <v>44389</v>
      </c>
      <c r="D835" t="s">
        <v>40</v>
      </c>
      <c r="E835" t="s">
        <v>56</v>
      </c>
      <c r="F835" t="s">
        <v>57</v>
      </c>
      <c r="G835" t="s">
        <v>27</v>
      </c>
      <c r="H835">
        <v>0.4</v>
      </c>
      <c r="I835">
        <v>1750</v>
      </c>
      <c r="J835">
        <v>700</v>
      </c>
      <c r="K835">
        <v>245.00000000000003</v>
      </c>
      <c r="L835">
        <v>0.35000000000000003</v>
      </c>
    </row>
    <row r="836" spans="1:12" x14ac:dyDescent="0.3">
      <c r="A836" t="s">
        <v>21</v>
      </c>
      <c r="B836">
        <v>1185732</v>
      </c>
      <c r="C836" s="43">
        <v>44389</v>
      </c>
      <c r="D836" t="s">
        <v>40</v>
      </c>
      <c r="E836" t="s">
        <v>56</v>
      </c>
      <c r="F836" t="s">
        <v>57</v>
      </c>
      <c r="G836" t="s">
        <v>28</v>
      </c>
      <c r="H836">
        <v>0.5</v>
      </c>
      <c r="I836">
        <v>2000</v>
      </c>
      <c r="J836">
        <v>1000</v>
      </c>
      <c r="K836">
        <v>300</v>
      </c>
      <c r="L836">
        <v>0.3</v>
      </c>
    </row>
    <row r="837" spans="1:12" x14ac:dyDescent="0.3">
      <c r="A837" t="s">
        <v>21</v>
      </c>
      <c r="B837">
        <v>1185732</v>
      </c>
      <c r="C837" s="43">
        <v>44389</v>
      </c>
      <c r="D837" t="s">
        <v>40</v>
      </c>
      <c r="E837" t="s">
        <v>56</v>
      </c>
      <c r="F837" t="s">
        <v>57</v>
      </c>
      <c r="G837" t="s">
        <v>29</v>
      </c>
      <c r="H837">
        <v>0.55000000000000004</v>
      </c>
      <c r="I837">
        <v>3750</v>
      </c>
      <c r="J837">
        <v>2062.5</v>
      </c>
      <c r="K837">
        <v>928.125</v>
      </c>
      <c r="L837">
        <v>0.45</v>
      </c>
    </row>
    <row r="838" spans="1:12" x14ac:dyDescent="0.3">
      <c r="A838" t="s">
        <v>21</v>
      </c>
      <c r="B838">
        <v>1185732</v>
      </c>
      <c r="C838" s="43">
        <v>44421</v>
      </c>
      <c r="D838" t="s">
        <v>40</v>
      </c>
      <c r="E838" t="s">
        <v>56</v>
      </c>
      <c r="F838" t="s">
        <v>57</v>
      </c>
      <c r="G838" t="s">
        <v>24</v>
      </c>
      <c r="H838">
        <v>0.5</v>
      </c>
      <c r="I838">
        <v>5250</v>
      </c>
      <c r="J838">
        <v>2625</v>
      </c>
      <c r="K838">
        <v>918.75000000000011</v>
      </c>
      <c r="L838">
        <v>0.35000000000000003</v>
      </c>
    </row>
    <row r="839" spans="1:12" x14ac:dyDescent="0.3">
      <c r="A839" t="s">
        <v>21</v>
      </c>
      <c r="B839">
        <v>1185732</v>
      </c>
      <c r="C839" s="43">
        <v>44421</v>
      </c>
      <c r="D839" t="s">
        <v>40</v>
      </c>
      <c r="E839" t="s">
        <v>56</v>
      </c>
      <c r="F839" t="s">
        <v>57</v>
      </c>
      <c r="G839" t="s">
        <v>25</v>
      </c>
      <c r="H839">
        <v>0.45000000000000007</v>
      </c>
      <c r="I839">
        <v>3000</v>
      </c>
      <c r="J839">
        <v>1350.0000000000002</v>
      </c>
      <c r="K839">
        <v>405.00000000000006</v>
      </c>
      <c r="L839">
        <v>0.3</v>
      </c>
    </row>
    <row r="840" spans="1:12" x14ac:dyDescent="0.3">
      <c r="A840" t="s">
        <v>21</v>
      </c>
      <c r="B840">
        <v>1185732</v>
      </c>
      <c r="C840" s="43">
        <v>44421</v>
      </c>
      <c r="D840" t="s">
        <v>40</v>
      </c>
      <c r="E840" t="s">
        <v>56</v>
      </c>
      <c r="F840" t="s">
        <v>57</v>
      </c>
      <c r="G840" t="s">
        <v>26</v>
      </c>
      <c r="H840">
        <v>0.4</v>
      </c>
      <c r="I840">
        <v>2250</v>
      </c>
      <c r="J840">
        <v>900</v>
      </c>
      <c r="K840">
        <v>270</v>
      </c>
      <c r="L840">
        <v>0.3</v>
      </c>
    </row>
    <row r="841" spans="1:12" x14ac:dyDescent="0.3">
      <c r="A841" t="s">
        <v>21</v>
      </c>
      <c r="B841">
        <v>1185732</v>
      </c>
      <c r="C841" s="43">
        <v>44421</v>
      </c>
      <c r="D841" t="s">
        <v>40</v>
      </c>
      <c r="E841" t="s">
        <v>56</v>
      </c>
      <c r="F841" t="s">
        <v>57</v>
      </c>
      <c r="G841" t="s">
        <v>27</v>
      </c>
      <c r="H841">
        <v>0.35000000000000003</v>
      </c>
      <c r="I841">
        <v>1750</v>
      </c>
      <c r="J841">
        <v>612.50000000000011</v>
      </c>
      <c r="K841">
        <v>214.37500000000006</v>
      </c>
      <c r="L841">
        <v>0.35000000000000003</v>
      </c>
    </row>
    <row r="842" spans="1:12" x14ac:dyDescent="0.3">
      <c r="A842" t="s">
        <v>21</v>
      </c>
      <c r="B842">
        <v>1185732</v>
      </c>
      <c r="C842" s="43">
        <v>44421</v>
      </c>
      <c r="D842" t="s">
        <v>40</v>
      </c>
      <c r="E842" t="s">
        <v>56</v>
      </c>
      <c r="F842" t="s">
        <v>57</v>
      </c>
      <c r="G842" t="s">
        <v>28</v>
      </c>
      <c r="H842">
        <v>0.45</v>
      </c>
      <c r="I842">
        <v>1500</v>
      </c>
      <c r="J842">
        <v>675</v>
      </c>
      <c r="K842">
        <v>202.5</v>
      </c>
      <c r="L842">
        <v>0.3</v>
      </c>
    </row>
    <row r="843" spans="1:12" x14ac:dyDescent="0.3">
      <c r="A843" t="s">
        <v>21</v>
      </c>
      <c r="B843">
        <v>1185732</v>
      </c>
      <c r="C843" s="43">
        <v>44421</v>
      </c>
      <c r="D843" t="s">
        <v>40</v>
      </c>
      <c r="E843" t="s">
        <v>56</v>
      </c>
      <c r="F843" t="s">
        <v>57</v>
      </c>
      <c r="G843" t="s">
        <v>29</v>
      </c>
      <c r="H843">
        <v>0.5</v>
      </c>
      <c r="I843">
        <v>3250</v>
      </c>
      <c r="J843">
        <v>1625</v>
      </c>
      <c r="K843">
        <v>731.25</v>
      </c>
      <c r="L843">
        <v>0.45</v>
      </c>
    </row>
    <row r="844" spans="1:12" x14ac:dyDescent="0.3">
      <c r="A844" t="s">
        <v>21</v>
      </c>
      <c r="B844">
        <v>1185732</v>
      </c>
      <c r="C844" s="43">
        <v>44453</v>
      </c>
      <c r="D844" t="s">
        <v>40</v>
      </c>
      <c r="E844" t="s">
        <v>56</v>
      </c>
      <c r="F844" t="s">
        <v>57</v>
      </c>
      <c r="G844" t="s">
        <v>24</v>
      </c>
      <c r="H844">
        <v>0.45</v>
      </c>
      <c r="I844">
        <v>4500</v>
      </c>
      <c r="J844">
        <v>2025</v>
      </c>
      <c r="K844">
        <v>708.75000000000011</v>
      </c>
      <c r="L844">
        <v>0.35000000000000003</v>
      </c>
    </row>
    <row r="845" spans="1:12" x14ac:dyDescent="0.3">
      <c r="A845" t="s">
        <v>21</v>
      </c>
      <c r="B845">
        <v>1185732</v>
      </c>
      <c r="C845" s="43">
        <v>44453</v>
      </c>
      <c r="D845" t="s">
        <v>40</v>
      </c>
      <c r="E845" t="s">
        <v>56</v>
      </c>
      <c r="F845" t="s">
        <v>57</v>
      </c>
      <c r="G845" t="s">
        <v>25</v>
      </c>
      <c r="H845">
        <v>0.40000000000000008</v>
      </c>
      <c r="I845">
        <v>2500</v>
      </c>
      <c r="J845">
        <v>1000.0000000000002</v>
      </c>
      <c r="K845">
        <v>300.00000000000006</v>
      </c>
      <c r="L845">
        <v>0.3</v>
      </c>
    </row>
    <row r="846" spans="1:12" x14ac:dyDescent="0.3">
      <c r="A846" t="s">
        <v>21</v>
      </c>
      <c r="B846">
        <v>1185732</v>
      </c>
      <c r="C846" s="43">
        <v>44453</v>
      </c>
      <c r="D846" t="s">
        <v>40</v>
      </c>
      <c r="E846" t="s">
        <v>56</v>
      </c>
      <c r="F846" t="s">
        <v>57</v>
      </c>
      <c r="G846" t="s">
        <v>26</v>
      </c>
      <c r="H846">
        <v>0.25</v>
      </c>
      <c r="I846">
        <v>1500</v>
      </c>
      <c r="J846">
        <v>375</v>
      </c>
      <c r="K846">
        <v>112.5</v>
      </c>
      <c r="L846">
        <v>0.3</v>
      </c>
    </row>
    <row r="847" spans="1:12" x14ac:dyDescent="0.3">
      <c r="A847" t="s">
        <v>21</v>
      </c>
      <c r="B847">
        <v>1185732</v>
      </c>
      <c r="C847" s="43">
        <v>44453</v>
      </c>
      <c r="D847" t="s">
        <v>40</v>
      </c>
      <c r="E847" t="s">
        <v>56</v>
      </c>
      <c r="F847" t="s">
        <v>57</v>
      </c>
      <c r="G847" t="s">
        <v>27</v>
      </c>
      <c r="H847">
        <v>0.25</v>
      </c>
      <c r="I847">
        <v>1250</v>
      </c>
      <c r="J847">
        <v>312.5</v>
      </c>
      <c r="K847">
        <v>109.37500000000001</v>
      </c>
      <c r="L847">
        <v>0.35000000000000003</v>
      </c>
    </row>
    <row r="848" spans="1:12" x14ac:dyDescent="0.3">
      <c r="A848" t="s">
        <v>21</v>
      </c>
      <c r="B848">
        <v>1185732</v>
      </c>
      <c r="C848" s="43">
        <v>44453</v>
      </c>
      <c r="D848" t="s">
        <v>40</v>
      </c>
      <c r="E848" t="s">
        <v>56</v>
      </c>
      <c r="F848" t="s">
        <v>57</v>
      </c>
      <c r="G848" t="s">
        <v>28</v>
      </c>
      <c r="H848">
        <v>0.35</v>
      </c>
      <c r="I848">
        <v>1250</v>
      </c>
      <c r="J848">
        <v>437.5</v>
      </c>
      <c r="K848">
        <v>131.25</v>
      </c>
      <c r="L848">
        <v>0.3</v>
      </c>
    </row>
    <row r="849" spans="1:12" x14ac:dyDescent="0.3">
      <c r="A849" t="s">
        <v>21</v>
      </c>
      <c r="B849">
        <v>1185732</v>
      </c>
      <c r="C849" s="43">
        <v>44453</v>
      </c>
      <c r="D849" t="s">
        <v>40</v>
      </c>
      <c r="E849" t="s">
        <v>56</v>
      </c>
      <c r="F849" t="s">
        <v>57</v>
      </c>
      <c r="G849" t="s">
        <v>29</v>
      </c>
      <c r="H849">
        <v>0.4</v>
      </c>
      <c r="I849">
        <v>2000</v>
      </c>
      <c r="J849">
        <v>800</v>
      </c>
      <c r="K849">
        <v>360</v>
      </c>
      <c r="L849">
        <v>0.45</v>
      </c>
    </row>
    <row r="850" spans="1:12" x14ac:dyDescent="0.3">
      <c r="A850" t="s">
        <v>21</v>
      </c>
      <c r="B850">
        <v>1185732</v>
      </c>
      <c r="C850" s="43">
        <v>44482</v>
      </c>
      <c r="D850" t="s">
        <v>40</v>
      </c>
      <c r="E850" t="s">
        <v>56</v>
      </c>
      <c r="F850" t="s">
        <v>57</v>
      </c>
      <c r="G850" t="s">
        <v>24</v>
      </c>
      <c r="H850">
        <v>0.44999999999999996</v>
      </c>
      <c r="I850">
        <v>3750</v>
      </c>
      <c r="J850">
        <v>1687.4999999999998</v>
      </c>
      <c r="K850">
        <v>590.625</v>
      </c>
      <c r="L850">
        <v>0.35000000000000003</v>
      </c>
    </row>
    <row r="851" spans="1:12" x14ac:dyDescent="0.3">
      <c r="A851" t="s">
        <v>21</v>
      </c>
      <c r="B851">
        <v>1185732</v>
      </c>
      <c r="C851" s="43">
        <v>44482</v>
      </c>
      <c r="D851" t="s">
        <v>40</v>
      </c>
      <c r="E851" t="s">
        <v>56</v>
      </c>
      <c r="F851" t="s">
        <v>57</v>
      </c>
      <c r="G851" t="s">
        <v>25</v>
      </c>
      <c r="H851">
        <v>0.35</v>
      </c>
      <c r="I851">
        <v>2000</v>
      </c>
      <c r="J851">
        <v>700</v>
      </c>
      <c r="K851">
        <v>210</v>
      </c>
      <c r="L851">
        <v>0.3</v>
      </c>
    </row>
    <row r="852" spans="1:12" x14ac:dyDescent="0.3">
      <c r="A852" t="s">
        <v>21</v>
      </c>
      <c r="B852">
        <v>1185732</v>
      </c>
      <c r="C852" s="43">
        <v>44482</v>
      </c>
      <c r="D852" t="s">
        <v>40</v>
      </c>
      <c r="E852" t="s">
        <v>56</v>
      </c>
      <c r="F852" t="s">
        <v>57</v>
      </c>
      <c r="G852" t="s">
        <v>26</v>
      </c>
      <c r="H852">
        <v>0.35</v>
      </c>
      <c r="I852">
        <v>1000</v>
      </c>
      <c r="J852">
        <v>350</v>
      </c>
      <c r="K852">
        <v>105</v>
      </c>
      <c r="L852">
        <v>0.3</v>
      </c>
    </row>
    <row r="853" spans="1:12" x14ac:dyDescent="0.3">
      <c r="A853" t="s">
        <v>21</v>
      </c>
      <c r="B853">
        <v>1185732</v>
      </c>
      <c r="C853" s="43">
        <v>44482</v>
      </c>
      <c r="D853" t="s">
        <v>40</v>
      </c>
      <c r="E853" t="s">
        <v>56</v>
      </c>
      <c r="F853" t="s">
        <v>57</v>
      </c>
      <c r="G853" t="s">
        <v>27</v>
      </c>
      <c r="H853">
        <v>0.35</v>
      </c>
      <c r="I853">
        <v>750</v>
      </c>
      <c r="J853">
        <v>262.5</v>
      </c>
      <c r="K853">
        <v>91.875000000000014</v>
      </c>
      <c r="L853">
        <v>0.35000000000000003</v>
      </c>
    </row>
    <row r="854" spans="1:12" x14ac:dyDescent="0.3">
      <c r="A854" t="s">
        <v>21</v>
      </c>
      <c r="B854">
        <v>1185732</v>
      </c>
      <c r="C854" s="43">
        <v>44482</v>
      </c>
      <c r="D854" t="s">
        <v>40</v>
      </c>
      <c r="E854" t="s">
        <v>56</v>
      </c>
      <c r="F854" t="s">
        <v>57</v>
      </c>
      <c r="G854" t="s">
        <v>28</v>
      </c>
      <c r="H854">
        <v>0.44999999999999996</v>
      </c>
      <c r="I854">
        <v>750</v>
      </c>
      <c r="J854">
        <v>337.49999999999994</v>
      </c>
      <c r="K854">
        <v>101.24999999999999</v>
      </c>
      <c r="L854">
        <v>0.3</v>
      </c>
    </row>
    <row r="855" spans="1:12" x14ac:dyDescent="0.3">
      <c r="A855" t="s">
        <v>21</v>
      </c>
      <c r="B855">
        <v>1185732</v>
      </c>
      <c r="C855" s="43">
        <v>44482</v>
      </c>
      <c r="D855" t="s">
        <v>40</v>
      </c>
      <c r="E855" t="s">
        <v>56</v>
      </c>
      <c r="F855" t="s">
        <v>57</v>
      </c>
      <c r="G855" t="s">
        <v>29</v>
      </c>
      <c r="H855">
        <v>0.49999999999999989</v>
      </c>
      <c r="I855">
        <v>2000</v>
      </c>
      <c r="J855">
        <v>999.99999999999977</v>
      </c>
      <c r="K855">
        <v>449.99999999999989</v>
      </c>
      <c r="L855">
        <v>0.45</v>
      </c>
    </row>
    <row r="856" spans="1:12" x14ac:dyDescent="0.3">
      <c r="A856" t="s">
        <v>21</v>
      </c>
      <c r="B856">
        <v>1185732</v>
      </c>
      <c r="C856" s="43">
        <v>44513</v>
      </c>
      <c r="D856" t="s">
        <v>40</v>
      </c>
      <c r="E856" t="s">
        <v>56</v>
      </c>
      <c r="F856" t="s">
        <v>57</v>
      </c>
      <c r="G856" t="s">
        <v>24</v>
      </c>
      <c r="H856">
        <v>0.5</v>
      </c>
      <c r="I856">
        <v>3500</v>
      </c>
      <c r="J856">
        <v>1750</v>
      </c>
      <c r="K856">
        <v>612.50000000000011</v>
      </c>
      <c r="L856">
        <v>0.35000000000000003</v>
      </c>
    </row>
    <row r="857" spans="1:12" x14ac:dyDescent="0.3">
      <c r="A857" t="s">
        <v>21</v>
      </c>
      <c r="B857">
        <v>1185732</v>
      </c>
      <c r="C857" s="43">
        <v>44513</v>
      </c>
      <c r="D857" t="s">
        <v>40</v>
      </c>
      <c r="E857" t="s">
        <v>56</v>
      </c>
      <c r="F857" t="s">
        <v>57</v>
      </c>
      <c r="G857" t="s">
        <v>25</v>
      </c>
      <c r="H857">
        <v>0.4</v>
      </c>
      <c r="I857">
        <v>2000</v>
      </c>
      <c r="J857">
        <v>800</v>
      </c>
      <c r="K857">
        <v>240</v>
      </c>
      <c r="L857">
        <v>0.3</v>
      </c>
    </row>
    <row r="858" spans="1:12" x14ac:dyDescent="0.3">
      <c r="A858" t="s">
        <v>21</v>
      </c>
      <c r="B858">
        <v>1185732</v>
      </c>
      <c r="C858" s="43">
        <v>44513</v>
      </c>
      <c r="D858" t="s">
        <v>40</v>
      </c>
      <c r="E858" t="s">
        <v>56</v>
      </c>
      <c r="F858" t="s">
        <v>57</v>
      </c>
      <c r="G858" t="s">
        <v>26</v>
      </c>
      <c r="H858">
        <v>0.4</v>
      </c>
      <c r="I858">
        <v>1450</v>
      </c>
      <c r="J858">
        <v>580</v>
      </c>
      <c r="K858">
        <v>174</v>
      </c>
      <c r="L858">
        <v>0.3</v>
      </c>
    </row>
    <row r="859" spans="1:12" x14ac:dyDescent="0.3">
      <c r="A859" t="s">
        <v>21</v>
      </c>
      <c r="B859">
        <v>1185732</v>
      </c>
      <c r="C859" s="43">
        <v>44513</v>
      </c>
      <c r="D859" t="s">
        <v>40</v>
      </c>
      <c r="E859" t="s">
        <v>56</v>
      </c>
      <c r="F859" t="s">
        <v>57</v>
      </c>
      <c r="G859" t="s">
        <v>27</v>
      </c>
      <c r="H859">
        <v>0.4</v>
      </c>
      <c r="I859">
        <v>1500</v>
      </c>
      <c r="J859">
        <v>600</v>
      </c>
      <c r="K859">
        <v>210.00000000000003</v>
      </c>
      <c r="L859">
        <v>0.35000000000000003</v>
      </c>
    </row>
    <row r="860" spans="1:12" x14ac:dyDescent="0.3">
      <c r="A860" t="s">
        <v>21</v>
      </c>
      <c r="B860">
        <v>1185732</v>
      </c>
      <c r="C860" s="43">
        <v>44513</v>
      </c>
      <c r="D860" t="s">
        <v>40</v>
      </c>
      <c r="E860" t="s">
        <v>56</v>
      </c>
      <c r="F860" t="s">
        <v>57</v>
      </c>
      <c r="G860" t="s">
        <v>28</v>
      </c>
      <c r="H860">
        <v>0.54999999999999993</v>
      </c>
      <c r="I860">
        <v>1250</v>
      </c>
      <c r="J860">
        <v>687.49999999999989</v>
      </c>
      <c r="K860">
        <v>206.24999999999997</v>
      </c>
      <c r="L860">
        <v>0.3</v>
      </c>
    </row>
    <row r="861" spans="1:12" x14ac:dyDescent="0.3">
      <c r="A861" t="s">
        <v>21</v>
      </c>
      <c r="B861">
        <v>1185732</v>
      </c>
      <c r="C861" s="43">
        <v>44513</v>
      </c>
      <c r="D861" t="s">
        <v>40</v>
      </c>
      <c r="E861" t="s">
        <v>56</v>
      </c>
      <c r="F861" t="s">
        <v>57</v>
      </c>
      <c r="G861" t="s">
        <v>29</v>
      </c>
      <c r="H861">
        <v>0.59999999999999987</v>
      </c>
      <c r="I861">
        <v>2250</v>
      </c>
      <c r="J861">
        <v>1349.9999999999998</v>
      </c>
      <c r="K861">
        <v>607.49999999999989</v>
      </c>
      <c r="L861">
        <v>0.45</v>
      </c>
    </row>
    <row r="862" spans="1:12" x14ac:dyDescent="0.3">
      <c r="A862" t="s">
        <v>21</v>
      </c>
      <c r="B862">
        <v>1185732</v>
      </c>
      <c r="C862" s="43">
        <v>44542</v>
      </c>
      <c r="D862" t="s">
        <v>40</v>
      </c>
      <c r="E862" t="s">
        <v>56</v>
      </c>
      <c r="F862" t="s">
        <v>57</v>
      </c>
      <c r="G862" t="s">
        <v>24</v>
      </c>
      <c r="H862">
        <v>0.54999999999999993</v>
      </c>
      <c r="I862">
        <v>4750</v>
      </c>
      <c r="J862">
        <v>2612.4999999999995</v>
      </c>
      <c r="K862">
        <v>914.37499999999989</v>
      </c>
      <c r="L862">
        <v>0.35000000000000003</v>
      </c>
    </row>
    <row r="863" spans="1:12" x14ac:dyDescent="0.3">
      <c r="A863" t="s">
        <v>21</v>
      </c>
      <c r="B863">
        <v>1185732</v>
      </c>
      <c r="C863" s="43">
        <v>44542</v>
      </c>
      <c r="D863" t="s">
        <v>40</v>
      </c>
      <c r="E863" t="s">
        <v>56</v>
      </c>
      <c r="F863" t="s">
        <v>57</v>
      </c>
      <c r="G863" t="s">
        <v>25</v>
      </c>
      <c r="H863">
        <v>0.45</v>
      </c>
      <c r="I863">
        <v>2750</v>
      </c>
      <c r="J863">
        <v>1237.5</v>
      </c>
      <c r="K863">
        <v>371.25</v>
      </c>
      <c r="L863">
        <v>0.3</v>
      </c>
    </row>
    <row r="864" spans="1:12" x14ac:dyDescent="0.3">
      <c r="A864" t="s">
        <v>21</v>
      </c>
      <c r="B864">
        <v>1185732</v>
      </c>
      <c r="C864" s="43">
        <v>44542</v>
      </c>
      <c r="D864" t="s">
        <v>40</v>
      </c>
      <c r="E864" t="s">
        <v>56</v>
      </c>
      <c r="F864" t="s">
        <v>57</v>
      </c>
      <c r="G864" t="s">
        <v>26</v>
      </c>
      <c r="H864">
        <v>0.45</v>
      </c>
      <c r="I864">
        <v>2250</v>
      </c>
      <c r="J864">
        <v>1012.5</v>
      </c>
      <c r="K864">
        <v>303.75</v>
      </c>
      <c r="L864">
        <v>0.3</v>
      </c>
    </row>
    <row r="865" spans="1:12" x14ac:dyDescent="0.3">
      <c r="A865" t="s">
        <v>21</v>
      </c>
      <c r="B865">
        <v>1185732</v>
      </c>
      <c r="C865" s="43">
        <v>44542</v>
      </c>
      <c r="D865" t="s">
        <v>40</v>
      </c>
      <c r="E865" t="s">
        <v>56</v>
      </c>
      <c r="F865" t="s">
        <v>57</v>
      </c>
      <c r="G865" t="s">
        <v>27</v>
      </c>
      <c r="H865">
        <v>0.45</v>
      </c>
      <c r="I865">
        <v>1750</v>
      </c>
      <c r="J865">
        <v>787.5</v>
      </c>
      <c r="K865">
        <v>275.625</v>
      </c>
      <c r="L865">
        <v>0.35000000000000003</v>
      </c>
    </row>
    <row r="866" spans="1:12" x14ac:dyDescent="0.3">
      <c r="A866" t="s">
        <v>21</v>
      </c>
      <c r="B866">
        <v>1185732</v>
      </c>
      <c r="C866" s="43">
        <v>44542</v>
      </c>
      <c r="D866" t="s">
        <v>40</v>
      </c>
      <c r="E866" t="s">
        <v>56</v>
      </c>
      <c r="F866" t="s">
        <v>57</v>
      </c>
      <c r="G866" t="s">
        <v>28</v>
      </c>
      <c r="H866">
        <v>0.54999999999999993</v>
      </c>
      <c r="I866">
        <v>1750</v>
      </c>
      <c r="J866">
        <v>962.49999999999989</v>
      </c>
      <c r="K866">
        <v>288.74999999999994</v>
      </c>
      <c r="L866">
        <v>0.3</v>
      </c>
    </row>
    <row r="867" spans="1:12" x14ac:dyDescent="0.3">
      <c r="A867" t="s">
        <v>21</v>
      </c>
      <c r="B867">
        <v>1185732</v>
      </c>
      <c r="C867" s="43">
        <v>44542</v>
      </c>
      <c r="D867" t="s">
        <v>40</v>
      </c>
      <c r="E867" t="s">
        <v>56</v>
      </c>
      <c r="F867" t="s">
        <v>57</v>
      </c>
      <c r="G867" t="s">
        <v>29</v>
      </c>
      <c r="H867">
        <v>0.59999999999999987</v>
      </c>
      <c r="I867">
        <v>2750</v>
      </c>
      <c r="J867">
        <v>1649.9999999999995</v>
      </c>
      <c r="K867">
        <v>742.49999999999977</v>
      </c>
      <c r="L867">
        <v>0.45</v>
      </c>
    </row>
    <row r="868" spans="1:12" x14ac:dyDescent="0.3">
      <c r="A868" t="s">
        <v>38</v>
      </c>
      <c r="B868">
        <v>1189833</v>
      </c>
      <c r="C868" s="43">
        <v>44213</v>
      </c>
      <c r="D868" t="s">
        <v>40</v>
      </c>
      <c r="E868" t="s">
        <v>58</v>
      </c>
      <c r="F868" t="s">
        <v>59</v>
      </c>
      <c r="G868" t="s">
        <v>24</v>
      </c>
      <c r="H868">
        <v>0.35</v>
      </c>
      <c r="I868">
        <v>4750</v>
      </c>
      <c r="J868">
        <v>1662.5</v>
      </c>
      <c r="K868">
        <v>748.125</v>
      </c>
      <c r="L868">
        <v>0.45</v>
      </c>
    </row>
    <row r="869" spans="1:12" x14ac:dyDescent="0.3">
      <c r="A869" t="s">
        <v>38</v>
      </c>
      <c r="B869">
        <v>1189833</v>
      </c>
      <c r="C869" s="43">
        <v>44213</v>
      </c>
      <c r="D869" t="s">
        <v>40</v>
      </c>
      <c r="E869" t="s">
        <v>58</v>
      </c>
      <c r="F869" t="s">
        <v>59</v>
      </c>
      <c r="G869" t="s">
        <v>25</v>
      </c>
      <c r="H869">
        <v>0.45</v>
      </c>
      <c r="I869">
        <v>4750</v>
      </c>
      <c r="J869">
        <v>2137.5</v>
      </c>
      <c r="K869">
        <v>641.25</v>
      </c>
      <c r="L869">
        <v>0.3</v>
      </c>
    </row>
    <row r="870" spans="1:12" x14ac:dyDescent="0.3">
      <c r="A870" t="s">
        <v>38</v>
      </c>
      <c r="B870">
        <v>1189833</v>
      </c>
      <c r="C870" s="43">
        <v>44213</v>
      </c>
      <c r="D870" t="s">
        <v>40</v>
      </c>
      <c r="E870" t="s">
        <v>58</v>
      </c>
      <c r="F870" t="s">
        <v>59</v>
      </c>
      <c r="G870" t="s">
        <v>26</v>
      </c>
      <c r="H870">
        <v>0.45</v>
      </c>
      <c r="I870">
        <v>4750</v>
      </c>
      <c r="J870">
        <v>2137.5</v>
      </c>
      <c r="K870">
        <v>961.875</v>
      </c>
      <c r="L870">
        <v>0.45</v>
      </c>
    </row>
    <row r="871" spans="1:12" x14ac:dyDescent="0.3">
      <c r="A871" t="s">
        <v>38</v>
      </c>
      <c r="B871">
        <v>1189833</v>
      </c>
      <c r="C871" s="43">
        <v>44213</v>
      </c>
      <c r="D871" t="s">
        <v>40</v>
      </c>
      <c r="E871" t="s">
        <v>58</v>
      </c>
      <c r="F871" t="s">
        <v>59</v>
      </c>
      <c r="G871" t="s">
        <v>27</v>
      </c>
      <c r="H871">
        <v>0.45</v>
      </c>
      <c r="I871">
        <v>3250</v>
      </c>
      <c r="J871">
        <v>1462.5</v>
      </c>
      <c r="K871">
        <v>585</v>
      </c>
      <c r="L871">
        <v>0.39999999999999997</v>
      </c>
    </row>
    <row r="872" spans="1:12" x14ac:dyDescent="0.3">
      <c r="A872" t="s">
        <v>38</v>
      </c>
      <c r="B872">
        <v>1189833</v>
      </c>
      <c r="C872" s="43">
        <v>44213</v>
      </c>
      <c r="D872" t="s">
        <v>40</v>
      </c>
      <c r="E872" t="s">
        <v>58</v>
      </c>
      <c r="F872" t="s">
        <v>59</v>
      </c>
      <c r="G872" t="s">
        <v>28</v>
      </c>
      <c r="H872">
        <v>0.5</v>
      </c>
      <c r="I872">
        <v>2750</v>
      </c>
      <c r="J872">
        <v>1375</v>
      </c>
      <c r="K872">
        <v>825.00000000000011</v>
      </c>
      <c r="L872">
        <v>0.60000000000000009</v>
      </c>
    </row>
    <row r="873" spans="1:12" x14ac:dyDescent="0.3">
      <c r="A873" t="s">
        <v>38</v>
      </c>
      <c r="B873">
        <v>1189833</v>
      </c>
      <c r="C873" s="43">
        <v>44213</v>
      </c>
      <c r="D873" t="s">
        <v>40</v>
      </c>
      <c r="E873" t="s">
        <v>58</v>
      </c>
      <c r="F873" t="s">
        <v>59</v>
      </c>
      <c r="G873" t="s">
        <v>29</v>
      </c>
      <c r="H873">
        <v>0.45</v>
      </c>
      <c r="I873">
        <v>4750</v>
      </c>
      <c r="J873">
        <v>2137.5</v>
      </c>
      <c r="K873">
        <v>534.375</v>
      </c>
      <c r="L873">
        <v>0.25</v>
      </c>
    </row>
    <row r="874" spans="1:12" x14ac:dyDescent="0.3">
      <c r="A874" t="s">
        <v>38</v>
      </c>
      <c r="B874">
        <v>1189833</v>
      </c>
      <c r="C874" s="43">
        <v>44244</v>
      </c>
      <c r="D874" t="s">
        <v>40</v>
      </c>
      <c r="E874" t="s">
        <v>58</v>
      </c>
      <c r="F874" t="s">
        <v>59</v>
      </c>
      <c r="G874" t="s">
        <v>24</v>
      </c>
      <c r="H874">
        <v>0.35</v>
      </c>
      <c r="I874">
        <v>5250</v>
      </c>
      <c r="J874">
        <v>1837.4999999999998</v>
      </c>
      <c r="K874">
        <v>826.87499999999989</v>
      </c>
      <c r="L874">
        <v>0.45</v>
      </c>
    </row>
    <row r="875" spans="1:12" x14ac:dyDescent="0.3">
      <c r="A875" t="s">
        <v>38</v>
      </c>
      <c r="B875">
        <v>1189833</v>
      </c>
      <c r="C875" s="43">
        <v>44244</v>
      </c>
      <c r="D875" t="s">
        <v>40</v>
      </c>
      <c r="E875" t="s">
        <v>58</v>
      </c>
      <c r="F875" t="s">
        <v>59</v>
      </c>
      <c r="G875" t="s">
        <v>25</v>
      </c>
      <c r="H875">
        <v>0.45</v>
      </c>
      <c r="I875">
        <v>4250</v>
      </c>
      <c r="J875">
        <v>1912.5</v>
      </c>
      <c r="K875">
        <v>573.75</v>
      </c>
      <c r="L875">
        <v>0.3</v>
      </c>
    </row>
    <row r="876" spans="1:12" x14ac:dyDescent="0.3">
      <c r="A876" t="s">
        <v>38</v>
      </c>
      <c r="B876">
        <v>1189833</v>
      </c>
      <c r="C876" s="43">
        <v>44244</v>
      </c>
      <c r="D876" t="s">
        <v>40</v>
      </c>
      <c r="E876" t="s">
        <v>58</v>
      </c>
      <c r="F876" t="s">
        <v>59</v>
      </c>
      <c r="G876" t="s">
        <v>26</v>
      </c>
      <c r="H876">
        <v>0.45</v>
      </c>
      <c r="I876">
        <v>4500</v>
      </c>
      <c r="J876">
        <v>2025</v>
      </c>
      <c r="K876">
        <v>911.25</v>
      </c>
      <c r="L876">
        <v>0.45</v>
      </c>
    </row>
    <row r="877" spans="1:12" x14ac:dyDescent="0.3">
      <c r="A877" t="s">
        <v>38</v>
      </c>
      <c r="B877">
        <v>1189833</v>
      </c>
      <c r="C877" s="43">
        <v>44244</v>
      </c>
      <c r="D877" t="s">
        <v>40</v>
      </c>
      <c r="E877" t="s">
        <v>58</v>
      </c>
      <c r="F877" t="s">
        <v>59</v>
      </c>
      <c r="G877" t="s">
        <v>27</v>
      </c>
      <c r="H877">
        <v>0.45</v>
      </c>
      <c r="I877">
        <v>3000</v>
      </c>
      <c r="J877">
        <v>1350</v>
      </c>
      <c r="K877">
        <v>540</v>
      </c>
      <c r="L877">
        <v>0.39999999999999997</v>
      </c>
    </row>
    <row r="878" spans="1:12" x14ac:dyDescent="0.3">
      <c r="A878" t="s">
        <v>38</v>
      </c>
      <c r="B878">
        <v>1189833</v>
      </c>
      <c r="C878" s="43">
        <v>44244</v>
      </c>
      <c r="D878" t="s">
        <v>40</v>
      </c>
      <c r="E878" t="s">
        <v>58</v>
      </c>
      <c r="F878" t="s">
        <v>59</v>
      </c>
      <c r="G878" t="s">
        <v>28</v>
      </c>
      <c r="H878">
        <v>0.5</v>
      </c>
      <c r="I878">
        <v>2250</v>
      </c>
      <c r="J878">
        <v>1125</v>
      </c>
      <c r="K878">
        <v>675.00000000000011</v>
      </c>
      <c r="L878">
        <v>0.60000000000000009</v>
      </c>
    </row>
    <row r="879" spans="1:12" x14ac:dyDescent="0.3">
      <c r="A879" t="s">
        <v>38</v>
      </c>
      <c r="B879">
        <v>1189833</v>
      </c>
      <c r="C879" s="43">
        <v>44244</v>
      </c>
      <c r="D879" t="s">
        <v>40</v>
      </c>
      <c r="E879" t="s">
        <v>58</v>
      </c>
      <c r="F879" t="s">
        <v>59</v>
      </c>
      <c r="G879" t="s">
        <v>29</v>
      </c>
      <c r="H879">
        <v>0.45</v>
      </c>
      <c r="I879">
        <v>4250</v>
      </c>
      <c r="J879">
        <v>1912.5</v>
      </c>
      <c r="K879">
        <v>478.125</v>
      </c>
      <c r="L879">
        <v>0.25</v>
      </c>
    </row>
    <row r="880" spans="1:12" x14ac:dyDescent="0.3">
      <c r="A880" t="s">
        <v>38</v>
      </c>
      <c r="B880">
        <v>1189833</v>
      </c>
      <c r="C880" s="43">
        <v>44271</v>
      </c>
      <c r="D880" t="s">
        <v>40</v>
      </c>
      <c r="E880" t="s">
        <v>58</v>
      </c>
      <c r="F880" t="s">
        <v>59</v>
      </c>
      <c r="G880" t="s">
        <v>24</v>
      </c>
      <c r="H880">
        <v>0.35</v>
      </c>
      <c r="I880">
        <v>5750</v>
      </c>
      <c r="J880">
        <v>2012.4999999999998</v>
      </c>
      <c r="K880">
        <v>905.62499999999989</v>
      </c>
      <c r="L880">
        <v>0.45</v>
      </c>
    </row>
    <row r="881" spans="1:12" x14ac:dyDescent="0.3">
      <c r="A881" t="s">
        <v>38</v>
      </c>
      <c r="B881">
        <v>1189833</v>
      </c>
      <c r="C881" s="43">
        <v>44271</v>
      </c>
      <c r="D881" t="s">
        <v>40</v>
      </c>
      <c r="E881" t="s">
        <v>58</v>
      </c>
      <c r="F881" t="s">
        <v>59</v>
      </c>
      <c r="G881" t="s">
        <v>25</v>
      </c>
      <c r="H881">
        <v>0.45</v>
      </c>
      <c r="I881">
        <v>4250</v>
      </c>
      <c r="J881">
        <v>1912.5</v>
      </c>
      <c r="K881">
        <v>573.75</v>
      </c>
      <c r="L881">
        <v>0.3</v>
      </c>
    </row>
    <row r="882" spans="1:12" x14ac:dyDescent="0.3">
      <c r="A882" t="s">
        <v>38</v>
      </c>
      <c r="B882">
        <v>1189833</v>
      </c>
      <c r="C882" s="43">
        <v>44271</v>
      </c>
      <c r="D882" t="s">
        <v>40</v>
      </c>
      <c r="E882" t="s">
        <v>58</v>
      </c>
      <c r="F882" t="s">
        <v>59</v>
      </c>
      <c r="G882" t="s">
        <v>26</v>
      </c>
      <c r="H882">
        <v>0.45</v>
      </c>
      <c r="I882">
        <v>4250</v>
      </c>
      <c r="J882">
        <v>1912.5</v>
      </c>
      <c r="K882">
        <v>860.625</v>
      </c>
      <c r="L882">
        <v>0.45</v>
      </c>
    </row>
    <row r="883" spans="1:12" x14ac:dyDescent="0.3">
      <c r="A883" t="s">
        <v>38</v>
      </c>
      <c r="B883">
        <v>1189833</v>
      </c>
      <c r="C883" s="43">
        <v>44271</v>
      </c>
      <c r="D883" t="s">
        <v>40</v>
      </c>
      <c r="E883" t="s">
        <v>58</v>
      </c>
      <c r="F883" t="s">
        <v>59</v>
      </c>
      <c r="G883" t="s">
        <v>27</v>
      </c>
      <c r="H883">
        <v>0.45</v>
      </c>
      <c r="I883">
        <v>3250</v>
      </c>
      <c r="J883">
        <v>1462.5</v>
      </c>
      <c r="K883">
        <v>585</v>
      </c>
      <c r="L883">
        <v>0.39999999999999997</v>
      </c>
    </row>
    <row r="884" spans="1:12" x14ac:dyDescent="0.3">
      <c r="A884" t="s">
        <v>38</v>
      </c>
      <c r="B884">
        <v>1189833</v>
      </c>
      <c r="C884" s="43">
        <v>44271</v>
      </c>
      <c r="D884" t="s">
        <v>40</v>
      </c>
      <c r="E884" t="s">
        <v>58</v>
      </c>
      <c r="F884" t="s">
        <v>59</v>
      </c>
      <c r="G884" t="s">
        <v>28</v>
      </c>
      <c r="H884">
        <v>0.5</v>
      </c>
      <c r="I884">
        <v>2000</v>
      </c>
      <c r="J884">
        <v>1000</v>
      </c>
      <c r="K884">
        <v>600.00000000000011</v>
      </c>
      <c r="L884">
        <v>0.60000000000000009</v>
      </c>
    </row>
    <row r="885" spans="1:12" x14ac:dyDescent="0.3">
      <c r="A885" t="s">
        <v>38</v>
      </c>
      <c r="B885">
        <v>1189833</v>
      </c>
      <c r="C885" s="43">
        <v>44271</v>
      </c>
      <c r="D885" t="s">
        <v>40</v>
      </c>
      <c r="E885" t="s">
        <v>58</v>
      </c>
      <c r="F885" t="s">
        <v>59</v>
      </c>
      <c r="G885" t="s">
        <v>29</v>
      </c>
      <c r="H885">
        <v>0.45</v>
      </c>
      <c r="I885">
        <v>4000</v>
      </c>
      <c r="J885">
        <v>1800</v>
      </c>
      <c r="K885">
        <v>450</v>
      </c>
      <c r="L885">
        <v>0.25</v>
      </c>
    </row>
    <row r="886" spans="1:12" x14ac:dyDescent="0.3">
      <c r="A886" t="s">
        <v>38</v>
      </c>
      <c r="B886">
        <v>1189833</v>
      </c>
      <c r="C886" s="43">
        <v>44303</v>
      </c>
      <c r="D886" t="s">
        <v>40</v>
      </c>
      <c r="E886" t="s">
        <v>58</v>
      </c>
      <c r="F886" t="s">
        <v>59</v>
      </c>
      <c r="G886" t="s">
        <v>24</v>
      </c>
      <c r="H886">
        <v>0.45</v>
      </c>
      <c r="I886">
        <v>5750</v>
      </c>
      <c r="J886">
        <v>2587.5</v>
      </c>
      <c r="K886">
        <v>1164.375</v>
      </c>
      <c r="L886">
        <v>0.45</v>
      </c>
    </row>
    <row r="887" spans="1:12" x14ac:dyDescent="0.3">
      <c r="A887" t="s">
        <v>38</v>
      </c>
      <c r="B887">
        <v>1189833</v>
      </c>
      <c r="C887" s="43">
        <v>44303</v>
      </c>
      <c r="D887" t="s">
        <v>40</v>
      </c>
      <c r="E887" t="s">
        <v>58</v>
      </c>
      <c r="F887" t="s">
        <v>59</v>
      </c>
      <c r="G887" t="s">
        <v>25</v>
      </c>
      <c r="H887">
        <v>0.45</v>
      </c>
      <c r="I887">
        <v>3750</v>
      </c>
      <c r="J887">
        <v>1687.5</v>
      </c>
      <c r="K887">
        <v>506.25</v>
      </c>
      <c r="L887">
        <v>0.3</v>
      </c>
    </row>
    <row r="888" spans="1:12" x14ac:dyDescent="0.3">
      <c r="A888" t="s">
        <v>38</v>
      </c>
      <c r="B888">
        <v>1189833</v>
      </c>
      <c r="C888" s="43">
        <v>44303</v>
      </c>
      <c r="D888" t="s">
        <v>40</v>
      </c>
      <c r="E888" t="s">
        <v>58</v>
      </c>
      <c r="F888" t="s">
        <v>59</v>
      </c>
      <c r="G888" t="s">
        <v>26</v>
      </c>
      <c r="H888">
        <v>0.45</v>
      </c>
      <c r="I888">
        <v>4000</v>
      </c>
      <c r="J888">
        <v>1800</v>
      </c>
      <c r="K888">
        <v>810</v>
      </c>
      <c r="L888">
        <v>0.45</v>
      </c>
    </row>
    <row r="889" spans="1:12" x14ac:dyDescent="0.3">
      <c r="A889" t="s">
        <v>38</v>
      </c>
      <c r="B889">
        <v>1189833</v>
      </c>
      <c r="C889" s="43">
        <v>44303</v>
      </c>
      <c r="D889" t="s">
        <v>40</v>
      </c>
      <c r="E889" t="s">
        <v>58</v>
      </c>
      <c r="F889" t="s">
        <v>59</v>
      </c>
      <c r="G889" t="s">
        <v>27</v>
      </c>
      <c r="H889">
        <v>0.4</v>
      </c>
      <c r="I889">
        <v>3000</v>
      </c>
      <c r="J889">
        <v>1200</v>
      </c>
      <c r="K889">
        <v>479.99999999999994</v>
      </c>
      <c r="L889">
        <v>0.39999999999999997</v>
      </c>
    </row>
    <row r="890" spans="1:12" x14ac:dyDescent="0.3">
      <c r="A890" t="s">
        <v>38</v>
      </c>
      <c r="B890">
        <v>1189833</v>
      </c>
      <c r="C890" s="43">
        <v>44303</v>
      </c>
      <c r="D890" t="s">
        <v>40</v>
      </c>
      <c r="E890" t="s">
        <v>58</v>
      </c>
      <c r="F890" t="s">
        <v>59</v>
      </c>
      <c r="G890" t="s">
        <v>28</v>
      </c>
      <c r="H890">
        <v>0.45</v>
      </c>
      <c r="I890">
        <v>2000</v>
      </c>
      <c r="J890">
        <v>900</v>
      </c>
      <c r="K890">
        <v>540.00000000000011</v>
      </c>
      <c r="L890">
        <v>0.60000000000000009</v>
      </c>
    </row>
    <row r="891" spans="1:12" x14ac:dyDescent="0.3">
      <c r="A891" t="s">
        <v>38</v>
      </c>
      <c r="B891">
        <v>1189833</v>
      </c>
      <c r="C891" s="43">
        <v>44303</v>
      </c>
      <c r="D891" t="s">
        <v>40</v>
      </c>
      <c r="E891" t="s">
        <v>58</v>
      </c>
      <c r="F891" t="s">
        <v>59</v>
      </c>
      <c r="G891" t="s">
        <v>29</v>
      </c>
      <c r="H891">
        <v>0.6</v>
      </c>
      <c r="I891">
        <v>3750</v>
      </c>
      <c r="J891">
        <v>2250</v>
      </c>
      <c r="K891">
        <v>562.5</v>
      </c>
      <c r="L891">
        <v>0.25</v>
      </c>
    </row>
    <row r="892" spans="1:12" x14ac:dyDescent="0.3">
      <c r="A892" t="s">
        <v>38</v>
      </c>
      <c r="B892">
        <v>1189833</v>
      </c>
      <c r="C892" s="43">
        <v>44334</v>
      </c>
      <c r="D892" t="s">
        <v>40</v>
      </c>
      <c r="E892" t="s">
        <v>58</v>
      </c>
      <c r="F892" t="s">
        <v>59</v>
      </c>
      <c r="G892" t="s">
        <v>24</v>
      </c>
      <c r="H892">
        <v>0.4</v>
      </c>
      <c r="I892">
        <v>5750</v>
      </c>
      <c r="J892">
        <v>2300</v>
      </c>
      <c r="K892">
        <v>1035</v>
      </c>
      <c r="L892">
        <v>0.45</v>
      </c>
    </row>
    <row r="893" spans="1:12" x14ac:dyDescent="0.3">
      <c r="A893" t="s">
        <v>38</v>
      </c>
      <c r="B893">
        <v>1189833</v>
      </c>
      <c r="C893" s="43">
        <v>44334</v>
      </c>
      <c r="D893" t="s">
        <v>40</v>
      </c>
      <c r="E893" t="s">
        <v>58</v>
      </c>
      <c r="F893" t="s">
        <v>59</v>
      </c>
      <c r="G893" t="s">
        <v>25</v>
      </c>
      <c r="H893">
        <v>0.45</v>
      </c>
      <c r="I893">
        <v>4250</v>
      </c>
      <c r="J893">
        <v>1912.5</v>
      </c>
      <c r="K893">
        <v>573.75</v>
      </c>
      <c r="L893">
        <v>0.3</v>
      </c>
    </row>
    <row r="894" spans="1:12" x14ac:dyDescent="0.3">
      <c r="A894" t="s">
        <v>38</v>
      </c>
      <c r="B894">
        <v>1189833</v>
      </c>
      <c r="C894" s="43">
        <v>44334</v>
      </c>
      <c r="D894" t="s">
        <v>40</v>
      </c>
      <c r="E894" t="s">
        <v>58</v>
      </c>
      <c r="F894" t="s">
        <v>59</v>
      </c>
      <c r="G894" t="s">
        <v>26</v>
      </c>
      <c r="H894">
        <v>0.45</v>
      </c>
      <c r="I894">
        <v>4250</v>
      </c>
      <c r="J894">
        <v>1912.5</v>
      </c>
      <c r="K894">
        <v>860.625</v>
      </c>
      <c r="L894">
        <v>0.45</v>
      </c>
    </row>
    <row r="895" spans="1:12" x14ac:dyDescent="0.3">
      <c r="A895" t="s">
        <v>38</v>
      </c>
      <c r="B895">
        <v>1189833</v>
      </c>
      <c r="C895" s="43">
        <v>44334</v>
      </c>
      <c r="D895" t="s">
        <v>40</v>
      </c>
      <c r="E895" t="s">
        <v>58</v>
      </c>
      <c r="F895" t="s">
        <v>59</v>
      </c>
      <c r="G895" t="s">
        <v>27</v>
      </c>
      <c r="H895">
        <v>0.4</v>
      </c>
      <c r="I895">
        <v>3250</v>
      </c>
      <c r="J895">
        <v>1300</v>
      </c>
      <c r="K895">
        <v>520</v>
      </c>
      <c r="L895">
        <v>0.39999999999999997</v>
      </c>
    </row>
    <row r="896" spans="1:12" x14ac:dyDescent="0.3">
      <c r="A896" t="s">
        <v>38</v>
      </c>
      <c r="B896">
        <v>1189833</v>
      </c>
      <c r="C896" s="43">
        <v>44334</v>
      </c>
      <c r="D896" t="s">
        <v>40</v>
      </c>
      <c r="E896" t="s">
        <v>58</v>
      </c>
      <c r="F896" t="s">
        <v>59</v>
      </c>
      <c r="G896" t="s">
        <v>28</v>
      </c>
      <c r="H896">
        <v>0.45</v>
      </c>
      <c r="I896">
        <v>2250</v>
      </c>
      <c r="J896">
        <v>1012.5</v>
      </c>
      <c r="K896">
        <v>607.50000000000011</v>
      </c>
      <c r="L896">
        <v>0.60000000000000009</v>
      </c>
    </row>
    <row r="897" spans="1:12" x14ac:dyDescent="0.3">
      <c r="A897" t="s">
        <v>38</v>
      </c>
      <c r="B897">
        <v>1189833</v>
      </c>
      <c r="C897" s="43">
        <v>44334</v>
      </c>
      <c r="D897" t="s">
        <v>40</v>
      </c>
      <c r="E897" t="s">
        <v>58</v>
      </c>
      <c r="F897" t="s">
        <v>59</v>
      </c>
      <c r="G897" t="s">
        <v>29</v>
      </c>
      <c r="H897">
        <v>0.6</v>
      </c>
      <c r="I897">
        <v>4000</v>
      </c>
      <c r="J897">
        <v>2400</v>
      </c>
      <c r="K897">
        <v>600</v>
      </c>
      <c r="L897">
        <v>0.25</v>
      </c>
    </row>
    <row r="898" spans="1:12" x14ac:dyDescent="0.3">
      <c r="A898" t="s">
        <v>38</v>
      </c>
      <c r="B898">
        <v>1189833</v>
      </c>
      <c r="C898" s="43">
        <v>44364</v>
      </c>
      <c r="D898" t="s">
        <v>40</v>
      </c>
      <c r="E898" t="s">
        <v>58</v>
      </c>
      <c r="F898" t="s">
        <v>59</v>
      </c>
      <c r="G898" t="s">
        <v>24</v>
      </c>
      <c r="H898">
        <v>0.4</v>
      </c>
      <c r="I898">
        <v>6750</v>
      </c>
      <c r="J898">
        <v>2700</v>
      </c>
      <c r="K898">
        <v>1215</v>
      </c>
      <c r="L898">
        <v>0.45</v>
      </c>
    </row>
    <row r="899" spans="1:12" x14ac:dyDescent="0.3">
      <c r="A899" t="s">
        <v>38</v>
      </c>
      <c r="B899">
        <v>1189833</v>
      </c>
      <c r="C899" s="43">
        <v>44364</v>
      </c>
      <c r="D899" t="s">
        <v>40</v>
      </c>
      <c r="E899" t="s">
        <v>58</v>
      </c>
      <c r="F899" t="s">
        <v>59</v>
      </c>
      <c r="G899" t="s">
        <v>25</v>
      </c>
      <c r="H899">
        <v>0.45</v>
      </c>
      <c r="I899">
        <v>5250</v>
      </c>
      <c r="J899">
        <v>2362.5</v>
      </c>
      <c r="K899">
        <v>708.75</v>
      </c>
      <c r="L899">
        <v>0.3</v>
      </c>
    </row>
    <row r="900" spans="1:12" x14ac:dyDescent="0.3">
      <c r="A900" t="s">
        <v>38</v>
      </c>
      <c r="B900">
        <v>1189833</v>
      </c>
      <c r="C900" s="43">
        <v>44364</v>
      </c>
      <c r="D900" t="s">
        <v>40</v>
      </c>
      <c r="E900" t="s">
        <v>58</v>
      </c>
      <c r="F900" t="s">
        <v>59</v>
      </c>
      <c r="G900" t="s">
        <v>26</v>
      </c>
      <c r="H900">
        <v>0.45</v>
      </c>
      <c r="I900">
        <v>5500</v>
      </c>
      <c r="J900">
        <v>2475</v>
      </c>
      <c r="K900">
        <v>1113.75</v>
      </c>
      <c r="L900">
        <v>0.45</v>
      </c>
    </row>
    <row r="901" spans="1:12" x14ac:dyDescent="0.3">
      <c r="A901" t="s">
        <v>38</v>
      </c>
      <c r="B901">
        <v>1189833</v>
      </c>
      <c r="C901" s="43">
        <v>44364</v>
      </c>
      <c r="D901" t="s">
        <v>40</v>
      </c>
      <c r="E901" t="s">
        <v>58</v>
      </c>
      <c r="F901" t="s">
        <v>59</v>
      </c>
      <c r="G901" t="s">
        <v>27</v>
      </c>
      <c r="H901">
        <v>0.4</v>
      </c>
      <c r="I901">
        <v>4250</v>
      </c>
      <c r="J901">
        <v>1700</v>
      </c>
      <c r="K901">
        <v>680</v>
      </c>
      <c r="L901">
        <v>0.39999999999999997</v>
      </c>
    </row>
    <row r="902" spans="1:12" x14ac:dyDescent="0.3">
      <c r="A902" t="s">
        <v>38</v>
      </c>
      <c r="B902">
        <v>1189833</v>
      </c>
      <c r="C902" s="43">
        <v>44364</v>
      </c>
      <c r="D902" t="s">
        <v>40</v>
      </c>
      <c r="E902" t="s">
        <v>58</v>
      </c>
      <c r="F902" t="s">
        <v>59</v>
      </c>
      <c r="G902" t="s">
        <v>28</v>
      </c>
      <c r="H902">
        <v>0.45</v>
      </c>
      <c r="I902">
        <v>3000</v>
      </c>
      <c r="J902">
        <v>1350</v>
      </c>
      <c r="K902">
        <v>810.00000000000011</v>
      </c>
      <c r="L902">
        <v>0.60000000000000009</v>
      </c>
    </row>
    <row r="903" spans="1:12" x14ac:dyDescent="0.3">
      <c r="A903" t="s">
        <v>38</v>
      </c>
      <c r="B903">
        <v>1189833</v>
      </c>
      <c r="C903" s="43">
        <v>44364</v>
      </c>
      <c r="D903" t="s">
        <v>40</v>
      </c>
      <c r="E903" t="s">
        <v>58</v>
      </c>
      <c r="F903" t="s">
        <v>59</v>
      </c>
      <c r="G903" t="s">
        <v>29</v>
      </c>
      <c r="H903">
        <v>0.6</v>
      </c>
      <c r="I903">
        <v>6000</v>
      </c>
      <c r="J903">
        <v>3600</v>
      </c>
      <c r="K903">
        <v>900</v>
      </c>
      <c r="L903">
        <v>0.25</v>
      </c>
    </row>
    <row r="904" spans="1:12" x14ac:dyDescent="0.3">
      <c r="A904" t="s">
        <v>38</v>
      </c>
      <c r="B904">
        <v>1189833</v>
      </c>
      <c r="C904" s="43">
        <v>44393</v>
      </c>
      <c r="D904" t="s">
        <v>40</v>
      </c>
      <c r="E904" t="s">
        <v>58</v>
      </c>
      <c r="F904" t="s">
        <v>59</v>
      </c>
      <c r="G904" t="s">
        <v>24</v>
      </c>
      <c r="H904">
        <v>0.4</v>
      </c>
      <c r="I904">
        <v>7500</v>
      </c>
      <c r="J904">
        <v>3000</v>
      </c>
      <c r="K904">
        <v>1350</v>
      </c>
      <c r="L904">
        <v>0.45</v>
      </c>
    </row>
    <row r="905" spans="1:12" x14ac:dyDescent="0.3">
      <c r="A905" t="s">
        <v>38</v>
      </c>
      <c r="B905">
        <v>1189833</v>
      </c>
      <c r="C905" s="43">
        <v>44393</v>
      </c>
      <c r="D905" t="s">
        <v>40</v>
      </c>
      <c r="E905" t="s">
        <v>58</v>
      </c>
      <c r="F905" t="s">
        <v>59</v>
      </c>
      <c r="G905" t="s">
        <v>25</v>
      </c>
      <c r="H905">
        <v>0.45</v>
      </c>
      <c r="I905">
        <v>6000</v>
      </c>
      <c r="J905">
        <v>2700</v>
      </c>
      <c r="K905">
        <v>810</v>
      </c>
      <c r="L905">
        <v>0.3</v>
      </c>
    </row>
    <row r="906" spans="1:12" x14ac:dyDescent="0.3">
      <c r="A906" t="s">
        <v>38</v>
      </c>
      <c r="B906">
        <v>1189833</v>
      </c>
      <c r="C906" s="43">
        <v>44393</v>
      </c>
      <c r="D906" t="s">
        <v>40</v>
      </c>
      <c r="E906" t="s">
        <v>58</v>
      </c>
      <c r="F906" t="s">
        <v>59</v>
      </c>
      <c r="G906" t="s">
        <v>26</v>
      </c>
      <c r="H906">
        <v>0.45</v>
      </c>
      <c r="I906">
        <v>5500</v>
      </c>
      <c r="J906">
        <v>2475</v>
      </c>
      <c r="K906">
        <v>1113.75</v>
      </c>
      <c r="L906">
        <v>0.45</v>
      </c>
    </row>
    <row r="907" spans="1:12" x14ac:dyDescent="0.3">
      <c r="A907" t="s">
        <v>38</v>
      </c>
      <c r="B907">
        <v>1189833</v>
      </c>
      <c r="C907" s="43">
        <v>44393</v>
      </c>
      <c r="D907" t="s">
        <v>40</v>
      </c>
      <c r="E907" t="s">
        <v>58</v>
      </c>
      <c r="F907" t="s">
        <v>59</v>
      </c>
      <c r="G907" t="s">
        <v>27</v>
      </c>
      <c r="H907">
        <v>0.4</v>
      </c>
      <c r="I907">
        <v>4500</v>
      </c>
      <c r="J907">
        <v>1800</v>
      </c>
      <c r="K907">
        <v>719.99999999999989</v>
      </c>
      <c r="L907">
        <v>0.39999999999999997</v>
      </c>
    </row>
    <row r="908" spans="1:12" x14ac:dyDescent="0.3">
      <c r="A908" t="s">
        <v>38</v>
      </c>
      <c r="B908">
        <v>1189833</v>
      </c>
      <c r="C908" s="43">
        <v>44393</v>
      </c>
      <c r="D908" t="s">
        <v>40</v>
      </c>
      <c r="E908" t="s">
        <v>58</v>
      </c>
      <c r="F908" t="s">
        <v>59</v>
      </c>
      <c r="G908" t="s">
        <v>28</v>
      </c>
      <c r="H908">
        <v>0.45</v>
      </c>
      <c r="I908">
        <v>4750</v>
      </c>
      <c r="J908">
        <v>2137.5</v>
      </c>
      <c r="K908">
        <v>1282.5000000000002</v>
      </c>
      <c r="L908">
        <v>0.60000000000000009</v>
      </c>
    </row>
    <row r="909" spans="1:12" x14ac:dyDescent="0.3">
      <c r="A909" t="s">
        <v>38</v>
      </c>
      <c r="B909">
        <v>1189833</v>
      </c>
      <c r="C909" s="43">
        <v>44393</v>
      </c>
      <c r="D909" t="s">
        <v>40</v>
      </c>
      <c r="E909" t="s">
        <v>58</v>
      </c>
      <c r="F909" t="s">
        <v>59</v>
      </c>
      <c r="G909" t="s">
        <v>29</v>
      </c>
      <c r="H909">
        <v>0.6</v>
      </c>
      <c r="I909">
        <v>4750</v>
      </c>
      <c r="J909">
        <v>2850</v>
      </c>
      <c r="K909">
        <v>712.5</v>
      </c>
      <c r="L909">
        <v>0.25</v>
      </c>
    </row>
    <row r="910" spans="1:12" x14ac:dyDescent="0.3">
      <c r="A910" t="s">
        <v>38</v>
      </c>
      <c r="B910">
        <v>1189833</v>
      </c>
      <c r="C910" s="43">
        <v>44425</v>
      </c>
      <c r="D910" t="s">
        <v>40</v>
      </c>
      <c r="E910" t="s">
        <v>58</v>
      </c>
      <c r="F910" t="s">
        <v>59</v>
      </c>
      <c r="G910" t="s">
        <v>24</v>
      </c>
      <c r="H910">
        <v>0.45</v>
      </c>
      <c r="I910">
        <v>6750</v>
      </c>
      <c r="J910">
        <v>3037.5</v>
      </c>
      <c r="K910">
        <v>1366.875</v>
      </c>
      <c r="L910">
        <v>0.45</v>
      </c>
    </row>
    <row r="911" spans="1:12" x14ac:dyDescent="0.3">
      <c r="A911" t="s">
        <v>38</v>
      </c>
      <c r="B911">
        <v>1189833</v>
      </c>
      <c r="C911" s="43">
        <v>44425</v>
      </c>
      <c r="D911" t="s">
        <v>40</v>
      </c>
      <c r="E911" t="s">
        <v>58</v>
      </c>
      <c r="F911" t="s">
        <v>59</v>
      </c>
      <c r="G911" t="s">
        <v>25</v>
      </c>
      <c r="H911">
        <v>0.55000000000000004</v>
      </c>
      <c r="I911">
        <v>6250</v>
      </c>
      <c r="J911">
        <v>3437.5000000000005</v>
      </c>
      <c r="K911">
        <v>1031.25</v>
      </c>
      <c r="L911">
        <v>0.3</v>
      </c>
    </row>
    <row r="912" spans="1:12" x14ac:dyDescent="0.3">
      <c r="A912" t="s">
        <v>38</v>
      </c>
      <c r="B912">
        <v>1189833</v>
      </c>
      <c r="C912" s="43">
        <v>44425</v>
      </c>
      <c r="D912" t="s">
        <v>40</v>
      </c>
      <c r="E912" t="s">
        <v>58</v>
      </c>
      <c r="F912" t="s">
        <v>59</v>
      </c>
      <c r="G912" t="s">
        <v>26</v>
      </c>
      <c r="H912">
        <v>0.5</v>
      </c>
      <c r="I912">
        <v>5000</v>
      </c>
      <c r="J912">
        <v>2500</v>
      </c>
      <c r="K912">
        <v>1125</v>
      </c>
      <c r="L912">
        <v>0.45</v>
      </c>
    </row>
    <row r="913" spans="1:12" x14ac:dyDescent="0.3">
      <c r="A913" t="s">
        <v>38</v>
      </c>
      <c r="B913">
        <v>1189833</v>
      </c>
      <c r="C913" s="43">
        <v>44425</v>
      </c>
      <c r="D913" t="s">
        <v>40</v>
      </c>
      <c r="E913" t="s">
        <v>58</v>
      </c>
      <c r="F913" t="s">
        <v>59</v>
      </c>
      <c r="G913" t="s">
        <v>27</v>
      </c>
      <c r="H913">
        <v>0.45</v>
      </c>
      <c r="I913">
        <v>4250</v>
      </c>
      <c r="J913">
        <v>1912.5</v>
      </c>
      <c r="K913">
        <v>764.99999999999989</v>
      </c>
      <c r="L913">
        <v>0.39999999999999997</v>
      </c>
    </row>
    <row r="914" spans="1:12" x14ac:dyDescent="0.3">
      <c r="A914" t="s">
        <v>38</v>
      </c>
      <c r="B914">
        <v>1189833</v>
      </c>
      <c r="C914" s="43">
        <v>44425</v>
      </c>
      <c r="D914" t="s">
        <v>40</v>
      </c>
      <c r="E914" t="s">
        <v>58</v>
      </c>
      <c r="F914" t="s">
        <v>59</v>
      </c>
      <c r="G914" t="s">
        <v>28</v>
      </c>
      <c r="H914">
        <v>0.54999999999999993</v>
      </c>
      <c r="I914">
        <v>4250</v>
      </c>
      <c r="J914">
        <v>2337.4999999999995</v>
      </c>
      <c r="K914">
        <v>1402.5</v>
      </c>
      <c r="L914">
        <v>0.60000000000000009</v>
      </c>
    </row>
    <row r="915" spans="1:12" x14ac:dyDescent="0.3">
      <c r="A915" t="s">
        <v>38</v>
      </c>
      <c r="B915">
        <v>1189833</v>
      </c>
      <c r="C915" s="43">
        <v>44425</v>
      </c>
      <c r="D915" t="s">
        <v>40</v>
      </c>
      <c r="E915" t="s">
        <v>58</v>
      </c>
      <c r="F915" t="s">
        <v>59</v>
      </c>
      <c r="G915" t="s">
        <v>29</v>
      </c>
      <c r="H915">
        <v>0.6</v>
      </c>
      <c r="I915">
        <v>4000</v>
      </c>
      <c r="J915">
        <v>2400</v>
      </c>
      <c r="K915">
        <v>600</v>
      </c>
      <c r="L915">
        <v>0.25</v>
      </c>
    </row>
    <row r="916" spans="1:12" x14ac:dyDescent="0.3">
      <c r="A916" t="s">
        <v>38</v>
      </c>
      <c r="B916">
        <v>1189833</v>
      </c>
      <c r="C916" s="43">
        <v>44457</v>
      </c>
      <c r="D916" t="s">
        <v>40</v>
      </c>
      <c r="E916" t="s">
        <v>58</v>
      </c>
      <c r="F916" t="s">
        <v>59</v>
      </c>
      <c r="G916" t="s">
        <v>24</v>
      </c>
      <c r="H916">
        <v>0.45</v>
      </c>
      <c r="I916">
        <v>6000</v>
      </c>
      <c r="J916">
        <v>2700</v>
      </c>
      <c r="K916">
        <v>1215</v>
      </c>
      <c r="L916">
        <v>0.45</v>
      </c>
    </row>
    <row r="917" spans="1:12" x14ac:dyDescent="0.3">
      <c r="A917" t="s">
        <v>38</v>
      </c>
      <c r="B917">
        <v>1189833</v>
      </c>
      <c r="C917" s="43">
        <v>44457</v>
      </c>
      <c r="D917" t="s">
        <v>40</v>
      </c>
      <c r="E917" t="s">
        <v>58</v>
      </c>
      <c r="F917" t="s">
        <v>59</v>
      </c>
      <c r="G917" t="s">
        <v>25</v>
      </c>
      <c r="H917">
        <v>0.5</v>
      </c>
      <c r="I917">
        <v>6000</v>
      </c>
      <c r="J917">
        <v>3000</v>
      </c>
      <c r="K917">
        <v>900</v>
      </c>
      <c r="L917">
        <v>0.3</v>
      </c>
    </row>
    <row r="918" spans="1:12" x14ac:dyDescent="0.3">
      <c r="A918" t="s">
        <v>38</v>
      </c>
      <c r="B918">
        <v>1189833</v>
      </c>
      <c r="C918" s="43">
        <v>44457</v>
      </c>
      <c r="D918" t="s">
        <v>40</v>
      </c>
      <c r="E918" t="s">
        <v>58</v>
      </c>
      <c r="F918" t="s">
        <v>59</v>
      </c>
      <c r="G918" t="s">
        <v>26</v>
      </c>
      <c r="H918">
        <v>0.45</v>
      </c>
      <c r="I918">
        <v>4500</v>
      </c>
      <c r="J918">
        <v>2025</v>
      </c>
      <c r="K918">
        <v>911.25</v>
      </c>
      <c r="L918">
        <v>0.45</v>
      </c>
    </row>
    <row r="919" spans="1:12" x14ac:dyDescent="0.3">
      <c r="A919" t="s">
        <v>38</v>
      </c>
      <c r="B919">
        <v>1189833</v>
      </c>
      <c r="C919" s="43">
        <v>44457</v>
      </c>
      <c r="D919" t="s">
        <v>40</v>
      </c>
      <c r="E919" t="s">
        <v>58</v>
      </c>
      <c r="F919" t="s">
        <v>59</v>
      </c>
      <c r="G919" t="s">
        <v>27</v>
      </c>
      <c r="H919">
        <v>0.45</v>
      </c>
      <c r="I919">
        <v>4000</v>
      </c>
      <c r="J919">
        <v>1800</v>
      </c>
      <c r="K919">
        <v>719.99999999999989</v>
      </c>
      <c r="L919">
        <v>0.39999999999999997</v>
      </c>
    </row>
    <row r="920" spans="1:12" x14ac:dyDescent="0.3">
      <c r="A920" t="s">
        <v>38</v>
      </c>
      <c r="B920">
        <v>1189833</v>
      </c>
      <c r="C920" s="43">
        <v>44457</v>
      </c>
      <c r="D920" t="s">
        <v>40</v>
      </c>
      <c r="E920" t="s">
        <v>58</v>
      </c>
      <c r="F920" t="s">
        <v>59</v>
      </c>
      <c r="G920" t="s">
        <v>28</v>
      </c>
      <c r="H920">
        <v>0.54999999999999993</v>
      </c>
      <c r="I920">
        <v>4000</v>
      </c>
      <c r="J920">
        <v>2199.9999999999995</v>
      </c>
      <c r="K920">
        <v>1320</v>
      </c>
      <c r="L920">
        <v>0.60000000000000009</v>
      </c>
    </row>
    <row r="921" spans="1:12" x14ac:dyDescent="0.3">
      <c r="A921" t="s">
        <v>38</v>
      </c>
      <c r="B921">
        <v>1189833</v>
      </c>
      <c r="C921" s="43">
        <v>44457</v>
      </c>
      <c r="D921" t="s">
        <v>40</v>
      </c>
      <c r="E921" t="s">
        <v>58</v>
      </c>
      <c r="F921" t="s">
        <v>59</v>
      </c>
      <c r="G921" t="s">
        <v>29</v>
      </c>
      <c r="H921">
        <v>0.6</v>
      </c>
      <c r="I921">
        <v>4500</v>
      </c>
      <c r="J921">
        <v>2700</v>
      </c>
      <c r="K921">
        <v>675</v>
      </c>
      <c r="L921">
        <v>0.25</v>
      </c>
    </row>
    <row r="922" spans="1:12" x14ac:dyDescent="0.3">
      <c r="A922" t="s">
        <v>38</v>
      </c>
      <c r="B922">
        <v>1189833</v>
      </c>
      <c r="C922" s="43">
        <v>44486</v>
      </c>
      <c r="D922" t="s">
        <v>40</v>
      </c>
      <c r="E922" t="s">
        <v>58</v>
      </c>
      <c r="F922" t="s">
        <v>59</v>
      </c>
      <c r="G922" t="s">
        <v>24</v>
      </c>
      <c r="H922">
        <v>0.45</v>
      </c>
      <c r="I922">
        <v>5500</v>
      </c>
      <c r="J922">
        <v>2475</v>
      </c>
      <c r="K922">
        <v>1113.75</v>
      </c>
      <c r="L922">
        <v>0.45</v>
      </c>
    </row>
    <row r="923" spans="1:12" x14ac:dyDescent="0.3">
      <c r="A923" t="s">
        <v>38</v>
      </c>
      <c r="B923">
        <v>1189833</v>
      </c>
      <c r="C923" s="43">
        <v>44486</v>
      </c>
      <c r="D923" t="s">
        <v>40</v>
      </c>
      <c r="E923" t="s">
        <v>58</v>
      </c>
      <c r="F923" t="s">
        <v>59</v>
      </c>
      <c r="G923" t="s">
        <v>25</v>
      </c>
      <c r="H923">
        <v>0.5</v>
      </c>
      <c r="I923">
        <v>5500</v>
      </c>
      <c r="J923">
        <v>2750</v>
      </c>
      <c r="K923">
        <v>825</v>
      </c>
      <c r="L923">
        <v>0.3</v>
      </c>
    </row>
    <row r="924" spans="1:12" x14ac:dyDescent="0.3">
      <c r="A924" t="s">
        <v>38</v>
      </c>
      <c r="B924">
        <v>1189833</v>
      </c>
      <c r="C924" s="43">
        <v>44486</v>
      </c>
      <c r="D924" t="s">
        <v>40</v>
      </c>
      <c r="E924" t="s">
        <v>58</v>
      </c>
      <c r="F924" t="s">
        <v>59</v>
      </c>
      <c r="G924" t="s">
        <v>26</v>
      </c>
      <c r="H924">
        <v>0.45</v>
      </c>
      <c r="I924">
        <v>4000</v>
      </c>
      <c r="J924">
        <v>1800</v>
      </c>
      <c r="K924">
        <v>810</v>
      </c>
      <c r="L924">
        <v>0.45</v>
      </c>
    </row>
    <row r="925" spans="1:12" x14ac:dyDescent="0.3">
      <c r="A925" t="s">
        <v>38</v>
      </c>
      <c r="B925">
        <v>1189833</v>
      </c>
      <c r="C925" s="43">
        <v>44486</v>
      </c>
      <c r="D925" t="s">
        <v>40</v>
      </c>
      <c r="E925" t="s">
        <v>58</v>
      </c>
      <c r="F925" t="s">
        <v>59</v>
      </c>
      <c r="G925" t="s">
        <v>27</v>
      </c>
      <c r="H925">
        <v>0.45</v>
      </c>
      <c r="I925">
        <v>3750</v>
      </c>
      <c r="J925">
        <v>1687.5</v>
      </c>
      <c r="K925">
        <v>675</v>
      </c>
      <c r="L925">
        <v>0.39999999999999997</v>
      </c>
    </row>
    <row r="926" spans="1:12" x14ac:dyDescent="0.3">
      <c r="A926" t="s">
        <v>38</v>
      </c>
      <c r="B926">
        <v>1189833</v>
      </c>
      <c r="C926" s="43">
        <v>44486</v>
      </c>
      <c r="D926" t="s">
        <v>40</v>
      </c>
      <c r="E926" t="s">
        <v>58</v>
      </c>
      <c r="F926" t="s">
        <v>59</v>
      </c>
      <c r="G926" t="s">
        <v>28</v>
      </c>
      <c r="H926">
        <v>0.54999999999999993</v>
      </c>
      <c r="I926">
        <v>3500</v>
      </c>
      <c r="J926">
        <v>1924.9999999999998</v>
      </c>
      <c r="K926">
        <v>1155</v>
      </c>
      <c r="L926">
        <v>0.60000000000000009</v>
      </c>
    </row>
    <row r="927" spans="1:12" x14ac:dyDescent="0.3">
      <c r="A927" t="s">
        <v>38</v>
      </c>
      <c r="B927">
        <v>1189833</v>
      </c>
      <c r="C927" s="43">
        <v>44486</v>
      </c>
      <c r="D927" t="s">
        <v>40</v>
      </c>
      <c r="E927" t="s">
        <v>58</v>
      </c>
      <c r="F927" t="s">
        <v>59</v>
      </c>
      <c r="G927" t="s">
        <v>29</v>
      </c>
      <c r="H927">
        <v>0.6</v>
      </c>
      <c r="I927">
        <v>4000</v>
      </c>
      <c r="J927">
        <v>2400</v>
      </c>
      <c r="K927">
        <v>600</v>
      </c>
      <c r="L927">
        <v>0.25</v>
      </c>
    </row>
    <row r="928" spans="1:12" x14ac:dyDescent="0.3">
      <c r="A928" t="s">
        <v>38</v>
      </c>
      <c r="B928">
        <v>1189833</v>
      </c>
      <c r="C928" s="43">
        <v>44517</v>
      </c>
      <c r="D928" t="s">
        <v>40</v>
      </c>
      <c r="E928" t="s">
        <v>58</v>
      </c>
      <c r="F928" t="s">
        <v>59</v>
      </c>
      <c r="G928" t="s">
        <v>24</v>
      </c>
      <c r="H928">
        <v>0.4</v>
      </c>
      <c r="I928">
        <v>5750</v>
      </c>
      <c r="J928">
        <v>2300</v>
      </c>
      <c r="K928">
        <v>1035</v>
      </c>
      <c r="L928">
        <v>0.45</v>
      </c>
    </row>
    <row r="929" spans="1:12" x14ac:dyDescent="0.3">
      <c r="A929" t="s">
        <v>38</v>
      </c>
      <c r="B929">
        <v>1189833</v>
      </c>
      <c r="C929" s="43">
        <v>44517</v>
      </c>
      <c r="D929" t="s">
        <v>40</v>
      </c>
      <c r="E929" t="s">
        <v>58</v>
      </c>
      <c r="F929" t="s">
        <v>59</v>
      </c>
      <c r="G929" t="s">
        <v>25</v>
      </c>
      <c r="H929">
        <v>0.45000000000000007</v>
      </c>
      <c r="I929">
        <v>5750</v>
      </c>
      <c r="J929">
        <v>2587.5000000000005</v>
      </c>
      <c r="K929">
        <v>776.25000000000011</v>
      </c>
      <c r="L929">
        <v>0.3</v>
      </c>
    </row>
    <row r="930" spans="1:12" x14ac:dyDescent="0.3">
      <c r="A930" t="s">
        <v>38</v>
      </c>
      <c r="B930">
        <v>1189833</v>
      </c>
      <c r="C930" s="43">
        <v>44517</v>
      </c>
      <c r="D930" t="s">
        <v>40</v>
      </c>
      <c r="E930" t="s">
        <v>58</v>
      </c>
      <c r="F930" t="s">
        <v>59</v>
      </c>
      <c r="G930" t="s">
        <v>26</v>
      </c>
      <c r="H930">
        <v>0.4</v>
      </c>
      <c r="I930">
        <v>4250</v>
      </c>
      <c r="J930">
        <v>1700</v>
      </c>
      <c r="K930">
        <v>765</v>
      </c>
      <c r="L930">
        <v>0.45</v>
      </c>
    </row>
    <row r="931" spans="1:12" x14ac:dyDescent="0.3">
      <c r="A931" t="s">
        <v>38</v>
      </c>
      <c r="B931">
        <v>1189833</v>
      </c>
      <c r="C931" s="43">
        <v>44517</v>
      </c>
      <c r="D931" t="s">
        <v>40</v>
      </c>
      <c r="E931" t="s">
        <v>58</v>
      </c>
      <c r="F931" t="s">
        <v>59</v>
      </c>
      <c r="G931" t="s">
        <v>27</v>
      </c>
      <c r="H931">
        <v>0.4</v>
      </c>
      <c r="I931">
        <v>4250</v>
      </c>
      <c r="J931">
        <v>1700</v>
      </c>
      <c r="K931">
        <v>680</v>
      </c>
      <c r="L931">
        <v>0.39999999999999997</v>
      </c>
    </row>
    <row r="932" spans="1:12" x14ac:dyDescent="0.3">
      <c r="A932" t="s">
        <v>38</v>
      </c>
      <c r="B932">
        <v>1189833</v>
      </c>
      <c r="C932" s="43">
        <v>44517</v>
      </c>
      <c r="D932" t="s">
        <v>40</v>
      </c>
      <c r="E932" t="s">
        <v>58</v>
      </c>
      <c r="F932" t="s">
        <v>59</v>
      </c>
      <c r="G932" t="s">
        <v>28</v>
      </c>
      <c r="H932">
        <v>0.54999999999999993</v>
      </c>
      <c r="I932">
        <v>3750</v>
      </c>
      <c r="J932">
        <v>2062.4999999999995</v>
      </c>
      <c r="K932">
        <v>1237.5</v>
      </c>
      <c r="L932">
        <v>0.60000000000000009</v>
      </c>
    </row>
    <row r="933" spans="1:12" x14ac:dyDescent="0.3">
      <c r="A933" t="s">
        <v>38</v>
      </c>
      <c r="B933">
        <v>1189833</v>
      </c>
      <c r="C933" s="43">
        <v>44517</v>
      </c>
      <c r="D933" t="s">
        <v>40</v>
      </c>
      <c r="E933" t="s">
        <v>58</v>
      </c>
      <c r="F933" t="s">
        <v>59</v>
      </c>
      <c r="G933" t="s">
        <v>29</v>
      </c>
      <c r="H933">
        <v>0.6</v>
      </c>
      <c r="I933">
        <v>4750</v>
      </c>
      <c r="J933">
        <v>2850</v>
      </c>
      <c r="K933">
        <v>712.5</v>
      </c>
      <c r="L933">
        <v>0.25</v>
      </c>
    </row>
    <row r="934" spans="1:12" x14ac:dyDescent="0.3">
      <c r="A934" t="s">
        <v>38</v>
      </c>
      <c r="B934">
        <v>1189833</v>
      </c>
      <c r="C934" s="43">
        <v>44546</v>
      </c>
      <c r="D934" t="s">
        <v>40</v>
      </c>
      <c r="E934" t="s">
        <v>58</v>
      </c>
      <c r="F934" t="s">
        <v>59</v>
      </c>
      <c r="G934" t="s">
        <v>24</v>
      </c>
      <c r="H934">
        <v>0.45</v>
      </c>
      <c r="I934">
        <v>6750</v>
      </c>
      <c r="J934">
        <v>3037.5</v>
      </c>
      <c r="K934">
        <v>1366.875</v>
      </c>
      <c r="L934">
        <v>0.45</v>
      </c>
    </row>
    <row r="935" spans="1:12" x14ac:dyDescent="0.3">
      <c r="A935" t="s">
        <v>38</v>
      </c>
      <c r="B935">
        <v>1189833</v>
      </c>
      <c r="C935" s="43">
        <v>44546</v>
      </c>
      <c r="D935" t="s">
        <v>40</v>
      </c>
      <c r="E935" t="s">
        <v>58</v>
      </c>
      <c r="F935" t="s">
        <v>59</v>
      </c>
      <c r="G935" t="s">
        <v>25</v>
      </c>
      <c r="H935">
        <v>0.5</v>
      </c>
      <c r="I935">
        <v>6750</v>
      </c>
      <c r="J935">
        <v>3375</v>
      </c>
      <c r="K935">
        <v>1012.5</v>
      </c>
      <c r="L935">
        <v>0.3</v>
      </c>
    </row>
    <row r="936" spans="1:12" x14ac:dyDescent="0.3">
      <c r="A936" t="s">
        <v>38</v>
      </c>
      <c r="B936">
        <v>1189833</v>
      </c>
      <c r="C936" s="43">
        <v>44546</v>
      </c>
      <c r="D936" t="s">
        <v>40</v>
      </c>
      <c r="E936" t="s">
        <v>58</v>
      </c>
      <c r="F936" t="s">
        <v>59</v>
      </c>
      <c r="G936" t="s">
        <v>26</v>
      </c>
      <c r="H936">
        <v>0.45</v>
      </c>
      <c r="I936">
        <v>4750</v>
      </c>
      <c r="J936">
        <v>2137.5</v>
      </c>
      <c r="K936">
        <v>961.875</v>
      </c>
      <c r="L936">
        <v>0.45</v>
      </c>
    </row>
    <row r="937" spans="1:12" x14ac:dyDescent="0.3">
      <c r="A937" t="s">
        <v>38</v>
      </c>
      <c r="B937">
        <v>1189833</v>
      </c>
      <c r="C937" s="43">
        <v>44546</v>
      </c>
      <c r="D937" t="s">
        <v>40</v>
      </c>
      <c r="E937" t="s">
        <v>58</v>
      </c>
      <c r="F937" t="s">
        <v>59</v>
      </c>
      <c r="G937" t="s">
        <v>27</v>
      </c>
      <c r="H937">
        <v>0.45</v>
      </c>
      <c r="I937">
        <v>4750</v>
      </c>
      <c r="J937">
        <v>2137.5</v>
      </c>
      <c r="K937">
        <v>854.99999999999989</v>
      </c>
      <c r="L937">
        <v>0.39999999999999997</v>
      </c>
    </row>
    <row r="938" spans="1:12" x14ac:dyDescent="0.3">
      <c r="A938" t="s">
        <v>38</v>
      </c>
      <c r="B938">
        <v>1189833</v>
      </c>
      <c r="C938" s="43">
        <v>44546</v>
      </c>
      <c r="D938" t="s">
        <v>40</v>
      </c>
      <c r="E938" t="s">
        <v>58</v>
      </c>
      <c r="F938" t="s">
        <v>59</v>
      </c>
      <c r="G938" t="s">
        <v>28</v>
      </c>
      <c r="H938">
        <v>0.54999999999999993</v>
      </c>
      <c r="I938">
        <v>4000</v>
      </c>
      <c r="J938">
        <v>2199.9999999999995</v>
      </c>
      <c r="K938">
        <v>1320</v>
      </c>
      <c r="L938">
        <v>0.60000000000000009</v>
      </c>
    </row>
    <row r="939" spans="1:12" x14ac:dyDescent="0.3">
      <c r="A939" t="s">
        <v>38</v>
      </c>
      <c r="B939">
        <v>1189833</v>
      </c>
      <c r="C939" s="43">
        <v>44546</v>
      </c>
      <c r="D939" t="s">
        <v>40</v>
      </c>
      <c r="E939" t="s">
        <v>58</v>
      </c>
      <c r="F939" t="s">
        <v>59</v>
      </c>
      <c r="G939" t="s">
        <v>29</v>
      </c>
      <c r="H939">
        <v>0.6</v>
      </c>
      <c r="I939">
        <v>5000</v>
      </c>
      <c r="J939">
        <v>3000</v>
      </c>
      <c r="K939">
        <v>750</v>
      </c>
      <c r="L939">
        <v>0.25</v>
      </c>
    </row>
    <row r="940" spans="1:12" x14ac:dyDescent="0.3">
      <c r="A940" t="s">
        <v>30</v>
      </c>
      <c r="B940">
        <v>1197831</v>
      </c>
      <c r="C940" s="43">
        <v>44200</v>
      </c>
      <c r="D940" t="s">
        <v>31</v>
      </c>
      <c r="E940" t="s">
        <v>60</v>
      </c>
      <c r="F940" t="s">
        <v>61</v>
      </c>
      <c r="G940" t="s">
        <v>24</v>
      </c>
      <c r="H940">
        <v>0.2</v>
      </c>
      <c r="I940">
        <v>7000</v>
      </c>
      <c r="J940">
        <v>1400</v>
      </c>
      <c r="K940">
        <v>489.99999999999994</v>
      </c>
      <c r="L940">
        <v>0.35</v>
      </c>
    </row>
    <row r="941" spans="1:12" x14ac:dyDescent="0.3">
      <c r="A941" t="s">
        <v>30</v>
      </c>
      <c r="B941">
        <v>1197831</v>
      </c>
      <c r="C941" s="43">
        <v>44200</v>
      </c>
      <c r="D941" t="s">
        <v>31</v>
      </c>
      <c r="E941" t="s">
        <v>60</v>
      </c>
      <c r="F941" t="s">
        <v>61</v>
      </c>
      <c r="G941" t="s">
        <v>25</v>
      </c>
      <c r="H941">
        <v>0.3</v>
      </c>
      <c r="I941">
        <v>7000</v>
      </c>
      <c r="J941">
        <v>2100</v>
      </c>
      <c r="K941">
        <v>735</v>
      </c>
      <c r="L941">
        <v>0.35</v>
      </c>
    </row>
    <row r="942" spans="1:12" x14ac:dyDescent="0.3">
      <c r="A942" t="s">
        <v>30</v>
      </c>
      <c r="B942">
        <v>1197831</v>
      </c>
      <c r="C942" s="43">
        <v>44200</v>
      </c>
      <c r="D942" t="s">
        <v>31</v>
      </c>
      <c r="E942" t="s">
        <v>60</v>
      </c>
      <c r="F942" t="s">
        <v>61</v>
      </c>
      <c r="G942" t="s">
        <v>26</v>
      </c>
      <c r="H942">
        <v>0.3</v>
      </c>
      <c r="I942">
        <v>5000</v>
      </c>
      <c r="J942">
        <v>1500</v>
      </c>
      <c r="K942">
        <v>525</v>
      </c>
      <c r="L942">
        <v>0.35</v>
      </c>
    </row>
    <row r="943" spans="1:12" x14ac:dyDescent="0.3">
      <c r="A943" t="s">
        <v>30</v>
      </c>
      <c r="B943">
        <v>1197831</v>
      </c>
      <c r="C943" s="43">
        <v>44200</v>
      </c>
      <c r="D943" t="s">
        <v>31</v>
      </c>
      <c r="E943" t="s">
        <v>60</v>
      </c>
      <c r="F943" t="s">
        <v>61</v>
      </c>
      <c r="G943" t="s">
        <v>27</v>
      </c>
      <c r="H943">
        <v>0.35</v>
      </c>
      <c r="I943">
        <v>5000</v>
      </c>
      <c r="J943">
        <v>1750</v>
      </c>
      <c r="K943">
        <v>787.5</v>
      </c>
      <c r="L943">
        <v>0.45</v>
      </c>
    </row>
    <row r="944" spans="1:12" x14ac:dyDescent="0.3">
      <c r="A944" t="s">
        <v>30</v>
      </c>
      <c r="B944">
        <v>1197831</v>
      </c>
      <c r="C944" s="43">
        <v>44200</v>
      </c>
      <c r="D944" t="s">
        <v>31</v>
      </c>
      <c r="E944" t="s">
        <v>60</v>
      </c>
      <c r="F944" t="s">
        <v>61</v>
      </c>
      <c r="G944" t="s">
        <v>28</v>
      </c>
      <c r="H944">
        <v>0.4</v>
      </c>
      <c r="I944">
        <v>3500</v>
      </c>
      <c r="J944">
        <v>1400</v>
      </c>
      <c r="K944">
        <v>420</v>
      </c>
      <c r="L944">
        <v>0.3</v>
      </c>
    </row>
    <row r="945" spans="1:12" x14ac:dyDescent="0.3">
      <c r="A945" t="s">
        <v>30</v>
      </c>
      <c r="B945">
        <v>1197831</v>
      </c>
      <c r="C945" s="43">
        <v>44200</v>
      </c>
      <c r="D945" t="s">
        <v>31</v>
      </c>
      <c r="E945" t="s">
        <v>60</v>
      </c>
      <c r="F945" t="s">
        <v>61</v>
      </c>
      <c r="G945" t="s">
        <v>29</v>
      </c>
      <c r="H945">
        <v>0.35</v>
      </c>
      <c r="I945">
        <v>5000</v>
      </c>
      <c r="J945">
        <v>1750</v>
      </c>
      <c r="K945">
        <v>875</v>
      </c>
      <c r="L945">
        <v>0.5</v>
      </c>
    </row>
    <row r="946" spans="1:12" x14ac:dyDescent="0.3">
      <c r="A946" t="s">
        <v>30</v>
      </c>
      <c r="B946">
        <v>1197831</v>
      </c>
      <c r="C946" s="43">
        <v>44230</v>
      </c>
      <c r="D946" t="s">
        <v>31</v>
      </c>
      <c r="E946" t="s">
        <v>60</v>
      </c>
      <c r="F946" t="s">
        <v>61</v>
      </c>
      <c r="G946" t="s">
        <v>24</v>
      </c>
      <c r="H946">
        <v>0.25</v>
      </c>
      <c r="I946">
        <v>6500</v>
      </c>
      <c r="J946">
        <v>1625</v>
      </c>
      <c r="K946">
        <v>568.75</v>
      </c>
      <c r="L946">
        <v>0.35</v>
      </c>
    </row>
    <row r="947" spans="1:12" x14ac:dyDescent="0.3">
      <c r="A947" t="s">
        <v>30</v>
      </c>
      <c r="B947">
        <v>1197831</v>
      </c>
      <c r="C947" s="43">
        <v>44230</v>
      </c>
      <c r="D947" t="s">
        <v>31</v>
      </c>
      <c r="E947" t="s">
        <v>60</v>
      </c>
      <c r="F947" t="s">
        <v>61</v>
      </c>
      <c r="G947" t="s">
        <v>25</v>
      </c>
      <c r="H947">
        <v>0.35</v>
      </c>
      <c r="I947">
        <v>6250</v>
      </c>
      <c r="J947">
        <v>2187.5</v>
      </c>
      <c r="K947">
        <v>765.625</v>
      </c>
      <c r="L947">
        <v>0.35</v>
      </c>
    </row>
    <row r="948" spans="1:12" x14ac:dyDescent="0.3">
      <c r="A948" t="s">
        <v>30</v>
      </c>
      <c r="B948">
        <v>1197831</v>
      </c>
      <c r="C948" s="43">
        <v>44230</v>
      </c>
      <c r="D948" t="s">
        <v>31</v>
      </c>
      <c r="E948" t="s">
        <v>60</v>
      </c>
      <c r="F948" t="s">
        <v>61</v>
      </c>
      <c r="G948" t="s">
        <v>26</v>
      </c>
      <c r="H948">
        <v>0.35</v>
      </c>
      <c r="I948">
        <v>4500</v>
      </c>
      <c r="J948">
        <v>1575</v>
      </c>
      <c r="K948">
        <v>551.25</v>
      </c>
      <c r="L948">
        <v>0.35</v>
      </c>
    </row>
    <row r="949" spans="1:12" x14ac:dyDescent="0.3">
      <c r="A949" t="s">
        <v>30</v>
      </c>
      <c r="B949">
        <v>1197831</v>
      </c>
      <c r="C949" s="43">
        <v>44230</v>
      </c>
      <c r="D949" t="s">
        <v>31</v>
      </c>
      <c r="E949" t="s">
        <v>60</v>
      </c>
      <c r="F949" t="s">
        <v>61</v>
      </c>
      <c r="G949" t="s">
        <v>27</v>
      </c>
      <c r="H949">
        <v>0.35</v>
      </c>
      <c r="I949">
        <v>4000</v>
      </c>
      <c r="J949">
        <v>1400</v>
      </c>
      <c r="K949">
        <v>630</v>
      </c>
      <c r="L949">
        <v>0.45</v>
      </c>
    </row>
    <row r="950" spans="1:12" x14ac:dyDescent="0.3">
      <c r="A950" t="s">
        <v>30</v>
      </c>
      <c r="B950">
        <v>1197831</v>
      </c>
      <c r="C950" s="43">
        <v>44230</v>
      </c>
      <c r="D950" t="s">
        <v>31</v>
      </c>
      <c r="E950" t="s">
        <v>60</v>
      </c>
      <c r="F950" t="s">
        <v>61</v>
      </c>
      <c r="G950" t="s">
        <v>28</v>
      </c>
      <c r="H950">
        <v>0.4</v>
      </c>
      <c r="I950">
        <v>2750</v>
      </c>
      <c r="J950">
        <v>1100</v>
      </c>
      <c r="K950">
        <v>330</v>
      </c>
      <c r="L950">
        <v>0.3</v>
      </c>
    </row>
    <row r="951" spans="1:12" x14ac:dyDescent="0.3">
      <c r="A951" t="s">
        <v>30</v>
      </c>
      <c r="B951">
        <v>1197831</v>
      </c>
      <c r="C951" s="43">
        <v>44230</v>
      </c>
      <c r="D951" t="s">
        <v>31</v>
      </c>
      <c r="E951" t="s">
        <v>60</v>
      </c>
      <c r="F951" t="s">
        <v>61</v>
      </c>
      <c r="G951" t="s">
        <v>29</v>
      </c>
      <c r="H951">
        <v>0.35</v>
      </c>
      <c r="I951">
        <v>4750</v>
      </c>
      <c r="J951">
        <v>1662.5</v>
      </c>
      <c r="K951">
        <v>831.25</v>
      </c>
      <c r="L951">
        <v>0.5</v>
      </c>
    </row>
    <row r="952" spans="1:12" x14ac:dyDescent="0.3">
      <c r="A952" t="s">
        <v>30</v>
      </c>
      <c r="B952">
        <v>1197831</v>
      </c>
      <c r="C952" s="43">
        <v>44260</v>
      </c>
      <c r="D952" t="s">
        <v>31</v>
      </c>
      <c r="E952" t="s">
        <v>60</v>
      </c>
      <c r="F952" t="s">
        <v>61</v>
      </c>
      <c r="G952" t="s">
        <v>24</v>
      </c>
      <c r="H952">
        <v>0.3</v>
      </c>
      <c r="I952">
        <v>6500</v>
      </c>
      <c r="J952">
        <v>1950</v>
      </c>
      <c r="K952">
        <v>779.99999999999989</v>
      </c>
      <c r="L952">
        <v>0.39999999999999997</v>
      </c>
    </row>
    <row r="953" spans="1:12" x14ac:dyDescent="0.3">
      <c r="A953" t="s">
        <v>30</v>
      </c>
      <c r="B953">
        <v>1197831</v>
      </c>
      <c r="C953" s="43">
        <v>44260</v>
      </c>
      <c r="D953" t="s">
        <v>31</v>
      </c>
      <c r="E953" t="s">
        <v>60</v>
      </c>
      <c r="F953" t="s">
        <v>61</v>
      </c>
      <c r="G953" t="s">
        <v>25</v>
      </c>
      <c r="H953">
        <v>0.4</v>
      </c>
      <c r="I953">
        <v>6500</v>
      </c>
      <c r="J953">
        <v>2600</v>
      </c>
      <c r="K953">
        <v>1040</v>
      </c>
      <c r="L953">
        <v>0.39999999999999997</v>
      </c>
    </row>
    <row r="954" spans="1:12" x14ac:dyDescent="0.3">
      <c r="A954" t="s">
        <v>30</v>
      </c>
      <c r="B954">
        <v>1197831</v>
      </c>
      <c r="C954" s="43">
        <v>44260</v>
      </c>
      <c r="D954" t="s">
        <v>31</v>
      </c>
      <c r="E954" t="s">
        <v>60</v>
      </c>
      <c r="F954" t="s">
        <v>61</v>
      </c>
      <c r="G954" t="s">
        <v>26</v>
      </c>
      <c r="H954">
        <v>0.3</v>
      </c>
      <c r="I954">
        <v>4750</v>
      </c>
      <c r="J954">
        <v>1425</v>
      </c>
      <c r="K954">
        <v>570</v>
      </c>
      <c r="L954">
        <v>0.39999999999999997</v>
      </c>
    </row>
    <row r="955" spans="1:12" x14ac:dyDescent="0.3">
      <c r="A955" t="s">
        <v>30</v>
      </c>
      <c r="B955">
        <v>1197831</v>
      </c>
      <c r="C955" s="43">
        <v>44260</v>
      </c>
      <c r="D955" t="s">
        <v>31</v>
      </c>
      <c r="E955" t="s">
        <v>60</v>
      </c>
      <c r="F955" t="s">
        <v>61</v>
      </c>
      <c r="G955" t="s">
        <v>27</v>
      </c>
      <c r="H955">
        <v>0.35000000000000003</v>
      </c>
      <c r="I955">
        <v>3750</v>
      </c>
      <c r="J955">
        <v>1312.5000000000002</v>
      </c>
      <c r="K955">
        <v>656.25000000000011</v>
      </c>
      <c r="L955">
        <v>0.5</v>
      </c>
    </row>
    <row r="956" spans="1:12" x14ac:dyDescent="0.3">
      <c r="A956" t="s">
        <v>30</v>
      </c>
      <c r="B956">
        <v>1197831</v>
      </c>
      <c r="C956" s="43">
        <v>44260</v>
      </c>
      <c r="D956" t="s">
        <v>31</v>
      </c>
      <c r="E956" t="s">
        <v>60</v>
      </c>
      <c r="F956" t="s">
        <v>61</v>
      </c>
      <c r="G956" t="s">
        <v>28</v>
      </c>
      <c r="H956">
        <v>0.4</v>
      </c>
      <c r="I956">
        <v>2750</v>
      </c>
      <c r="J956">
        <v>1100</v>
      </c>
      <c r="K956">
        <v>385</v>
      </c>
      <c r="L956">
        <v>0.35</v>
      </c>
    </row>
    <row r="957" spans="1:12" x14ac:dyDescent="0.3">
      <c r="A957" t="s">
        <v>30</v>
      </c>
      <c r="B957">
        <v>1197831</v>
      </c>
      <c r="C957" s="43">
        <v>44260</v>
      </c>
      <c r="D957" t="s">
        <v>31</v>
      </c>
      <c r="E957" t="s">
        <v>60</v>
      </c>
      <c r="F957" t="s">
        <v>61</v>
      </c>
      <c r="G957" t="s">
        <v>29</v>
      </c>
      <c r="H957">
        <v>0.35000000000000003</v>
      </c>
      <c r="I957">
        <v>4250</v>
      </c>
      <c r="J957">
        <v>1487.5000000000002</v>
      </c>
      <c r="K957">
        <v>818.12500000000023</v>
      </c>
      <c r="L957">
        <v>0.55000000000000004</v>
      </c>
    </row>
    <row r="958" spans="1:12" x14ac:dyDescent="0.3">
      <c r="A958" t="s">
        <v>30</v>
      </c>
      <c r="B958">
        <v>1197831</v>
      </c>
      <c r="C958" s="43">
        <v>44290</v>
      </c>
      <c r="D958" t="s">
        <v>31</v>
      </c>
      <c r="E958" t="s">
        <v>60</v>
      </c>
      <c r="F958" t="s">
        <v>61</v>
      </c>
      <c r="G958" t="s">
        <v>24</v>
      </c>
      <c r="H958">
        <v>0.19999999999999998</v>
      </c>
      <c r="I958">
        <v>6750</v>
      </c>
      <c r="J958">
        <v>1350</v>
      </c>
      <c r="K958">
        <v>540</v>
      </c>
      <c r="L958">
        <v>0.39999999999999997</v>
      </c>
    </row>
    <row r="959" spans="1:12" x14ac:dyDescent="0.3">
      <c r="A959" t="s">
        <v>30</v>
      </c>
      <c r="B959">
        <v>1197831</v>
      </c>
      <c r="C959" s="43">
        <v>44290</v>
      </c>
      <c r="D959" t="s">
        <v>31</v>
      </c>
      <c r="E959" t="s">
        <v>60</v>
      </c>
      <c r="F959" t="s">
        <v>61</v>
      </c>
      <c r="G959" t="s">
        <v>25</v>
      </c>
      <c r="H959">
        <v>0.25000000000000006</v>
      </c>
      <c r="I959">
        <v>6750</v>
      </c>
      <c r="J959">
        <v>1687.5000000000005</v>
      </c>
      <c r="K959">
        <v>675.00000000000011</v>
      </c>
      <c r="L959">
        <v>0.39999999999999997</v>
      </c>
    </row>
    <row r="960" spans="1:12" x14ac:dyDescent="0.3">
      <c r="A960" t="s">
        <v>30</v>
      </c>
      <c r="B960">
        <v>1197831</v>
      </c>
      <c r="C960" s="43">
        <v>44290</v>
      </c>
      <c r="D960" t="s">
        <v>31</v>
      </c>
      <c r="E960" t="s">
        <v>60</v>
      </c>
      <c r="F960" t="s">
        <v>61</v>
      </c>
      <c r="G960" t="s">
        <v>26</v>
      </c>
      <c r="H960">
        <v>0.19999999999999996</v>
      </c>
      <c r="I960">
        <v>5000</v>
      </c>
      <c r="J960">
        <v>999.99999999999977</v>
      </c>
      <c r="K960">
        <v>399.99999999999989</v>
      </c>
      <c r="L960">
        <v>0.39999999999999997</v>
      </c>
    </row>
    <row r="961" spans="1:12" x14ac:dyDescent="0.3">
      <c r="A961" t="s">
        <v>30</v>
      </c>
      <c r="B961">
        <v>1197831</v>
      </c>
      <c r="C961" s="43">
        <v>44290</v>
      </c>
      <c r="D961" t="s">
        <v>31</v>
      </c>
      <c r="E961" t="s">
        <v>60</v>
      </c>
      <c r="F961" t="s">
        <v>61</v>
      </c>
      <c r="G961" t="s">
        <v>27</v>
      </c>
      <c r="H961">
        <v>0.25000000000000006</v>
      </c>
      <c r="I961">
        <v>4000</v>
      </c>
      <c r="J961">
        <v>1000.0000000000002</v>
      </c>
      <c r="K961">
        <v>500.00000000000011</v>
      </c>
      <c r="L961">
        <v>0.5</v>
      </c>
    </row>
    <row r="962" spans="1:12" x14ac:dyDescent="0.3">
      <c r="A962" t="s">
        <v>30</v>
      </c>
      <c r="B962">
        <v>1197831</v>
      </c>
      <c r="C962" s="43">
        <v>44290</v>
      </c>
      <c r="D962" t="s">
        <v>31</v>
      </c>
      <c r="E962" t="s">
        <v>60</v>
      </c>
      <c r="F962" t="s">
        <v>61</v>
      </c>
      <c r="G962" t="s">
        <v>28</v>
      </c>
      <c r="H962">
        <v>0.3</v>
      </c>
      <c r="I962">
        <v>3000</v>
      </c>
      <c r="J962">
        <v>900</v>
      </c>
      <c r="K962">
        <v>315</v>
      </c>
      <c r="L962">
        <v>0.35</v>
      </c>
    </row>
    <row r="963" spans="1:12" x14ac:dyDescent="0.3">
      <c r="A963" t="s">
        <v>30</v>
      </c>
      <c r="B963">
        <v>1197831</v>
      </c>
      <c r="C963" s="43">
        <v>44290</v>
      </c>
      <c r="D963" t="s">
        <v>31</v>
      </c>
      <c r="E963" t="s">
        <v>60</v>
      </c>
      <c r="F963" t="s">
        <v>61</v>
      </c>
      <c r="G963" t="s">
        <v>29</v>
      </c>
      <c r="H963">
        <v>0.25000000000000006</v>
      </c>
      <c r="I963">
        <v>5750</v>
      </c>
      <c r="J963">
        <v>1437.5000000000002</v>
      </c>
      <c r="K963">
        <v>790.62500000000023</v>
      </c>
      <c r="L963">
        <v>0.55000000000000004</v>
      </c>
    </row>
    <row r="964" spans="1:12" x14ac:dyDescent="0.3">
      <c r="A964" t="s">
        <v>30</v>
      </c>
      <c r="B964">
        <v>1197831</v>
      </c>
      <c r="C964" s="43">
        <v>44320</v>
      </c>
      <c r="D964" t="s">
        <v>31</v>
      </c>
      <c r="E964" t="s">
        <v>60</v>
      </c>
      <c r="F964" t="s">
        <v>61</v>
      </c>
      <c r="G964" t="s">
        <v>24</v>
      </c>
      <c r="H964">
        <v>0.14999999999999997</v>
      </c>
      <c r="I964">
        <v>7250</v>
      </c>
      <c r="J964">
        <v>1087.4999999999998</v>
      </c>
      <c r="K964">
        <v>434.99999999999989</v>
      </c>
      <c r="L964">
        <v>0.39999999999999997</v>
      </c>
    </row>
    <row r="965" spans="1:12" x14ac:dyDescent="0.3">
      <c r="A965" t="s">
        <v>30</v>
      </c>
      <c r="B965">
        <v>1197831</v>
      </c>
      <c r="C965" s="43">
        <v>44320</v>
      </c>
      <c r="D965" t="s">
        <v>31</v>
      </c>
      <c r="E965" t="s">
        <v>60</v>
      </c>
      <c r="F965" t="s">
        <v>61</v>
      </c>
      <c r="G965" t="s">
        <v>25</v>
      </c>
      <c r="H965">
        <v>0.25000000000000006</v>
      </c>
      <c r="I965">
        <v>7500</v>
      </c>
      <c r="J965">
        <v>1875.0000000000005</v>
      </c>
      <c r="K965">
        <v>750.00000000000011</v>
      </c>
      <c r="L965">
        <v>0.39999999999999997</v>
      </c>
    </row>
    <row r="966" spans="1:12" x14ac:dyDescent="0.3">
      <c r="A966" t="s">
        <v>30</v>
      </c>
      <c r="B966">
        <v>1197831</v>
      </c>
      <c r="C966" s="43">
        <v>44320</v>
      </c>
      <c r="D966" t="s">
        <v>31</v>
      </c>
      <c r="E966" t="s">
        <v>60</v>
      </c>
      <c r="F966" t="s">
        <v>61</v>
      </c>
      <c r="G966" t="s">
        <v>26</v>
      </c>
      <c r="H966">
        <v>0.19999999999999996</v>
      </c>
      <c r="I966">
        <v>6000</v>
      </c>
      <c r="J966">
        <v>1199.9999999999998</v>
      </c>
      <c r="K966">
        <v>479.99999999999989</v>
      </c>
      <c r="L966">
        <v>0.39999999999999997</v>
      </c>
    </row>
    <row r="967" spans="1:12" x14ac:dyDescent="0.3">
      <c r="A967" t="s">
        <v>30</v>
      </c>
      <c r="B967">
        <v>1197831</v>
      </c>
      <c r="C967" s="43">
        <v>44320</v>
      </c>
      <c r="D967" t="s">
        <v>31</v>
      </c>
      <c r="E967" t="s">
        <v>60</v>
      </c>
      <c r="F967" t="s">
        <v>61</v>
      </c>
      <c r="G967" t="s">
        <v>27</v>
      </c>
      <c r="H967">
        <v>0.30000000000000004</v>
      </c>
      <c r="I967">
        <v>5250</v>
      </c>
      <c r="J967">
        <v>1575.0000000000002</v>
      </c>
      <c r="K967">
        <v>787.50000000000011</v>
      </c>
      <c r="L967">
        <v>0.5</v>
      </c>
    </row>
    <row r="968" spans="1:12" x14ac:dyDescent="0.3">
      <c r="A968" t="s">
        <v>30</v>
      </c>
      <c r="B968">
        <v>1197831</v>
      </c>
      <c r="C968" s="43">
        <v>44320</v>
      </c>
      <c r="D968" t="s">
        <v>31</v>
      </c>
      <c r="E968" t="s">
        <v>60</v>
      </c>
      <c r="F968" t="s">
        <v>61</v>
      </c>
      <c r="G968" t="s">
        <v>28</v>
      </c>
      <c r="H968">
        <v>0.45</v>
      </c>
      <c r="I968">
        <v>4250</v>
      </c>
      <c r="J968">
        <v>1912.5</v>
      </c>
      <c r="K968">
        <v>669.375</v>
      </c>
      <c r="L968">
        <v>0.35</v>
      </c>
    </row>
    <row r="969" spans="1:12" x14ac:dyDescent="0.3">
      <c r="A969" t="s">
        <v>30</v>
      </c>
      <c r="B969">
        <v>1197831</v>
      </c>
      <c r="C969" s="43">
        <v>44320</v>
      </c>
      <c r="D969" t="s">
        <v>31</v>
      </c>
      <c r="E969" t="s">
        <v>60</v>
      </c>
      <c r="F969" t="s">
        <v>61</v>
      </c>
      <c r="G969" t="s">
        <v>29</v>
      </c>
      <c r="H969">
        <v>0.4</v>
      </c>
      <c r="I969">
        <v>7750</v>
      </c>
      <c r="J969">
        <v>3100</v>
      </c>
      <c r="K969">
        <v>1705.0000000000002</v>
      </c>
      <c r="L969">
        <v>0.55000000000000004</v>
      </c>
    </row>
    <row r="970" spans="1:12" x14ac:dyDescent="0.3">
      <c r="A970" t="s">
        <v>30</v>
      </c>
      <c r="B970">
        <v>1197831</v>
      </c>
      <c r="C970" s="43">
        <v>44350</v>
      </c>
      <c r="D970" t="s">
        <v>31</v>
      </c>
      <c r="E970" t="s">
        <v>60</v>
      </c>
      <c r="F970" t="s">
        <v>61</v>
      </c>
      <c r="G970" t="s">
        <v>24</v>
      </c>
      <c r="H970">
        <v>0.4</v>
      </c>
      <c r="I970">
        <v>7750</v>
      </c>
      <c r="J970">
        <v>3100</v>
      </c>
      <c r="K970">
        <v>1240</v>
      </c>
      <c r="L970">
        <v>0.39999999999999997</v>
      </c>
    </row>
    <row r="971" spans="1:12" x14ac:dyDescent="0.3">
      <c r="A971" t="s">
        <v>30</v>
      </c>
      <c r="B971">
        <v>1197831</v>
      </c>
      <c r="C971" s="43">
        <v>44350</v>
      </c>
      <c r="D971" t="s">
        <v>31</v>
      </c>
      <c r="E971" t="s">
        <v>60</v>
      </c>
      <c r="F971" t="s">
        <v>61</v>
      </c>
      <c r="G971" t="s">
        <v>25</v>
      </c>
      <c r="H971">
        <v>0.45</v>
      </c>
      <c r="I971">
        <v>7750</v>
      </c>
      <c r="J971">
        <v>3487.5</v>
      </c>
      <c r="K971">
        <v>1394.9999999999998</v>
      </c>
      <c r="L971">
        <v>0.39999999999999997</v>
      </c>
    </row>
    <row r="972" spans="1:12" x14ac:dyDescent="0.3">
      <c r="A972" t="s">
        <v>30</v>
      </c>
      <c r="B972">
        <v>1197831</v>
      </c>
      <c r="C972" s="43">
        <v>44350</v>
      </c>
      <c r="D972" t="s">
        <v>31</v>
      </c>
      <c r="E972" t="s">
        <v>60</v>
      </c>
      <c r="F972" t="s">
        <v>61</v>
      </c>
      <c r="G972" t="s">
        <v>26</v>
      </c>
      <c r="H972">
        <v>0.4</v>
      </c>
      <c r="I972">
        <v>6500</v>
      </c>
      <c r="J972">
        <v>2600</v>
      </c>
      <c r="K972">
        <v>1040</v>
      </c>
      <c r="L972">
        <v>0.39999999999999997</v>
      </c>
    </row>
    <row r="973" spans="1:12" x14ac:dyDescent="0.3">
      <c r="A973" t="s">
        <v>30</v>
      </c>
      <c r="B973">
        <v>1197831</v>
      </c>
      <c r="C973" s="43">
        <v>44350</v>
      </c>
      <c r="D973" t="s">
        <v>31</v>
      </c>
      <c r="E973" t="s">
        <v>60</v>
      </c>
      <c r="F973" t="s">
        <v>61</v>
      </c>
      <c r="G973" t="s">
        <v>27</v>
      </c>
      <c r="H973">
        <v>0.4</v>
      </c>
      <c r="I973">
        <v>6000</v>
      </c>
      <c r="J973">
        <v>2400</v>
      </c>
      <c r="K973">
        <v>1200</v>
      </c>
      <c r="L973">
        <v>0.5</v>
      </c>
    </row>
    <row r="974" spans="1:12" x14ac:dyDescent="0.3">
      <c r="A974" t="s">
        <v>30</v>
      </c>
      <c r="B974">
        <v>1197831</v>
      </c>
      <c r="C974" s="43">
        <v>44350</v>
      </c>
      <c r="D974" t="s">
        <v>31</v>
      </c>
      <c r="E974" t="s">
        <v>60</v>
      </c>
      <c r="F974" t="s">
        <v>61</v>
      </c>
      <c r="G974" t="s">
        <v>28</v>
      </c>
      <c r="H974">
        <v>0.45</v>
      </c>
      <c r="I974">
        <v>5000</v>
      </c>
      <c r="J974">
        <v>2250</v>
      </c>
      <c r="K974">
        <v>787.5</v>
      </c>
      <c r="L974">
        <v>0.35</v>
      </c>
    </row>
    <row r="975" spans="1:12" x14ac:dyDescent="0.3">
      <c r="A975" t="s">
        <v>30</v>
      </c>
      <c r="B975">
        <v>1197831</v>
      </c>
      <c r="C975" s="43">
        <v>44350</v>
      </c>
      <c r="D975" t="s">
        <v>31</v>
      </c>
      <c r="E975" t="s">
        <v>60</v>
      </c>
      <c r="F975" t="s">
        <v>61</v>
      </c>
      <c r="G975" t="s">
        <v>29</v>
      </c>
      <c r="H975">
        <v>0.5</v>
      </c>
      <c r="I975">
        <v>8750</v>
      </c>
      <c r="J975">
        <v>4375</v>
      </c>
      <c r="K975">
        <v>2406.25</v>
      </c>
      <c r="L975">
        <v>0.55000000000000004</v>
      </c>
    </row>
    <row r="976" spans="1:12" x14ac:dyDescent="0.3">
      <c r="A976" t="s">
        <v>30</v>
      </c>
      <c r="B976">
        <v>1197831</v>
      </c>
      <c r="C976" s="43">
        <v>44382</v>
      </c>
      <c r="D976" t="s">
        <v>31</v>
      </c>
      <c r="E976" t="s">
        <v>60</v>
      </c>
      <c r="F976" t="s">
        <v>61</v>
      </c>
      <c r="G976" t="s">
        <v>24</v>
      </c>
      <c r="H976">
        <v>0.4</v>
      </c>
      <c r="I976">
        <v>8250</v>
      </c>
      <c r="J976">
        <v>3300</v>
      </c>
      <c r="K976">
        <v>1484.9999999999998</v>
      </c>
      <c r="L976">
        <v>0.44999999999999996</v>
      </c>
    </row>
    <row r="977" spans="1:12" x14ac:dyDescent="0.3">
      <c r="A977" t="s">
        <v>30</v>
      </c>
      <c r="B977">
        <v>1197831</v>
      </c>
      <c r="C977" s="43">
        <v>44382</v>
      </c>
      <c r="D977" t="s">
        <v>31</v>
      </c>
      <c r="E977" t="s">
        <v>60</v>
      </c>
      <c r="F977" t="s">
        <v>61</v>
      </c>
      <c r="G977" t="s">
        <v>25</v>
      </c>
      <c r="H977">
        <v>0.45</v>
      </c>
      <c r="I977">
        <v>8250</v>
      </c>
      <c r="J977">
        <v>3712.5</v>
      </c>
      <c r="K977">
        <v>1670.6249999999998</v>
      </c>
      <c r="L977">
        <v>0.44999999999999996</v>
      </c>
    </row>
    <row r="978" spans="1:12" x14ac:dyDescent="0.3">
      <c r="A978" t="s">
        <v>30</v>
      </c>
      <c r="B978">
        <v>1197831</v>
      </c>
      <c r="C978" s="43">
        <v>44382</v>
      </c>
      <c r="D978" t="s">
        <v>31</v>
      </c>
      <c r="E978" t="s">
        <v>60</v>
      </c>
      <c r="F978" t="s">
        <v>61</v>
      </c>
      <c r="G978" t="s">
        <v>26</v>
      </c>
      <c r="H978">
        <v>0.4</v>
      </c>
      <c r="I978">
        <v>9750</v>
      </c>
      <c r="J978">
        <v>3900</v>
      </c>
      <c r="K978">
        <v>1754.9999999999998</v>
      </c>
      <c r="L978">
        <v>0.44999999999999996</v>
      </c>
    </row>
    <row r="979" spans="1:12" x14ac:dyDescent="0.3">
      <c r="A979" t="s">
        <v>30</v>
      </c>
      <c r="B979">
        <v>1197831</v>
      </c>
      <c r="C979" s="43">
        <v>44382</v>
      </c>
      <c r="D979" t="s">
        <v>31</v>
      </c>
      <c r="E979" t="s">
        <v>60</v>
      </c>
      <c r="F979" t="s">
        <v>61</v>
      </c>
      <c r="G979" t="s">
        <v>27</v>
      </c>
      <c r="H979">
        <v>0.4</v>
      </c>
      <c r="I979">
        <v>5750</v>
      </c>
      <c r="J979">
        <v>2300</v>
      </c>
      <c r="K979">
        <v>1265</v>
      </c>
      <c r="L979">
        <v>0.55000000000000004</v>
      </c>
    </row>
    <row r="980" spans="1:12" x14ac:dyDescent="0.3">
      <c r="A980" t="s">
        <v>30</v>
      </c>
      <c r="B980">
        <v>1197831</v>
      </c>
      <c r="C980" s="43">
        <v>44382</v>
      </c>
      <c r="D980" t="s">
        <v>31</v>
      </c>
      <c r="E980" t="s">
        <v>60</v>
      </c>
      <c r="F980" t="s">
        <v>61</v>
      </c>
      <c r="G980" t="s">
        <v>28</v>
      </c>
      <c r="H980">
        <v>0.45</v>
      </c>
      <c r="I980">
        <v>5500</v>
      </c>
      <c r="J980">
        <v>2475</v>
      </c>
      <c r="K980">
        <v>989.99999999999989</v>
      </c>
      <c r="L980">
        <v>0.39999999999999997</v>
      </c>
    </row>
    <row r="981" spans="1:12" x14ac:dyDescent="0.3">
      <c r="A981" t="s">
        <v>30</v>
      </c>
      <c r="B981">
        <v>1197831</v>
      </c>
      <c r="C981" s="43">
        <v>44382</v>
      </c>
      <c r="D981" t="s">
        <v>31</v>
      </c>
      <c r="E981" t="s">
        <v>60</v>
      </c>
      <c r="F981" t="s">
        <v>61</v>
      </c>
      <c r="G981" t="s">
        <v>29</v>
      </c>
      <c r="H981">
        <v>0.54999999999999993</v>
      </c>
      <c r="I981">
        <v>8250</v>
      </c>
      <c r="J981">
        <v>4537.4999999999991</v>
      </c>
      <c r="K981">
        <v>2722.5</v>
      </c>
      <c r="L981">
        <v>0.60000000000000009</v>
      </c>
    </row>
    <row r="982" spans="1:12" x14ac:dyDescent="0.3">
      <c r="A982" t="s">
        <v>30</v>
      </c>
      <c r="B982">
        <v>1197831</v>
      </c>
      <c r="C982" s="43">
        <v>44415</v>
      </c>
      <c r="D982" t="s">
        <v>31</v>
      </c>
      <c r="E982" t="s">
        <v>60</v>
      </c>
      <c r="F982" t="s">
        <v>61</v>
      </c>
      <c r="G982" t="s">
        <v>24</v>
      </c>
      <c r="H982">
        <v>0.45</v>
      </c>
      <c r="I982">
        <v>7750</v>
      </c>
      <c r="J982">
        <v>3487.5</v>
      </c>
      <c r="K982">
        <v>1569.3749999999998</v>
      </c>
      <c r="L982">
        <v>0.44999999999999996</v>
      </c>
    </row>
    <row r="983" spans="1:12" x14ac:dyDescent="0.3">
      <c r="A983" t="s">
        <v>30</v>
      </c>
      <c r="B983">
        <v>1197831</v>
      </c>
      <c r="C983" s="43">
        <v>44415</v>
      </c>
      <c r="D983" t="s">
        <v>31</v>
      </c>
      <c r="E983" t="s">
        <v>60</v>
      </c>
      <c r="F983" t="s">
        <v>61</v>
      </c>
      <c r="G983" t="s">
        <v>25</v>
      </c>
      <c r="H983">
        <v>0.55000000000000004</v>
      </c>
      <c r="I983">
        <v>7750</v>
      </c>
      <c r="J983">
        <v>4262.5</v>
      </c>
      <c r="K983">
        <v>1918.1249999999998</v>
      </c>
      <c r="L983">
        <v>0.44999999999999996</v>
      </c>
    </row>
    <row r="984" spans="1:12" x14ac:dyDescent="0.3">
      <c r="A984" t="s">
        <v>30</v>
      </c>
      <c r="B984">
        <v>1197831</v>
      </c>
      <c r="C984" s="43">
        <v>44415</v>
      </c>
      <c r="D984" t="s">
        <v>31</v>
      </c>
      <c r="E984" t="s">
        <v>60</v>
      </c>
      <c r="F984" t="s">
        <v>61</v>
      </c>
      <c r="G984" t="s">
        <v>26</v>
      </c>
      <c r="H984">
        <v>0.5</v>
      </c>
      <c r="I984">
        <v>9500</v>
      </c>
      <c r="J984">
        <v>4750</v>
      </c>
      <c r="K984">
        <v>2137.5</v>
      </c>
      <c r="L984">
        <v>0.44999999999999996</v>
      </c>
    </row>
    <row r="985" spans="1:12" x14ac:dyDescent="0.3">
      <c r="A985" t="s">
        <v>30</v>
      </c>
      <c r="B985">
        <v>1197831</v>
      </c>
      <c r="C985" s="43">
        <v>44415</v>
      </c>
      <c r="D985" t="s">
        <v>31</v>
      </c>
      <c r="E985" t="s">
        <v>60</v>
      </c>
      <c r="F985" t="s">
        <v>61</v>
      </c>
      <c r="G985" t="s">
        <v>27</v>
      </c>
      <c r="H985">
        <v>0.45</v>
      </c>
      <c r="I985">
        <v>4750</v>
      </c>
      <c r="J985">
        <v>2137.5</v>
      </c>
      <c r="K985">
        <v>1175.625</v>
      </c>
      <c r="L985">
        <v>0.55000000000000004</v>
      </c>
    </row>
    <row r="986" spans="1:12" x14ac:dyDescent="0.3">
      <c r="A986" t="s">
        <v>30</v>
      </c>
      <c r="B986">
        <v>1197831</v>
      </c>
      <c r="C986" s="43">
        <v>44415</v>
      </c>
      <c r="D986" t="s">
        <v>31</v>
      </c>
      <c r="E986" t="s">
        <v>60</v>
      </c>
      <c r="F986" t="s">
        <v>61</v>
      </c>
      <c r="G986" t="s">
        <v>28</v>
      </c>
      <c r="H986">
        <v>0.5</v>
      </c>
      <c r="I986">
        <v>4750</v>
      </c>
      <c r="J986">
        <v>2375</v>
      </c>
      <c r="K986">
        <v>949.99999999999989</v>
      </c>
      <c r="L986">
        <v>0.39999999999999997</v>
      </c>
    </row>
    <row r="987" spans="1:12" x14ac:dyDescent="0.3">
      <c r="A987" t="s">
        <v>30</v>
      </c>
      <c r="B987">
        <v>1197831</v>
      </c>
      <c r="C987" s="43">
        <v>44415</v>
      </c>
      <c r="D987" t="s">
        <v>31</v>
      </c>
      <c r="E987" t="s">
        <v>60</v>
      </c>
      <c r="F987" t="s">
        <v>61</v>
      </c>
      <c r="G987" t="s">
        <v>29</v>
      </c>
      <c r="H987">
        <v>0.54999999999999993</v>
      </c>
      <c r="I987">
        <v>7250</v>
      </c>
      <c r="J987">
        <v>3987.4999999999995</v>
      </c>
      <c r="K987">
        <v>2392.5</v>
      </c>
      <c r="L987">
        <v>0.60000000000000009</v>
      </c>
    </row>
    <row r="988" spans="1:12" x14ac:dyDescent="0.3">
      <c r="A988" t="s">
        <v>30</v>
      </c>
      <c r="B988">
        <v>1197831</v>
      </c>
      <c r="C988" s="43">
        <v>44443</v>
      </c>
      <c r="D988" t="s">
        <v>31</v>
      </c>
      <c r="E988" t="s">
        <v>60</v>
      </c>
      <c r="F988" t="s">
        <v>61</v>
      </c>
      <c r="G988" t="s">
        <v>24</v>
      </c>
      <c r="H988">
        <v>0.5</v>
      </c>
      <c r="I988">
        <v>6750</v>
      </c>
      <c r="J988">
        <v>3375</v>
      </c>
      <c r="K988">
        <v>1518.7499999999998</v>
      </c>
      <c r="L988">
        <v>0.44999999999999996</v>
      </c>
    </row>
    <row r="989" spans="1:12" x14ac:dyDescent="0.3">
      <c r="A989" t="s">
        <v>30</v>
      </c>
      <c r="B989">
        <v>1197831</v>
      </c>
      <c r="C989" s="43">
        <v>44443</v>
      </c>
      <c r="D989" t="s">
        <v>31</v>
      </c>
      <c r="E989" t="s">
        <v>60</v>
      </c>
      <c r="F989" t="s">
        <v>61</v>
      </c>
      <c r="G989" t="s">
        <v>25</v>
      </c>
      <c r="H989">
        <v>0.5</v>
      </c>
      <c r="I989">
        <v>6250</v>
      </c>
      <c r="J989">
        <v>3125</v>
      </c>
      <c r="K989">
        <v>1406.2499999999998</v>
      </c>
      <c r="L989">
        <v>0.44999999999999996</v>
      </c>
    </row>
    <row r="990" spans="1:12" x14ac:dyDescent="0.3">
      <c r="A990" t="s">
        <v>30</v>
      </c>
      <c r="B990">
        <v>1197831</v>
      </c>
      <c r="C990" s="43">
        <v>44443</v>
      </c>
      <c r="D990" t="s">
        <v>31</v>
      </c>
      <c r="E990" t="s">
        <v>60</v>
      </c>
      <c r="F990" t="s">
        <v>61</v>
      </c>
      <c r="G990" t="s">
        <v>26</v>
      </c>
      <c r="H990">
        <v>0.54999999999999993</v>
      </c>
      <c r="I990">
        <v>6750</v>
      </c>
      <c r="J990">
        <v>3712.4999999999995</v>
      </c>
      <c r="K990">
        <v>1670.6249999999995</v>
      </c>
      <c r="L990">
        <v>0.44999999999999996</v>
      </c>
    </row>
    <row r="991" spans="1:12" x14ac:dyDescent="0.3">
      <c r="A991" t="s">
        <v>30</v>
      </c>
      <c r="B991">
        <v>1197831</v>
      </c>
      <c r="C991" s="43">
        <v>44443</v>
      </c>
      <c r="D991" t="s">
        <v>31</v>
      </c>
      <c r="E991" t="s">
        <v>60</v>
      </c>
      <c r="F991" t="s">
        <v>61</v>
      </c>
      <c r="G991" t="s">
        <v>27</v>
      </c>
      <c r="H991">
        <v>0.54999999999999993</v>
      </c>
      <c r="I991">
        <v>4000</v>
      </c>
      <c r="J991">
        <v>2199.9999999999995</v>
      </c>
      <c r="K991">
        <v>1209.9999999999998</v>
      </c>
      <c r="L991">
        <v>0.55000000000000004</v>
      </c>
    </row>
    <row r="992" spans="1:12" x14ac:dyDescent="0.3">
      <c r="A992" t="s">
        <v>30</v>
      </c>
      <c r="B992">
        <v>1197831</v>
      </c>
      <c r="C992" s="43">
        <v>44443</v>
      </c>
      <c r="D992" t="s">
        <v>31</v>
      </c>
      <c r="E992" t="s">
        <v>60</v>
      </c>
      <c r="F992" t="s">
        <v>61</v>
      </c>
      <c r="G992" t="s">
        <v>28</v>
      </c>
      <c r="H992">
        <v>0.5</v>
      </c>
      <c r="I992">
        <v>4000</v>
      </c>
      <c r="J992">
        <v>2000</v>
      </c>
      <c r="K992">
        <v>799.99999999999989</v>
      </c>
      <c r="L992">
        <v>0.39999999999999997</v>
      </c>
    </row>
    <row r="993" spans="1:12" x14ac:dyDescent="0.3">
      <c r="A993" t="s">
        <v>30</v>
      </c>
      <c r="B993">
        <v>1197831</v>
      </c>
      <c r="C993" s="43">
        <v>44443</v>
      </c>
      <c r="D993" t="s">
        <v>31</v>
      </c>
      <c r="E993" t="s">
        <v>60</v>
      </c>
      <c r="F993" t="s">
        <v>61</v>
      </c>
      <c r="G993" t="s">
        <v>29</v>
      </c>
      <c r="H993">
        <v>0.45</v>
      </c>
      <c r="I993">
        <v>6250</v>
      </c>
      <c r="J993">
        <v>2812.5</v>
      </c>
      <c r="K993">
        <v>1687.5000000000002</v>
      </c>
      <c r="L993">
        <v>0.60000000000000009</v>
      </c>
    </row>
    <row r="994" spans="1:12" x14ac:dyDescent="0.3">
      <c r="A994" t="s">
        <v>30</v>
      </c>
      <c r="B994">
        <v>1197831</v>
      </c>
      <c r="C994" s="43">
        <v>44472</v>
      </c>
      <c r="D994" t="s">
        <v>31</v>
      </c>
      <c r="E994" t="s">
        <v>60</v>
      </c>
      <c r="F994" t="s">
        <v>61</v>
      </c>
      <c r="G994" t="s">
        <v>24</v>
      </c>
      <c r="H994">
        <v>0.35000000000000003</v>
      </c>
      <c r="I994">
        <v>5750</v>
      </c>
      <c r="J994">
        <v>2012.5000000000002</v>
      </c>
      <c r="K994">
        <v>905.625</v>
      </c>
      <c r="L994">
        <v>0.44999999999999996</v>
      </c>
    </row>
    <row r="995" spans="1:12" x14ac:dyDescent="0.3">
      <c r="A995" t="s">
        <v>30</v>
      </c>
      <c r="B995">
        <v>1197831</v>
      </c>
      <c r="C995" s="43">
        <v>44472</v>
      </c>
      <c r="D995" t="s">
        <v>31</v>
      </c>
      <c r="E995" t="s">
        <v>60</v>
      </c>
      <c r="F995" t="s">
        <v>61</v>
      </c>
      <c r="G995" t="s">
        <v>25</v>
      </c>
      <c r="H995">
        <v>0.35000000000000003</v>
      </c>
      <c r="I995">
        <v>5750</v>
      </c>
      <c r="J995">
        <v>2012.5000000000002</v>
      </c>
      <c r="K995">
        <v>905.625</v>
      </c>
      <c r="L995">
        <v>0.44999999999999996</v>
      </c>
    </row>
    <row r="996" spans="1:12" x14ac:dyDescent="0.3">
      <c r="A996" t="s">
        <v>30</v>
      </c>
      <c r="B996">
        <v>1197831</v>
      </c>
      <c r="C996" s="43">
        <v>44472</v>
      </c>
      <c r="D996" t="s">
        <v>31</v>
      </c>
      <c r="E996" t="s">
        <v>60</v>
      </c>
      <c r="F996" t="s">
        <v>61</v>
      </c>
      <c r="G996" t="s">
        <v>26</v>
      </c>
      <c r="H996">
        <v>0.4</v>
      </c>
      <c r="I996">
        <v>5250</v>
      </c>
      <c r="J996">
        <v>2100</v>
      </c>
      <c r="K996">
        <v>944.99999999999989</v>
      </c>
      <c r="L996">
        <v>0.44999999999999996</v>
      </c>
    </row>
    <row r="997" spans="1:12" x14ac:dyDescent="0.3">
      <c r="A997" t="s">
        <v>30</v>
      </c>
      <c r="B997">
        <v>1197831</v>
      </c>
      <c r="C997" s="43">
        <v>44472</v>
      </c>
      <c r="D997" t="s">
        <v>31</v>
      </c>
      <c r="E997" t="s">
        <v>60</v>
      </c>
      <c r="F997" t="s">
        <v>61</v>
      </c>
      <c r="G997" t="s">
        <v>27</v>
      </c>
      <c r="H997">
        <v>0.4</v>
      </c>
      <c r="I997">
        <v>3750</v>
      </c>
      <c r="J997">
        <v>1500</v>
      </c>
      <c r="K997">
        <v>825.00000000000011</v>
      </c>
      <c r="L997">
        <v>0.55000000000000004</v>
      </c>
    </row>
    <row r="998" spans="1:12" x14ac:dyDescent="0.3">
      <c r="A998" t="s">
        <v>30</v>
      </c>
      <c r="B998">
        <v>1197831</v>
      </c>
      <c r="C998" s="43">
        <v>44472</v>
      </c>
      <c r="D998" t="s">
        <v>31</v>
      </c>
      <c r="E998" t="s">
        <v>60</v>
      </c>
      <c r="F998" t="s">
        <v>61</v>
      </c>
      <c r="G998" t="s">
        <v>28</v>
      </c>
      <c r="H998">
        <v>0.35000000000000003</v>
      </c>
      <c r="I998">
        <v>3500</v>
      </c>
      <c r="J998">
        <v>1225.0000000000002</v>
      </c>
      <c r="K998">
        <v>490.00000000000006</v>
      </c>
      <c r="L998">
        <v>0.39999999999999997</v>
      </c>
    </row>
    <row r="999" spans="1:12" x14ac:dyDescent="0.3">
      <c r="A999" t="s">
        <v>30</v>
      </c>
      <c r="B999">
        <v>1197831</v>
      </c>
      <c r="C999" s="43">
        <v>44472</v>
      </c>
      <c r="D999" t="s">
        <v>31</v>
      </c>
      <c r="E999" t="s">
        <v>60</v>
      </c>
      <c r="F999" t="s">
        <v>61</v>
      </c>
      <c r="G999" t="s">
        <v>29</v>
      </c>
      <c r="H999">
        <v>0.45</v>
      </c>
      <c r="I999">
        <v>5250</v>
      </c>
      <c r="J999">
        <v>2362.5</v>
      </c>
      <c r="K999">
        <v>1417.5000000000002</v>
      </c>
      <c r="L999">
        <v>0.60000000000000009</v>
      </c>
    </row>
    <row r="1000" spans="1:12" x14ac:dyDescent="0.3">
      <c r="A1000" t="s">
        <v>30</v>
      </c>
      <c r="B1000">
        <v>1197831</v>
      </c>
      <c r="C1000" s="43">
        <v>44504</v>
      </c>
      <c r="D1000" t="s">
        <v>31</v>
      </c>
      <c r="E1000" t="s">
        <v>60</v>
      </c>
      <c r="F1000" t="s">
        <v>61</v>
      </c>
      <c r="G1000" t="s">
        <v>24</v>
      </c>
      <c r="H1000">
        <v>0.30000000000000004</v>
      </c>
      <c r="I1000">
        <v>6750</v>
      </c>
      <c r="J1000">
        <v>2025.0000000000002</v>
      </c>
      <c r="K1000">
        <v>911.25</v>
      </c>
      <c r="L1000">
        <v>0.44999999999999996</v>
      </c>
    </row>
    <row r="1001" spans="1:12" x14ac:dyDescent="0.3">
      <c r="A1001" t="s">
        <v>30</v>
      </c>
      <c r="B1001">
        <v>1197831</v>
      </c>
      <c r="C1001" s="43">
        <v>44504</v>
      </c>
      <c r="D1001" t="s">
        <v>31</v>
      </c>
      <c r="E1001" t="s">
        <v>60</v>
      </c>
      <c r="F1001" t="s">
        <v>61</v>
      </c>
      <c r="G1001" t="s">
        <v>25</v>
      </c>
      <c r="H1001">
        <v>0.30000000000000004</v>
      </c>
      <c r="I1001">
        <v>6750</v>
      </c>
      <c r="J1001">
        <v>2025.0000000000002</v>
      </c>
      <c r="K1001">
        <v>911.25</v>
      </c>
      <c r="L1001">
        <v>0.44999999999999996</v>
      </c>
    </row>
    <row r="1002" spans="1:12" x14ac:dyDescent="0.3">
      <c r="A1002" t="s">
        <v>30</v>
      </c>
      <c r="B1002">
        <v>1197831</v>
      </c>
      <c r="C1002" s="43">
        <v>44504</v>
      </c>
      <c r="D1002" t="s">
        <v>31</v>
      </c>
      <c r="E1002" t="s">
        <v>60</v>
      </c>
      <c r="F1002" t="s">
        <v>61</v>
      </c>
      <c r="G1002" t="s">
        <v>26</v>
      </c>
      <c r="H1002">
        <v>0.55000000000000004</v>
      </c>
      <c r="I1002">
        <v>6000</v>
      </c>
      <c r="J1002">
        <v>3300.0000000000005</v>
      </c>
      <c r="K1002">
        <v>1485</v>
      </c>
      <c r="L1002">
        <v>0.44999999999999996</v>
      </c>
    </row>
    <row r="1003" spans="1:12" x14ac:dyDescent="0.3">
      <c r="A1003" t="s">
        <v>30</v>
      </c>
      <c r="B1003">
        <v>1197831</v>
      </c>
      <c r="C1003" s="43">
        <v>44504</v>
      </c>
      <c r="D1003" t="s">
        <v>31</v>
      </c>
      <c r="E1003" t="s">
        <v>60</v>
      </c>
      <c r="F1003" t="s">
        <v>61</v>
      </c>
      <c r="G1003" t="s">
        <v>27</v>
      </c>
      <c r="H1003">
        <v>0.55000000000000004</v>
      </c>
      <c r="I1003">
        <v>4750</v>
      </c>
      <c r="J1003">
        <v>2612.5</v>
      </c>
      <c r="K1003">
        <v>1436.8750000000002</v>
      </c>
      <c r="L1003">
        <v>0.55000000000000004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6F5D8-2685-476B-9677-300388104FE9}">
  <dimension ref="A1:L75"/>
  <sheetViews>
    <sheetView workbookViewId="0"/>
  </sheetViews>
  <sheetFormatPr defaultRowHeight="14.4" x14ac:dyDescent="0.3"/>
  <cols>
    <col min="1" max="1" width="22.5546875" bestFit="1" customWidth="1"/>
    <col min="2" max="2" width="24.88671875" bestFit="1" customWidth="1"/>
    <col min="3" max="3" width="26.77734375" bestFit="1" customWidth="1"/>
    <col min="4" max="4" width="22" bestFit="1" customWidth="1"/>
    <col min="5" max="5" width="20.5546875" bestFit="1" customWidth="1"/>
    <col min="6" max="6" width="19.44140625" bestFit="1" customWidth="1"/>
    <col min="7" max="7" width="29.6640625" bestFit="1" customWidth="1"/>
    <col min="8" max="8" width="27.77734375" bestFit="1" customWidth="1"/>
    <col min="9" max="9" width="24.77734375" bestFit="1" customWidth="1"/>
    <col min="10" max="10" width="25.21875" bestFit="1" customWidth="1"/>
    <col min="11" max="11" width="29.88671875" bestFit="1" customWidth="1"/>
    <col min="12" max="12" width="31.21875" bestFit="1" customWidth="1"/>
  </cols>
  <sheetData>
    <row r="1" spans="1:12" x14ac:dyDescent="0.3">
      <c r="A1" s="47" t="s">
        <v>160</v>
      </c>
    </row>
    <row r="3" spans="1:12" x14ac:dyDescent="0.3">
      <c r="A3" t="s">
        <v>143</v>
      </c>
      <c r="B3" t="s">
        <v>144</v>
      </c>
      <c r="C3" t="s">
        <v>145</v>
      </c>
      <c r="D3" t="s">
        <v>146</v>
      </c>
      <c r="E3" t="s">
        <v>147</v>
      </c>
      <c r="F3" t="s">
        <v>148</v>
      </c>
      <c r="G3" t="s">
        <v>149</v>
      </c>
      <c r="H3" t="s">
        <v>150</v>
      </c>
      <c r="I3" t="s">
        <v>151</v>
      </c>
      <c r="J3" t="s">
        <v>152</v>
      </c>
      <c r="K3" t="s">
        <v>153</v>
      </c>
      <c r="L3" t="s">
        <v>154</v>
      </c>
    </row>
    <row r="4" spans="1:12" x14ac:dyDescent="0.3">
      <c r="A4" t="s">
        <v>30</v>
      </c>
      <c r="B4">
        <v>1197831</v>
      </c>
      <c r="C4" s="43">
        <v>44219</v>
      </c>
      <c r="D4" t="s">
        <v>31</v>
      </c>
      <c r="E4" t="s">
        <v>105</v>
      </c>
      <c r="F4" t="s">
        <v>106</v>
      </c>
      <c r="G4" t="s">
        <v>24</v>
      </c>
      <c r="H4">
        <v>0.25000000000000006</v>
      </c>
      <c r="I4">
        <v>5750</v>
      </c>
      <c r="J4">
        <v>1437.5000000000002</v>
      </c>
      <c r="K4">
        <v>575.00000000000011</v>
      </c>
      <c r="L4">
        <v>0.4</v>
      </c>
    </row>
    <row r="5" spans="1:12" x14ac:dyDescent="0.3">
      <c r="A5" t="s">
        <v>30</v>
      </c>
      <c r="B5">
        <v>1197831</v>
      </c>
      <c r="C5" s="43">
        <v>44219</v>
      </c>
      <c r="D5" t="s">
        <v>31</v>
      </c>
      <c r="E5" t="s">
        <v>105</v>
      </c>
      <c r="F5" t="s">
        <v>106</v>
      </c>
      <c r="G5" t="s">
        <v>25</v>
      </c>
      <c r="H5">
        <v>0.25000000000000006</v>
      </c>
      <c r="I5">
        <v>3750</v>
      </c>
      <c r="J5">
        <v>937.50000000000023</v>
      </c>
      <c r="K5">
        <v>328.12500000000006</v>
      </c>
      <c r="L5">
        <v>0.35</v>
      </c>
    </row>
    <row r="6" spans="1:12" x14ac:dyDescent="0.3">
      <c r="A6" t="s">
        <v>30</v>
      </c>
      <c r="B6">
        <v>1197831</v>
      </c>
      <c r="C6" s="43">
        <v>44219</v>
      </c>
      <c r="D6" t="s">
        <v>31</v>
      </c>
      <c r="E6" t="s">
        <v>105</v>
      </c>
      <c r="F6" t="s">
        <v>106</v>
      </c>
      <c r="G6" t="s">
        <v>26</v>
      </c>
      <c r="H6">
        <v>0.15000000000000008</v>
      </c>
      <c r="I6">
        <v>3750</v>
      </c>
      <c r="J6">
        <v>562.50000000000034</v>
      </c>
      <c r="K6">
        <v>225.00000000000014</v>
      </c>
      <c r="L6">
        <v>0.4</v>
      </c>
    </row>
    <row r="7" spans="1:12" x14ac:dyDescent="0.3">
      <c r="A7" t="s">
        <v>30</v>
      </c>
      <c r="B7">
        <v>1197831</v>
      </c>
      <c r="C7" s="43">
        <v>44219</v>
      </c>
      <c r="D7" t="s">
        <v>31</v>
      </c>
      <c r="E7" t="s">
        <v>105</v>
      </c>
      <c r="F7" t="s">
        <v>106</v>
      </c>
      <c r="G7" t="s">
        <v>27</v>
      </c>
      <c r="H7">
        <v>0.2</v>
      </c>
      <c r="I7">
        <v>2250</v>
      </c>
      <c r="J7">
        <v>450</v>
      </c>
      <c r="K7">
        <v>180</v>
      </c>
      <c r="L7">
        <v>0.4</v>
      </c>
    </row>
    <row r="8" spans="1:12" x14ac:dyDescent="0.3">
      <c r="A8" t="s">
        <v>30</v>
      </c>
      <c r="B8">
        <v>1197831</v>
      </c>
      <c r="C8" s="43">
        <v>44219</v>
      </c>
      <c r="D8" t="s">
        <v>31</v>
      </c>
      <c r="E8" t="s">
        <v>105</v>
      </c>
      <c r="F8" t="s">
        <v>106</v>
      </c>
      <c r="G8" t="s">
        <v>28</v>
      </c>
      <c r="H8">
        <v>0.35000000000000003</v>
      </c>
      <c r="I8">
        <v>2750</v>
      </c>
      <c r="J8">
        <v>962.50000000000011</v>
      </c>
      <c r="K8">
        <v>336.875</v>
      </c>
      <c r="L8">
        <v>0.35</v>
      </c>
    </row>
    <row r="9" spans="1:12" x14ac:dyDescent="0.3">
      <c r="A9" t="s">
        <v>30</v>
      </c>
      <c r="B9">
        <v>1197831</v>
      </c>
      <c r="C9" s="43">
        <v>44219</v>
      </c>
      <c r="D9" t="s">
        <v>31</v>
      </c>
      <c r="E9" t="s">
        <v>105</v>
      </c>
      <c r="F9" t="s">
        <v>106</v>
      </c>
      <c r="G9" t="s">
        <v>29</v>
      </c>
      <c r="H9">
        <v>0.25000000000000006</v>
      </c>
      <c r="I9">
        <v>3750</v>
      </c>
      <c r="J9">
        <v>937.50000000000023</v>
      </c>
      <c r="K9">
        <v>375.00000000000011</v>
      </c>
      <c r="L9">
        <v>0.4</v>
      </c>
    </row>
    <row r="10" spans="1:12" x14ac:dyDescent="0.3">
      <c r="A10" t="s">
        <v>30</v>
      </c>
      <c r="B10">
        <v>1197831</v>
      </c>
      <c r="C10" s="43">
        <v>44248</v>
      </c>
      <c r="D10" t="s">
        <v>31</v>
      </c>
      <c r="E10" t="s">
        <v>105</v>
      </c>
      <c r="F10" t="s">
        <v>106</v>
      </c>
      <c r="G10" t="s">
        <v>24</v>
      </c>
      <c r="H10">
        <v>0.25000000000000006</v>
      </c>
      <c r="I10">
        <v>6250</v>
      </c>
      <c r="J10">
        <v>1562.5000000000005</v>
      </c>
      <c r="K10">
        <v>625.00000000000023</v>
      </c>
      <c r="L10">
        <v>0.4</v>
      </c>
    </row>
    <row r="11" spans="1:12" x14ac:dyDescent="0.3">
      <c r="A11" t="s">
        <v>30</v>
      </c>
      <c r="B11">
        <v>1197831</v>
      </c>
      <c r="C11" s="43">
        <v>44248</v>
      </c>
      <c r="D11" t="s">
        <v>31</v>
      </c>
      <c r="E11" t="s">
        <v>105</v>
      </c>
      <c r="F11" t="s">
        <v>106</v>
      </c>
      <c r="G11" t="s">
        <v>25</v>
      </c>
      <c r="H11">
        <v>0.25000000000000006</v>
      </c>
      <c r="I11">
        <v>2750</v>
      </c>
      <c r="J11">
        <v>687.50000000000011</v>
      </c>
      <c r="K11">
        <v>240.62500000000003</v>
      </c>
      <c r="L11">
        <v>0.35</v>
      </c>
    </row>
    <row r="12" spans="1:12" x14ac:dyDescent="0.3">
      <c r="A12" t="s">
        <v>30</v>
      </c>
      <c r="B12">
        <v>1197831</v>
      </c>
      <c r="C12" s="43">
        <v>44248</v>
      </c>
      <c r="D12" t="s">
        <v>31</v>
      </c>
      <c r="E12" t="s">
        <v>105</v>
      </c>
      <c r="F12" t="s">
        <v>106</v>
      </c>
      <c r="G12" t="s">
        <v>26</v>
      </c>
      <c r="H12">
        <v>0.15000000000000008</v>
      </c>
      <c r="I12">
        <v>3250</v>
      </c>
      <c r="J12">
        <v>487.50000000000023</v>
      </c>
      <c r="K12">
        <v>195.00000000000011</v>
      </c>
      <c r="L12">
        <v>0.4</v>
      </c>
    </row>
    <row r="13" spans="1:12" x14ac:dyDescent="0.3">
      <c r="A13" t="s">
        <v>30</v>
      </c>
      <c r="B13">
        <v>1197831</v>
      </c>
      <c r="C13" s="43">
        <v>44248</v>
      </c>
      <c r="D13" t="s">
        <v>31</v>
      </c>
      <c r="E13" t="s">
        <v>105</v>
      </c>
      <c r="F13" t="s">
        <v>106</v>
      </c>
      <c r="G13" t="s">
        <v>27</v>
      </c>
      <c r="H13">
        <v>0.2</v>
      </c>
      <c r="I13">
        <v>1750</v>
      </c>
      <c r="J13">
        <v>350</v>
      </c>
      <c r="K13">
        <v>140</v>
      </c>
      <c r="L13">
        <v>0.4</v>
      </c>
    </row>
    <row r="14" spans="1:12" x14ac:dyDescent="0.3">
      <c r="A14" t="s">
        <v>30</v>
      </c>
      <c r="B14">
        <v>1197831</v>
      </c>
      <c r="C14" s="43">
        <v>44248</v>
      </c>
      <c r="D14" t="s">
        <v>31</v>
      </c>
      <c r="E14" t="s">
        <v>105</v>
      </c>
      <c r="F14" t="s">
        <v>106</v>
      </c>
      <c r="G14" t="s">
        <v>28</v>
      </c>
      <c r="H14">
        <v>0.35000000000000003</v>
      </c>
      <c r="I14">
        <v>2500</v>
      </c>
      <c r="J14">
        <v>875.00000000000011</v>
      </c>
      <c r="K14">
        <v>306.25</v>
      </c>
      <c r="L14">
        <v>0.35</v>
      </c>
    </row>
    <row r="15" spans="1:12" x14ac:dyDescent="0.3">
      <c r="A15" t="s">
        <v>30</v>
      </c>
      <c r="B15">
        <v>1197831</v>
      </c>
      <c r="C15" s="43">
        <v>44248</v>
      </c>
      <c r="D15" t="s">
        <v>31</v>
      </c>
      <c r="E15" t="s">
        <v>105</v>
      </c>
      <c r="F15" t="s">
        <v>106</v>
      </c>
      <c r="G15" t="s">
        <v>29</v>
      </c>
      <c r="H15">
        <v>0.2</v>
      </c>
      <c r="I15">
        <v>3500</v>
      </c>
      <c r="J15">
        <v>700</v>
      </c>
      <c r="K15">
        <v>280</v>
      </c>
      <c r="L15">
        <v>0.4</v>
      </c>
    </row>
    <row r="16" spans="1:12" x14ac:dyDescent="0.3">
      <c r="A16" t="s">
        <v>30</v>
      </c>
      <c r="B16">
        <v>1197831</v>
      </c>
      <c r="C16" s="43">
        <v>44274</v>
      </c>
      <c r="D16" t="s">
        <v>31</v>
      </c>
      <c r="E16" t="s">
        <v>105</v>
      </c>
      <c r="F16" t="s">
        <v>106</v>
      </c>
      <c r="G16" t="s">
        <v>24</v>
      </c>
      <c r="H16">
        <v>0.2</v>
      </c>
      <c r="I16">
        <v>5700</v>
      </c>
      <c r="J16">
        <v>1140</v>
      </c>
      <c r="K16">
        <v>456</v>
      </c>
      <c r="L16">
        <v>0.4</v>
      </c>
    </row>
    <row r="17" spans="1:12" x14ac:dyDescent="0.3">
      <c r="A17" t="s">
        <v>30</v>
      </c>
      <c r="B17">
        <v>1197831</v>
      </c>
      <c r="C17" s="43">
        <v>44274</v>
      </c>
      <c r="D17" t="s">
        <v>31</v>
      </c>
      <c r="E17" t="s">
        <v>105</v>
      </c>
      <c r="F17" t="s">
        <v>106</v>
      </c>
      <c r="G17" t="s">
        <v>25</v>
      </c>
      <c r="H17">
        <v>0.2</v>
      </c>
      <c r="I17">
        <v>2500</v>
      </c>
      <c r="J17">
        <v>500</v>
      </c>
      <c r="K17">
        <v>175</v>
      </c>
      <c r="L17">
        <v>0.35</v>
      </c>
    </row>
    <row r="18" spans="1:12" x14ac:dyDescent="0.3">
      <c r="A18" t="s">
        <v>30</v>
      </c>
      <c r="B18">
        <v>1197831</v>
      </c>
      <c r="C18" s="43">
        <v>44274</v>
      </c>
      <c r="D18" t="s">
        <v>31</v>
      </c>
      <c r="E18" t="s">
        <v>105</v>
      </c>
      <c r="F18" t="s">
        <v>106</v>
      </c>
      <c r="G18" t="s">
        <v>26</v>
      </c>
      <c r="H18">
        <v>0.10000000000000002</v>
      </c>
      <c r="I18">
        <v>2750</v>
      </c>
      <c r="J18">
        <v>275.00000000000006</v>
      </c>
      <c r="K18">
        <v>110.00000000000003</v>
      </c>
      <c r="L18">
        <v>0.4</v>
      </c>
    </row>
    <row r="19" spans="1:12" x14ac:dyDescent="0.3">
      <c r="A19" t="s">
        <v>30</v>
      </c>
      <c r="B19">
        <v>1197831</v>
      </c>
      <c r="C19" s="43">
        <v>44274</v>
      </c>
      <c r="D19" t="s">
        <v>31</v>
      </c>
      <c r="E19" t="s">
        <v>105</v>
      </c>
      <c r="F19" t="s">
        <v>106</v>
      </c>
      <c r="G19" t="s">
        <v>27</v>
      </c>
      <c r="H19">
        <v>0.19999999999999996</v>
      </c>
      <c r="I19">
        <v>1250</v>
      </c>
      <c r="J19">
        <v>249.99999999999994</v>
      </c>
      <c r="K19">
        <v>99.999999999999986</v>
      </c>
      <c r="L19">
        <v>0.4</v>
      </c>
    </row>
    <row r="20" spans="1:12" x14ac:dyDescent="0.3">
      <c r="A20" t="s">
        <v>30</v>
      </c>
      <c r="B20">
        <v>1197831</v>
      </c>
      <c r="C20" s="43">
        <v>44274</v>
      </c>
      <c r="D20" t="s">
        <v>31</v>
      </c>
      <c r="E20" t="s">
        <v>105</v>
      </c>
      <c r="F20" t="s">
        <v>106</v>
      </c>
      <c r="G20" t="s">
        <v>28</v>
      </c>
      <c r="H20">
        <v>0.35000000000000009</v>
      </c>
      <c r="I20">
        <v>1750</v>
      </c>
      <c r="J20">
        <v>612.50000000000011</v>
      </c>
      <c r="K20">
        <v>214.37500000000003</v>
      </c>
      <c r="L20">
        <v>0.35</v>
      </c>
    </row>
    <row r="21" spans="1:12" x14ac:dyDescent="0.3">
      <c r="A21" t="s">
        <v>30</v>
      </c>
      <c r="B21">
        <v>1197831</v>
      </c>
      <c r="C21" s="43">
        <v>44274</v>
      </c>
      <c r="D21" t="s">
        <v>31</v>
      </c>
      <c r="E21" t="s">
        <v>105</v>
      </c>
      <c r="F21" t="s">
        <v>106</v>
      </c>
      <c r="G21" t="s">
        <v>29</v>
      </c>
      <c r="H21">
        <v>0.25</v>
      </c>
      <c r="I21">
        <v>2750</v>
      </c>
      <c r="J21">
        <v>687.5</v>
      </c>
      <c r="K21">
        <v>275</v>
      </c>
      <c r="L21">
        <v>0.4</v>
      </c>
    </row>
    <row r="22" spans="1:12" x14ac:dyDescent="0.3">
      <c r="A22" t="s">
        <v>30</v>
      </c>
      <c r="B22">
        <v>1197831</v>
      </c>
      <c r="C22" s="43">
        <v>44306</v>
      </c>
      <c r="D22" t="s">
        <v>31</v>
      </c>
      <c r="E22" t="s">
        <v>105</v>
      </c>
      <c r="F22" t="s">
        <v>106</v>
      </c>
      <c r="G22" t="s">
        <v>24</v>
      </c>
      <c r="H22">
        <v>0.25</v>
      </c>
      <c r="I22">
        <v>5250</v>
      </c>
      <c r="J22">
        <v>1312.5</v>
      </c>
      <c r="K22">
        <v>525</v>
      </c>
      <c r="L22">
        <v>0.4</v>
      </c>
    </row>
    <row r="23" spans="1:12" x14ac:dyDescent="0.3">
      <c r="A23" t="s">
        <v>30</v>
      </c>
      <c r="B23">
        <v>1197831</v>
      </c>
      <c r="C23" s="43">
        <v>44306</v>
      </c>
      <c r="D23" t="s">
        <v>31</v>
      </c>
      <c r="E23" t="s">
        <v>105</v>
      </c>
      <c r="F23" t="s">
        <v>106</v>
      </c>
      <c r="G23" t="s">
        <v>25</v>
      </c>
      <c r="H23">
        <v>0.25</v>
      </c>
      <c r="I23">
        <v>2250</v>
      </c>
      <c r="J23">
        <v>562.5</v>
      </c>
      <c r="K23">
        <v>196.875</v>
      </c>
      <c r="L23">
        <v>0.35</v>
      </c>
    </row>
    <row r="24" spans="1:12" x14ac:dyDescent="0.3">
      <c r="A24" t="s">
        <v>30</v>
      </c>
      <c r="B24">
        <v>1197831</v>
      </c>
      <c r="C24" s="43">
        <v>44306</v>
      </c>
      <c r="D24" t="s">
        <v>31</v>
      </c>
      <c r="E24" t="s">
        <v>105</v>
      </c>
      <c r="F24" t="s">
        <v>106</v>
      </c>
      <c r="G24" t="s">
        <v>26</v>
      </c>
      <c r="H24">
        <v>0.15000000000000002</v>
      </c>
      <c r="I24">
        <v>2250</v>
      </c>
      <c r="J24">
        <v>337.50000000000006</v>
      </c>
      <c r="K24">
        <v>135.00000000000003</v>
      </c>
      <c r="L24">
        <v>0.4</v>
      </c>
    </row>
    <row r="25" spans="1:12" x14ac:dyDescent="0.3">
      <c r="A25" t="s">
        <v>30</v>
      </c>
      <c r="B25">
        <v>1197831</v>
      </c>
      <c r="C25" s="43">
        <v>44306</v>
      </c>
      <c r="D25" t="s">
        <v>31</v>
      </c>
      <c r="E25" t="s">
        <v>105</v>
      </c>
      <c r="F25" t="s">
        <v>106</v>
      </c>
      <c r="G25" t="s">
        <v>27</v>
      </c>
      <c r="H25">
        <v>0.19999999999999996</v>
      </c>
      <c r="I25">
        <v>1500</v>
      </c>
      <c r="J25">
        <v>299.99999999999994</v>
      </c>
      <c r="K25">
        <v>119.99999999999999</v>
      </c>
      <c r="L25">
        <v>0.4</v>
      </c>
    </row>
    <row r="26" spans="1:12" x14ac:dyDescent="0.3">
      <c r="A26" t="s">
        <v>30</v>
      </c>
      <c r="B26">
        <v>1197831</v>
      </c>
      <c r="C26" s="43">
        <v>44306</v>
      </c>
      <c r="D26" t="s">
        <v>31</v>
      </c>
      <c r="E26" t="s">
        <v>105</v>
      </c>
      <c r="F26" t="s">
        <v>106</v>
      </c>
      <c r="G26" t="s">
        <v>28</v>
      </c>
      <c r="H26">
        <v>0.4</v>
      </c>
      <c r="I26">
        <v>1750</v>
      </c>
      <c r="J26">
        <v>700</v>
      </c>
      <c r="K26">
        <v>244.99999999999997</v>
      </c>
      <c r="L26">
        <v>0.35</v>
      </c>
    </row>
    <row r="27" spans="1:12" x14ac:dyDescent="0.3">
      <c r="A27" t="s">
        <v>30</v>
      </c>
      <c r="B27">
        <v>1197831</v>
      </c>
      <c r="C27" s="43">
        <v>44306</v>
      </c>
      <c r="D27" t="s">
        <v>31</v>
      </c>
      <c r="E27" t="s">
        <v>105</v>
      </c>
      <c r="F27" t="s">
        <v>106</v>
      </c>
      <c r="G27" t="s">
        <v>29</v>
      </c>
      <c r="H27">
        <v>0.30000000000000004</v>
      </c>
      <c r="I27">
        <v>3250</v>
      </c>
      <c r="J27">
        <v>975.00000000000011</v>
      </c>
      <c r="K27">
        <v>390.00000000000006</v>
      </c>
      <c r="L27">
        <v>0.4</v>
      </c>
    </row>
    <row r="28" spans="1:12" x14ac:dyDescent="0.3">
      <c r="A28" t="s">
        <v>30</v>
      </c>
      <c r="B28">
        <v>1197831</v>
      </c>
      <c r="C28" s="43">
        <v>44335</v>
      </c>
      <c r="D28" t="s">
        <v>31</v>
      </c>
      <c r="E28" t="s">
        <v>105</v>
      </c>
      <c r="F28" t="s">
        <v>106</v>
      </c>
      <c r="G28" t="s">
        <v>24</v>
      </c>
      <c r="H28">
        <v>0.4</v>
      </c>
      <c r="I28">
        <v>5950</v>
      </c>
      <c r="J28">
        <v>2380</v>
      </c>
      <c r="K28">
        <v>952</v>
      </c>
      <c r="L28">
        <v>0.4</v>
      </c>
    </row>
    <row r="29" spans="1:12" x14ac:dyDescent="0.3">
      <c r="A29" t="s">
        <v>30</v>
      </c>
      <c r="B29">
        <v>1197831</v>
      </c>
      <c r="C29" s="43">
        <v>44335</v>
      </c>
      <c r="D29" t="s">
        <v>31</v>
      </c>
      <c r="E29" t="s">
        <v>105</v>
      </c>
      <c r="F29" t="s">
        <v>106</v>
      </c>
      <c r="G29" t="s">
        <v>25</v>
      </c>
      <c r="H29">
        <v>0.4</v>
      </c>
      <c r="I29">
        <v>3000</v>
      </c>
      <c r="J29">
        <v>1200</v>
      </c>
      <c r="K29">
        <v>420</v>
      </c>
      <c r="L29">
        <v>0.35</v>
      </c>
    </row>
    <row r="30" spans="1:12" x14ac:dyDescent="0.3">
      <c r="A30" t="s">
        <v>30</v>
      </c>
      <c r="B30">
        <v>1197831</v>
      </c>
      <c r="C30" s="43">
        <v>44335</v>
      </c>
      <c r="D30" t="s">
        <v>31</v>
      </c>
      <c r="E30" t="s">
        <v>105</v>
      </c>
      <c r="F30" t="s">
        <v>106</v>
      </c>
      <c r="G30" t="s">
        <v>26</v>
      </c>
      <c r="H30">
        <v>0.35000000000000003</v>
      </c>
      <c r="I30">
        <v>2750</v>
      </c>
      <c r="J30">
        <v>962.50000000000011</v>
      </c>
      <c r="K30">
        <v>385.00000000000006</v>
      </c>
      <c r="L30">
        <v>0.4</v>
      </c>
    </row>
    <row r="31" spans="1:12" x14ac:dyDescent="0.3">
      <c r="A31" t="s">
        <v>30</v>
      </c>
      <c r="B31">
        <v>1197831</v>
      </c>
      <c r="C31" s="43">
        <v>44335</v>
      </c>
      <c r="D31" t="s">
        <v>31</v>
      </c>
      <c r="E31" t="s">
        <v>105</v>
      </c>
      <c r="F31" t="s">
        <v>106</v>
      </c>
      <c r="G31" t="s">
        <v>27</v>
      </c>
      <c r="H31">
        <v>0.35000000000000003</v>
      </c>
      <c r="I31">
        <v>2250</v>
      </c>
      <c r="J31">
        <v>787.50000000000011</v>
      </c>
      <c r="K31">
        <v>315.00000000000006</v>
      </c>
      <c r="L31">
        <v>0.4</v>
      </c>
    </row>
    <row r="32" spans="1:12" x14ac:dyDescent="0.3">
      <c r="A32" t="s">
        <v>30</v>
      </c>
      <c r="B32">
        <v>1197831</v>
      </c>
      <c r="C32" s="43">
        <v>44335</v>
      </c>
      <c r="D32" t="s">
        <v>31</v>
      </c>
      <c r="E32" t="s">
        <v>105</v>
      </c>
      <c r="F32" t="s">
        <v>106</v>
      </c>
      <c r="G32" t="s">
        <v>28</v>
      </c>
      <c r="H32">
        <v>0.44999999999999996</v>
      </c>
      <c r="I32">
        <v>2500</v>
      </c>
      <c r="J32">
        <v>1125</v>
      </c>
      <c r="K32">
        <v>393.75</v>
      </c>
      <c r="L32">
        <v>0.35</v>
      </c>
    </row>
    <row r="33" spans="1:12" x14ac:dyDescent="0.3">
      <c r="A33" t="s">
        <v>30</v>
      </c>
      <c r="B33">
        <v>1197831</v>
      </c>
      <c r="C33" s="43">
        <v>44335</v>
      </c>
      <c r="D33" t="s">
        <v>31</v>
      </c>
      <c r="E33" t="s">
        <v>105</v>
      </c>
      <c r="F33" t="s">
        <v>106</v>
      </c>
      <c r="G33" t="s">
        <v>29</v>
      </c>
      <c r="H33">
        <v>0.44999999999999996</v>
      </c>
      <c r="I33">
        <v>3500</v>
      </c>
      <c r="J33">
        <v>1574.9999999999998</v>
      </c>
      <c r="K33">
        <v>630</v>
      </c>
      <c r="L33">
        <v>0.4</v>
      </c>
    </row>
    <row r="34" spans="1:12" x14ac:dyDescent="0.3">
      <c r="A34" t="s">
        <v>30</v>
      </c>
      <c r="B34">
        <v>1197831</v>
      </c>
      <c r="C34" s="43">
        <v>44368</v>
      </c>
      <c r="D34" t="s">
        <v>31</v>
      </c>
      <c r="E34" t="s">
        <v>105</v>
      </c>
      <c r="F34" t="s">
        <v>106</v>
      </c>
      <c r="G34" t="s">
        <v>24</v>
      </c>
      <c r="H34">
        <v>0.39999999999999997</v>
      </c>
      <c r="I34">
        <v>6000</v>
      </c>
      <c r="J34">
        <v>2400</v>
      </c>
      <c r="K34">
        <v>960</v>
      </c>
      <c r="L34">
        <v>0.4</v>
      </c>
    </row>
    <row r="35" spans="1:12" x14ac:dyDescent="0.3">
      <c r="A35" t="s">
        <v>30</v>
      </c>
      <c r="B35">
        <v>1197831</v>
      </c>
      <c r="C35" s="43">
        <v>44368</v>
      </c>
      <c r="D35" t="s">
        <v>31</v>
      </c>
      <c r="E35" t="s">
        <v>105</v>
      </c>
      <c r="F35" t="s">
        <v>106</v>
      </c>
      <c r="G35" t="s">
        <v>25</v>
      </c>
      <c r="H35">
        <v>0.35000000000000003</v>
      </c>
      <c r="I35">
        <v>3500</v>
      </c>
      <c r="J35">
        <v>1225.0000000000002</v>
      </c>
      <c r="K35">
        <v>428.75000000000006</v>
      </c>
      <c r="L35">
        <v>0.35</v>
      </c>
    </row>
    <row r="36" spans="1:12" x14ac:dyDescent="0.3">
      <c r="A36" t="s">
        <v>30</v>
      </c>
      <c r="B36">
        <v>1197831</v>
      </c>
      <c r="C36" s="43">
        <v>44368</v>
      </c>
      <c r="D36" t="s">
        <v>31</v>
      </c>
      <c r="E36" t="s">
        <v>105</v>
      </c>
      <c r="F36" t="s">
        <v>106</v>
      </c>
      <c r="G36" t="s">
        <v>26</v>
      </c>
      <c r="H36">
        <v>0.4</v>
      </c>
      <c r="I36">
        <v>3250</v>
      </c>
      <c r="J36">
        <v>1300</v>
      </c>
      <c r="K36">
        <v>520</v>
      </c>
      <c r="L36">
        <v>0.4</v>
      </c>
    </row>
    <row r="37" spans="1:12" x14ac:dyDescent="0.3">
      <c r="A37" t="s">
        <v>30</v>
      </c>
      <c r="B37">
        <v>1197831</v>
      </c>
      <c r="C37" s="43">
        <v>44368</v>
      </c>
      <c r="D37" t="s">
        <v>31</v>
      </c>
      <c r="E37" t="s">
        <v>105</v>
      </c>
      <c r="F37" t="s">
        <v>106</v>
      </c>
      <c r="G37" t="s">
        <v>27</v>
      </c>
      <c r="H37">
        <v>0.4</v>
      </c>
      <c r="I37">
        <v>3000</v>
      </c>
      <c r="J37">
        <v>1200</v>
      </c>
      <c r="K37">
        <v>480</v>
      </c>
      <c r="L37">
        <v>0.4</v>
      </c>
    </row>
    <row r="38" spans="1:12" x14ac:dyDescent="0.3">
      <c r="A38" t="s">
        <v>30</v>
      </c>
      <c r="B38">
        <v>1197831</v>
      </c>
      <c r="C38" s="43">
        <v>44368</v>
      </c>
      <c r="D38" t="s">
        <v>31</v>
      </c>
      <c r="E38" t="s">
        <v>105</v>
      </c>
      <c r="F38" t="s">
        <v>106</v>
      </c>
      <c r="G38" t="s">
        <v>28</v>
      </c>
      <c r="H38">
        <v>0.54999999999999993</v>
      </c>
      <c r="I38">
        <v>3000</v>
      </c>
      <c r="J38">
        <v>1649.9999999999998</v>
      </c>
      <c r="K38">
        <v>577.49999999999989</v>
      </c>
      <c r="L38">
        <v>0.35</v>
      </c>
    </row>
    <row r="39" spans="1:12" x14ac:dyDescent="0.3">
      <c r="A39" t="s">
        <v>30</v>
      </c>
      <c r="B39">
        <v>1197831</v>
      </c>
      <c r="C39" s="43">
        <v>44368</v>
      </c>
      <c r="D39" t="s">
        <v>31</v>
      </c>
      <c r="E39" t="s">
        <v>105</v>
      </c>
      <c r="F39" t="s">
        <v>106</v>
      </c>
      <c r="G39" t="s">
        <v>29</v>
      </c>
      <c r="H39">
        <v>0.6</v>
      </c>
      <c r="I39">
        <v>4750</v>
      </c>
      <c r="J39">
        <v>2850</v>
      </c>
      <c r="K39">
        <v>1140</v>
      </c>
      <c r="L39">
        <v>0.4</v>
      </c>
    </row>
    <row r="40" spans="1:12" x14ac:dyDescent="0.3">
      <c r="A40" t="s">
        <v>30</v>
      </c>
      <c r="B40">
        <v>1197831</v>
      </c>
      <c r="C40" s="43">
        <v>44396</v>
      </c>
      <c r="D40" t="s">
        <v>31</v>
      </c>
      <c r="E40" t="s">
        <v>105</v>
      </c>
      <c r="F40" t="s">
        <v>106</v>
      </c>
      <c r="G40" t="s">
        <v>24</v>
      </c>
      <c r="H40">
        <v>0.54999999999999993</v>
      </c>
      <c r="I40">
        <v>7000</v>
      </c>
      <c r="J40">
        <v>3849.9999999999995</v>
      </c>
      <c r="K40">
        <v>1540</v>
      </c>
      <c r="L40">
        <v>0.4</v>
      </c>
    </row>
    <row r="41" spans="1:12" x14ac:dyDescent="0.3">
      <c r="A41" t="s">
        <v>30</v>
      </c>
      <c r="B41">
        <v>1197831</v>
      </c>
      <c r="C41" s="43">
        <v>44396</v>
      </c>
      <c r="D41" t="s">
        <v>31</v>
      </c>
      <c r="E41" t="s">
        <v>105</v>
      </c>
      <c r="F41" t="s">
        <v>106</v>
      </c>
      <c r="G41" t="s">
        <v>25</v>
      </c>
      <c r="H41">
        <v>0.5</v>
      </c>
      <c r="I41">
        <v>4500</v>
      </c>
      <c r="J41">
        <v>2250</v>
      </c>
      <c r="K41">
        <v>787.5</v>
      </c>
      <c r="L41">
        <v>0.35</v>
      </c>
    </row>
    <row r="42" spans="1:12" x14ac:dyDescent="0.3">
      <c r="A42" t="s">
        <v>30</v>
      </c>
      <c r="B42">
        <v>1197831</v>
      </c>
      <c r="C42" s="43">
        <v>44396</v>
      </c>
      <c r="D42" t="s">
        <v>31</v>
      </c>
      <c r="E42" t="s">
        <v>105</v>
      </c>
      <c r="F42" t="s">
        <v>106</v>
      </c>
      <c r="G42" t="s">
        <v>26</v>
      </c>
      <c r="H42">
        <v>0.45</v>
      </c>
      <c r="I42">
        <v>3750</v>
      </c>
      <c r="J42">
        <v>1687.5</v>
      </c>
      <c r="K42">
        <v>675</v>
      </c>
      <c r="L42">
        <v>0.4</v>
      </c>
    </row>
    <row r="43" spans="1:12" x14ac:dyDescent="0.3">
      <c r="A43" t="s">
        <v>30</v>
      </c>
      <c r="B43">
        <v>1197831</v>
      </c>
      <c r="C43" s="43">
        <v>44396</v>
      </c>
      <c r="D43" t="s">
        <v>31</v>
      </c>
      <c r="E43" t="s">
        <v>105</v>
      </c>
      <c r="F43" t="s">
        <v>106</v>
      </c>
      <c r="G43" t="s">
        <v>27</v>
      </c>
      <c r="H43">
        <v>0.45</v>
      </c>
      <c r="I43">
        <v>3250</v>
      </c>
      <c r="J43">
        <v>1462.5</v>
      </c>
      <c r="K43">
        <v>585</v>
      </c>
      <c r="L43">
        <v>0.4</v>
      </c>
    </row>
    <row r="44" spans="1:12" x14ac:dyDescent="0.3">
      <c r="A44" t="s">
        <v>30</v>
      </c>
      <c r="B44">
        <v>1197831</v>
      </c>
      <c r="C44" s="43">
        <v>44396</v>
      </c>
      <c r="D44" t="s">
        <v>31</v>
      </c>
      <c r="E44" t="s">
        <v>105</v>
      </c>
      <c r="F44" t="s">
        <v>106</v>
      </c>
      <c r="G44" t="s">
        <v>28</v>
      </c>
      <c r="H44">
        <v>0.6</v>
      </c>
      <c r="I44">
        <v>3500</v>
      </c>
      <c r="J44">
        <v>2100</v>
      </c>
      <c r="K44">
        <v>735</v>
      </c>
      <c r="L44">
        <v>0.35</v>
      </c>
    </row>
    <row r="45" spans="1:12" x14ac:dyDescent="0.3">
      <c r="A45" t="s">
        <v>30</v>
      </c>
      <c r="B45">
        <v>1197831</v>
      </c>
      <c r="C45" s="43">
        <v>44396</v>
      </c>
      <c r="D45" t="s">
        <v>31</v>
      </c>
      <c r="E45" t="s">
        <v>105</v>
      </c>
      <c r="F45" t="s">
        <v>106</v>
      </c>
      <c r="G45" t="s">
        <v>29</v>
      </c>
      <c r="H45">
        <v>0.65</v>
      </c>
      <c r="I45">
        <v>5250</v>
      </c>
      <c r="J45">
        <v>3412.5</v>
      </c>
      <c r="K45">
        <v>1365</v>
      </c>
      <c r="L45">
        <v>0.4</v>
      </c>
    </row>
    <row r="46" spans="1:12" x14ac:dyDescent="0.3">
      <c r="A46" t="s">
        <v>30</v>
      </c>
      <c r="B46">
        <v>1197831</v>
      </c>
      <c r="C46" s="43">
        <v>44428</v>
      </c>
      <c r="D46" t="s">
        <v>31</v>
      </c>
      <c r="E46" t="s">
        <v>105</v>
      </c>
      <c r="F46" t="s">
        <v>106</v>
      </c>
      <c r="G46" t="s">
        <v>24</v>
      </c>
      <c r="H46">
        <v>0.6</v>
      </c>
      <c r="I46">
        <v>6750</v>
      </c>
      <c r="J46">
        <v>4050</v>
      </c>
      <c r="K46">
        <v>1620</v>
      </c>
      <c r="L46">
        <v>0.4</v>
      </c>
    </row>
    <row r="47" spans="1:12" x14ac:dyDescent="0.3">
      <c r="A47" t="s">
        <v>30</v>
      </c>
      <c r="B47">
        <v>1197831</v>
      </c>
      <c r="C47" s="43">
        <v>44428</v>
      </c>
      <c r="D47" t="s">
        <v>31</v>
      </c>
      <c r="E47" t="s">
        <v>105</v>
      </c>
      <c r="F47" t="s">
        <v>106</v>
      </c>
      <c r="G47" t="s">
        <v>25</v>
      </c>
      <c r="H47">
        <v>0.55000000000000004</v>
      </c>
      <c r="I47">
        <v>4500</v>
      </c>
      <c r="J47">
        <v>2475</v>
      </c>
      <c r="K47">
        <v>866.25</v>
      </c>
      <c r="L47">
        <v>0.35</v>
      </c>
    </row>
    <row r="48" spans="1:12" x14ac:dyDescent="0.3">
      <c r="A48" t="s">
        <v>30</v>
      </c>
      <c r="B48">
        <v>1197831</v>
      </c>
      <c r="C48" s="43">
        <v>44428</v>
      </c>
      <c r="D48" t="s">
        <v>31</v>
      </c>
      <c r="E48" t="s">
        <v>105</v>
      </c>
      <c r="F48" t="s">
        <v>106</v>
      </c>
      <c r="G48" t="s">
        <v>26</v>
      </c>
      <c r="H48">
        <v>0.5</v>
      </c>
      <c r="I48">
        <v>3750</v>
      </c>
      <c r="J48">
        <v>1875</v>
      </c>
      <c r="K48">
        <v>750</v>
      </c>
      <c r="L48">
        <v>0.4</v>
      </c>
    </row>
    <row r="49" spans="1:12" x14ac:dyDescent="0.3">
      <c r="A49" t="s">
        <v>30</v>
      </c>
      <c r="B49">
        <v>1197831</v>
      </c>
      <c r="C49" s="43">
        <v>44428</v>
      </c>
      <c r="D49" t="s">
        <v>31</v>
      </c>
      <c r="E49" t="s">
        <v>105</v>
      </c>
      <c r="F49" t="s">
        <v>106</v>
      </c>
      <c r="G49" t="s">
        <v>27</v>
      </c>
      <c r="H49">
        <v>0.4</v>
      </c>
      <c r="I49">
        <v>3250</v>
      </c>
      <c r="J49">
        <v>1300</v>
      </c>
      <c r="K49">
        <v>520</v>
      </c>
      <c r="L49">
        <v>0.4</v>
      </c>
    </row>
    <row r="50" spans="1:12" x14ac:dyDescent="0.3">
      <c r="A50" t="s">
        <v>30</v>
      </c>
      <c r="B50">
        <v>1197831</v>
      </c>
      <c r="C50" s="43">
        <v>44428</v>
      </c>
      <c r="D50" t="s">
        <v>31</v>
      </c>
      <c r="E50" t="s">
        <v>105</v>
      </c>
      <c r="F50" t="s">
        <v>106</v>
      </c>
      <c r="G50" t="s">
        <v>28</v>
      </c>
      <c r="H50">
        <v>0.5</v>
      </c>
      <c r="I50">
        <v>3000</v>
      </c>
      <c r="J50">
        <v>1500</v>
      </c>
      <c r="K50">
        <v>525</v>
      </c>
      <c r="L50">
        <v>0.35</v>
      </c>
    </row>
    <row r="51" spans="1:12" x14ac:dyDescent="0.3">
      <c r="A51" t="s">
        <v>30</v>
      </c>
      <c r="B51">
        <v>1197831</v>
      </c>
      <c r="C51" s="43">
        <v>44428</v>
      </c>
      <c r="D51" t="s">
        <v>31</v>
      </c>
      <c r="E51" t="s">
        <v>105</v>
      </c>
      <c r="F51" t="s">
        <v>106</v>
      </c>
      <c r="G51" t="s">
        <v>29</v>
      </c>
      <c r="H51">
        <v>0.55000000000000004</v>
      </c>
      <c r="I51">
        <v>4750</v>
      </c>
      <c r="J51">
        <v>2612.5</v>
      </c>
      <c r="K51">
        <v>1045</v>
      </c>
      <c r="L51">
        <v>0.4</v>
      </c>
    </row>
    <row r="52" spans="1:12" x14ac:dyDescent="0.3">
      <c r="A52" t="s">
        <v>30</v>
      </c>
      <c r="B52">
        <v>1197831</v>
      </c>
      <c r="C52" s="43">
        <v>44458</v>
      </c>
      <c r="D52" t="s">
        <v>31</v>
      </c>
      <c r="E52" t="s">
        <v>105</v>
      </c>
      <c r="F52" t="s">
        <v>106</v>
      </c>
      <c r="G52" t="s">
        <v>24</v>
      </c>
      <c r="H52">
        <v>0.5</v>
      </c>
      <c r="I52">
        <v>5750</v>
      </c>
      <c r="J52">
        <v>2875</v>
      </c>
      <c r="K52">
        <v>1150</v>
      </c>
      <c r="L52">
        <v>0.4</v>
      </c>
    </row>
    <row r="53" spans="1:12" x14ac:dyDescent="0.3">
      <c r="A53" t="s">
        <v>30</v>
      </c>
      <c r="B53">
        <v>1197831</v>
      </c>
      <c r="C53" s="43">
        <v>44458</v>
      </c>
      <c r="D53" t="s">
        <v>31</v>
      </c>
      <c r="E53" t="s">
        <v>105</v>
      </c>
      <c r="F53" t="s">
        <v>106</v>
      </c>
      <c r="G53" t="s">
        <v>25</v>
      </c>
      <c r="H53">
        <v>0.40000000000000013</v>
      </c>
      <c r="I53">
        <v>3750</v>
      </c>
      <c r="J53">
        <v>1500.0000000000005</v>
      </c>
      <c r="K53">
        <v>525.00000000000011</v>
      </c>
      <c r="L53">
        <v>0.35</v>
      </c>
    </row>
    <row r="54" spans="1:12" x14ac:dyDescent="0.3">
      <c r="A54" t="s">
        <v>30</v>
      </c>
      <c r="B54">
        <v>1197831</v>
      </c>
      <c r="C54" s="43">
        <v>44458</v>
      </c>
      <c r="D54" t="s">
        <v>31</v>
      </c>
      <c r="E54" t="s">
        <v>105</v>
      </c>
      <c r="F54" t="s">
        <v>106</v>
      </c>
      <c r="G54" t="s">
        <v>26</v>
      </c>
      <c r="H54">
        <v>0.15000000000000008</v>
      </c>
      <c r="I54">
        <v>2750</v>
      </c>
      <c r="J54">
        <v>412.50000000000023</v>
      </c>
      <c r="K54">
        <v>165.00000000000011</v>
      </c>
      <c r="L54">
        <v>0.4</v>
      </c>
    </row>
    <row r="55" spans="1:12" x14ac:dyDescent="0.3">
      <c r="A55" t="s">
        <v>30</v>
      </c>
      <c r="B55">
        <v>1197831</v>
      </c>
      <c r="C55" s="43">
        <v>44458</v>
      </c>
      <c r="D55" t="s">
        <v>31</v>
      </c>
      <c r="E55" t="s">
        <v>105</v>
      </c>
      <c r="F55" t="s">
        <v>106</v>
      </c>
      <c r="G55" t="s">
        <v>27</v>
      </c>
      <c r="H55">
        <v>0.15000000000000008</v>
      </c>
      <c r="I55">
        <v>2500</v>
      </c>
      <c r="J55">
        <v>375.00000000000017</v>
      </c>
      <c r="K55">
        <v>150.00000000000009</v>
      </c>
      <c r="L55">
        <v>0.4</v>
      </c>
    </row>
    <row r="56" spans="1:12" x14ac:dyDescent="0.3">
      <c r="A56" t="s">
        <v>30</v>
      </c>
      <c r="B56">
        <v>1197831</v>
      </c>
      <c r="C56" s="43">
        <v>44458</v>
      </c>
      <c r="D56" t="s">
        <v>31</v>
      </c>
      <c r="E56" t="s">
        <v>105</v>
      </c>
      <c r="F56" t="s">
        <v>106</v>
      </c>
      <c r="G56" t="s">
        <v>28</v>
      </c>
      <c r="H56">
        <v>0.25000000000000006</v>
      </c>
      <c r="I56">
        <v>2500</v>
      </c>
      <c r="J56">
        <v>625.00000000000011</v>
      </c>
      <c r="K56">
        <v>218.75000000000003</v>
      </c>
      <c r="L56">
        <v>0.35</v>
      </c>
    </row>
    <row r="57" spans="1:12" x14ac:dyDescent="0.3">
      <c r="A57" t="s">
        <v>30</v>
      </c>
      <c r="B57">
        <v>1197831</v>
      </c>
      <c r="C57" s="43">
        <v>44458</v>
      </c>
      <c r="D57" t="s">
        <v>31</v>
      </c>
      <c r="E57" t="s">
        <v>105</v>
      </c>
      <c r="F57" t="s">
        <v>106</v>
      </c>
      <c r="G57" t="s">
        <v>29</v>
      </c>
      <c r="H57">
        <v>0.3000000000000001</v>
      </c>
      <c r="I57">
        <v>3500</v>
      </c>
      <c r="J57">
        <v>1050.0000000000005</v>
      </c>
      <c r="K57">
        <v>420.00000000000023</v>
      </c>
      <c r="L57">
        <v>0.4</v>
      </c>
    </row>
    <row r="58" spans="1:12" x14ac:dyDescent="0.3">
      <c r="A58" t="s">
        <v>30</v>
      </c>
      <c r="B58">
        <v>1197831</v>
      </c>
      <c r="C58" s="43">
        <v>44490</v>
      </c>
      <c r="D58" t="s">
        <v>31</v>
      </c>
      <c r="E58" t="s">
        <v>105</v>
      </c>
      <c r="F58" t="s">
        <v>106</v>
      </c>
      <c r="G58" t="s">
        <v>24</v>
      </c>
      <c r="H58">
        <v>0.3000000000000001</v>
      </c>
      <c r="I58">
        <v>5250</v>
      </c>
      <c r="J58">
        <v>1575.0000000000005</v>
      </c>
      <c r="K58">
        <v>630.00000000000023</v>
      </c>
      <c r="L58">
        <v>0.4</v>
      </c>
    </row>
    <row r="59" spans="1:12" x14ac:dyDescent="0.3">
      <c r="A59" t="s">
        <v>30</v>
      </c>
      <c r="B59">
        <v>1197831</v>
      </c>
      <c r="C59" s="43">
        <v>44490</v>
      </c>
      <c r="D59" t="s">
        <v>31</v>
      </c>
      <c r="E59" t="s">
        <v>105</v>
      </c>
      <c r="F59" t="s">
        <v>106</v>
      </c>
      <c r="G59" t="s">
        <v>25</v>
      </c>
      <c r="H59">
        <v>0.20000000000000012</v>
      </c>
      <c r="I59">
        <v>3500</v>
      </c>
      <c r="J59">
        <v>700.00000000000045</v>
      </c>
      <c r="K59">
        <v>245.00000000000014</v>
      </c>
      <c r="L59">
        <v>0.35</v>
      </c>
    </row>
    <row r="60" spans="1:12" x14ac:dyDescent="0.3">
      <c r="A60" t="s">
        <v>30</v>
      </c>
      <c r="B60">
        <v>1197831</v>
      </c>
      <c r="C60" s="43">
        <v>44490</v>
      </c>
      <c r="D60" t="s">
        <v>31</v>
      </c>
      <c r="E60" t="s">
        <v>105</v>
      </c>
      <c r="F60" t="s">
        <v>106</v>
      </c>
      <c r="G60" t="s">
        <v>26</v>
      </c>
      <c r="H60">
        <v>0.20000000000000012</v>
      </c>
      <c r="I60">
        <v>2250</v>
      </c>
      <c r="J60">
        <v>450.00000000000028</v>
      </c>
      <c r="K60">
        <v>180.00000000000011</v>
      </c>
      <c r="L60">
        <v>0.4</v>
      </c>
    </row>
    <row r="61" spans="1:12" x14ac:dyDescent="0.3">
      <c r="A61" t="s">
        <v>30</v>
      </c>
      <c r="B61">
        <v>1197831</v>
      </c>
      <c r="C61" s="43">
        <v>44490</v>
      </c>
      <c r="D61" t="s">
        <v>31</v>
      </c>
      <c r="E61" t="s">
        <v>105</v>
      </c>
      <c r="F61" t="s">
        <v>106</v>
      </c>
      <c r="G61" t="s">
        <v>27</v>
      </c>
      <c r="H61">
        <v>0.20000000000000012</v>
      </c>
      <c r="I61">
        <v>2000</v>
      </c>
      <c r="J61">
        <v>400.00000000000023</v>
      </c>
      <c r="K61">
        <v>160.00000000000011</v>
      </c>
      <c r="L61">
        <v>0.4</v>
      </c>
    </row>
    <row r="62" spans="1:12" x14ac:dyDescent="0.3">
      <c r="A62" t="s">
        <v>30</v>
      </c>
      <c r="B62">
        <v>1197831</v>
      </c>
      <c r="C62" s="43">
        <v>44490</v>
      </c>
      <c r="D62" t="s">
        <v>31</v>
      </c>
      <c r="E62" t="s">
        <v>105</v>
      </c>
      <c r="F62" t="s">
        <v>106</v>
      </c>
      <c r="G62" t="s">
        <v>28</v>
      </c>
      <c r="H62">
        <v>0.3000000000000001</v>
      </c>
      <c r="I62">
        <v>2000</v>
      </c>
      <c r="J62">
        <v>600.00000000000023</v>
      </c>
      <c r="K62">
        <v>210.00000000000006</v>
      </c>
      <c r="L62">
        <v>0.35</v>
      </c>
    </row>
    <row r="63" spans="1:12" x14ac:dyDescent="0.3">
      <c r="A63" t="s">
        <v>30</v>
      </c>
      <c r="B63">
        <v>1197831</v>
      </c>
      <c r="C63" s="43">
        <v>44490</v>
      </c>
      <c r="D63" t="s">
        <v>31</v>
      </c>
      <c r="E63" t="s">
        <v>105</v>
      </c>
      <c r="F63" t="s">
        <v>106</v>
      </c>
      <c r="G63" t="s">
        <v>29</v>
      </c>
      <c r="H63">
        <v>0.30000000000000004</v>
      </c>
      <c r="I63">
        <v>3250</v>
      </c>
      <c r="J63">
        <v>975.00000000000011</v>
      </c>
      <c r="K63">
        <v>390.00000000000006</v>
      </c>
      <c r="L63">
        <v>0.4</v>
      </c>
    </row>
    <row r="64" spans="1:12" x14ac:dyDescent="0.3">
      <c r="A64" t="s">
        <v>30</v>
      </c>
      <c r="B64">
        <v>1197831</v>
      </c>
      <c r="C64" s="43">
        <v>44520</v>
      </c>
      <c r="D64" t="s">
        <v>31</v>
      </c>
      <c r="E64" t="s">
        <v>105</v>
      </c>
      <c r="F64" t="s">
        <v>106</v>
      </c>
      <c r="G64" t="s">
        <v>24</v>
      </c>
      <c r="H64">
        <v>0.25000000000000011</v>
      </c>
      <c r="I64">
        <v>4750</v>
      </c>
      <c r="J64">
        <v>1187.5000000000005</v>
      </c>
      <c r="K64">
        <v>475.00000000000023</v>
      </c>
      <c r="L64">
        <v>0.4</v>
      </c>
    </row>
    <row r="65" spans="1:12" x14ac:dyDescent="0.3">
      <c r="A65" t="s">
        <v>30</v>
      </c>
      <c r="B65">
        <v>1197831</v>
      </c>
      <c r="C65" s="43">
        <v>44520</v>
      </c>
      <c r="D65" t="s">
        <v>31</v>
      </c>
      <c r="E65" t="s">
        <v>105</v>
      </c>
      <c r="F65" t="s">
        <v>106</v>
      </c>
      <c r="G65" t="s">
        <v>25</v>
      </c>
      <c r="H65">
        <v>0.15000000000000013</v>
      </c>
      <c r="I65">
        <v>3000</v>
      </c>
      <c r="J65">
        <v>450.0000000000004</v>
      </c>
      <c r="K65">
        <v>157.50000000000014</v>
      </c>
      <c r="L65">
        <v>0.35</v>
      </c>
    </row>
    <row r="66" spans="1:12" x14ac:dyDescent="0.3">
      <c r="A66" t="s">
        <v>30</v>
      </c>
      <c r="B66">
        <v>1197831</v>
      </c>
      <c r="C66" s="43">
        <v>44520</v>
      </c>
      <c r="D66" t="s">
        <v>31</v>
      </c>
      <c r="E66" t="s">
        <v>105</v>
      </c>
      <c r="F66" t="s">
        <v>106</v>
      </c>
      <c r="G66" t="s">
        <v>26</v>
      </c>
      <c r="H66">
        <v>0.25000000000000017</v>
      </c>
      <c r="I66">
        <v>2450</v>
      </c>
      <c r="J66">
        <v>612.50000000000045</v>
      </c>
      <c r="K66">
        <v>245.0000000000002</v>
      </c>
      <c r="L66">
        <v>0.4</v>
      </c>
    </row>
    <row r="67" spans="1:12" x14ac:dyDescent="0.3">
      <c r="A67" t="s">
        <v>30</v>
      </c>
      <c r="B67">
        <v>1197831</v>
      </c>
      <c r="C67" s="43">
        <v>44520</v>
      </c>
      <c r="D67" t="s">
        <v>31</v>
      </c>
      <c r="E67" t="s">
        <v>105</v>
      </c>
      <c r="F67" t="s">
        <v>106</v>
      </c>
      <c r="G67" t="s">
        <v>27</v>
      </c>
      <c r="H67">
        <v>0.55000000000000016</v>
      </c>
      <c r="I67">
        <v>3000</v>
      </c>
      <c r="J67">
        <v>1650.0000000000005</v>
      </c>
      <c r="K67">
        <v>660.00000000000023</v>
      </c>
      <c r="L67">
        <v>0.4</v>
      </c>
    </row>
    <row r="68" spans="1:12" x14ac:dyDescent="0.3">
      <c r="A68" t="s">
        <v>30</v>
      </c>
      <c r="B68">
        <v>1197831</v>
      </c>
      <c r="C68" s="43">
        <v>44520</v>
      </c>
      <c r="D68" t="s">
        <v>31</v>
      </c>
      <c r="E68" t="s">
        <v>105</v>
      </c>
      <c r="F68" t="s">
        <v>106</v>
      </c>
      <c r="G68" t="s">
        <v>28</v>
      </c>
      <c r="H68">
        <v>0.75000000000000011</v>
      </c>
      <c r="I68">
        <v>2750</v>
      </c>
      <c r="J68">
        <v>2062.5000000000005</v>
      </c>
      <c r="K68">
        <v>721.87500000000011</v>
      </c>
      <c r="L68">
        <v>0.35</v>
      </c>
    </row>
    <row r="69" spans="1:12" x14ac:dyDescent="0.3">
      <c r="A69" t="s">
        <v>30</v>
      </c>
      <c r="B69">
        <v>1197831</v>
      </c>
      <c r="C69" s="43">
        <v>44520</v>
      </c>
      <c r="D69" t="s">
        <v>31</v>
      </c>
      <c r="E69" t="s">
        <v>105</v>
      </c>
      <c r="F69" t="s">
        <v>106</v>
      </c>
      <c r="G69" t="s">
        <v>29</v>
      </c>
      <c r="H69">
        <v>0.75</v>
      </c>
      <c r="I69">
        <v>3750</v>
      </c>
      <c r="J69">
        <v>2812.5</v>
      </c>
      <c r="K69">
        <v>1125</v>
      </c>
      <c r="L69">
        <v>0.4</v>
      </c>
    </row>
    <row r="70" spans="1:12" x14ac:dyDescent="0.3">
      <c r="A70" t="s">
        <v>30</v>
      </c>
      <c r="B70">
        <v>1197831</v>
      </c>
      <c r="C70" s="43">
        <v>44549</v>
      </c>
      <c r="D70" t="s">
        <v>31</v>
      </c>
      <c r="E70" t="s">
        <v>105</v>
      </c>
      <c r="F70" t="s">
        <v>106</v>
      </c>
      <c r="G70" t="s">
        <v>24</v>
      </c>
      <c r="H70">
        <v>0.70000000000000007</v>
      </c>
      <c r="I70">
        <v>6250</v>
      </c>
      <c r="J70">
        <v>4375</v>
      </c>
      <c r="K70">
        <v>1750</v>
      </c>
      <c r="L70">
        <v>0.4</v>
      </c>
    </row>
    <row r="71" spans="1:12" x14ac:dyDescent="0.3">
      <c r="A71" t="s">
        <v>30</v>
      </c>
      <c r="B71">
        <v>1197831</v>
      </c>
      <c r="C71" s="43">
        <v>44549</v>
      </c>
      <c r="D71" t="s">
        <v>31</v>
      </c>
      <c r="E71" t="s">
        <v>105</v>
      </c>
      <c r="F71" t="s">
        <v>106</v>
      </c>
      <c r="G71" t="s">
        <v>25</v>
      </c>
      <c r="H71">
        <v>0.60000000000000009</v>
      </c>
      <c r="I71">
        <v>4250</v>
      </c>
      <c r="J71">
        <v>2550.0000000000005</v>
      </c>
      <c r="K71">
        <v>892.50000000000011</v>
      </c>
      <c r="L71">
        <v>0.35</v>
      </c>
    </row>
    <row r="72" spans="1:12" x14ac:dyDescent="0.3">
      <c r="A72" t="s">
        <v>30</v>
      </c>
      <c r="B72">
        <v>1197831</v>
      </c>
      <c r="C72" s="43">
        <v>44549</v>
      </c>
      <c r="D72" t="s">
        <v>31</v>
      </c>
      <c r="E72" t="s">
        <v>105</v>
      </c>
      <c r="F72" t="s">
        <v>106</v>
      </c>
      <c r="G72" t="s">
        <v>26</v>
      </c>
      <c r="H72">
        <v>0.60000000000000009</v>
      </c>
      <c r="I72">
        <v>3750</v>
      </c>
      <c r="J72">
        <v>2250.0000000000005</v>
      </c>
      <c r="K72">
        <v>900.00000000000023</v>
      </c>
      <c r="L72">
        <v>0.4</v>
      </c>
    </row>
    <row r="73" spans="1:12" x14ac:dyDescent="0.3">
      <c r="A73" t="s">
        <v>30</v>
      </c>
      <c r="B73">
        <v>1197831</v>
      </c>
      <c r="C73" s="43">
        <v>44549</v>
      </c>
      <c r="D73" t="s">
        <v>31</v>
      </c>
      <c r="E73" t="s">
        <v>105</v>
      </c>
      <c r="F73" t="s">
        <v>106</v>
      </c>
      <c r="G73" t="s">
        <v>27</v>
      </c>
      <c r="H73">
        <v>0.60000000000000009</v>
      </c>
      <c r="I73">
        <v>3250</v>
      </c>
      <c r="J73">
        <v>1950.0000000000002</v>
      </c>
      <c r="K73">
        <v>780.00000000000011</v>
      </c>
      <c r="L73">
        <v>0.4</v>
      </c>
    </row>
    <row r="74" spans="1:12" x14ac:dyDescent="0.3">
      <c r="A74" t="s">
        <v>30</v>
      </c>
      <c r="B74">
        <v>1197831</v>
      </c>
      <c r="C74" s="43">
        <v>44549</v>
      </c>
      <c r="D74" t="s">
        <v>31</v>
      </c>
      <c r="E74" t="s">
        <v>105</v>
      </c>
      <c r="F74" t="s">
        <v>106</v>
      </c>
      <c r="G74" t="s">
        <v>28</v>
      </c>
      <c r="H74">
        <v>0.70000000000000007</v>
      </c>
      <c r="I74">
        <v>3250</v>
      </c>
      <c r="J74">
        <v>2275</v>
      </c>
      <c r="K74">
        <v>796.25</v>
      </c>
      <c r="L74">
        <v>0.35</v>
      </c>
    </row>
    <row r="75" spans="1:12" x14ac:dyDescent="0.3">
      <c r="A75" t="s">
        <v>30</v>
      </c>
      <c r="B75">
        <v>1197831</v>
      </c>
      <c r="C75" s="43">
        <v>44549</v>
      </c>
      <c r="D75" t="s">
        <v>31</v>
      </c>
      <c r="E75" t="s">
        <v>105</v>
      </c>
      <c r="F75" t="s">
        <v>106</v>
      </c>
      <c r="G75" t="s">
        <v>29</v>
      </c>
      <c r="H75">
        <v>0.75</v>
      </c>
      <c r="I75">
        <v>4250</v>
      </c>
      <c r="J75">
        <v>3187.5</v>
      </c>
      <c r="K75">
        <v>1275</v>
      </c>
      <c r="L75">
        <v>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ECBD3-AE7C-485E-8922-9C1216AA7DE8}">
  <dimension ref="A2:W54"/>
  <sheetViews>
    <sheetView zoomScale="86" workbookViewId="0">
      <selection activeCell="B10" sqref="B10"/>
    </sheetView>
  </sheetViews>
  <sheetFormatPr defaultRowHeight="14.4" x14ac:dyDescent="0.3"/>
  <cols>
    <col min="1" max="1" width="13.33203125" bestFit="1" customWidth="1"/>
    <col min="2" max="2" width="17.109375" bestFit="1" customWidth="1"/>
    <col min="3" max="3" width="22.44140625" bestFit="1" customWidth="1"/>
    <col min="4" max="4" width="22.44140625" customWidth="1"/>
    <col min="6" max="6" width="17.109375" bestFit="1" customWidth="1"/>
    <col min="8" max="8" width="13.33203125" bestFit="1" customWidth="1"/>
    <col min="9" max="9" width="17.109375" bestFit="1" customWidth="1"/>
    <col min="10" max="10" width="3" bestFit="1" customWidth="1"/>
    <col min="11" max="11" width="27.21875" bestFit="1" customWidth="1"/>
    <col min="12" max="12" width="23.77734375" bestFit="1" customWidth="1"/>
    <col min="13" max="13" width="4" bestFit="1" customWidth="1"/>
    <col min="14" max="15" width="6" bestFit="1" customWidth="1"/>
    <col min="16" max="16" width="14.33203125" bestFit="1" customWidth="1"/>
    <col min="17" max="17" width="16.6640625" bestFit="1" customWidth="1"/>
    <col min="18" max="18" width="13.21875" bestFit="1" customWidth="1"/>
    <col min="19" max="19" width="14" bestFit="1" customWidth="1"/>
    <col min="20" max="20" width="8" bestFit="1" customWidth="1"/>
    <col min="21" max="21" width="9" bestFit="1" customWidth="1"/>
    <col min="22" max="22" width="8.6640625" bestFit="1" customWidth="1"/>
    <col min="23" max="23" width="11.109375" bestFit="1" customWidth="1"/>
    <col min="24" max="24" width="8.77734375" bestFit="1" customWidth="1"/>
    <col min="25" max="25" width="8" bestFit="1" customWidth="1"/>
    <col min="26" max="26" width="7.44140625" bestFit="1" customWidth="1"/>
    <col min="27" max="29" width="7" bestFit="1" customWidth="1"/>
    <col min="30" max="30" width="7.33203125" bestFit="1" customWidth="1"/>
    <col min="31" max="32" width="7" bestFit="1" customWidth="1"/>
    <col min="33" max="34" width="8.88671875" bestFit="1" customWidth="1"/>
    <col min="35" max="35" width="7" bestFit="1" customWidth="1"/>
    <col min="36" max="36" width="9.109375" bestFit="1" customWidth="1"/>
    <col min="37" max="37" width="13.44140625" bestFit="1" customWidth="1"/>
    <col min="38" max="38" width="8.77734375" bestFit="1" customWidth="1"/>
    <col min="39" max="39" width="10" bestFit="1" customWidth="1"/>
    <col min="40" max="40" width="9.88671875" bestFit="1" customWidth="1"/>
    <col min="41" max="41" width="8.109375" bestFit="1" customWidth="1"/>
    <col min="42" max="42" width="8.77734375" bestFit="1" customWidth="1"/>
    <col min="43" max="43" width="8.88671875" bestFit="1" customWidth="1"/>
    <col min="44" max="44" width="7.44140625" bestFit="1" customWidth="1"/>
    <col min="45" max="45" width="14.33203125" bestFit="1" customWidth="1"/>
    <col min="46" max="46" width="10.33203125" bestFit="1" customWidth="1"/>
    <col min="47" max="47" width="11.33203125" bestFit="1" customWidth="1"/>
    <col min="48" max="48" width="9" bestFit="1" customWidth="1"/>
    <col min="49" max="49" width="13.33203125" bestFit="1" customWidth="1"/>
    <col min="50" max="50" width="12.33203125" bestFit="1" customWidth="1"/>
    <col min="51" max="51" width="7" bestFit="1" customWidth="1"/>
    <col min="52" max="52" width="9.6640625" bestFit="1" customWidth="1"/>
    <col min="53" max="53" width="7.21875" bestFit="1" customWidth="1"/>
    <col min="54" max="54" width="12.109375" bestFit="1" customWidth="1"/>
    <col min="55" max="55" width="11.88671875" bestFit="1" customWidth="1"/>
    <col min="56" max="56" width="13.44140625" bestFit="1" customWidth="1"/>
    <col min="57" max="57" width="12.44140625" bestFit="1" customWidth="1"/>
    <col min="58" max="58" width="9.77734375" bestFit="1" customWidth="1"/>
    <col min="59" max="59" width="8" bestFit="1" customWidth="1"/>
    <col min="60" max="60" width="7" bestFit="1" customWidth="1"/>
    <col min="61" max="61" width="8.44140625" bestFit="1" customWidth="1"/>
    <col min="62" max="62" width="7.33203125" bestFit="1" customWidth="1"/>
    <col min="63" max="63" width="11.109375" bestFit="1" customWidth="1"/>
    <col min="64" max="64" width="12" bestFit="1" customWidth="1"/>
    <col min="65" max="65" width="9.44140625" bestFit="1" customWidth="1"/>
    <col min="66" max="66" width="9.109375" bestFit="1" customWidth="1"/>
    <col min="67" max="67" width="10.77734375" bestFit="1" customWidth="1"/>
    <col min="68" max="71" width="4" bestFit="1" customWidth="1"/>
    <col min="72" max="72" width="6" bestFit="1" customWidth="1"/>
    <col min="73" max="83" width="4" bestFit="1" customWidth="1"/>
    <col min="84" max="87" width="6" bestFit="1" customWidth="1"/>
    <col min="88" max="93" width="4" bestFit="1" customWidth="1"/>
    <col min="94" max="96" width="6" bestFit="1" customWidth="1"/>
    <col min="97" max="99" width="4" bestFit="1" customWidth="1"/>
    <col min="100" max="100" width="6" bestFit="1" customWidth="1"/>
    <col min="101" max="107" width="4" bestFit="1" customWidth="1"/>
    <col min="108" max="110" width="6" bestFit="1" customWidth="1"/>
    <col min="111" max="117" width="4" bestFit="1" customWidth="1"/>
    <col min="118" max="120" width="6" bestFit="1" customWidth="1"/>
    <col min="121" max="126" width="4" bestFit="1" customWidth="1"/>
    <col min="127" max="130" width="6" bestFit="1" customWidth="1"/>
    <col min="131" max="133" width="4" bestFit="1" customWidth="1"/>
    <col min="134" max="136" width="6" bestFit="1" customWidth="1"/>
    <col min="137" max="143" width="4" bestFit="1" customWidth="1"/>
    <col min="144" max="145" width="6" bestFit="1" customWidth="1"/>
    <col min="146" max="151" width="4" bestFit="1" customWidth="1"/>
    <col min="152" max="152" width="6" bestFit="1" customWidth="1"/>
    <col min="153" max="158" width="4" bestFit="1" customWidth="1"/>
    <col min="159" max="161" width="6" bestFit="1" customWidth="1"/>
    <col min="162" max="166" width="4" bestFit="1" customWidth="1"/>
    <col min="167" max="169" width="6" bestFit="1" customWidth="1"/>
    <col min="170" max="175" width="4" bestFit="1" customWidth="1"/>
    <col min="176" max="180" width="5" bestFit="1" customWidth="1"/>
    <col min="181" max="184" width="7" bestFit="1" customWidth="1"/>
    <col min="185" max="187" width="5" bestFit="1" customWidth="1"/>
    <col min="188" max="191" width="7" bestFit="1" customWidth="1"/>
    <col min="192" max="201" width="5" bestFit="1" customWidth="1"/>
    <col min="202" max="203" width="7" bestFit="1" customWidth="1"/>
    <col min="204" max="207" width="5" bestFit="1" customWidth="1"/>
    <col min="208" max="211" width="7" bestFit="1" customWidth="1"/>
    <col min="212" max="217" width="5" bestFit="1" customWidth="1"/>
    <col min="218" max="220" width="7" bestFit="1" customWidth="1"/>
    <col min="221" max="234" width="5" bestFit="1" customWidth="1"/>
    <col min="235" max="237" width="7" bestFit="1" customWidth="1"/>
    <col min="238" max="253" width="5" bestFit="1" customWidth="1"/>
    <col min="254" max="255" width="7" bestFit="1" customWidth="1"/>
    <col min="256" max="257" width="5" bestFit="1" customWidth="1"/>
    <col min="258" max="261" width="7" bestFit="1" customWidth="1"/>
    <col min="262" max="262" width="5" bestFit="1" customWidth="1"/>
    <col min="263" max="264" width="7" bestFit="1" customWidth="1"/>
    <col min="265" max="269" width="5" bestFit="1" customWidth="1"/>
    <col min="270" max="277" width="7" bestFit="1" customWidth="1"/>
    <col min="278" max="285" width="5" bestFit="1" customWidth="1"/>
    <col min="286" max="286" width="7" bestFit="1" customWidth="1"/>
    <col min="287" max="295" width="5" bestFit="1" customWidth="1"/>
    <col min="296" max="298" width="7" bestFit="1" customWidth="1"/>
    <col min="299" max="299" width="5" bestFit="1" customWidth="1"/>
    <col min="300" max="303" width="7" bestFit="1" customWidth="1"/>
    <col min="304" max="310" width="5" bestFit="1" customWidth="1"/>
    <col min="311" max="311" width="7" bestFit="1" customWidth="1"/>
    <col min="312" max="317" width="5" bestFit="1" customWidth="1"/>
    <col min="318" max="321" width="7" bestFit="1" customWidth="1"/>
    <col min="322" max="327" width="5" bestFit="1" customWidth="1"/>
    <col min="328" max="333" width="7" bestFit="1" customWidth="1"/>
    <col min="334" max="342" width="5" bestFit="1" customWidth="1"/>
    <col min="343" max="345" width="7" bestFit="1" customWidth="1"/>
    <col min="346" max="358" width="5" bestFit="1" customWidth="1"/>
    <col min="359" max="359" width="7" bestFit="1" customWidth="1"/>
    <col min="360" max="360" width="5" bestFit="1" customWidth="1"/>
    <col min="361" max="363" width="7" bestFit="1" customWidth="1"/>
    <col min="364" max="368" width="5" bestFit="1" customWidth="1"/>
    <col min="369" max="371" width="7" bestFit="1" customWidth="1"/>
    <col min="372" max="375" width="5" bestFit="1" customWidth="1"/>
    <col min="376" max="378" width="7" bestFit="1" customWidth="1"/>
    <col min="379" max="381" width="5" bestFit="1" customWidth="1"/>
    <col min="382" max="383" width="7" bestFit="1" customWidth="1"/>
    <col min="384" max="387" width="5" bestFit="1" customWidth="1"/>
    <col min="388" max="388" width="7" bestFit="1" customWidth="1"/>
    <col min="389" max="392" width="5" bestFit="1" customWidth="1"/>
    <col min="393" max="393" width="7" bestFit="1" customWidth="1"/>
    <col min="394" max="405" width="5" bestFit="1" customWidth="1"/>
    <col min="406" max="407" width="7" bestFit="1" customWidth="1"/>
    <col min="408" max="411" width="5" bestFit="1" customWidth="1"/>
    <col min="412" max="413" width="7" bestFit="1" customWidth="1"/>
    <col min="414" max="421" width="5" bestFit="1" customWidth="1"/>
    <col min="422" max="424" width="7" bestFit="1" customWidth="1"/>
    <col min="425" max="426" width="5" bestFit="1" customWidth="1"/>
    <col min="427" max="427" width="7" bestFit="1" customWidth="1"/>
    <col min="428" max="435" width="5" bestFit="1" customWidth="1"/>
    <col min="436" max="437" width="7" bestFit="1" customWidth="1"/>
    <col min="438" max="439" width="5" bestFit="1" customWidth="1"/>
    <col min="440" max="441" width="7" bestFit="1" customWidth="1"/>
    <col min="442" max="444" width="5" bestFit="1" customWidth="1"/>
    <col min="445" max="446" width="7" bestFit="1" customWidth="1"/>
    <col min="447" max="454" width="5" bestFit="1" customWidth="1"/>
    <col min="455" max="457" width="7" bestFit="1" customWidth="1"/>
    <col min="458" max="462" width="5" bestFit="1" customWidth="1"/>
    <col min="463" max="465" width="7" bestFit="1" customWidth="1"/>
    <col min="466" max="470" width="5" bestFit="1" customWidth="1"/>
    <col min="471" max="472" width="7" bestFit="1" customWidth="1"/>
    <col min="473" max="478" width="5" bestFit="1" customWidth="1"/>
    <col min="479" max="481" width="7" bestFit="1" customWidth="1"/>
    <col min="482" max="491" width="5" bestFit="1" customWidth="1"/>
    <col min="492" max="493" width="7" bestFit="1" customWidth="1"/>
    <col min="494" max="499" width="5" bestFit="1" customWidth="1"/>
    <col min="500" max="504" width="7" bestFit="1" customWidth="1"/>
    <col min="505" max="510" width="5" bestFit="1" customWidth="1"/>
    <col min="511" max="511" width="7" bestFit="1" customWidth="1"/>
    <col min="512" max="515" width="5" bestFit="1" customWidth="1"/>
    <col min="516" max="519" width="7" bestFit="1" customWidth="1"/>
    <col min="520" max="520" width="5" bestFit="1" customWidth="1"/>
    <col min="521" max="521" width="7" bestFit="1" customWidth="1"/>
    <col min="522" max="525" width="5" bestFit="1" customWidth="1"/>
    <col min="526" max="526" width="7" bestFit="1" customWidth="1"/>
    <col min="527" max="538" width="5" bestFit="1" customWidth="1"/>
    <col min="539" max="541" width="7" bestFit="1" customWidth="1"/>
    <col min="542" max="542" width="5" bestFit="1" customWidth="1"/>
    <col min="543" max="545" width="7" bestFit="1" customWidth="1"/>
    <col min="546" max="547" width="5" bestFit="1" customWidth="1"/>
    <col min="548" max="548" width="7" bestFit="1" customWidth="1"/>
    <col min="549" max="551" width="5" bestFit="1" customWidth="1"/>
    <col min="552" max="553" width="7" bestFit="1" customWidth="1"/>
    <col min="554" max="558" width="5" bestFit="1" customWidth="1"/>
    <col min="559" max="559" width="7" bestFit="1" customWidth="1"/>
    <col min="560" max="568" width="5" bestFit="1" customWidth="1"/>
    <col min="569" max="571" width="7" bestFit="1" customWidth="1"/>
    <col min="572" max="572" width="5" bestFit="1" customWidth="1"/>
    <col min="573" max="574" width="7" bestFit="1" customWidth="1"/>
    <col min="575" max="585" width="5" bestFit="1" customWidth="1"/>
    <col min="586" max="586" width="7" bestFit="1" customWidth="1"/>
    <col min="587" max="593" width="5" bestFit="1" customWidth="1"/>
    <col min="594" max="595" width="7" bestFit="1" customWidth="1"/>
    <col min="596" max="596" width="5" bestFit="1" customWidth="1"/>
    <col min="597" max="598" width="7" bestFit="1" customWidth="1"/>
    <col min="599" max="603" width="5" bestFit="1" customWidth="1"/>
    <col min="604" max="604" width="7" bestFit="1" customWidth="1"/>
    <col min="605" max="606" width="5" bestFit="1" customWidth="1"/>
    <col min="607" max="609" width="7" bestFit="1" customWidth="1"/>
    <col min="610" max="612" width="5" bestFit="1" customWidth="1"/>
    <col min="613" max="613" width="7" bestFit="1" customWidth="1"/>
    <col min="614" max="620" width="5" bestFit="1" customWidth="1"/>
    <col min="621" max="623" width="7" bestFit="1" customWidth="1"/>
    <col min="624" max="626" width="5" bestFit="1" customWidth="1"/>
    <col min="627" max="628" width="7" bestFit="1" customWidth="1"/>
    <col min="629" max="631" width="5" bestFit="1" customWidth="1"/>
    <col min="632" max="633" width="7" bestFit="1" customWidth="1"/>
    <col min="634" max="636" width="5" bestFit="1" customWidth="1"/>
    <col min="637" max="637" width="7" bestFit="1" customWidth="1"/>
    <col min="638" max="639" width="5" bestFit="1" customWidth="1"/>
    <col min="640" max="641" width="7" bestFit="1" customWidth="1"/>
    <col min="642" max="644" width="5" bestFit="1" customWidth="1"/>
    <col min="645" max="645" width="7" bestFit="1" customWidth="1"/>
    <col min="646" max="650" width="5" bestFit="1" customWidth="1"/>
    <col min="651" max="652" width="7" bestFit="1" customWidth="1"/>
    <col min="653" max="659" width="5" bestFit="1" customWidth="1"/>
    <col min="660" max="660" width="7" bestFit="1" customWidth="1"/>
    <col min="661" max="663" width="5" bestFit="1" customWidth="1"/>
    <col min="664" max="665" width="7" bestFit="1" customWidth="1"/>
    <col min="666" max="669" width="5" bestFit="1" customWidth="1"/>
    <col min="670" max="670" width="7" bestFit="1" customWidth="1"/>
    <col min="671" max="671" width="5" bestFit="1" customWidth="1"/>
    <col min="672" max="672" width="7" bestFit="1" customWidth="1"/>
    <col min="673" max="673" width="5" bestFit="1" customWidth="1"/>
    <col min="674" max="674" width="7" bestFit="1" customWidth="1"/>
    <col min="675" max="676" width="5" bestFit="1" customWidth="1"/>
    <col min="677" max="677" width="7" bestFit="1" customWidth="1"/>
    <col min="678" max="684" width="5" bestFit="1" customWidth="1"/>
    <col min="685" max="687" width="7" bestFit="1" customWidth="1"/>
    <col min="688" max="690" width="5" bestFit="1" customWidth="1"/>
    <col min="691" max="693" width="7" bestFit="1" customWidth="1"/>
    <col min="694" max="702" width="5" bestFit="1" customWidth="1"/>
    <col min="703" max="705" width="7" bestFit="1" customWidth="1"/>
    <col min="706" max="709" width="5" bestFit="1" customWidth="1"/>
    <col min="710" max="710" width="7" bestFit="1" customWidth="1"/>
    <col min="711" max="713" width="5" bestFit="1" customWidth="1"/>
    <col min="714" max="714" width="7" bestFit="1" customWidth="1"/>
    <col min="715" max="718" width="5" bestFit="1" customWidth="1"/>
    <col min="719" max="719" width="7" bestFit="1" customWidth="1"/>
    <col min="720" max="724" width="5" bestFit="1" customWidth="1"/>
    <col min="725" max="726" width="7" bestFit="1" customWidth="1"/>
    <col min="727" max="729" width="5" bestFit="1" customWidth="1"/>
    <col min="730" max="730" width="7" bestFit="1" customWidth="1"/>
    <col min="731" max="737" width="5" bestFit="1" customWidth="1"/>
    <col min="738" max="739" width="7" bestFit="1" customWidth="1"/>
    <col min="740" max="741" width="5" bestFit="1" customWidth="1"/>
    <col min="742" max="742" width="7" bestFit="1" customWidth="1"/>
    <col min="743" max="746" width="5" bestFit="1" customWidth="1"/>
    <col min="747" max="747" width="7" bestFit="1" customWidth="1"/>
    <col min="748" max="748" width="5" bestFit="1" customWidth="1"/>
    <col min="749" max="749" width="7" bestFit="1" customWidth="1"/>
    <col min="750" max="754" width="5" bestFit="1" customWidth="1"/>
    <col min="755" max="755" width="7" bestFit="1" customWidth="1"/>
    <col min="756" max="760" width="5" bestFit="1" customWidth="1"/>
    <col min="761" max="761" width="7" bestFit="1" customWidth="1"/>
    <col min="762" max="766" width="5" bestFit="1" customWidth="1"/>
    <col min="767" max="767" width="10.77734375" bestFit="1" customWidth="1"/>
  </cols>
  <sheetData>
    <row r="2" spans="1:23" x14ac:dyDescent="0.3">
      <c r="V2" t="s">
        <v>175</v>
      </c>
      <c r="W2" t="s">
        <v>176</v>
      </c>
    </row>
    <row r="3" spans="1:23" x14ac:dyDescent="0.3">
      <c r="A3" t="s">
        <v>138</v>
      </c>
      <c r="B3" t="s">
        <v>140</v>
      </c>
      <c r="C3" t="s">
        <v>139</v>
      </c>
      <c r="F3" t="s">
        <v>140</v>
      </c>
      <c r="H3" s="41" t="s">
        <v>141</v>
      </c>
      <c r="I3" t="s">
        <v>140</v>
      </c>
      <c r="K3" t="s">
        <v>174</v>
      </c>
      <c r="P3" s="41" t="s">
        <v>141</v>
      </c>
      <c r="Q3" t="s">
        <v>138</v>
      </c>
      <c r="S3" s="51"/>
      <c r="T3" s="51"/>
      <c r="V3" t="str">
        <f>P4</f>
        <v>Alabama</v>
      </c>
      <c r="W3" s="52">
        <f>Q4</f>
        <v>408500</v>
      </c>
    </row>
    <row r="4" spans="1:23" x14ac:dyDescent="0.3">
      <c r="A4" s="52">
        <v>17148250</v>
      </c>
      <c r="B4" s="52">
        <v>8684027.5</v>
      </c>
      <c r="C4" s="52">
        <v>3173631.875</v>
      </c>
      <c r="F4" s="58">
        <v>8684027.5</v>
      </c>
      <c r="H4" s="42" t="s">
        <v>30</v>
      </c>
      <c r="I4" s="61">
        <v>1291535</v>
      </c>
      <c r="K4" s="55">
        <v>0.36310442386831221</v>
      </c>
      <c r="P4" s="42" t="s">
        <v>64</v>
      </c>
      <c r="Q4" s="61">
        <v>408500</v>
      </c>
      <c r="S4" s="42"/>
      <c r="T4" s="42"/>
      <c r="V4" t="str">
        <f t="shared" ref="V4:V52" si="0">P5</f>
        <v>Alaska</v>
      </c>
      <c r="W4" s="52">
        <f t="shared" ref="W4:W52" si="1">Q5</f>
        <v>312250</v>
      </c>
    </row>
    <row r="5" spans="1:23" x14ac:dyDescent="0.3">
      <c r="H5" s="42" t="s">
        <v>38</v>
      </c>
      <c r="I5" s="61">
        <v>404412.5</v>
      </c>
      <c r="P5" s="42" t="s">
        <v>68</v>
      </c>
      <c r="Q5" s="61">
        <v>312250</v>
      </c>
      <c r="S5" s="42"/>
      <c r="T5" s="42"/>
      <c r="V5" t="str">
        <f t="shared" si="0"/>
        <v>Arizona</v>
      </c>
      <c r="W5" s="52">
        <f t="shared" si="1"/>
        <v>331500</v>
      </c>
    </row>
    <row r="6" spans="1:23" x14ac:dyDescent="0.3">
      <c r="H6" s="42" t="s">
        <v>34</v>
      </c>
      <c r="I6" s="61">
        <v>2584450</v>
      </c>
      <c r="P6" s="42" t="s">
        <v>89</v>
      </c>
      <c r="Q6" s="61">
        <v>331500</v>
      </c>
      <c r="S6" s="42"/>
      <c r="T6" s="42"/>
      <c r="V6" t="str">
        <f t="shared" si="0"/>
        <v>Arkansas</v>
      </c>
      <c r="W6" s="52">
        <f t="shared" si="1"/>
        <v>255350</v>
      </c>
    </row>
    <row r="7" spans="1:23" x14ac:dyDescent="0.3">
      <c r="H7" s="42" t="s">
        <v>21</v>
      </c>
      <c r="I7" s="61">
        <v>4403630</v>
      </c>
      <c r="P7" s="42" t="s">
        <v>105</v>
      </c>
      <c r="Q7" s="61">
        <v>255350</v>
      </c>
      <c r="S7" s="42"/>
      <c r="T7" s="42"/>
      <c r="V7" t="str">
        <f t="shared" si="0"/>
        <v>California</v>
      </c>
      <c r="W7" s="52">
        <f t="shared" si="1"/>
        <v>1037250</v>
      </c>
    </row>
    <row r="8" spans="1:23" x14ac:dyDescent="0.3">
      <c r="A8" s="41" t="s">
        <v>141</v>
      </c>
      <c r="B8" t="s">
        <v>140</v>
      </c>
      <c r="H8" s="42" t="s">
        <v>142</v>
      </c>
      <c r="I8" s="61">
        <v>8684027.5</v>
      </c>
      <c r="P8" s="42" t="s">
        <v>36</v>
      </c>
      <c r="Q8" s="61">
        <v>1037250</v>
      </c>
      <c r="S8" s="42"/>
      <c r="T8" s="42"/>
      <c r="V8" t="str">
        <f t="shared" si="0"/>
        <v>Colorado</v>
      </c>
      <c r="W8" s="52">
        <f t="shared" si="1"/>
        <v>324250</v>
      </c>
    </row>
    <row r="9" spans="1:23" x14ac:dyDescent="0.3">
      <c r="A9" s="42" t="s">
        <v>25</v>
      </c>
      <c r="B9" s="40">
        <v>1481425</v>
      </c>
      <c r="P9" s="42" t="s">
        <v>49</v>
      </c>
      <c r="Q9" s="61">
        <v>324250</v>
      </c>
      <c r="S9" s="42"/>
      <c r="T9" s="42"/>
      <c r="V9" t="str">
        <f t="shared" si="0"/>
        <v>Connecticut</v>
      </c>
      <c r="W9" s="52">
        <f t="shared" si="1"/>
        <v>169600</v>
      </c>
    </row>
    <row r="10" spans="1:23" x14ac:dyDescent="0.3">
      <c r="A10" s="42" t="s">
        <v>29</v>
      </c>
      <c r="B10" s="40">
        <v>1725837.5</v>
      </c>
      <c r="P10" s="42" t="s">
        <v>128</v>
      </c>
      <c r="Q10" s="61">
        <v>169600</v>
      </c>
      <c r="S10" s="42"/>
      <c r="T10" s="42"/>
      <c r="V10" t="str">
        <f t="shared" si="0"/>
        <v>Delaware</v>
      </c>
      <c r="W10" s="52">
        <f t="shared" si="1"/>
        <v>205600</v>
      </c>
    </row>
    <row r="11" spans="1:23" x14ac:dyDescent="0.3">
      <c r="A11" s="42" t="s">
        <v>24</v>
      </c>
      <c r="B11" s="40">
        <v>2015890</v>
      </c>
      <c r="P11" s="42" t="s">
        <v>124</v>
      </c>
      <c r="Q11" s="61">
        <v>205600</v>
      </c>
      <c r="S11" s="42"/>
      <c r="T11" s="42"/>
      <c r="V11" t="str">
        <f t="shared" si="0"/>
        <v>Florida</v>
      </c>
      <c r="W11" s="52">
        <f t="shared" si="1"/>
        <v>1051700</v>
      </c>
    </row>
    <row r="12" spans="1:23" x14ac:dyDescent="0.3">
      <c r="A12" s="42" t="s">
        <v>142</v>
      </c>
      <c r="B12" s="40">
        <v>5223152.5</v>
      </c>
      <c r="P12" s="42" t="s">
        <v>54</v>
      </c>
      <c r="Q12" s="61">
        <v>1051700</v>
      </c>
      <c r="S12" s="42"/>
      <c r="T12" s="42"/>
      <c r="V12" t="str">
        <f t="shared" si="0"/>
        <v>Georgia</v>
      </c>
      <c r="W12" s="52">
        <f t="shared" si="1"/>
        <v>579350</v>
      </c>
    </row>
    <row r="13" spans="1:23" x14ac:dyDescent="0.3">
      <c r="P13" s="42" t="s">
        <v>93</v>
      </c>
      <c r="Q13" s="61">
        <v>579350</v>
      </c>
      <c r="S13" s="42"/>
      <c r="T13" s="42"/>
      <c r="V13" t="str">
        <f t="shared" si="0"/>
        <v>Hawaii</v>
      </c>
      <c r="W13" s="52">
        <f t="shared" si="1"/>
        <v>353500</v>
      </c>
    </row>
    <row r="14" spans="1:23" x14ac:dyDescent="0.3">
      <c r="P14" s="42" t="s">
        <v>70</v>
      </c>
      <c r="Q14" s="61">
        <v>353500</v>
      </c>
      <c r="S14" s="42"/>
      <c r="T14" s="42"/>
      <c r="V14" t="str">
        <f t="shared" si="0"/>
        <v>Idaho</v>
      </c>
      <c r="W14" s="52">
        <f t="shared" si="1"/>
        <v>288250</v>
      </c>
    </row>
    <row r="15" spans="1:23" x14ac:dyDescent="0.3">
      <c r="P15" s="42" t="s">
        <v>87</v>
      </c>
      <c r="Q15" s="61">
        <v>288250</v>
      </c>
      <c r="S15" s="42"/>
      <c r="T15" s="42"/>
      <c r="V15" t="str">
        <f t="shared" si="0"/>
        <v>Illinois</v>
      </c>
      <c r="W15" s="52">
        <f t="shared" si="1"/>
        <v>185600</v>
      </c>
    </row>
    <row r="16" spans="1:23" x14ac:dyDescent="0.3">
      <c r="P16" s="42" t="s">
        <v>41</v>
      </c>
      <c r="Q16" s="61">
        <v>185600</v>
      </c>
      <c r="S16" s="42"/>
      <c r="T16" s="42"/>
      <c r="V16" t="str">
        <f t="shared" si="0"/>
        <v>Indiana</v>
      </c>
      <c r="W16" s="52">
        <f t="shared" si="1"/>
        <v>241600</v>
      </c>
    </row>
    <row r="17" spans="2:23" x14ac:dyDescent="0.3">
      <c r="P17" s="42" t="s">
        <v>119</v>
      </c>
      <c r="Q17" s="61">
        <v>241600</v>
      </c>
      <c r="S17" s="42"/>
      <c r="T17" s="42"/>
      <c r="V17" t="str">
        <f t="shared" si="0"/>
        <v>Iowa</v>
      </c>
      <c r="W17" s="52">
        <f t="shared" si="1"/>
        <v>183100</v>
      </c>
    </row>
    <row r="18" spans="2:23" x14ac:dyDescent="0.3">
      <c r="P18" s="42" t="s">
        <v>115</v>
      </c>
      <c r="Q18" s="61">
        <v>183100</v>
      </c>
      <c r="S18" s="42"/>
      <c r="T18" s="42"/>
      <c r="V18" t="str">
        <f t="shared" si="0"/>
        <v>Kansas</v>
      </c>
      <c r="W18" s="52">
        <f t="shared" si="1"/>
        <v>180600</v>
      </c>
    </row>
    <row r="19" spans="2:23" x14ac:dyDescent="0.3">
      <c r="P19" s="42" t="s">
        <v>109</v>
      </c>
      <c r="Q19" s="61">
        <v>180600</v>
      </c>
      <c r="S19" s="42"/>
      <c r="T19" s="42"/>
      <c r="V19" t="str">
        <f t="shared" si="0"/>
        <v>Kentucky</v>
      </c>
      <c r="W19" s="52">
        <f t="shared" si="1"/>
        <v>363350</v>
      </c>
    </row>
    <row r="20" spans="2:23" x14ac:dyDescent="0.3">
      <c r="P20" s="42" t="s">
        <v>101</v>
      </c>
      <c r="Q20" s="61">
        <v>363350</v>
      </c>
      <c r="S20" s="42"/>
      <c r="T20" s="42"/>
      <c r="V20" t="str">
        <f t="shared" si="0"/>
        <v>Louisiana</v>
      </c>
      <c r="W20" s="52">
        <f t="shared" si="1"/>
        <v>412250</v>
      </c>
    </row>
    <row r="21" spans="2:23" x14ac:dyDescent="0.3">
      <c r="P21" s="42" t="s">
        <v>85</v>
      </c>
      <c r="Q21" s="61">
        <v>412250</v>
      </c>
      <c r="S21" s="42"/>
      <c r="T21" s="42"/>
      <c r="V21" t="str">
        <f t="shared" si="0"/>
        <v>Maine</v>
      </c>
      <c r="W21" s="52">
        <f t="shared" si="1"/>
        <v>172600</v>
      </c>
    </row>
    <row r="22" spans="2:23" x14ac:dyDescent="0.3">
      <c r="P22" s="42" t="s">
        <v>66</v>
      </c>
      <c r="Q22" s="61">
        <v>172600</v>
      </c>
      <c r="S22" s="42"/>
      <c r="T22" s="42"/>
      <c r="V22" t="str">
        <f t="shared" si="0"/>
        <v>Maryland</v>
      </c>
      <c r="W22" s="52">
        <f t="shared" si="1"/>
        <v>241600</v>
      </c>
    </row>
    <row r="23" spans="2:23" x14ac:dyDescent="0.3">
      <c r="P23" s="42" t="s">
        <v>122</v>
      </c>
      <c r="Q23" s="61">
        <v>241600</v>
      </c>
      <c r="S23" s="42"/>
      <c r="T23" s="42"/>
      <c r="V23" t="str">
        <f t="shared" si="0"/>
        <v>Massachusetts</v>
      </c>
      <c r="W23" s="52">
        <f t="shared" si="1"/>
        <v>241600</v>
      </c>
    </row>
    <row r="24" spans="2:23" x14ac:dyDescent="0.3">
      <c r="P24" s="42" t="s">
        <v>132</v>
      </c>
      <c r="Q24" s="61">
        <v>241600</v>
      </c>
      <c r="S24" s="42"/>
      <c r="T24" s="42"/>
      <c r="V24" t="str">
        <f t="shared" si="0"/>
        <v>Michigan</v>
      </c>
      <c r="W24" s="52">
        <f t="shared" si="1"/>
        <v>280350</v>
      </c>
    </row>
    <row r="25" spans="2:23" x14ac:dyDescent="0.3">
      <c r="B25" s="41" t="s">
        <v>141</v>
      </c>
      <c r="C25" t="s">
        <v>140</v>
      </c>
      <c r="P25" s="42" t="s">
        <v>78</v>
      </c>
      <c r="Q25" s="61">
        <v>280350</v>
      </c>
      <c r="S25" s="42"/>
      <c r="T25" s="42"/>
      <c r="V25" t="str">
        <f t="shared" si="0"/>
        <v>Minnesota</v>
      </c>
      <c r="W25" s="52">
        <f t="shared" si="1"/>
        <v>156850</v>
      </c>
    </row>
    <row r="26" spans="2:23" x14ac:dyDescent="0.3">
      <c r="B26" s="42" t="s">
        <v>161</v>
      </c>
      <c r="C26" s="40">
        <v>510750</v>
      </c>
      <c r="D26" s="40"/>
      <c r="P26" s="42" t="s">
        <v>56</v>
      </c>
      <c r="Q26" s="61">
        <v>156850</v>
      </c>
      <c r="S26" s="42"/>
      <c r="T26" s="42"/>
      <c r="V26" t="str">
        <f t="shared" si="0"/>
        <v>Mississippi</v>
      </c>
      <c r="W26" s="52">
        <f t="shared" si="1"/>
        <v>309350</v>
      </c>
    </row>
    <row r="27" spans="2:23" x14ac:dyDescent="0.3">
      <c r="B27" s="42" t="s">
        <v>162</v>
      </c>
      <c r="C27" s="40">
        <v>484975</v>
      </c>
      <c r="D27" s="40"/>
      <c r="P27" s="42" t="s">
        <v>103</v>
      </c>
      <c r="Q27" s="61">
        <v>309350</v>
      </c>
      <c r="S27" s="42"/>
      <c r="T27" s="42"/>
      <c r="V27" t="str">
        <f t="shared" si="0"/>
        <v>Missouri</v>
      </c>
      <c r="W27" s="52">
        <f t="shared" si="1"/>
        <v>316350</v>
      </c>
    </row>
    <row r="28" spans="2:23" x14ac:dyDescent="0.3">
      <c r="B28" s="42" t="s">
        <v>163</v>
      </c>
      <c r="C28" s="40">
        <v>483530</v>
      </c>
      <c r="D28" s="40"/>
      <c r="P28" s="42" t="s">
        <v>80</v>
      </c>
      <c r="Q28" s="61">
        <v>316350</v>
      </c>
      <c r="S28" s="42"/>
      <c r="T28" s="42"/>
      <c r="V28" t="str">
        <f t="shared" si="0"/>
        <v>Montana</v>
      </c>
      <c r="W28" s="52">
        <f t="shared" si="1"/>
        <v>328000</v>
      </c>
    </row>
    <row r="29" spans="2:23" x14ac:dyDescent="0.3">
      <c r="B29" s="42" t="s">
        <v>164</v>
      </c>
      <c r="C29" s="40">
        <v>494887.5</v>
      </c>
      <c r="D29" s="40"/>
      <c r="P29" s="42" t="s">
        <v>58</v>
      </c>
      <c r="Q29" s="61">
        <v>328000</v>
      </c>
      <c r="S29" s="42"/>
      <c r="T29" s="42"/>
      <c r="V29" t="str">
        <f t="shared" si="0"/>
        <v>Nebraska</v>
      </c>
      <c r="W29" s="52">
        <f t="shared" si="1"/>
        <v>136350</v>
      </c>
    </row>
    <row r="30" spans="2:23" x14ac:dyDescent="0.3">
      <c r="B30" s="42" t="s">
        <v>165</v>
      </c>
      <c r="C30" s="40">
        <v>673572.5</v>
      </c>
      <c r="D30" s="40"/>
      <c r="P30" s="42" t="s">
        <v>62</v>
      </c>
      <c r="Q30" s="61">
        <v>136350</v>
      </c>
      <c r="S30" s="42"/>
      <c r="T30" s="42"/>
      <c r="V30" t="str">
        <f t="shared" si="0"/>
        <v>Nevada</v>
      </c>
      <c r="W30" s="52">
        <f t="shared" si="1"/>
        <v>324000</v>
      </c>
    </row>
    <row r="31" spans="2:23" x14ac:dyDescent="0.3">
      <c r="B31" s="42" t="s">
        <v>166</v>
      </c>
      <c r="C31" s="40">
        <v>903837.5</v>
      </c>
      <c r="D31" s="40"/>
      <c r="P31" s="42" t="s">
        <v>47</v>
      </c>
      <c r="Q31" s="61">
        <v>324000</v>
      </c>
      <c r="S31" s="42"/>
      <c r="T31" s="42"/>
      <c r="V31" t="str">
        <f t="shared" si="0"/>
        <v>New Hampshire</v>
      </c>
      <c r="W31" s="52">
        <f t="shared" si="1"/>
        <v>238850</v>
      </c>
    </row>
    <row r="32" spans="2:23" x14ac:dyDescent="0.3">
      <c r="B32" s="42" t="s">
        <v>167</v>
      </c>
      <c r="C32" s="40">
        <v>1041437.5</v>
      </c>
      <c r="D32" s="40"/>
      <c r="P32" s="42" t="s">
        <v>136</v>
      </c>
      <c r="Q32" s="61">
        <v>238850</v>
      </c>
      <c r="S32" s="42"/>
      <c r="T32" s="42"/>
      <c r="V32" t="str">
        <f t="shared" si="0"/>
        <v>New Jersey</v>
      </c>
      <c r="W32" s="52">
        <f t="shared" si="1"/>
        <v>223600</v>
      </c>
    </row>
    <row r="33" spans="2:23" x14ac:dyDescent="0.3">
      <c r="B33" s="42" t="s">
        <v>168</v>
      </c>
      <c r="C33" s="40">
        <v>945275</v>
      </c>
      <c r="D33" s="40"/>
      <c r="P33" s="42" t="s">
        <v>126</v>
      </c>
      <c r="Q33" s="61">
        <v>223600</v>
      </c>
      <c r="S33" s="42"/>
      <c r="T33" s="42"/>
      <c r="V33" t="str">
        <f t="shared" si="0"/>
        <v>New Mexico</v>
      </c>
      <c r="W33" s="52">
        <f t="shared" si="1"/>
        <v>313500</v>
      </c>
    </row>
    <row r="34" spans="2:23" x14ac:dyDescent="0.3">
      <c r="B34" s="42" t="s">
        <v>169</v>
      </c>
      <c r="C34" s="40">
        <v>681000</v>
      </c>
      <c r="D34" s="40"/>
      <c r="P34" s="42" t="s">
        <v>91</v>
      </c>
      <c r="Q34" s="61">
        <v>313500</v>
      </c>
      <c r="S34" s="42"/>
      <c r="T34" s="42"/>
      <c r="V34" t="str">
        <f t="shared" si="0"/>
        <v>New York</v>
      </c>
      <c r="W34" s="52">
        <f t="shared" si="1"/>
        <v>1125200</v>
      </c>
    </row>
    <row r="35" spans="2:23" x14ac:dyDescent="0.3">
      <c r="B35" s="42" t="s">
        <v>170</v>
      </c>
      <c r="C35" s="40">
        <v>623375</v>
      </c>
      <c r="D35" s="40"/>
      <c r="P35" s="42" t="s">
        <v>23</v>
      </c>
      <c r="Q35" s="61">
        <v>1125200</v>
      </c>
      <c r="S35" s="42"/>
      <c r="T35" s="42"/>
      <c r="V35" t="str">
        <f t="shared" si="0"/>
        <v>North Carolina</v>
      </c>
      <c r="W35" s="52">
        <f t="shared" si="1"/>
        <v>399350</v>
      </c>
    </row>
    <row r="36" spans="2:23" x14ac:dyDescent="0.3">
      <c r="B36" s="42" t="s">
        <v>171</v>
      </c>
      <c r="C36" s="40">
        <v>795612.5</v>
      </c>
      <c r="D36" s="40"/>
      <c r="P36" s="42" t="s">
        <v>97</v>
      </c>
      <c r="Q36" s="61">
        <v>399350</v>
      </c>
      <c r="S36" s="42"/>
      <c r="T36" s="42"/>
      <c r="V36" t="str">
        <f t="shared" si="0"/>
        <v>North Dakota</v>
      </c>
      <c r="W36" s="52">
        <f t="shared" si="1"/>
        <v>184100</v>
      </c>
    </row>
    <row r="37" spans="2:23" x14ac:dyDescent="0.3">
      <c r="B37" s="42" t="s">
        <v>172</v>
      </c>
      <c r="C37" s="40">
        <v>1045775</v>
      </c>
      <c r="D37" s="40"/>
      <c r="P37" s="42" t="s">
        <v>113</v>
      </c>
      <c r="Q37" s="61">
        <v>184100</v>
      </c>
      <c r="S37" s="42"/>
      <c r="T37" s="42"/>
      <c r="V37" t="str">
        <f t="shared" si="0"/>
        <v>Ohio</v>
      </c>
      <c r="W37" s="52">
        <f t="shared" si="1"/>
        <v>203600</v>
      </c>
    </row>
    <row r="38" spans="2:23" x14ac:dyDescent="0.3">
      <c r="B38" s="42" t="s">
        <v>142</v>
      </c>
      <c r="C38" s="40">
        <v>8684027.5</v>
      </c>
      <c r="D38" s="40"/>
      <c r="P38" s="42" t="s">
        <v>99</v>
      </c>
      <c r="Q38" s="61">
        <v>203600</v>
      </c>
      <c r="S38" s="42"/>
      <c r="T38" s="42"/>
      <c r="V38" t="str">
        <f t="shared" si="0"/>
        <v>Oklahoma</v>
      </c>
      <c r="W38" s="52">
        <f t="shared" si="1"/>
        <v>237350</v>
      </c>
    </row>
    <row r="39" spans="2:23" x14ac:dyDescent="0.3">
      <c r="P39" s="42" t="s">
        <v>107</v>
      </c>
      <c r="Q39" s="61">
        <v>237350</v>
      </c>
      <c r="S39" s="42"/>
      <c r="T39" s="42"/>
      <c r="V39" t="str">
        <f t="shared" si="0"/>
        <v>Oregon</v>
      </c>
      <c r="W39" s="52">
        <f t="shared" si="1"/>
        <v>346750</v>
      </c>
    </row>
    <row r="40" spans="2:23" x14ac:dyDescent="0.3">
      <c r="P40" s="42" t="s">
        <v>84</v>
      </c>
      <c r="Q40" s="61">
        <v>346750</v>
      </c>
      <c r="S40" s="42"/>
      <c r="T40" s="42"/>
      <c r="V40" t="str">
        <f t="shared" si="0"/>
        <v>Pennsylvania</v>
      </c>
      <c r="W40" s="52">
        <f t="shared" si="1"/>
        <v>165600</v>
      </c>
    </row>
    <row r="41" spans="2:23" x14ac:dyDescent="0.3">
      <c r="P41" s="42" t="s">
        <v>44</v>
      </c>
      <c r="Q41" s="61">
        <v>165600</v>
      </c>
      <c r="S41" s="42"/>
      <c r="T41" s="42"/>
      <c r="V41" t="str">
        <f t="shared" si="0"/>
        <v>Rhode Island</v>
      </c>
      <c r="W41" s="52">
        <f t="shared" si="1"/>
        <v>198850</v>
      </c>
    </row>
    <row r="42" spans="2:23" x14ac:dyDescent="0.3">
      <c r="P42" s="42" t="s">
        <v>130</v>
      </c>
      <c r="Q42" s="61">
        <v>198850</v>
      </c>
      <c r="S42" s="42"/>
      <c r="T42" s="42"/>
      <c r="V42" t="str">
        <f t="shared" si="0"/>
        <v>South Carolina</v>
      </c>
      <c r="W42" s="52">
        <f t="shared" si="1"/>
        <v>507350</v>
      </c>
    </row>
    <row r="43" spans="2:23" x14ac:dyDescent="0.3">
      <c r="P43" s="42" t="s">
        <v>95</v>
      </c>
      <c r="Q43" s="61">
        <v>507350</v>
      </c>
      <c r="S43" s="42"/>
      <c r="T43" s="42"/>
      <c r="V43" t="str">
        <f t="shared" si="0"/>
        <v>South Dakota</v>
      </c>
      <c r="W43" s="52">
        <f t="shared" si="1"/>
        <v>180600</v>
      </c>
    </row>
    <row r="44" spans="2:23" x14ac:dyDescent="0.3">
      <c r="P44" s="42" t="s">
        <v>111</v>
      </c>
      <c r="Q44" s="61">
        <v>180600</v>
      </c>
      <c r="S44" s="42"/>
      <c r="T44" s="42"/>
      <c r="V44" t="str">
        <f t="shared" si="0"/>
        <v>Tennessee</v>
      </c>
      <c r="W44" s="52">
        <f t="shared" si="1"/>
        <v>427750</v>
      </c>
    </row>
    <row r="45" spans="2:23" x14ac:dyDescent="0.3">
      <c r="P45" s="42" t="s">
        <v>60</v>
      </c>
      <c r="Q45" s="61">
        <v>427750</v>
      </c>
      <c r="S45" s="42"/>
      <c r="T45" s="42"/>
      <c r="V45" t="str">
        <f t="shared" si="0"/>
        <v>Texas</v>
      </c>
      <c r="W45" s="52">
        <f t="shared" si="1"/>
        <v>1014250</v>
      </c>
    </row>
    <row r="46" spans="2:23" x14ac:dyDescent="0.3">
      <c r="P46" s="42" t="s">
        <v>32</v>
      </c>
      <c r="Q46" s="61">
        <v>1014250</v>
      </c>
      <c r="S46" s="42"/>
      <c r="T46" s="42"/>
      <c r="V46" t="str">
        <f t="shared" si="0"/>
        <v>Utah</v>
      </c>
      <c r="W46" s="52">
        <f t="shared" si="1"/>
        <v>310750</v>
      </c>
    </row>
    <row r="47" spans="2:23" x14ac:dyDescent="0.3">
      <c r="P47" s="42" t="s">
        <v>82</v>
      </c>
      <c r="Q47" s="61">
        <v>310750</v>
      </c>
      <c r="S47" s="42"/>
      <c r="T47" s="42"/>
      <c r="V47" t="str">
        <f t="shared" si="0"/>
        <v>Vermont</v>
      </c>
      <c r="W47" s="52">
        <f t="shared" si="1"/>
        <v>256850</v>
      </c>
    </row>
    <row r="48" spans="2:23" x14ac:dyDescent="0.3">
      <c r="P48" s="42" t="s">
        <v>134</v>
      </c>
      <c r="Q48" s="61">
        <v>256850</v>
      </c>
      <c r="S48" s="42"/>
      <c r="T48" s="42"/>
      <c r="V48" t="str">
        <f t="shared" si="0"/>
        <v>Virginia</v>
      </c>
      <c r="W48" s="52">
        <f t="shared" si="1"/>
        <v>403350</v>
      </c>
    </row>
    <row r="49" spans="16:23" x14ac:dyDescent="0.3">
      <c r="P49" s="42" t="s">
        <v>76</v>
      </c>
      <c r="Q49" s="61">
        <v>403350</v>
      </c>
      <c r="S49" s="42"/>
      <c r="T49" s="42"/>
      <c r="V49" t="str">
        <f t="shared" si="0"/>
        <v>Washington</v>
      </c>
      <c r="W49" s="52">
        <f t="shared" si="1"/>
        <v>348750</v>
      </c>
    </row>
    <row r="50" spans="16:23" x14ac:dyDescent="0.3">
      <c r="P50" s="42" t="s">
        <v>51</v>
      </c>
      <c r="Q50" s="61">
        <v>348750</v>
      </c>
      <c r="S50" s="42"/>
      <c r="T50" s="42"/>
      <c r="V50" t="str">
        <f t="shared" si="0"/>
        <v>West Virginia</v>
      </c>
      <c r="W50" s="52">
        <f t="shared" si="1"/>
        <v>154600</v>
      </c>
    </row>
    <row r="51" spans="16:23" x14ac:dyDescent="0.3">
      <c r="P51" s="42" t="s">
        <v>121</v>
      </c>
      <c r="Q51" s="61">
        <v>154600</v>
      </c>
      <c r="S51" s="42"/>
      <c r="T51" s="42"/>
      <c r="V51" t="str">
        <f t="shared" si="0"/>
        <v>Wisconsin</v>
      </c>
      <c r="W51" s="52">
        <f t="shared" si="1"/>
        <v>205850</v>
      </c>
    </row>
    <row r="52" spans="16:23" x14ac:dyDescent="0.3">
      <c r="P52" s="42" t="s">
        <v>117</v>
      </c>
      <c r="Q52" s="61">
        <v>205850</v>
      </c>
      <c r="S52" s="42"/>
      <c r="T52" s="42"/>
      <c r="V52" t="str">
        <f t="shared" si="0"/>
        <v>Wyoming</v>
      </c>
      <c r="W52" s="52">
        <f t="shared" si="1"/>
        <v>310750</v>
      </c>
    </row>
    <row r="53" spans="16:23" x14ac:dyDescent="0.3">
      <c r="P53" s="42" t="s">
        <v>74</v>
      </c>
      <c r="Q53" s="61">
        <v>310750</v>
      </c>
      <c r="S53" s="42"/>
      <c r="T53" s="42"/>
    </row>
    <row r="54" spans="16:23" x14ac:dyDescent="0.3">
      <c r="P54" s="42" t="s">
        <v>142</v>
      </c>
      <c r="Q54" s="61">
        <v>17148250</v>
      </c>
      <c r="S54" s="49"/>
      <c r="T54" s="50"/>
    </row>
  </sheetData>
  <pageMargins left="0.7" right="0.7" top="0.75" bottom="0.75" header="0.3" footer="0.3"/>
  <pageSetup orientation="portrait" r:id="rId8"/>
  <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A8310-D88F-4DC5-924A-5B60ADA9C85F}">
  <dimension ref="A1:L1003"/>
  <sheetViews>
    <sheetView workbookViewId="0"/>
  </sheetViews>
  <sheetFormatPr defaultRowHeight="14.4" x14ac:dyDescent="0.3"/>
  <cols>
    <col min="1" max="1" width="22.5546875" bestFit="1" customWidth="1"/>
    <col min="2" max="2" width="24.88671875" bestFit="1" customWidth="1"/>
    <col min="3" max="3" width="26.77734375" bestFit="1" customWidth="1"/>
    <col min="4" max="4" width="22" bestFit="1" customWidth="1"/>
    <col min="5" max="5" width="20.5546875" bestFit="1" customWidth="1"/>
    <col min="6" max="6" width="19.44140625" bestFit="1" customWidth="1"/>
    <col min="7" max="7" width="29.6640625" bestFit="1" customWidth="1"/>
    <col min="8" max="8" width="27.77734375" bestFit="1" customWidth="1"/>
    <col min="9" max="9" width="24.77734375" bestFit="1" customWidth="1"/>
    <col min="10" max="10" width="25.21875" bestFit="1" customWidth="1"/>
    <col min="11" max="11" width="29.88671875" bestFit="1" customWidth="1"/>
    <col min="12" max="12" width="31.21875" bestFit="1" customWidth="1"/>
  </cols>
  <sheetData>
    <row r="1" spans="1:12" x14ac:dyDescent="0.3">
      <c r="A1" s="47" t="s">
        <v>156</v>
      </c>
    </row>
    <row r="3" spans="1:12" x14ac:dyDescent="0.3">
      <c r="A3" t="s">
        <v>143</v>
      </c>
      <c r="B3" t="s">
        <v>144</v>
      </c>
      <c r="C3" t="s">
        <v>145</v>
      </c>
      <c r="D3" t="s">
        <v>146</v>
      </c>
      <c r="E3" t="s">
        <v>147</v>
      </c>
      <c r="F3" t="s">
        <v>148</v>
      </c>
      <c r="G3" t="s">
        <v>149</v>
      </c>
      <c r="H3" t="s">
        <v>150</v>
      </c>
      <c r="I3" t="s">
        <v>151</v>
      </c>
      <c r="J3" t="s">
        <v>152</v>
      </c>
      <c r="K3" t="s">
        <v>153</v>
      </c>
      <c r="L3" t="s">
        <v>154</v>
      </c>
    </row>
    <row r="4" spans="1:12" x14ac:dyDescent="0.3">
      <c r="A4" t="s">
        <v>21</v>
      </c>
      <c r="B4">
        <v>1185732</v>
      </c>
      <c r="C4" s="43">
        <v>44210</v>
      </c>
      <c r="D4" t="s">
        <v>22</v>
      </c>
      <c r="E4" t="s">
        <v>23</v>
      </c>
      <c r="F4" t="s">
        <v>23</v>
      </c>
      <c r="G4" t="s">
        <v>24</v>
      </c>
      <c r="H4">
        <v>0.5</v>
      </c>
      <c r="I4">
        <v>12000</v>
      </c>
      <c r="J4">
        <v>6000</v>
      </c>
      <c r="K4">
        <v>3000</v>
      </c>
      <c r="L4">
        <v>0.5</v>
      </c>
    </row>
    <row r="5" spans="1:12" x14ac:dyDescent="0.3">
      <c r="A5" t="s">
        <v>21</v>
      </c>
      <c r="B5">
        <v>1185732</v>
      </c>
      <c r="C5" s="43">
        <v>44210</v>
      </c>
      <c r="D5" t="s">
        <v>22</v>
      </c>
      <c r="E5" t="s">
        <v>23</v>
      </c>
      <c r="F5" t="s">
        <v>23</v>
      </c>
      <c r="G5" t="s">
        <v>25</v>
      </c>
      <c r="H5">
        <v>0.5</v>
      </c>
      <c r="I5">
        <v>10000</v>
      </c>
      <c r="J5">
        <v>5000</v>
      </c>
      <c r="K5">
        <v>1500</v>
      </c>
      <c r="L5">
        <v>0.3</v>
      </c>
    </row>
    <row r="6" spans="1:12" x14ac:dyDescent="0.3">
      <c r="A6" t="s">
        <v>21</v>
      </c>
      <c r="B6">
        <v>1185732</v>
      </c>
      <c r="C6" s="43">
        <v>44210</v>
      </c>
      <c r="D6" t="s">
        <v>22</v>
      </c>
      <c r="E6" t="s">
        <v>23</v>
      </c>
      <c r="F6" t="s">
        <v>23</v>
      </c>
      <c r="G6" t="s">
        <v>26</v>
      </c>
      <c r="H6">
        <v>0.4</v>
      </c>
      <c r="I6">
        <v>10000</v>
      </c>
      <c r="J6">
        <v>4000</v>
      </c>
      <c r="K6">
        <v>1400</v>
      </c>
      <c r="L6">
        <v>0.35</v>
      </c>
    </row>
    <row r="7" spans="1:12" x14ac:dyDescent="0.3">
      <c r="A7" t="s">
        <v>21</v>
      </c>
      <c r="B7">
        <v>1185732</v>
      </c>
      <c r="C7" s="43">
        <v>44210</v>
      </c>
      <c r="D7" t="s">
        <v>22</v>
      </c>
      <c r="E7" t="s">
        <v>23</v>
      </c>
      <c r="F7" t="s">
        <v>23</v>
      </c>
      <c r="G7" t="s">
        <v>27</v>
      </c>
      <c r="H7">
        <v>0.45</v>
      </c>
      <c r="I7">
        <v>8500</v>
      </c>
      <c r="J7">
        <v>3825</v>
      </c>
      <c r="K7">
        <v>1338.75</v>
      </c>
      <c r="L7">
        <v>0.35</v>
      </c>
    </row>
    <row r="8" spans="1:12" x14ac:dyDescent="0.3">
      <c r="A8" t="s">
        <v>21</v>
      </c>
      <c r="B8">
        <v>1185732</v>
      </c>
      <c r="C8" s="43">
        <v>44210</v>
      </c>
      <c r="D8" t="s">
        <v>22</v>
      </c>
      <c r="E8" t="s">
        <v>23</v>
      </c>
      <c r="F8" t="s">
        <v>23</v>
      </c>
      <c r="G8" t="s">
        <v>28</v>
      </c>
      <c r="H8">
        <v>0.6</v>
      </c>
      <c r="I8">
        <v>9000</v>
      </c>
      <c r="J8">
        <v>5400</v>
      </c>
      <c r="K8">
        <v>1620</v>
      </c>
      <c r="L8">
        <v>0.3</v>
      </c>
    </row>
    <row r="9" spans="1:12" x14ac:dyDescent="0.3">
      <c r="A9" t="s">
        <v>21</v>
      </c>
      <c r="B9">
        <v>1185732</v>
      </c>
      <c r="C9" s="43">
        <v>44210</v>
      </c>
      <c r="D9" t="s">
        <v>22</v>
      </c>
      <c r="E9" t="s">
        <v>23</v>
      </c>
      <c r="F9" t="s">
        <v>23</v>
      </c>
      <c r="G9" t="s">
        <v>29</v>
      </c>
      <c r="H9">
        <v>0.5</v>
      </c>
      <c r="I9">
        <v>10000</v>
      </c>
      <c r="J9">
        <v>5000</v>
      </c>
      <c r="K9">
        <v>1250</v>
      </c>
      <c r="L9">
        <v>0.25</v>
      </c>
    </row>
    <row r="10" spans="1:12" x14ac:dyDescent="0.3">
      <c r="A10" t="s">
        <v>21</v>
      </c>
      <c r="B10">
        <v>1185732</v>
      </c>
      <c r="C10" s="43">
        <v>44239</v>
      </c>
      <c r="D10" t="s">
        <v>22</v>
      </c>
      <c r="E10" t="s">
        <v>23</v>
      </c>
      <c r="F10" t="s">
        <v>23</v>
      </c>
      <c r="G10" t="s">
        <v>24</v>
      </c>
      <c r="H10">
        <v>0.5</v>
      </c>
      <c r="I10">
        <v>12500</v>
      </c>
      <c r="J10">
        <v>6250</v>
      </c>
      <c r="K10">
        <v>3125</v>
      </c>
      <c r="L10">
        <v>0.5</v>
      </c>
    </row>
    <row r="11" spans="1:12" x14ac:dyDescent="0.3">
      <c r="A11" t="s">
        <v>21</v>
      </c>
      <c r="B11">
        <v>1185732</v>
      </c>
      <c r="C11" s="43">
        <v>44239</v>
      </c>
      <c r="D11" t="s">
        <v>22</v>
      </c>
      <c r="E11" t="s">
        <v>23</v>
      </c>
      <c r="F11" t="s">
        <v>23</v>
      </c>
      <c r="G11" t="s">
        <v>25</v>
      </c>
      <c r="H11">
        <v>0.5</v>
      </c>
      <c r="I11">
        <v>9000</v>
      </c>
      <c r="J11">
        <v>4500</v>
      </c>
      <c r="K11">
        <v>1350</v>
      </c>
      <c r="L11">
        <v>0.3</v>
      </c>
    </row>
    <row r="12" spans="1:12" x14ac:dyDescent="0.3">
      <c r="A12" t="s">
        <v>21</v>
      </c>
      <c r="B12">
        <v>1185732</v>
      </c>
      <c r="C12" s="43">
        <v>44239</v>
      </c>
      <c r="D12" t="s">
        <v>22</v>
      </c>
      <c r="E12" t="s">
        <v>23</v>
      </c>
      <c r="F12" t="s">
        <v>23</v>
      </c>
      <c r="G12" t="s">
        <v>26</v>
      </c>
      <c r="H12">
        <v>0.4</v>
      </c>
      <c r="I12">
        <v>9500</v>
      </c>
      <c r="J12">
        <v>3800</v>
      </c>
      <c r="K12">
        <v>1330</v>
      </c>
      <c r="L12">
        <v>0.35</v>
      </c>
    </row>
    <row r="13" spans="1:12" x14ac:dyDescent="0.3">
      <c r="A13" t="s">
        <v>21</v>
      </c>
      <c r="B13">
        <v>1185732</v>
      </c>
      <c r="C13" s="43">
        <v>44239</v>
      </c>
      <c r="D13" t="s">
        <v>22</v>
      </c>
      <c r="E13" t="s">
        <v>23</v>
      </c>
      <c r="F13" t="s">
        <v>23</v>
      </c>
      <c r="G13" t="s">
        <v>27</v>
      </c>
      <c r="H13">
        <v>0.45</v>
      </c>
      <c r="I13">
        <v>8250</v>
      </c>
      <c r="J13">
        <v>3712.5</v>
      </c>
      <c r="K13">
        <v>1299.375</v>
      </c>
      <c r="L13">
        <v>0.35</v>
      </c>
    </row>
    <row r="14" spans="1:12" x14ac:dyDescent="0.3">
      <c r="A14" t="s">
        <v>21</v>
      </c>
      <c r="B14">
        <v>1185732</v>
      </c>
      <c r="C14" s="43">
        <v>44239</v>
      </c>
      <c r="D14" t="s">
        <v>22</v>
      </c>
      <c r="E14" t="s">
        <v>23</v>
      </c>
      <c r="F14" t="s">
        <v>23</v>
      </c>
      <c r="G14" t="s">
        <v>28</v>
      </c>
      <c r="H14">
        <v>0.6</v>
      </c>
      <c r="I14">
        <v>9000</v>
      </c>
      <c r="J14">
        <v>5400</v>
      </c>
      <c r="K14">
        <v>1620</v>
      </c>
      <c r="L14">
        <v>0.3</v>
      </c>
    </row>
    <row r="15" spans="1:12" x14ac:dyDescent="0.3">
      <c r="A15" t="s">
        <v>21</v>
      </c>
      <c r="B15">
        <v>1185732</v>
      </c>
      <c r="C15" s="43">
        <v>44239</v>
      </c>
      <c r="D15" t="s">
        <v>22</v>
      </c>
      <c r="E15" t="s">
        <v>23</v>
      </c>
      <c r="F15" t="s">
        <v>23</v>
      </c>
      <c r="G15" t="s">
        <v>29</v>
      </c>
      <c r="H15">
        <v>0.5</v>
      </c>
      <c r="I15">
        <v>10000</v>
      </c>
      <c r="J15">
        <v>5000</v>
      </c>
      <c r="K15">
        <v>1250</v>
      </c>
      <c r="L15">
        <v>0.25</v>
      </c>
    </row>
    <row r="16" spans="1:12" x14ac:dyDescent="0.3">
      <c r="A16" t="s">
        <v>21</v>
      </c>
      <c r="B16">
        <v>1185732</v>
      </c>
      <c r="C16" s="43">
        <v>44265</v>
      </c>
      <c r="D16" t="s">
        <v>22</v>
      </c>
      <c r="E16" t="s">
        <v>23</v>
      </c>
      <c r="F16" t="s">
        <v>23</v>
      </c>
      <c r="G16" t="s">
        <v>24</v>
      </c>
      <c r="H16">
        <v>0.5</v>
      </c>
      <c r="I16">
        <v>12200</v>
      </c>
      <c r="J16">
        <v>6100</v>
      </c>
      <c r="K16">
        <v>3050</v>
      </c>
      <c r="L16">
        <v>0.5</v>
      </c>
    </row>
    <row r="17" spans="1:12" x14ac:dyDescent="0.3">
      <c r="A17" t="s">
        <v>21</v>
      </c>
      <c r="B17">
        <v>1185732</v>
      </c>
      <c r="C17" s="43">
        <v>44265</v>
      </c>
      <c r="D17" t="s">
        <v>22</v>
      </c>
      <c r="E17" t="s">
        <v>23</v>
      </c>
      <c r="F17" t="s">
        <v>23</v>
      </c>
      <c r="G17" t="s">
        <v>25</v>
      </c>
      <c r="H17">
        <v>0.5</v>
      </c>
      <c r="I17">
        <v>9250</v>
      </c>
      <c r="J17">
        <v>4625</v>
      </c>
      <c r="K17">
        <v>1387.5</v>
      </c>
      <c r="L17">
        <v>0.3</v>
      </c>
    </row>
    <row r="18" spans="1:12" x14ac:dyDescent="0.3">
      <c r="A18" t="s">
        <v>21</v>
      </c>
      <c r="B18">
        <v>1185732</v>
      </c>
      <c r="C18" s="43">
        <v>44265</v>
      </c>
      <c r="D18" t="s">
        <v>22</v>
      </c>
      <c r="E18" t="s">
        <v>23</v>
      </c>
      <c r="F18" t="s">
        <v>23</v>
      </c>
      <c r="G18" t="s">
        <v>26</v>
      </c>
      <c r="H18">
        <v>0.4</v>
      </c>
      <c r="I18">
        <v>9500</v>
      </c>
      <c r="J18">
        <v>3800</v>
      </c>
      <c r="K18">
        <v>1330</v>
      </c>
      <c r="L18">
        <v>0.35</v>
      </c>
    </row>
    <row r="19" spans="1:12" x14ac:dyDescent="0.3">
      <c r="A19" t="s">
        <v>21</v>
      </c>
      <c r="B19">
        <v>1185732</v>
      </c>
      <c r="C19" s="43">
        <v>44265</v>
      </c>
      <c r="D19" t="s">
        <v>22</v>
      </c>
      <c r="E19" t="s">
        <v>23</v>
      </c>
      <c r="F19" t="s">
        <v>23</v>
      </c>
      <c r="G19" t="s">
        <v>27</v>
      </c>
      <c r="H19">
        <v>0.45</v>
      </c>
      <c r="I19">
        <v>8000</v>
      </c>
      <c r="J19">
        <v>3600</v>
      </c>
      <c r="K19">
        <v>1260</v>
      </c>
      <c r="L19">
        <v>0.35</v>
      </c>
    </row>
    <row r="20" spans="1:12" x14ac:dyDescent="0.3">
      <c r="A20" t="s">
        <v>21</v>
      </c>
      <c r="B20">
        <v>1185732</v>
      </c>
      <c r="C20" s="43">
        <v>44265</v>
      </c>
      <c r="D20" t="s">
        <v>22</v>
      </c>
      <c r="E20" t="s">
        <v>23</v>
      </c>
      <c r="F20" t="s">
        <v>23</v>
      </c>
      <c r="G20" t="s">
        <v>28</v>
      </c>
      <c r="H20">
        <v>0.6</v>
      </c>
      <c r="I20">
        <v>8500</v>
      </c>
      <c r="J20">
        <v>5100</v>
      </c>
      <c r="K20">
        <v>1530</v>
      </c>
      <c r="L20">
        <v>0.3</v>
      </c>
    </row>
    <row r="21" spans="1:12" x14ac:dyDescent="0.3">
      <c r="A21" t="s">
        <v>21</v>
      </c>
      <c r="B21">
        <v>1185732</v>
      </c>
      <c r="C21" s="43">
        <v>44265</v>
      </c>
      <c r="D21" t="s">
        <v>22</v>
      </c>
      <c r="E21" t="s">
        <v>23</v>
      </c>
      <c r="F21" t="s">
        <v>23</v>
      </c>
      <c r="G21" t="s">
        <v>29</v>
      </c>
      <c r="H21">
        <v>0.5</v>
      </c>
      <c r="I21">
        <v>9500</v>
      </c>
      <c r="J21">
        <v>4750</v>
      </c>
      <c r="K21">
        <v>1187.5</v>
      </c>
      <c r="L21">
        <v>0.25</v>
      </c>
    </row>
    <row r="22" spans="1:12" x14ac:dyDescent="0.3">
      <c r="A22" t="s">
        <v>21</v>
      </c>
      <c r="B22">
        <v>1185732</v>
      </c>
      <c r="C22" s="43">
        <v>44297</v>
      </c>
      <c r="D22" t="s">
        <v>22</v>
      </c>
      <c r="E22" t="s">
        <v>23</v>
      </c>
      <c r="F22" t="s">
        <v>23</v>
      </c>
      <c r="G22" t="s">
        <v>24</v>
      </c>
      <c r="H22">
        <v>0.5</v>
      </c>
      <c r="I22">
        <v>12000</v>
      </c>
      <c r="J22">
        <v>6000</v>
      </c>
      <c r="K22">
        <v>3000</v>
      </c>
      <c r="L22">
        <v>0.5</v>
      </c>
    </row>
    <row r="23" spans="1:12" x14ac:dyDescent="0.3">
      <c r="A23" t="s">
        <v>21</v>
      </c>
      <c r="B23">
        <v>1185732</v>
      </c>
      <c r="C23" s="43">
        <v>44297</v>
      </c>
      <c r="D23" t="s">
        <v>22</v>
      </c>
      <c r="E23" t="s">
        <v>23</v>
      </c>
      <c r="F23" t="s">
        <v>23</v>
      </c>
      <c r="G23" t="s">
        <v>25</v>
      </c>
      <c r="H23">
        <v>0.5</v>
      </c>
      <c r="I23">
        <v>9000</v>
      </c>
      <c r="J23">
        <v>4500</v>
      </c>
      <c r="K23">
        <v>1350</v>
      </c>
      <c r="L23">
        <v>0.3</v>
      </c>
    </row>
    <row r="24" spans="1:12" x14ac:dyDescent="0.3">
      <c r="A24" t="s">
        <v>21</v>
      </c>
      <c r="B24">
        <v>1185732</v>
      </c>
      <c r="C24" s="43">
        <v>44297</v>
      </c>
      <c r="D24" t="s">
        <v>22</v>
      </c>
      <c r="E24" t="s">
        <v>23</v>
      </c>
      <c r="F24" t="s">
        <v>23</v>
      </c>
      <c r="G24" t="s">
        <v>26</v>
      </c>
      <c r="H24">
        <v>0.4</v>
      </c>
      <c r="I24">
        <v>9000</v>
      </c>
      <c r="J24">
        <v>3600</v>
      </c>
      <c r="K24">
        <v>1260</v>
      </c>
      <c r="L24">
        <v>0.35</v>
      </c>
    </row>
    <row r="25" spans="1:12" x14ac:dyDescent="0.3">
      <c r="A25" t="s">
        <v>21</v>
      </c>
      <c r="B25">
        <v>1185732</v>
      </c>
      <c r="C25" s="43">
        <v>44297</v>
      </c>
      <c r="D25" t="s">
        <v>22</v>
      </c>
      <c r="E25" t="s">
        <v>23</v>
      </c>
      <c r="F25" t="s">
        <v>23</v>
      </c>
      <c r="G25" t="s">
        <v>27</v>
      </c>
      <c r="H25">
        <v>0.45</v>
      </c>
      <c r="I25">
        <v>8250</v>
      </c>
      <c r="J25">
        <v>3712.5</v>
      </c>
      <c r="K25">
        <v>1299.375</v>
      </c>
      <c r="L25">
        <v>0.35</v>
      </c>
    </row>
    <row r="26" spans="1:12" x14ac:dyDescent="0.3">
      <c r="A26" t="s">
        <v>21</v>
      </c>
      <c r="B26">
        <v>1185732</v>
      </c>
      <c r="C26" s="43">
        <v>44297</v>
      </c>
      <c r="D26" t="s">
        <v>22</v>
      </c>
      <c r="E26" t="s">
        <v>23</v>
      </c>
      <c r="F26" t="s">
        <v>23</v>
      </c>
      <c r="G26" t="s">
        <v>28</v>
      </c>
      <c r="H26">
        <v>0.6</v>
      </c>
      <c r="I26">
        <v>8250</v>
      </c>
      <c r="J26">
        <v>4950</v>
      </c>
      <c r="K26">
        <v>1485</v>
      </c>
      <c r="L26">
        <v>0.3</v>
      </c>
    </row>
    <row r="27" spans="1:12" x14ac:dyDescent="0.3">
      <c r="A27" t="s">
        <v>21</v>
      </c>
      <c r="B27">
        <v>1185732</v>
      </c>
      <c r="C27" s="43">
        <v>44297</v>
      </c>
      <c r="D27" t="s">
        <v>22</v>
      </c>
      <c r="E27" t="s">
        <v>23</v>
      </c>
      <c r="F27" t="s">
        <v>23</v>
      </c>
      <c r="G27" t="s">
        <v>29</v>
      </c>
      <c r="H27">
        <v>0.5</v>
      </c>
      <c r="I27">
        <v>9500</v>
      </c>
      <c r="J27">
        <v>4750</v>
      </c>
      <c r="K27">
        <v>1187.5</v>
      </c>
      <c r="L27">
        <v>0.25</v>
      </c>
    </row>
    <row r="28" spans="1:12" x14ac:dyDescent="0.3">
      <c r="A28" t="s">
        <v>21</v>
      </c>
      <c r="B28">
        <v>1185732</v>
      </c>
      <c r="C28" s="43">
        <v>44326</v>
      </c>
      <c r="D28" t="s">
        <v>22</v>
      </c>
      <c r="E28" t="s">
        <v>23</v>
      </c>
      <c r="F28" t="s">
        <v>23</v>
      </c>
      <c r="G28" t="s">
        <v>24</v>
      </c>
      <c r="H28">
        <v>0.6</v>
      </c>
      <c r="I28">
        <v>12200</v>
      </c>
      <c r="J28">
        <v>7320</v>
      </c>
      <c r="K28">
        <v>3660</v>
      </c>
      <c r="L28">
        <v>0.5</v>
      </c>
    </row>
    <row r="29" spans="1:12" x14ac:dyDescent="0.3">
      <c r="A29" t="s">
        <v>21</v>
      </c>
      <c r="B29">
        <v>1185732</v>
      </c>
      <c r="C29" s="43">
        <v>44326</v>
      </c>
      <c r="D29" t="s">
        <v>22</v>
      </c>
      <c r="E29" t="s">
        <v>23</v>
      </c>
      <c r="F29" t="s">
        <v>23</v>
      </c>
      <c r="G29" t="s">
        <v>25</v>
      </c>
      <c r="H29">
        <v>0.55000000000000004</v>
      </c>
      <c r="I29">
        <v>9250</v>
      </c>
      <c r="J29">
        <v>5087.5</v>
      </c>
      <c r="K29">
        <v>1526.25</v>
      </c>
      <c r="L29">
        <v>0.3</v>
      </c>
    </row>
    <row r="30" spans="1:12" x14ac:dyDescent="0.3">
      <c r="A30" t="s">
        <v>21</v>
      </c>
      <c r="B30">
        <v>1185732</v>
      </c>
      <c r="C30" s="43">
        <v>44326</v>
      </c>
      <c r="D30" t="s">
        <v>22</v>
      </c>
      <c r="E30" t="s">
        <v>23</v>
      </c>
      <c r="F30" t="s">
        <v>23</v>
      </c>
      <c r="G30" t="s">
        <v>26</v>
      </c>
      <c r="H30">
        <v>0.5</v>
      </c>
      <c r="I30">
        <v>9000</v>
      </c>
      <c r="J30">
        <v>4500</v>
      </c>
      <c r="K30">
        <v>1575</v>
      </c>
      <c r="L30">
        <v>0.35</v>
      </c>
    </row>
    <row r="31" spans="1:12" x14ac:dyDescent="0.3">
      <c r="A31" t="s">
        <v>21</v>
      </c>
      <c r="B31">
        <v>1185732</v>
      </c>
      <c r="C31" s="43">
        <v>44326</v>
      </c>
      <c r="D31" t="s">
        <v>22</v>
      </c>
      <c r="E31" t="s">
        <v>23</v>
      </c>
      <c r="F31" t="s">
        <v>23</v>
      </c>
      <c r="G31" t="s">
        <v>27</v>
      </c>
      <c r="H31">
        <v>0.5</v>
      </c>
      <c r="I31">
        <v>8500</v>
      </c>
      <c r="J31">
        <v>4250</v>
      </c>
      <c r="K31">
        <v>1487.5</v>
      </c>
      <c r="L31">
        <v>0.35</v>
      </c>
    </row>
    <row r="32" spans="1:12" x14ac:dyDescent="0.3">
      <c r="A32" t="s">
        <v>21</v>
      </c>
      <c r="B32">
        <v>1185732</v>
      </c>
      <c r="C32" s="43">
        <v>44326</v>
      </c>
      <c r="D32" t="s">
        <v>22</v>
      </c>
      <c r="E32" t="s">
        <v>23</v>
      </c>
      <c r="F32" t="s">
        <v>23</v>
      </c>
      <c r="G32" t="s">
        <v>28</v>
      </c>
      <c r="H32">
        <v>0.6</v>
      </c>
      <c r="I32">
        <v>8750</v>
      </c>
      <c r="J32">
        <v>5250</v>
      </c>
      <c r="K32">
        <v>1575</v>
      </c>
      <c r="L32">
        <v>0.3</v>
      </c>
    </row>
    <row r="33" spans="1:12" x14ac:dyDescent="0.3">
      <c r="A33" t="s">
        <v>21</v>
      </c>
      <c r="B33">
        <v>1185732</v>
      </c>
      <c r="C33" s="43">
        <v>44326</v>
      </c>
      <c r="D33" t="s">
        <v>22</v>
      </c>
      <c r="E33" t="s">
        <v>23</v>
      </c>
      <c r="F33" t="s">
        <v>23</v>
      </c>
      <c r="G33" t="s">
        <v>29</v>
      </c>
      <c r="H33">
        <v>0.65</v>
      </c>
      <c r="I33">
        <v>10000</v>
      </c>
      <c r="J33">
        <v>6500</v>
      </c>
      <c r="K33">
        <v>1625</v>
      </c>
      <c r="L33">
        <v>0.25</v>
      </c>
    </row>
    <row r="34" spans="1:12" x14ac:dyDescent="0.3">
      <c r="A34" t="s">
        <v>21</v>
      </c>
      <c r="B34">
        <v>1185732</v>
      </c>
      <c r="C34" s="43">
        <v>44359</v>
      </c>
      <c r="D34" t="s">
        <v>22</v>
      </c>
      <c r="E34" t="s">
        <v>23</v>
      </c>
      <c r="F34" t="s">
        <v>23</v>
      </c>
      <c r="G34" t="s">
        <v>24</v>
      </c>
      <c r="H34">
        <v>0.6</v>
      </c>
      <c r="I34">
        <v>12500</v>
      </c>
      <c r="J34">
        <v>7500</v>
      </c>
      <c r="K34">
        <v>3750</v>
      </c>
      <c r="L34">
        <v>0.5</v>
      </c>
    </row>
    <row r="35" spans="1:12" x14ac:dyDescent="0.3">
      <c r="A35" t="s">
        <v>21</v>
      </c>
      <c r="B35">
        <v>1185732</v>
      </c>
      <c r="C35" s="43">
        <v>44359</v>
      </c>
      <c r="D35" t="s">
        <v>22</v>
      </c>
      <c r="E35" t="s">
        <v>23</v>
      </c>
      <c r="F35" t="s">
        <v>23</v>
      </c>
      <c r="G35" t="s">
        <v>25</v>
      </c>
      <c r="H35">
        <v>0.55000000000000004</v>
      </c>
      <c r="I35">
        <v>10000</v>
      </c>
      <c r="J35">
        <v>5500</v>
      </c>
      <c r="K35">
        <v>1650</v>
      </c>
      <c r="L35">
        <v>0.3</v>
      </c>
    </row>
    <row r="36" spans="1:12" x14ac:dyDescent="0.3">
      <c r="A36" t="s">
        <v>21</v>
      </c>
      <c r="B36">
        <v>1185732</v>
      </c>
      <c r="C36" s="43">
        <v>44359</v>
      </c>
      <c r="D36" t="s">
        <v>22</v>
      </c>
      <c r="E36" t="s">
        <v>23</v>
      </c>
      <c r="F36" t="s">
        <v>23</v>
      </c>
      <c r="G36" t="s">
        <v>26</v>
      </c>
      <c r="H36">
        <v>0.5</v>
      </c>
      <c r="I36">
        <v>9250</v>
      </c>
      <c r="J36">
        <v>4625</v>
      </c>
      <c r="K36">
        <v>1618.75</v>
      </c>
      <c r="L36">
        <v>0.35</v>
      </c>
    </row>
    <row r="37" spans="1:12" x14ac:dyDescent="0.3">
      <c r="A37" t="s">
        <v>21</v>
      </c>
      <c r="B37">
        <v>1185732</v>
      </c>
      <c r="C37" s="43">
        <v>44359</v>
      </c>
      <c r="D37" t="s">
        <v>22</v>
      </c>
      <c r="E37" t="s">
        <v>23</v>
      </c>
      <c r="F37" t="s">
        <v>23</v>
      </c>
      <c r="G37" t="s">
        <v>27</v>
      </c>
      <c r="H37">
        <v>0.5</v>
      </c>
      <c r="I37">
        <v>9000</v>
      </c>
      <c r="J37">
        <v>4500</v>
      </c>
      <c r="K37">
        <v>1575</v>
      </c>
      <c r="L37">
        <v>0.35</v>
      </c>
    </row>
    <row r="38" spans="1:12" x14ac:dyDescent="0.3">
      <c r="A38" t="s">
        <v>21</v>
      </c>
      <c r="B38">
        <v>1185732</v>
      </c>
      <c r="C38" s="43">
        <v>44359</v>
      </c>
      <c r="D38" t="s">
        <v>22</v>
      </c>
      <c r="E38" t="s">
        <v>23</v>
      </c>
      <c r="F38" t="s">
        <v>23</v>
      </c>
      <c r="G38" t="s">
        <v>28</v>
      </c>
      <c r="H38">
        <v>0.6</v>
      </c>
      <c r="I38">
        <v>9000</v>
      </c>
      <c r="J38">
        <v>5400</v>
      </c>
      <c r="K38">
        <v>1620</v>
      </c>
      <c r="L38">
        <v>0.3</v>
      </c>
    </row>
    <row r="39" spans="1:12" x14ac:dyDescent="0.3">
      <c r="A39" t="s">
        <v>21</v>
      </c>
      <c r="B39">
        <v>1185732</v>
      </c>
      <c r="C39" s="43">
        <v>44359</v>
      </c>
      <c r="D39" t="s">
        <v>22</v>
      </c>
      <c r="E39" t="s">
        <v>23</v>
      </c>
      <c r="F39" t="s">
        <v>23</v>
      </c>
      <c r="G39" t="s">
        <v>29</v>
      </c>
      <c r="H39">
        <v>0.65</v>
      </c>
      <c r="I39">
        <v>10500</v>
      </c>
      <c r="J39">
        <v>6825</v>
      </c>
      <c r="K39">
        <v>1706.25</v>
      </c>
      <c r="L39">
        <v>0.25</v>
      </c>
    </row>
    <row r="40" spans="1:12" x14ac:dyDescent="0.3">
      <c r="A40" t="s">
        <v>21</v>
      </c>
      <c r="B40">
        <v>1185732</v>
      </c>
      <c r="C40" s="43">
        <v>44387</v>
      </c>
      <c r="D40" t="s">
        <v>22</v>
      </c>
      <c r="E40" t="s">
        <v>23</v>
      </c>
      <c r="F40" t="s">
        <v>23</v>
      </c>
      <c r="G40" t="s">
        <v>24</v>
      </c>
      <c r="H40">
        <v>0.6</v>
      </c>
      <c r="I40">
        <v>12750</v>
      </c>
      <c r="J40">
        <v>7650</v>
      </c>
      <c r="K40">
        <v>3825</v>
      </c>
      <c r="L40">
        <v>0.5</v>
      </c>
    </row>
    <row r="41" spans="1:12" x14ac:dyDescent="0.3">
      <c r="A41" t="s">
        <v>21</v>
      </c>
      <c r="B41">
        <v>1185732</v>
      </c>
      <c r="C41" s="43">
        <v>44387</v>
      </c>
      <c r="D41" t="s">
        <v>22</v>
      </c>
      <c r="E41" t="s">
        <v>23</v>
      </c>
      <c r="F41" t="s">
        <v>23</v>
      </c>
      <c r="G41" t="s">
        <v>25</v>
      </c>
      <c r="H41">
        <v>0.55000000000000004</v>
      </c>
      <c r="I41">
        <v>10250</v>
      </c>
      <c r="J41">
        <v>5637.5000000000009</v>
      </c>
      <c r="K41">
        <v>1691.2500000000002</v>
      </c>
      <c r="L41">
        <v>0.3</v>
      </c>
    </row>
    <row r="42" spans="1:12" x14ac:dyDescent="0.3">
      <c r="A42" t="s">
        <v>21</v>
      </c>
      <c r="B42">
        <v>1185732</v>
      </c>
      <c r="C42" s="43">
        <v>44387</v>
      </c>
      <c r="D42" t="s">
        <v>22</v>
      </c>
      <c r="E42" t="s">
        <v>23</v>
      </c>
      <c r="F42" t="s">
        <v>23</v>
      </c>
      <c r="G42" t="s">
        <v>26</v>
      </c>
      <c r="H42">
        <v>0.5</v>
      </c>
      <c r="I42">
        <v>9500</v>
      </c>
      <c r="J42">
        <v>4750</v>
      </c>
      <c r="K42">
        <v>1662.5</v>
      </c>
      <c r="L42">
        <v>0.35</v>
      </c>
    </row>
    <row r="43" spans="1:12" x14ac:dyDescent="0.3">
      <c r="A43" t="s">
        <v>21</v>
      </c>
      <c r="B43">
        <v>1185732</v>
      </c>
      <c r="C43" s="43">
        <v>44387</v>
      </c>
      <c r="D43" t="s">
        <v>22</v>
      </c>
      <c r="E43" t="s">
        <v>23</v>
      </c>
      <c r="F43" t="s">
        <v>23</v>
      </c>
      <c r="G43" t="s">
        <v>27</v>
      </c>
      <c r="H43">
        <v>0.5</v>
      </c>
      <c r="I43">
        <v>9000</v>
      </c>
      <c r="J43">
        <v>4500</v>
      </c>
      <c r="K43">
        <v>1575</v>
      </c>
      <c r="L43">
        <v>0.35</v>
      </c>
    </row>
    <row r="44" spans="1:12" x14ac:dyDescent="0.3">
      <c r="A44" t="s">
        <v>21</v>
      </c>
      <c r="B44">
        <v>1185732</v>
      </c>
      <c r="C44" s="43">
        <v>44387</v>
      </c>
      <c r="D44" t="s">
        <v>22</v>
      </c>
      <c r="E44" t="s">
        <v>23</v>
      </c>
      <c r="F44" t="s">
        <v>23</v>
      </c>
      <c r="G44" t="s">
        <v>28</v>
      </c>
      <c r="H44">
        <v>0.6</v>
      </c>
      <c r="I44">
        <v>9250</v>
      </c>
      <c r="J44">
        <v>5550</v>
      </c>
      <c r="K44">
        <v>1665</v>
      </c>
      <c r="L44">
        <v>0.3</v>
      </c>
    </row>
    <row r="45" spans="1:12" x14ac:dyDescent="0.3">
      <c r="A45" t="s">
        <v>21</v>
      </c>
      <c r="B45">
        <v>1185732</v>
      </c>
      <c r="C45" s="43">
        <v>44387</v>
      </c>
      <c r="D45" t="s">
        <v>22</v>
      </c>
      <c r="E45" t="s">
        <v>23</v>
      </c>
      <c r="F45" t="s">
        <v>23</v>
      </c>
      <c r="G45" t="s">
        <v>29</v>
      </c>
      <c r="H45">
        <v>0.65</v>
      </c>
      <c r="I45">
        <v>11000</v>
      </c>
      <c r="J45">
        <v>7150</v>
      </c>
      <c r="K45">
        <v>1787.5</v>
      </c>
      <c r="L45">
        <v>0.25</v>
      </c>
    </row>
    <row r="46" spans="1:12" x14ac:dyDescent="0.3">
      <c r="A46" t="s">
        <v>21</v>
      </c>
      <c r="B46">
        <v>1185732</v>
      </c>
      <c r="C46" s="43">
        <v>44419</v>
      </c>
      <c r="D46" t="s">
        <v>22</v>
      </c>
      <c r="E46" t="s">
        <v>23</v>
      </c>
      <c r="F46" t="s">
        <v>23</v>
      </c>
      <c r="G46" t="s">
        <v>24</v>
      </c>
      <c r="H46">
        <v>0.6</v>
      </c>
      <c r="I46">
        <v>12500</v>
      </c>
      <c r="J46">
        <v>7500</v>
      </c>
      <c r="K46">
        <v>3750</v>
      </c>
      <c r="L46">
        <v>0.5</v>
      </c>
    </row>
    <row r="47" spans="1:12" x14ac:dyDescent="0.3">
      <c r="A47" t="s">
        <v>21</v>
      </c>
      <c r="B47">
        <v>1185732</v>
      </c>
      <c r="C47" s="43">
        <v>44419</v>
      </c>
      <c r="D47" t="s">
        <v>22</v>
      </c>
      <c r="E47" t="s">
        <v>23</v>
      </c>
      <c r="F47" t="s">
        <v>23</v>
      </c>
      <c r="G47" t="s">
        <v>25</v>
      </c>
      <c r="H47">
        <v>0.55000000000000004</v>
      </c>
      <c r="I47">
        <v>10250</v>
      </c>
      <c r="J47">
        <v>5637.5000000000009</v>
      </c>
      <c r="K47">
        <v>1691.2500000000002</v>
      </c>
      <c r="L47">
        <v>0.3</v>
      </c>
    </row>
    <row r="48" spans="1:12" x14ac:dyDescent="0.3">
      <c r="A48" t="s">
        <v>21</v>
      </c>
      <c r="B48">
        <v>1185732</v>
      </c>
      <c r="C48" s="43">
        <v>44419</v>
      </c>
      <c r="D48" t="s">
        <v>22</v>
      </c>
      <c r="E48" t="s">
        <v>23</v>
      </c>
      <c r="F48" t="s">
        <v>23</v>
      </c>
      <c r="G48" t="s">
        <v>26</v>
      </c>
      <c r="H48">
        <v>0.5</v>
      </c>
      <c r="I48">
        <v>9500</v>
      </c>
      <c r="J48">
        <v>4750</v>
      </c>
      <c r="K48">
        <v>1662.5</v>
      </c>
      <c r="L48">
        <v>0.35</v>
      </c>
    </row>
    <row r="49" spans="1:12" x14ac:dyDescent="0.3">
      <c r="A49" t="s">
        <v>21</v>
      </c>
      <c r="B49">
        <v>1185732</v>
      </c>
      <c r="C49" s="43">
        <v>44419</v>
      </c>
      <c r="D49" t="s">
        <v>22</v>
      </c>
      <c r="E49" t="s">
        <v>23</v>
      </c>
      <c r="F49" t="s">
        <v>23</v>
      </c>
      <c r="G49" t="s">
        <v>27</v>
      </c>
      <c r="H49">
        <v>0.5</v>
      </c>
      <c r="I49">
        <v>9250</v>
      </c>
      <c r="J49">
        <v>4625</v>
      </c>
      <c r="K49">
        <v>1618.75</v>
      </c>
      <c r="L49">
        <v>0.35</v>
      </c>
    </row>
    <row r="50" spans="1:12" x14ac:dyDescent="0.3">
      <c r="A50" t="s">
        <v>21</v>
      </c>
      <c r="B50">
        <v>1185732</v>
      </c>
      <c r="C50" s="43">
        <v>44419</v>
      </c>
      <c r="D50" t="s">
        <v>22</v>
      </c>
      <c r="E50" t="s">
        <v>23</v>
      </c>
      <c r="F50" t="s">
        <v>23</v>
      </c>
      <c r="G50" t="s">
        <v>28</v>
      </c>
      <c r="H50">
        <v>0.6</v>
      </c>
      <c r="I50">
        <v>9000</v>
      </c>
      <c r="J50">
        <v>5400</v>
      </c>
      <c r="K50">
        <v>1620</v>
      </c>
      <c r="L50">
        <v>0.3</v>
      </c>
    </row>
    <row r="51" spans="1:12" x14ac:dyDescent="0.3">
      <c r="A51" t="s">
        <v>21</v>
      </c>
      <c r="B51">
        <v>1185732</v>
      </c>
      <c r="C51" s="43">
        <v>44419</v>
      </c>
      <c r="D51" t="s">
        <v>22</v>
      </c>
      <c r="E51" t="s">
        <v>23</v>
      </c>
      <c r="F51" t="s">
        <v>23</v>
      </c>
      <c r="G51" t="s">
        <v>29</v>
      </c>
      <c r="H51">
        <v>0.65</v>
      </c>
      <c r="I51">
        <v>10750</v>
      </c>
      <c r="J51">
        <v>6987.5</v>
      </c>
      <c r="K51">
        <v>1746.875</v>
      </c>
      <c r="L51">
        <v>0.25</v>
      </c>
    </row>
    <row r="52" spans="1:12" x14ac:dyDescent="0.3">
      <c r="A52" t="s">
        <v>21</v>
      </c>
      <c r="B52">
        <v>1185732</v>
      </c>
      <c r="C52" s="43">
        <v>44449</v>
      </c>
      <c r="D52" t="s">
        <v>22</v>
      </c>
      <c r="E52" t="s">
        <v>23</v>
      </c>
      <c r="F52" t="s">
        <v>23</v>
      </c>
      <c r="G52" t="s">
        <v>24</v>
      </c>
      <c r="H52">
        <v>0.6</v>
      </c>
      <c r="I52">
        <v>12000</v>
      </c>
      <c r="J52">
        <v>7200</v>
      </c>
      <c r="K52">
        <v>3600</v>
      </c>
      <c r="L52">
        <v>0.5</v>
      </c>
    </row>
    <row r="53" spans="1:12" x14ac:dyDescent="0.3">
      <c r="A53" t="s">
        <v>21</v>
      </c>
      <c r="B53">
        <v>1185732</v>
      </c>
      <c r="C53" s="43">
        <v>44449</v>
      </c>
      <c r="D53" t="s">
        <v>22</v>
      </c>
      <c r="E53" t="s">
        <v>23</v>
      </c>
      <c r="F53" t="s">
        <v>23</v>
      </c>
      <c r="G53" t="s">
        <v>25</v>
      </c>
      <c r="H53">
        <v>0.55000000000000004</v>
      </c>
      <c r="I53">
        <v>10000</v>
      </c>
      <c r="J53">
        <v>5500</v>
      </c>
      <c r="K53">
        <v>1650</v>
      </c>
      <c r="L53">
        <v>0.3</v>
      </c>
    </row>
    <row r="54" spans="1:12" x14ac:dyDescent="0.3">
      <c r="A54" t="s">
        <v>21</v>
      </c>
      <c r="B54">
        <v>1185732</v>
      </c>
      <c r="C54" s="43">
        <v>44449</v>
      </c>
      <c r="D54" t="s">
        <v>22</v>
      </c>
      <c r="E54" t="s">
        <v>23</v>
      </c>
      <c r="F54" t="s">
        <v>23</v>
      </c>
      <c r="G54" t="s">
        <v>26</v>
      </c>
      <c r="H54">
        <v>0.5</v>
      </c>
      <c r="I54">
        <v>9250</v>
      </c>
      <c r="J54">
        <v>4625</v>
      </c>
      <c r="K54">
        <v>1618.75</v>
      </c>
      <c r="L54">
        <v>0.35</v>
      </c>
    </row>
    <row r="55" spans="1:12" x14ac:dyDescent="0.3">
      <c r="A55" t="s">
        <v>21</v>
      </c>
      <c r="B55">
        <v>1185732</v>
      </c>
      <c r="C55" s="43">
        <v>44449</v>
      </c>
      <c r="D55" t="s">
        <v>22</v>
      </c>
      <c r="E55" t="s">
        <v>23</v>
      </c>
      <c r="F55" t="s">
        <v>23</v>
      </c>
      <c r="G55" t="s">
        <v>27</v>
      </c>
      <c r="H55">
        <v>0.5</v>
      </c>
      <c r="I55">
        <v>9000</v>
      </c>
      <c r="J55">
        <v>4500</v>
      </c>
      <c r="K55">
        <v>1575</v>
      </c>
      <c r="L55">
        <v>0.35</v>
      </c>
    </row>
    <row r="56" spans="1:12" x14ac:dyDescent="0.3">
      <c r="A56" t="s">
        <v>21</v>
      </c>
      <c r="B56">
        <v>1185732</v>
      </c>
      <c r="C56" s="43">
        <v>44449</v>
      </c>
      <c r="D56" t="s">
        <v>22</v>
      </c>
      <c r="E56" t="s">
        <v>23</v>
      </c>
      <c r="F56" t="s">
        <v>23</v>
      </c>
      <c r="G56" t="s">
        <v>28</v>
      </c>
      <c r="H56">
        <v>0.6</v>
      </c>
      <c r="I56">
        <v>9000</v>
      </c>
      <c r="J56">
        <v>5400</v>
      </c>
      <c r="K56">
        <v>1620</v>
      </c>
      <c r="L56">
        <v>0.3</v>
      </c>
    </row>
    <row r="57" spans="1:12" x14ac:dyDescent="0.3">
      <c r="A57" t="s">
        <v>21</v>
      </c>
      <c r="B57">
        <v>1185732</v>
      </c>
      <c r="C57" s="43">
        <v>44449</v>
      </c>
      <c r="D57" t="s">
        <v>22</v>
      </c>
      <c r="E57" t="s">
        <v>23</v>
      </c>
      <c r="F57" t="s">
        <v>23</v>
      </c>
      <c r="G57" t="s">
        <v>29</v>
      </c>
      <c r="H57">
        <v>0.65</v>
      </c>
      <c r="I57">
        <v>10000</v>
      </c>
      <c r="J57">
        <v>6500</v>
      </c>
      <c r="K57">
        <v>1625</v>
      </c>
      <c r="L57">
        <v>0.25</v>
      </c>
    </row>
    <row r="58" spans="1:12" x14ac:dyDescent="0.3">
      <c r="A58" t="s">
        <v>21</v>
      </c>
      <c r="B58">
        <v>1185732</v>
      </c>
      <c r="C58" s="43">
        <v>44481</v>
      </c>
      <c r="D58" t="s">
        <v>22</v>
      </c>
      <c r="E58" t="s">
        <v>23</v>
      </c>
      <c r="F58" t="s">
        <v>23</v>
      </c>
      <c r="G58" t="s">
        <v>24</v>
      </c>
      <c r="H58">
        <v>0.65</v>
      </c>
      <c r="I58">
        <v>11750</v>
      </c>
      <c r="J58">
        <v>7637.5</v>
      </c>
      <c r="K58">
        <v>3818.75</v>
      </c>
      <c r="L58">
        <v>0.5</v>
      </c>
    </row>
    <row r="59" spans="1:12" x14ac:dyDescent="0.3">
      <c r="A59" t="s">
        <v>21</v>
      </c>
      <c r="B59">
        <v>1185732</v>
      </c>
      <c r="C59" s="43">
        <v>44481</v>
      </c>
      <c r="D59" t="s">
        <v>22</v>
      </c>
      <c r="E59" t="s">
        <v>23</v>
      </c>
      <c r="F59" t="s">
        <v>23</v>
      </c>
      <c r="G59" t="s">
        <v>25</v>
      </c>
      <c r="H59">
        <v>0.55000000000000004</v>
      </c>
      <c r="I59">
        <v>10000</v>
      </c>
      <c r="J59">
        <v>5500</v>
      </c>
      <c r="K59">
        <v>1650</v>
      </c>
      <c r="L59">
        <v>0.3</v>
      </c>
    </row>
    <row r="60" spans="1:12" x14ac:dyDescent="0.3">
      <c r="A60" t="s">
        <v>21</v>
      </c>
      <c r="B60">
        <v>1185732</v>
      </c>
      <c r="C60" s="43">
        <v>44481</v>
      </c>
      <c r="D60" t="s">
        <v>22</v>
      </c>
      <c r="E60" t="s">
        <v>23</v>
      </c>
      <c r="F60" t="s">
        <v>23</v>
      </c>
      <c r="G60" t="s">
        <v>26</v>
      </c>
      <c r="H60">
        <v>0.55000000000000004</v>
      </c>
      <c r="I60">
        <v>9000</v>
      </c>
      <c r="J60">
        <v>4950</v>
      </c>
      <c r="K60">
        <v>1732.5</v>
      </c>
      <c r="L60">
        <v>0.35</v>
      </c>
    </row>
    <row r="61" spans="1:12" x14ac:dyDescent="0.3">
      <c r="A61" t="s">
        <v>21</v>
      </c>
      <c r="B61">
        <v>1185732</v>
      </c>
      <c r="C61" s="43">
        <v>44481</v>
      </c>
      <c r="D61" t="s">
        <v>22</v>
      </c>
      <c r="E61" t="s">
        <v>23</v>
      </c>
      <c r="F61" t="s">
        <v>23</v>
      </c>
      <c r="G61" t="s">
        <v>27</v>
      </c>
      <c r="H61">
        <v>0.55000000000000004</v>
      </c>
      <c r="I61">
        <v>8750</v>
      </c>
      <c r="J61">
        <v>4812.5</v>
      </c>
      <c r="K61">
        <v>1684.375</v>
      </c>
      <c r="L61">
        <v>0.35</v>
      </c>
    </row>
    <row r="62" spans="1:12" x14ac:dyDescent="0.3">
      <c r="A62" t="s">
        <v>21</v>
      </c>
      <c r="B62">
        <v>1185732</v>
      </c>
      <c r="C62" s="43">
        <v>44481</v>
      </c>
      <c r="D62" t="s">
        <v>22</v>
      </c>
      <c r="E62" t="s">
        <v>23</v>
      </c>
      <c r="F62" t="s">
        <v>23</v>
      </c>
      <c r="G62" t="s">
        <v>28</v>
      </c>
      <c r="H62">
        <v>0.65</v>
      </c>
      <c r="I62">
        <v>8750</v>
      </c>
      <c r="J62">
        <v>5687.5</v>
      </c>
      <c r="K62">
        <v>1706.25</v>
      </c>
      <c r="L62">
        <v>0.3</v>
      </c>
    </row>
    <row r="63" spans="1:12" x14ac:dyDescent="0.3">
      <c r="A63" t="s">
        <v>21</v>
      </c>
      <c r="B63">
        <v>1185732</v>
      </c>
      <c r="C63" s="43">
        <v>44481</v>
      </c>
      <c r="D63" t="s">
        <v>22</v>
      </c>
      <c r="E63" t="s">
        <v>23</v>
      </c>
      <c r="F63" t="s">
        <v>23</v>
      </c>
      <c r="G63" t="s">
        <v>29</v>
      </c>
      <c r="H63">
        <v>0.7</v>
      </c>
      <c r="I63">
        <v>10000</v>
      </c>
      <c r="J63">
        <v>7000</v>
      </c>
      <c r="K63">
        <v>1750</v>
      </c>
      <c r="L63">
        <v>0.25</v>
      </c>
    </row>
    <row r="64" spans="1:12" x14ac:dyDescent="0.3">
      <c r="A64" t="s">
        <v>21</v>
      </c>
      <c r="B64">
        <v>1185732</v>
      </c>
      <c r="C64" s="43">
        <v>44511</v>
      </c>
      <c r="D64" t="s">
        <v>22</v>
      </c>
      <c r="E64" t="s">
        <v>23</v>
      </c>
      <c r="F64" t="s">
        <v>23</v>
      </c>
      <c r="G64" t="s">
        <v>24</v>
      </c>
      <c r="H64">
        <v>0.65</v>
      </c>
      <c r="I64">
        <v>11500</v>
      </c>
      <c r="J64">
        <v>7475</v>
      </c>
      <c r="K64">
        <v>3737.5</v>
      </c>
      <c r="L64">
        <v>0.5</v>
      </c>
    </row>
    <row r="65" spans="1:12" x14ac:dyDescent="0.3">
      <c r="A65" t="s">
        <v>21</v>
      </c>
      <c r="B65">
        <v>1185732</v>
      </c>
      <c r="C65" s="43">
        <v>44511</v>
      </c>
      <c r="D65" t="s">
        <v>22</v>
      </c>
      <c r="E65" t="s">
        <v>23</v>
      </c>
      <c r="F65" t="s">
        <v>23</v>
      </c>
      <c r="G65" t="s">
        <v>25</v>
      </c>
      <c r="H65">
        <v>0.55000000000000004</v>
      </c>
      <c r="I65">
        <v>9750</v>
      </c>
      <c r="J65">
        <v>5362.5</v>
      </c>
      <c r="K65">
        <v>1608.75</v>
      </c>
      <c r="L65">
        <v>0.3</v>
      </c>
    </row>
    <row r="66" spans="1:12" x14ac:dyDescent="0.3">
      <c r="A66" t="s">
        <v>21</v>
      </c>
      <c r="B66">
        <v>1185732</v>
      </c>
      <c r="C66" s="43">
        <v>44511</v>
      </c>
      <c r="D66" t="s">
        <v>22</v>
      </c>
      <c r="E66" t="s">
        <v>23</v>
      </c>
      <c r="F66" t="s">
        <v>23</v>
      </c>
      <c r="G66" t="s">
        <v>26</v>
      </c>
      <c r="H66">
        <v>0.55000000000000004</v>
      </c>
      <c r="I66">
        <v>9200</v>
      </c>
      <c r="J66">
        <v>5060</v>
      </c>
      <c r="K66">
        <v>1771</v>
      </c>
      <c r="L66">
        <v>0.35</v>
      </c>
    </row>
    <row r="67" spans="1:12" x14ac:dyDescent="0.3">
      <c r="A67" t="s">
        <v>21</v>
      </c>
      <c r="B67">
        <v>1185732</v>
      </c>
      <c r="C67" s="43">
        <v>44511</v>
      </c>
      <c r="D67" t="s">
        <v>22</v>
      </c>
      <c r="E67" t="s">
        <v>23</v>
      </c>
      <c r="F67" t="s">
        <v>23</v>
      </c>
      <c r="G67" t="s">
        <v>27</v>
      </c>
      <c r="H67">
        <v>0.55000000000000004</v>
      </c>
      <c r="I67">
        <v>9000</v>
      </c>
      <c r="J67">
        <v>4950</v>
      </c>
      <c r="K67">
        <v>1732.5</v>
      </c>
      <c r="L67">
        <v>0.35</v>
      </c>
    </row>
    <row r="68" spans="1:12" x14ac:dyDescent="0.3">
      <c r="A68" t="s">
        <v>21</v>
      </c>
      <c r="B68">
        <v>1185732</v>
      </c>
      <c r="C68" s="43">
        <v>44511</v>
      </c>
      <c r="D68" t="s">
        <v>22</v>
      </c>
      <c r="E68" t="s">
        <v>23</v>
      </c>
      <c r="F68" t="s">
        <v>23</v>
      </c>
      <c r="G68" t="s">
        <v>28</v>
      </c>
      <c r="H68">
        <v>0.65</v>
      </c>
      <c r="I68">
        <v>8750</v>
      </c>
      <c r="J68">
        <v>5687.5</v>
      </c>
      <c r="K68">
        <v>1706.25</v>
      </c>
      <c r="L68">
        <v>0.3</v>
      </c>
    </row>
    <row r="69" spans="1:12" x14ac:dyDescent="0.3">
      <c r="A69" t="s">
        <v>21</v>
      </c>
      <c r="B69">
        <v>1185732</v>
      </c>
      <c r="C69" s="43">
        <v>44511</v>
      </c>
      <c r="D69" t="s">
        <v>22</v>
      </c>
      <c r="E69" t="s">
        <v>23</v>
      </c>
      <c r="F69" t="s">
        <v>23</v>
      </c>
      <c r="G69" t="s">
        <v>29</v>
      </c>
      <c r="H69">
        <v>0.7</v>
      </c>
      <c r="I69">
        <v>9750</v>
      </c>
      <c r="J69">
        <v>6825</v>
      </c>
      <c r="K69">
        <v>1706.25</v>
      </c>
      <c r="L69">
        <v>0.25</v>
      </c>
    </row>
    <row r="70" spans="1:12" x14ac:dyDescent="0.3">
      <c r="A70" t="s">
        <v>21</v>
      </c>
      <c r="B70">
        <v>1185732</v>
      </c>
      <c r="C70" s="43">
        <v>44540</v>
      </c>
      <c r="D70" t="s">
        <v>22</v>
      </c>
      <c r="E70" t="s">
        <v>23</v>
      </c>
      <c r="F70" t="s">
        <v>23</v>
      </c>
      <c r="G70" t="s">
        <v>24</v>
      </c>
      <c r="H70">
        <v>0.65</v>
      </c>
      <c r="I70">
        <v>12000</v>
      </c>
      <c r="J70">
        <v>7800</v>
      </c>
      <c r="K70">
        <v>3900</v>
      </c>
      <c r="L70">
        <v>0.5</v>
      </c>
    </row>
    <row r="71" spans="1:12" x14ac:dyDescent="0.3">
      <c r="A71" t="s">
        <v>21</v>
      </c>
      <c r="B71">
        <v>1185732</v>
      </c>
      <c r="C71" s="43">
        <v>44540</v>
      </c>
      <c r="D71" t="s">
        <v>22</v>
      </c>
      <c r="E71" t="s">
        <v>23</v>
      </c>
      <c r="F71" t="s">
        <v>23</v>
      </c>
      <c r="G71" t="s">
        <v>25</v>
      </c>
      <c r="H71">
        <v>0.55000000000000004</v>
      </c>
      <c r="I71">
        <v>10000</v>
      </c>
      <c r="J71">
        <v>5500</v>
      </c>
      <c r="K71">
        <v>1650</v>
      </c>
      <c r="L71">
        <v>0.3</v>
      </c>
    </row>
    <row r="72" spans="1:12" x14ac:dyDescent="0.3">
      <c r="A72" t="s">
        <v>21</v>
      </c>
      <c r="B72">
        <v>1185732</v>
      </c>
      <c r="C72" s="43">
        <v>44540</v>
      </c>
      <c r="D72" t="s">
        <v>22</v>
      </c>
      <c r="E72" t="s">
        <v>23</v>
      </c>
      <c r="F72" t="s">
        <v>23</v>
      </c>
      <c r="G72" t="s">
        <v>26</v>
      </c>
      <c r="H72">
        <v>0.55000000000000004</v>
      </c>
      <c r="I72">
        <v>9500</v>
      </c>
      <c r="J72">
        <v>5225</v>
      </c>
      <c r="K72">
        <v>1828.7499999999998</v>
      </c>
      <c r="L72">
        <v>0.35</v>
      </c>
    </row>
    <row r="73" spans="1:12" x14ac:dyDescent="0.3">
      <c r="A73" t="s">
        <v>21</v>
      </c>
      <c r="B73">
        <v>1185732</v>
      </c>
      <c r="C73" s="43">
        <v>44540</v>
      </c>
      <c r="D73" t="s">
        <v>22</v>
      </c>
      <c r="E73" t="s">
        <v>23</v>
      </c>
      <c r="F73" t="s">
        <v>23</v>
      </c>
      <c r="G73" t="s">
        <v>27</v>
      </c>
      <c r="H73">
        <v>0.55000000000000004</v>
      </c>
      <c r="I73">
        <v>9000</v>
      </c>
      <c r="J73">
        <v>4950</v>
      </c>
      <c r="K73">
        <v>1732.5</v>
      </c>
      <c r="L73">
        <v>0.35</v>
      </c>
    </row>
    <row r="74" spans="1:12" x14ac:dyDescent="0.3">
      <c r="A74" t="s">
        <v>21</v>
      </c>
      <c r="B74">
        <v>1185732</v>
      </c>
      <c r="C74" s="43">
        <v>44540</v>
      </c>
      <c r="D74" t="s">
        <v>22</v>
      </c>
      <c r="E74" t="s">
        <v>23</v>
      </c>
      <c r="F74" t="s">
        <v>23</v>
      </c>
      <c r="G74" t="s">
        <v>28</v>
      </c>
      <c r="H74">
        <v>0.65</v>
      </c>
      <c r="I74">
        <v>9000</v>
      </c>
      <c r="J74">
        <v>5850</v>
      </c>
      <c r="K74">
        <v>1755</v>
      </c>
      <c r="L74">
        <v>0.3</v>
      </c>
    </row>
    <row r="75" spans="1:12" x14ac:dyDescent="0.3">
      <c r="A75" t="s">
        <v>21</v>
      </c>
      <c r="B75">
        <v>1185732</v>
      </c>
      <c r="C75" s="43">
        <v>44540</v>
      </c>
      <c r="D75" t="s">
        <v>22</v>
      </c>
      <c r="E75" t="s">
        <v>23</v>
      </c>
      <c r="F75" t="s">
        <v>23</v>
      </c>
      <c r="G75" t="s">
        <v>29</v>
      </c>
      <c r="H75">
        <v>0.7</v>
      </c>
      <c r="I75">
        <v>10000</v>
      </c>
      <c r="J75">
        <v>7000</v>
      </c>
      <c r="K75">
        <v>1750</v>
      </c>
      <c r="L75">
        <v>0.25</v>
      </c>
    </row>
    <row r="76" spans="1:12" x14ac:dyDescent="0.3">
      <c r="A76" t="s">
        <v>30</v>
      </c>
      <c r="B76">
        <v>1197831</v>
      </c>
      <c r="C76" s="43">
        <v>44198</v>
      </c>
      <c r="D76" t="s">
        <v>31</v>
      </c>
      <c r="E76" t="s">
        <v>32</v>
      </c>
      <c r="F76" t="s">
        <v>33</v>
      </c>
      <c r="G76" t="s">
        <v>24</v>
      </c>
      <c r="H76">
        <v>0.25</v>
      </c>
      <c r="I76">
        <v>9000</v>
      </c>
      <c r="J76">
        <v>2250</v>
      </c>
      <c r="K76">
        <v>787.5</v>
      </c>
      <c r="L76">
        <v>0.35</v>
      </c>
    </row>
    <row r="77" spans="1:12" x14ac:dyDescent="0.3">
      <c r="A77" t="s">
        <v>30</v>
      </c>
      <c r="B77">
        <v>1197831</v>
      </c>
      <c r="C77" s="43">
        <v>44198</v>
      </c>
      <c r="D77" t="s">
        <v>31</v>
      </c>
      <c r="E77" t="s">
        <v>32</v>
      </c>
      <c r="F77" t="s">
        <v>33</v>
      </c>
      <c r="G77" t="s">
        <v>25</v>
      </c>
      <c r="H77">
        <v>0.35</v>
      </c>
      <c r="I77">
        <v>9000</v>
      </c>
      <c r="J77">
        <v>3150</v>
      </c>
      <c r="K77">
        <v>1102.5</v>
      </c>
      <c r="L77">
        <v>0.35</v>
      </c>
    </row>
    <row r="78" spans="1:12" x14ac:dyDescent="0.3">
      <c r="A78" t="s">
        <v>30</v>
      </c>
      <c r="B78">
        <v>1197831</v>
      </c>
      <c r="C78" s="43">
        <v>44198</v>
      </c>
      <c r="D78" t="s">
        <v>31</v>
      </c>
      <c r="E78" t="s">
        <v>32</v>
      </c>
      <c r="F78" t="s">
        <v>33</v>
      </c>
      <c r="G78" t="s">
        <v>26</v>
      </c>
      <c r="H78">
        <v>0.35</v>
      </c>
      <c r="I78">
        <v>7000</v>
      </c>
      <c r="J78">
        <v>2450</v>
      </c>
      <c r="K78">
        <v>857.5</v>
      </c>
      <c r="L78">
        <v>0.35</v>
      </c>
    </row>
    <row r="79" spans="1:12" x14ac:dyDescent="0.3">
      <c r="A79" t="s">
        <v>30</v>
      </c>
      <c r="B79">
        <v>1197831</v>
      </c>
      <c r="C79" s="43">
        <v>44198</v>
      </c>
      <c r="D79" t="s">
        <v>31</v>
      </c>
      <c r="E79" t="s">
        <v>32</v>
      </c>
      <c r="F79" t="s">
        <v>33</v>
      </c>
      <c r="G79" t="s">
        <v>27</v>
      </c>
      <c r="H79">
        <v>0.35</v>
      </c>
      <c r="I79">
        <v>7000</v>
      </c>
      <c r="J79">
        <v>2450</v>
      </c>
      <c r="K79">
        <v>1102.5</v>
      </c>
      <c r="L79">
        <v>0.45</v>
      </c>
    </row>
    <row r="80" spans="1:12" x14ac:dyDescent="0.3">
      <c r="A80" t="s">
        <v>30</v>
      </c>
      <c r="B80">
        <v>1197831</v>
      </c>
      <c r="C80" s="43">
        <v>44198</v>
      </c>
      <c r="D80" t="s">
        <v>31</v>
      </c>
      <c r="E80" t="s">
        <v>32</v>
      </c>
      <c r="F80" t="s">
        <v>33</v>
      </c>
      <c r="G80" t="s">
        <v>28</v>
      </c>
      <c r="H80">
        <v>0.4</v>
      </c>
      <c r="I80">
        <v>5500</v>
      </c>
      <c r="J80">
        <v>2200</v>
      </c>
      <c r="K80">
        <v>660</v>
      </c>
      <c r="L80">
        <v>0.3</v>
      </c>
    </row>
    <row r="81" spans="1:12" x14ac:dyDescent="0.3">
      <c r="A81" t="s">
        <v>30</v>
      </c>
      <c r="B81">
        <v>1197831</v>
      </c>
      <c r="C81" s="43">
        <v>44198</v>
      </c>
      <c r="D81" t="s">
        <v>31</v>
      </c>
      <c r="E81" t="s">
        <v>32</v>
      </c>
      <c r="F81" t="s">
        <v>33</v>
      </c>
      <c r="G81" t="s">
        <v>29</v>
      </c>
      <c r="H81">
        <v>0.35</v>
      </c>
      <c r="I81">
        <v>7000</v>
      </c>
      <c r="J81">
        <v>2450</v>
      </c>
      <c r="K81">
        <v>1225</v>
      </c>
      <c r="L81">
        <v>0.5</v>
      </c>
    </row>
    <row r="82" spans="1:12" x14ac:dyDescent="0.3">
      <c r="A82" t="s">
        <v>30</v>
      </c>
      <c r="B82">
        <v>1197831</v>
      </c>
      <c r="C82" s="43">
        <v>44228</v>
      </c>
      <c r="D82" t="s">
        <v>31</v>
      </c>
      <c r="E82" t="s">
        <v>32</v>
      </c>
      <c r="F82" t="s">
        <v>33</v>
      </c>
      <c r="G82" t="s">
        <v>24</v>
      </c>
      <c r="H82">
        <v>0.25</v>
      </c>
      <c r="I82">
        <v>8500</v>
      </c>
      <c r="J82">
        <v>2125</v>
      </c>
      <c r="K82">
        <v>743.75</v>
      </c>
      <c r="L82">
        <v>0.35</v>
      </c>
    </row>
    <row r="83" spans="1:12" x14ac:dyDescent="0.3">
      <c r="A83" t="s">
        <v>30</v>
      </c>
      <c r="B83">
        <v>1197831</v>
      </c>
      <c r="C83" s="43">
        <v>44228</v>
      </c>
      <c r="D83" t="s">
        <v>31</v>
      </c>
      <c r="E83" t="s">
        <v>32</v>
      </c>
      <c r="F83" t="s">
        <v>33</v>
      </c>
      <c r="G83" t="s">
        <v>25</v>
      </c>
      <c r="H83">
        <v>0.35</v>
      </c>
      <c r="I83">
        <v>8500</v>
      </c>
      <c r="J83">
        <v>2975</v>
      </c>
      <c r="K83">
        <v>1041.25</v>
      </c>
      <c r="L83">
        <v>0.35</v>
      </c>
    </row>
    <row r="84" spans="1:12" x14ac:dyDescent="0.3">
      <c r="A84" t="s">
        <v>30</v>
      </c>
      <c r="B84">
        <v>1197831</v>
      </c>
      <c r="C84" s="43">
        <v>44228</v>
      </c>
      <c r="D84" t="s">
        <v>31</v>
      </c>
      <c r="E84" t="s">
        <v>32</v>
      </c>
      <c r="F84" t="s">
        <v>33</v>
      </c>
      <c r="G84" t="s">
        <v>26</v>
      </c>
      <c r="H84">
        <v>0.35</v>
      </c>
      <c r="I84">
        <v>6750</v>
      </c>
      <c r="J84">
        <v>2362.5</v>
      </c>
      <c r="K84">
        <v>826.875</v>
      </c>
      <c r="L84">
        <v>0.35</v>
      </c>
    </row>
    <row r="85" spans="1:12" x14ac:dyDescent="0.3">
      <c r="A85" t="s">
        <v>30</v>
      </c>
      <c r="B85">
        <v>1197831</v>
      </c>
      <c r="C85" s="43">
        <v>44228</v>
      </c>
      <c r="D85" t="s">
        <v>31</v>
      </c>
      <c r="E85" t="s">
        <v>32</v>
      </c>
      <c r="F85" t="s">
        <v>33</v>
      </c>
      <c r="G85" t="s">
        <v>27</v>
      </c>
      <c r="H85">
        <v>0.35</v>
      </c>
      <c r="I85">
        <v>6250</v>
      </c>
      <c r="J85">
        <v>2187.5</v>
      </c>
      <c r="K85">
        <v>984.375</v>
      </c>
      <c r="L85">
        <v>0.45</v>
      </c>
    </row>
    <row r="86" spans="1:12" x14ac:dyDescent="0.3">
      <c r="A86" t="s">
        <v>30</v>
      </c>
      <c r="B86">
        <v>1197831</v>
      </c>
      <c r="C86" s="43">
        <v>44228</v>
      </c>
      <c r="D86" t="s">
        <v>31</v>
      </c>
      <c r="E86" t="s">
        <v>32</v>
      </c>
      <c r="F86" t="s">
        <v>33</v>
      </c>
      <c r="G86" t="s">
        <v>28</v>
      </c>
      <c r="H86">
        <v>0.4</v>
      </c>
      <c r="I86">
        <v>5000</v>
      </c>
      <c r="J86">
        <v>2000</v>
      </c>
      <c r="K86">
        <v>600</v>
      </c>
      <c r="L86">
        <v>0.3</v>
      </c>
    </row>
    <row r="87" spans="1:12" x14ac:dyDescent="0.3">
      <c r="A87" t="s">
        <v>30</v>
      </c>
      <c r="B87">
        <v>1197831</v>
      </c>
      <c r="C87" s="43">
        <v>44228</v>
      </c>
      <c r="D87" t="s">
        <v>31</v>
      </c>
      <c r="E87" t="s">
        <v>32</v>
      </c>
      <c r="F87" t="s">
        <v>33</v>
      </c>
      <c r="G87" t="s">
        <v>29</v>
      </c>
      <c r="H87">
        <v>0.35</v>
      </c>
      <c r="I87">
        <v>7000</v>
      </c>
      <c r="J87">
        <v>2450</v>
      </c>
      <c r="K87">
        <v>1225</v>
      </c>
      <c r="L87">
        <v>0.5</v>
      </c>
    </row>
    <row r="88" spans="1:12" x14ac:dyDescent="0.3">
      <c r="A88" t="s">
        <v>30</v>
      </c>
      <c r="B88">
        <v>1197831</v>
      </c>
      <c r="C88" s="43">
        <v>44258</v>
      </c>
      <c r="D88" t="s">
        <v>31</v>
      </c>
      <c r="E88" t="s">
        <v>32</v>
      </c>
      <c r="F88" t="s">
        <v>33</v>
      </c>
      <c r="G88" t="s">
        <v>24</v>
      </c>
      <c r="H88">
        <v>0.3</v>
      </c>
      <c r="I88">
        <v>8750</v>
      </c>
      <c r="J88">
        <v>2625</v>
      </c>
      <c r="K88">
        <v>918.74999999999989</v>
      </c>
      <c r="L88">
        <v>0.35</v>
      </c>
    </row>
    <row r="89" spans="1:12" x14ac:dyDescent="0.3">
      <c r="A89" t="s">
        <v>30</v>
      </c>
      <c r="B89">
        <v>1197831</v>
      </c>
      <c r="C89" s="43">
        <v>44258</v>
      </c>
      <c r="D89" t="s">
        <v>31</v>
      </c>
      <c r="E89" t="s">
        <v>32</v>
      </c>
      <c r="F89" t="s">
        <v>33</v>
      </c>
      <c r="G89" t="s">
        <v>25</v>
      </c>
      <c r="H89">
        <v>0.4</v>
      </c>
      <c r="I89">
        <v>8750</v>
      </c>
      <c r="J89">
        <v>3500</v>
      </c>
      <c r="K89">
        <v>1225</v>
      </c>
      <c r="L89">
        <v>0.35</v>
      </c>
    </row>
    <row r="90" spans="1:12" x14ac:dyDescent="0.3">
      <c r="A90" t="s">
        <v>30</v>
      </c>
      <c r="B90">
        <v>1197831</v>
      </c>
      <c r="C90" s="43">
        <v>44258</v>
      </c>
      <c r="D90" t="s">
        <v>31</v>
      </c>
      <c r="E90" t="s">
        <v>32</v>
      </c>
      <c r="F90" t="s">
        <v>33</v>
      </c>
      <c r="G90" t="s">
        <v>26</v>
      </c>
      <c r="H90">
        <v>0.35</v>
      </c>
      <c r="I90">
        <v>7000</v>
      </c>
      <c r="J90">
        <v>2450</v>
      </c>
      <c r="K90">
        <v>857.5</v>
      </c>
      <c r="L90">
        <v>0.35</v>
      </c>
    </row>
    <row r="91" spans="1:12" x14ac:dyDescent="0.3">
      <c r="A91" t="s">
        <v>30</v>
      </c>
      <c r="B91">
        <v>1197831</v>
      </c>
      <c r="C91" s="43">
        <v>44258</v>
      </c>
      <c r="D91" t="s">
        <v>31</v>
      </c>
      <c r="E91" t="s">
        <v>32</v>
      </c>
      <c r="F91" t="s">
        <v>33</v>
      </c>
      <c r="G91" t="s">
        <v>27</v>
      </c>
      <c r="H91">
        <v>0.4</v>
      </c>
      <c r="I91">
        <v>6000</v>
      </c>
      <c r="J91">
        <v>2400</v>
      </c>
      <c r="K91">
        <v>1080</v>
      </c>
      <c r="L91">
        <v>0.45</v>
      </c>
    </row>
    <row r="92" spans="1:12" x14ac:dyDescent="0.3">
      <c r="A92" t="s">
        <v>30</v>
      </c>
      <c r="B92">
        <v>1197831</v>
      </c>
      <c r="C92" s="43">
        <v>44258</v>
      </c>
      <c r="D92" t="s">
        <v>31</v>
      </c>
      <c r="E92" t="s">
        <v>32</v>
      </c>
      <c r="F92" t="s">
        <v>33</v>
      </c>
      <c r="G92" t="s">
        <v>28</v>
      </c>
      <c r="H92">
        <v>0.45</v>
      </c>
      <c r="I92">
        <v>5000</v>
      </c>
      <c r="J92">
        <v>2250</v>
      </c>
      <c r="K92">
        <v>675</v>
      </c>
      <c r="L92">
        <v>0.3</v>
      </c>
    </row>
    <row r="93" spans="1:12" x14ac:dyDescent="0.3">
      <c r="A93" t="s">
        <v>30</v>
      </c>
      <c r="B93">
        <v>1197831</v>
      </c>
      <c r="C93" s="43">
        <v>44258</v>
      </c>
      <c r="D93" t="s">
        <v>31</v>
      </c>
      <c r="E93" t="s">
        <v>32</v>
      </c>
      <c r="F93" t="s">
        <v>33</v>
      </c>
      <c r="G93" t="s">
        <v>29</v>
      </c>
      <c r="H93">
        <v>0.4</v>
      </c>
      <c r="I93">
        <v>6500</v>
      </c>
      <c r="J93">
        <v>2600</v>
      </c>
      <c r="K93">
        <v>1300</v>
      </c>
      <c r="L93">
        <v>0.5</v>
      </c>
    </row>
    <row r="94" spans="1:12" x14ac:dyDescent="0.3">
      <c r="A94" t="s">
        <v>30</v>
      </c>
      <c r="B94">
        <v>1197831</v>
      </c>
      <c r="C94" s="43">
        <v>44288</v>
      </c>
      <c r="D94" t="s">
        <v>31</v>
      </c>
      <c r="E94" t="s">
        <v>32</v>
      </c>
      <c r="F94" t="s">
        <v>33</v>
      </c>
      <c r="G94" t="s">
        <v>24</v>
      </c>
      <c r="H94">
        <v>0.3</v>
      </c>
      <c r="I94">
        <v>9000</v>
      </c>
      <c r="J94">
        <v>2700</v>
      </c>
      <c r="K94">
        <v>944.99999999999989</v>
      </c>
      <c r="L94">
        <v>0.35</v>
      </c>
    </row>
    <row r="95" spans="1:12" x14ac:dyDescent="0.3">
      <c r="A95" t="s">
        <v>30</v>
      </c>
      <c r="B95">
        <v>1197831</v>
      </c>
      <c r="C95" s="43">
        <v>44288</v>
      </c>
      <c r="D95" t="s">
        <v>31</v>
      </c>
      <c r="E95" t="s">
        <v>32</v>
      </c>
      <c r="F95" t="s">
        <v>33</v>
      </c>
      <c r="G95" t="s">
        <v>25</v>
      </c>
      <c r="H95">
        <v>0.4</v>
      </c>
      <c r="I95">
        <v>9000</v>
      </c>
      <c r="J95">
        <v>3600</v>
      </c>
      <c r="K95">
        <v>1260</v>
      </c>
      <c r="L95">
        <v>0.35</v>
      </c>
    </row>
    <row r="96" spans="1:12" x14ac:dyDescent="0.3">
      <c r="A96" t="s">
        <v>30</v>
      </c>
      <c r="B96">
        <v>1197831</v>
      </c>
      <c r="C96" s="43">
        <v>44288</v>
      </c>
      <c r="D96" t="s">
        <v>31</v>
      </c>
      <c r="E96" t="s">
        <v>32</v>
      </c>
      <c r="F96" t="s">
        <v>33</v>
      </c>
      <c r="G96" t="s">
        <v>26</v>
      </c>
      <c r="H96">
        <v>0.35</v>
      </c>
      <c r="I96">
        <v>7250</v>
      </c>
      <c r="J96">
        <v>2537.5</v>
      </c>
      <c r="K96">
        <v>888.125</v>
      </c>
      <c r="L96">
        <v>0.35</v>
      </c>
    </row>
    <row r="97" spans="1:12" x14ac:dyDescent="0.3">
      <c r="A97" t="s">
        <v>30</v>
      </c>
      <c r="B97">
        <v>1197831</v>
      </c>
      <c r="C97" s="43">
        <v>44288</v>
      </c>
      <c r="D97" t="s">
        <v>31</v>
      </c>
      <c r="E97" t="s">
        <v>32</v>
      </c>
      <c r="F97" t="s">
        <v>33</v>
      </c>
      <c r="G97" t="s">
        <v>27</v>
      </c>
      <c r="H97">
        <v>0.4</v>
      </c>
      <c r="I97">
        <v>6250</v>
      </c>
      <c r="J97">
        <v>2500</v>
      </c>
      <c r="K97">
        <v>1125</v>
      </c>
      <c r="L97">
        <v>0.45</v>
      </c>
    </row>
    <row r="98" spans="1:12" x14ac:dyDescent="0.3">
      <c r="A98" t="s">
        <v>30</v>
      </c>
      <c r="B98">
        <v>1197831</v>
      </c>
      <c r="C98" s="43">
        <v>44288</v>
      </c>
      <c r="D98" t="s">
        <v>31</v>
      </c>
      <c r="E98" t="s">
        <v>32</v>
      </c>
      <c r="F98" t="s">
        <v>33</v>
      </c>
      <c r="G98" t="s">
        <v>28</v>
      </c>
      <c r="H98">
        <v>0.45</v>
      </c>
      <c r="I98">
        <v>5250</v>
      </c>
      <c r="J98">
        <v>2362.5</v>
      </c>
      <c r="K98">
        <v>708.75</v>
      </c>
      <c r="L98">
        <v>0.3</v>
      </c>
    </row>
    <row r="99" spans="1:12" x14ac:dyDescent="0.3">
      <c r="A99" t="s">
        <v>30</v>
      </c>
      <c r="B99">
        <v>1197831</v>
      </c>
      <c r="C99" s="43">
        <v>44288</v>
      </c>
      <c r="D99" t="s">
        <v>31</v>
      </c>
      <c r="E99" t="s">
        <v>32</v>
      </c>
      <c r="F99" t="s">
        <v>33</v>
      </c>
      <c r="G99" t="s">
        <v>29</v>
      </c>
      <c r="H99">
        <v>0.4</v>
      </c>
      <c r="I99">
        <v>8000</v>
      </c>
      <c r="J99">
        <v>3200</v>
      </c>
      <c r="K99">
        <v>1600</v>
      </c>
      <c r="L99">
        <v>0.5</v>
      </c>
    </row>
    <row r="100" spans="1:12" x14ac:dyDescent="0.3">
      <c r="A100" t="s">
        <v>30</v>
      </c>
      <c r="B100">
        <v>1197831</v>
      </c>
      <c r="C100" s="43">
        <v>44318</v>
      </c>
      <c r="D100" t="s">
        <v>31</v>
      </c>
      <c r="E100" t="s">
        <v>32</v>
      </c>
      <c r="F100" t="s">
        <v>33</v>
      </c>
      <c r="G100" t="s">
        <v>24</v>
      </c>
      <c r="H100">
        <v>0.3</v>
      </c>
      <c r="I100">
        <v>9250</v>
      </c>
      <c r="J100">
        <v>2775</v>
      </c>
      <c r="K100">
        <v>971.24999999999989</v>
      </c>
      <c r="L100">
        <v>0.35</v>
      </c>
    </row>
    <row r="101" spans="1:12" x14ac:dyDescent="0.3">
      <c r="A101" t="s">
        <v>30</v>
      </c>
      <c r="B101">
        <v>1197831</v>
      </c>
      <c r="C101" s="43">
        <v>44318</v>
      </c>
      <c r="D101" t="s">
        <v>31</v>
      </c>
      <c r="E101" t="s">
        <v>32</v>
      </c>
      <c r="F101" t="s">
        <v>33</v>
      </c>
      <c r="G101" t="s">
        <v>25</v>
      </c>
      <c r="H101">
        <v>0.4</v>
      </c>
      <c r="I101">
        <v>9250</v>
      </c>
      <c r="J101">
        <v>3700</v>
      </c>
      <c r="K101">
        <v>1295</v>
      </c>
      <c r="L101">
        <v>0.35</v>
      </c>
    </row>
    <row r="102" spans="1:12" x14ac:dyDescent="0.3">
      <c r="A102" t="s">
        <v>30</v>
      </c>
      <c r="B102">
        <v>1197831</v>
      </c>
      <c r="C102" s="43">
        <v>44318</v>
      </c>
      <c r="D102" t="s">
        <v>31</v>
      </c>
      <c r="E102" t="s">
        <v>32</v>
      </c>
      <c r="F102" t="s">
        <v>33</v>
      </c>
      <c r="G102" t="s">
        <v>26</v>
      </c>
      <c r="H102">
        <v>0.35</v>
      </c>
      <c r="I102">
        <v>7750</v>
      </c>
      <c r="J102">
        <v>2712.5</v>
      </c>
      <c r="K102">
        <v>949.37499999999989</v>
      </c>
      <c r="L102">
        <v>0.35</v>
      </c>
    </row>
    <row r="103" spans="1:12" x14ac:dyDescent="0.3">
      <c r="A103" t="s">
        <v>30</v>
      </c>
      <c r="B103">
        <v>1197831</v>
      </c>
      <c r="C103" s="43">
        <v>44318</v>
      </c>
      <c r="D103" t="s">
        <v>31</v>
      </c>
      <c r="E103" t="s">
        <v>32</v>
      </c>
      <c r="F103" t="s">
        <v>33</v>
      </c>
      <c r="G103" t="s">
        <v>27</v>
      </c>
      <c r="H103">
        <v>0.4</v>
      </c>
      <c r="I103">
        <v>7000</v>
      </c>
      <c r="J103">
        <v>2800</v>
      </c>
      <c r="K103">
        <v>1260</v>
      </c>
      <c r="L103">
        <v>0.45</v>
      </c>
    </row>
    <row r="104" spans="1:12" x14ac:dyDescent="0.3">
      <c r="A104" t="s">
        <v>30</v>
      </c>
      <c r="B104">
        <v>1197831</v>
      </c>
      <c r="C104" s="43">
        <v>44318</v>
      </c>
      <c r="D104" t="s">
        <v>31</v>
      </c>
      <c r="E104" t="s">
        <v>32</v>
      </c>
      <c r="F104" t="s">
        <v>33</v>
      </c>
      <c r="G104" t="s">
        <v>28</v>
      </c>
      <c r="H104">
        <v>0.45</v>
      </c>
      <c r="I104">
        <v>6000</v>
      </c>
      <c r="J104">
        <v>2700</v>
      </c>
      <c r="K104">
        <v>810</v>
      </c>
      <c r="L104">
        <v>0.3</v>
      </c>
    </row>
    <row r="105" spans="1:12" x14ac:dyDescent="0.3">
      <c r="A105" t="s">
        <v>30</v>
      </c>
      <c r="B105">
        <v>1197831</v>
      </c>
      <c r="C105" s="43">
        <v>44318</v>
      </c>
      <c r="D105" t="s">
        <v>31</v>
      </c>
      <c r="E105" t="s">
        <v>32</v>
      </c>
      <c r="F105" t="s">
        <v>33</v>
      </c>
      <c r="G105" t="s">
        <v>29</v>
      </c>
      <c r="H105">
        <v>0.4</v>
      </c>
      <c r="I105">
        <v>9500</v>
      </c>
      <c r="J105">
        <v>3800</v>
      </c>
      <c r="K105">
        <v>1900</v>
      </c>
      <c r="L105">
        <v>0.5</v>
      </c>
    </row>
    <row r="106" spans="1:12" x14ac:dyDescent="0.3">
      <c r="A106" t="s">
        <v>30</v>
      </c>
      <c r="B106">
        <v>1197831</v>
      </c>
      <c r="C106" s="43">
        <v>44348</v>
      </c>
      <c r="D106" t="s">
        <v>31</v>
      </c>
      <c r="E106" t="s">
        <v>32</v>
      </c>
      <c r="F106" t="s">
        <v>33</v>
      </c>
      <c r="G106" t="s">
        <v>24</v>
      </c>
      <c r="H106">
        <v>0.4</v>
      </c>
      <c r="I106">
        <v>9500</v>
      </c>
      <c r="J106">
        <v>3800</v>
      </c>
      <c r="K106">
        <v>1330</v>
      </c>
      <c r="L106">
        <v>0.35</v>
      </c>
    </row>
    <row r="107" spans="1:12" x14ac:dyDescent="0.3">
      <c r="A107" t="s">
        <v>30</v>
      </c>
      <c r="B107">
        <v>1197831</v>
      </c>
      <c r="C107" s="43">
        <v>44348</v>
      </c>
      <c r="D107" t="s">
        <v>31</v>
      </c>
      <c r="E107" t="s">
        <v>32</v>
      </c>
      <c r="F107" t="s">
        <v>33</v>
      </c>
      <c r="G107" t="s">
        <v>25</v>
      </c>
      <c r="H107">
        <v>0.45</v>
      </c>
      <c r="I107">
        <v>9500</v>
      </c>
      <c r="J107">
        <v>4275</v>
      </c>
      <c r="K107">
        <v>1496.25</v>
      </c>
      <c r="L107">
        <v>0.35</v>
      </c>
    </row>
    <row r="108" spans="1:12" x14ac:dyDescent="0.3">
      <c r="A108" t="s">
        <v>30</v>
      </c>
      <c r="B108">
        <v>1197831</v>
      </c>
      <c r="C108" s="43">
        <v>44348</v>
      </c>
      <c r="D108" t="s">
        <v>31</v>
      </c>
      <c r="E108" t="s">
        <v>32</v>
      </c>
      <c r="F108" t="s">
        <v>33</v>
      </c>
      <c r="G108" t="s">
        <v>26</v>
      </c>
      <c r="H108">
        <v>0.4</v>
      </c>
      <c r="I108">
        <v>8000</v>
      </c>
      <c r="J108">
        <v>3200</v>
      </c>
      <c r="K108">
        <v>1120</v>
      </c>
      <c r="L108">
        <v>0.35</v>
      </c>
    </row>
    <row r="109" spans="1:12" x14ac:dyDescent="0.3">
      <c r="A109" t="s">
        <v>30</v>
      </c>
      <c r="B109">
        <v>1197831</v>
      </c>
      <c r="C109" s="43">
        <v>44348</v>
      </c>
      <c r="D109" t="s">
        <v>31</v>
      </c>
      <c r="E109" t="s">
        <v>32</v>
      </c>
      <c r="F109" t="s">
        <v>33</v>
      </c>
      <c r="G109" t="s">
        <v>27</v>
      </c>
      <c r="H109">
        <v>0.4</v>
      </c>
      <c r="I109">
        <v>7500</v>
      </c>
      <c r="J109">
        <v>3000</v>
      </c>
      <c r="K109">
        <v>1350</v>
      </c>
      <c r="L109">
        <v>0.45</v>
      </c>
    </row>
    <row r="110" spans="1:12" x14ac:dyDescent="0.3">
      <c r="A110" t="s">
        <v>30</v>
      </c>
      <c r="B110">
        <v>1197831</v>
      </c>
      <c r="C110" s="43">
        <v>44348</v>
      </c>
      <c r="D110" t="s">
        <v>31</v>
      </c>
      <c r="E110" t="s">
        <v>32</v>
      </c>
      <c r="F110" t="s">
        <v>33</v>
      </c>
      <c r="G110" t="s">
        <v>28</v>
      </c>
      <c r="H110">
        <v>0.45</v>
      </c>
      <c r="I110">
        <v>6500</v>
      </c>
      <c r="J110">
        <v>2925</v>
      </c>
      <c r="K110">
        <v>877.5</v>
      </c>
      <c r="L110">
        <v>0.3</v>
      </c>
    </row>
    <row r="111" spans="1:12" x14ac:dyDescent="0.3">
      <c r="A111" t="s">
        <v>30</v>
      </c>
      <c r="B111">
        <v>1197831</v>
      </c>
      <c r="C111" s="43">
        <v>44348</v>
      </c>
      <c r="D111" t="s">
        <v>31</v>
      </c>
      <c r="E111" t="s">
        <v>32</v>
      </c>
      <c r="F111" t="s">
        <v>33</v>
      </c>
      <c r="G111" t="s">
        <v>29</v>
      </c>
      <c r="H111">
        <v>0.5</v>
      </c>
      <c r="I111">
        <v>10000</v>
      </c>
      <c r="J111">
        <v>5000</v>
      </c>
      <c r="K111">
        <v>2500</v>
      </c>
      <c r="L111">
        <v>0.5</v>
      </c>
    </row>
    <row r="112" spans="1:12" x14ac:dyDescent="0.3">
      <c r="A112" t="s">
        <v>30</v>
      </c>
      <c r="B112">
        <v>1197831</v>
      </c>
      <c r="C112" s="43">
        <v>44380</v>
      </c>
      <c r="D112" t="s">
        <v>31</v>
      </c>
      <c r="E112" t="s">
        <v>32</v>
      </c>
      <c r="F112" t="s">
        <v>33</v>
      </c>
      <c r="G112" t="s">
        <v>24</v>
      </c>
      <c r="H112">
        <v>0.4</v>
      </c>
      <c r="I112">
        <v>9500</v>
      </c>
      <c r="J112">
        <v>3800</v>
      </c>
      <c r="K112">
        <v>1330</v>
      </c>
      <c r="L112">
        <v>0.35</v>
      </c>
    </row>
    <row r="113" spans="1:12" x14ac:dyDescent="0.3">
      <c r="A113" t="s">
        <v>30</v>
      </c>
      <c r="B113">
        <v>1197831</v>
      </c>
      <c r="C113" s="43">
        <v>44380</v>
      </c>
      <c r="D113" t="s">
        <v>31</v>
      </c>
      <c r="E113" t="s">
        <v>32</v>
      </c>
      <c r="F113" t="s">
        <v>33</v>
      </c>
      <c r="G113" t="s">
        <v>25</v>
      </c>
      <c r="H113">
        <v>0.45</v>
      </c>
      <c r="I113">
        <v>9500</v>
      </c>
      <c r="J113">
        <v>4275</v>
      </c>
      <c r="K113">
        <v>1496.25</v>
      </c>
      <c r="L113">
        <v>0.35</v>
      </c>
    </row>
    <row r="114" spans="1:12" x14ac:dyDescent="0.3">
      <c r="A114" t="s">
        <v>30</v>
      </c>
      <c r="B114">
        <v>1197831</v>
      </c>
      <c r="C114" s="43">
        <v>44380</v>
      </c>
      <c r="D114" t="s">
        <v>31</v>
      </c>
      <c r="E114" t="s">
        <v>32</v>
      </c>
      <c r="F114" t="s">
        <v>33</v>
      </c>
      <c r="G114" t="s">
        <v>26</v>
      </c>
      <c r="H114">
        <v>0.4</v>
      </c>
      <c r="I114">
        <v>11000</v>
      </c>
      <c r="J114">
        <v>4400</v>
      </c>
      <c r="K114">
        <v>1540</v>
      </c>
      <c r="L114">
        <v>0.35</v>
      </c>
    </row>
    <row r="115" spans="1:12" x14ac:dyDescent="0.3">
      <c r="A115" t="s">
        <v>30</v>
      </c>
      <c r="B115">
        <v>1197831</v>
      </c>
      <c r="C115" s="43">
        <v>44380</v>
      </c>
      <c r="D115" t="s">
        <v>31</v>
      </c>
      <c r="E115" t="s">
        <v>32</v>
      </c>
      <c r="F115" t="s">
        <v>33</v>
      </c>
      <c r="G115" t="s">
        <v>27</v>
      </c>
      <c r="H115">
        <v>0.4</v>
      </c>
      <c r="I115">
        <v>7000</v>
      </c>
      <c r="J115">
        <v>2800</v>
      </c>
      <c r="K115">
        <v>1260</v>
      </c>
      <c r="L115">
        <v>0.45</v>
      </c>
    </row>
    <row r="116" spans="1:12" x14ac:dyDescent="0.3">
      <c r="A116" t="s">
        <v>30</v>
      </c>
      <c r="B116">
        <v>1197831</v>
      </c>
      <c r="C116" s="43">
        <v>44380</v>
      </c>
      <c r="D116" t="s">
        <v>31</v>
      </c>
      <c r="E116" t="s">
        <v>32</v>
      </c>
      <c r="F116" t="s">
        <v>33</v>
      </c>
      <c r="G116" t="s">
        <v>28</v>
      </c>
      <c r="H116">
        <v>0.45</v>
      </c>
      <c r="I116">
        <v>7000</v>
      </c>
      <c r="J116">
        <v>3150</v>
      </c>
      <c r="K116">
        <v>945</v>
      </c>
      <c r="L116">
        <v>0.3</v>
      </c>
    </row>
    <row r="117" spans="1:12" x14ac:dyDescent="0.3">
      <c r="A117" t="s">
        <v>30</v>
      </c>
      <c r="B117">
        <v>1197831</v>
      </c>
      <c r="C117" s="43">
        <v>44380</v>
      </c>
      <c r="D117" t="s">
        <v>31</v>
      </c>
      <c r="E117" t="s">
        <v>32</v>
      </c>
      <c r="F117" t="s">
        <v>33</v>
      </c>
      <c r="G117" t="s">
        <v>29</v>
      </c>
      <c r="H117">
        <v>0.5</v>
      </c>
      <c r="I117">
        <v>9750</v>
      </c>
      <c r="J117">
        <v>4875</v>
      </c>
      <c r="K117">
        <v>2437.5</v>
      </c>
      <c r="L117">
        <v>0.5</v>
      </c>
    </row>
    <row r="118" spans="1:12" x14ac:dyDescent="0.3">
      <c r="A118" t="s">
        <v>30</v>
      </c>
      <c r="B118">
        <v>1197831</v>
      </c>
      <c r="C118" s="43">
        <v>44413</v>
      </c>
      <c r="D118" t="s">
        <v>31</v>
      </c>
      <c r="E118" t="s">
        <v>32</v>
      </c>
      <c r="F118" t="s">
        <v>33</v>
      </c>
      <c r="G118" t="s">
        <v>24</v>
      </c>
      <c r="H118">
        <v>0.4</v>
      </c>
      <c r="I118">
        <v>9250</v>
      </c>
      <c r="J118">
        <v>3700</v>
      </c>
      <c r="K118">
        <v>1295</v>
      </c>
      <c r="L118">
        <v>0.35</v>
      </c>
    </row>
    <row r="119" spans="1:12" x14ac:dyDescent="0.3">
      <c r="A119" t="s">
        <v>30</v>
      </c>
      <c r="B119">
        <v>1197831</v>
      </c>
      <c r="C119" s="43">
        <v>44413</v>
      </c>
      <c r="D119" t="s">
        <v>31</v>
      </c>
      <c r="E119" t="s">
        <v>32</v>
      </c>
      <c r="F119" t="s">
        <v>33</v>
      </c>
      <c r="G119" t="s">
        <v>25</v>
      </c>
      <c r="H119">
        <v>0.45</v>
      </c>
      <c r="I119">
        <v>9250</v>
      </c>
      <c r="J119">
        <v>4162.5</v>
      </c>
      <c r="K119">
        <v>1456.875</v>
      </c>
      <c r="L119">
        <v>0.35</v>
      </c>
    </row>
    <row r="120" spans="1:12" x14ac:dyDescent="0.3">
      <c r="A120" t="s">
        <v>30</v>
      </c>
      <c r="B120">
        <v>1197831</v>
      </c>
      <c r="C120" s="43">
        <v>44413</v>
      </c>
      <c r="D120" t="s">
        <v>31</v>
      </c>
      <c r="E120" t="s">
        <v>32</v>
      </c>
      <c r="F120" t="s">
        <v>33</v>
      </c>
      <c r="G120" t="s">
        <v>26</v>
      </c>
      <c r="H120">
        <v>0.4</v>
      </c>
      <c r="I120">
        <v>11000</v>
      </c>
      <c r="J120">
        <v>4400</v>
      </c>
      <c r="K120">
        <v>1540</v>
      </c>
      <c r="L120">
        <v>0.35</v>
      </c>
    </row>
    <row r="121" spans="1:12" x14ac:dyDescent="0.3">
      <c r="A121" t="s">
        <v>30</v>
      </c>
      <c r="B121">
        <v>1197831</v>
      </c>
      <c r="C121" s="43">
        <v>44413</v>
      </c>
      <c r="D121" t="s">
        <v>31</v>
      </c>
      <c r="E121" t="s">
        <v>32</v>
      </c>
      <c r="F121" t="s">
        <v>33</v>
      </c>
      <c r="G121" t="s">
        <v>27</v>
      </c>
      <c r="H121">
        <v>0.4</v>
      </c>
      <c r="I121">
        <v>6500</v>
      </c>
      <c r="J121">
        <v>2600</v>
      </c>
      <c r="K121">
        <v>1170</v>
      </c>
      <c r="L121">
        <v>0.45</v>
      </c>
    </row>
    <row r="122" spans="1:12" x14ac:dyDescent="0.3">
      <c r="A122" t="s">
        <v>30</v>
      </c>
      <c r="B122">
        <v>1197831</v>
      </c>
      <c r="C122" s="43">
        <v>44413</v>
      </c>
      <c r="D122" t="s">
        <v>31</v>
      </c>
      <c r="E122" t="s">
        <v>32</v>
      </c>
      <c r="F122" t="s">
        <v>33</v>
      </c>
      <c r="G122" t="s">
        <v>28</v>
      </c>
      <c r="H122">
        <v>0.45</v>
      </c>
      <c r="I122">
        <v>6500</v>
      </c>
      <c r="J122">
        <v>2925</v>
      </c>
      <c r="K122">
        <v>877.5</v>
      </c>
      <c r="L122">
        <v>0.3</v>
      </c>
    </row>
    <row r="123" spans="1:12" x14ac:dyDescent="0.3">
      <c r="A123" t="s">
        <v>30</v>
      </c>
      <c r="B123">
        <v>1197831</v>
      </c>
      <c r="C123" s="43">
        <v>44413</v>
      </c>
      <c r="D123" t="s">
        <v>31</v>
      </c>
      <c r="E123" t="s">
        <v>32</v>
      </c>
      <c r="F123" t="s">
        <v>33</v>
      </c>
      <c r="G123" t="s">
        <v>29</v>
      </c>
      <c r="H123">
        <v>0.5</v>
      </c>
      <c r="I123">
        <v>9000</v>
      </c>
      <c r="J123">
        <v>4500</v>
      </c>
      <c r="K123">
        <v>2250</v>
      </c>
      <c r="L123">
        <v>0.5</v>
      </c>
    </row>
    <row r="124" spans="1:12" x14ac:dyDescent="0.3">
      <c r="A124" t="s">
        <v>30</v>
      </c>
      <c r="B124">
        <v>1197831</v>
      </c>
      <c r="C124" s="43">
        <v>44441</v>
      </c>
      <c r="D124" t="s">
        <v>31</v>
      </c>
      <c r="E124" t="s">
        <v>32</v>
      </c>
      <c r="F124" t="s">
        <v>33</v>
      </c>
      <c r="G124" t="s">
        <v>24</v>
      </c>
      <c r="H124">
        <v>0.45</v>
      </c>
      <c r="I124">
        <v>8500</v>
      </c>
      <c r="J124">
        <v>3825</v>
      </c>
      <c r="K124">
        <v>1338.75</v>
      </c>
      <c r="L124">
        <v>0.35</v>
      </c>
    </row>
    <row r="125" spans="1:12" x14ac:dyDescent="0.3">
      <c r="A125" t="s">
        <v>30</v>
      </c>
      <c r="B125">
        <v>1197831</v>
      </c>
      <c r="C125" s="43">
        <v>44441</v>
      </c>
      <c r="D125" t="s">
        <v>31</v>
      </c>
      <c r="E125" t="s">
        <v>32</v>
      </c>
      <c r="F125" t="s">
        <v>33</v>
      </c>
      <c r="G125" t="s">
        <v>25</v>
      </c>
      <c r="H125">
        <v>0.45</v>
      </c>
      <c r="I125">
        <v>8500</v>
      </c>
      <c r="J125">
        <v>3825</v>
      </c>
      <c r="K125">
        <v>1338.75</v>
      </c>
      <c r="L125">
        <v>0.35</v>
      </c>
    </row>
    <row r="126" spans="1:12" x14ac:dyDescent="0.3">
      <c r="A126" t="s">
        <v>30</v>
      </c>
      <c r="B126">
        <v>1197831</v>
      </c>
      <c r="C126" s="43">
        <v>44441</v>
      </c>
      <c r="D126" t="s">
        <v>31</v>
      </c>
      <c r="E126" t="s">
        <v>32</v>
      </c>
      <c r="F126" t="s">
        <v>33</v>
      </c>
      <c r="G126" t="s">
        <v>26</v>
      </c>
      <c r="H126">
        <v>0.5</v>
      </c>
      <c r="I126">
        <v>9000</v>
      </c>
      <c r="J126">
        <v>4500</v>
      </c>
      <c r="K126">
        <v>1575</v>
      </c>
      <c r="L126">
        <v>0.35</v>
      </c>
    </row>
    <row r="127" spans="1:12" x14ac:dyDescent="0.3">
      <c r="A127" t="s">
        <v>30</v>
      </c>
      <c r="B127">
        <v>1197831</v>
      </c>
      <c r="C127" s="43">
        <v>44441</v>
      </c>
      <c r="D127" t="s">
        <v>31</v>
      </c>
      <c r="E127" t="s">
        <v>32</v>
      </c>
      <c r="F127" t="s">
        <v>33</v>
      </c>
      <c r="G127" t="s">
        <v>27</v>
      </c>
      <c r="H127">
        <v>0.5</v>
      </c>
      <c r="I127">
        <v>6250</v>
      </c>
      <c r="J127">
        <v>3125</v>
      </c>
      <c r="K127">
        <v>1406.25</v>
      </c>
      <c r="L127">
        <v>0.45</v>
      </c>
    </row>
    <row r="128" spans="1:12" x14ac:dyDescent="0.3">
      <c r="A128" t="s">
        <v>30</v>
      </c>
      <c r="B128">
        <v>1197831</v>
      </c>
      <c r="C128" s="43">
        <v>44441</v>
      </c>
      <c r="D128" t="s">
        <v>31</v>
      </c>
      <c r="E128" t="s">
        <v>32</v>
      </c>
      <c r="F128" t="s">
        <v>33</v>
      </c>
      <c r="G128" t="s">
        <v>28</v>
      </c>
      <c r="H128">
        <v>0.45</v>
      </c>
      <c r="I128">
        <v>6250</v>
      </c>
      <c r="J128">
        <v>2812.5</v>
      </c>
      <c r="K128">
        <v>843.75</v>
      </c>
      <c r="L128">
        <v>0.3</v>
      </c>
    </row>
    <row r="129" spans="1:12" x14ac:dyDescent="0.3">
      <c r="A129" t="s">
        <v>30</v>
      </c>
      <c r="B129">
        <v>1197831</v>
      </c>
      <c r="C129" s="43">
        <v>44441</v>
      </c>
      <c r="D129" t="s">
        <v>31</v>
      </c>
      <c r="E129" t="s">
        <v>32</v>
      </c>
      <c r="F129" t="s">
        <v>33</v>
      </c>
      <c r="G129" t="s">
        <v>29</v>
      </c>
      <c r="H129">
        <v>0.55000000000000004</v>
      </c>
      <c r="I129">
        <v>8500</v>
      </c>
      <c r="J129">
        <v>4675</v>
      </c>
      <c r="K129">
        <v>2337.5</v>
      </c>
      <c r="L129">
        <v>0.5</v>
      </c>
    </row>
    <row r="130" spans="1:12" x14ac:dyDescent="0.3">
      <c r="A130" t="s">
        <v>30</v>
      </c>
      <c r="B130">
        <v>1197831</v>
      </c>
      <c r="C130" s="43">
        <v>44470</v>
      </c>
      <c r="D130" t="s">
        <v>31</v>
      </c>
      <c r="E130" t="s">
        <v>32</v>
      </c>
      <c r="F130" t="s">
        <v>33</v>
      </c>
      <c r="G130" t="s">
        <v>24</v>
      </c>
      <c r="H130">
        <v>0.45</v>
      </c>
      <c r="I130">
        <v>8000</v>
      </c>
      <c r="J130">
        <v>3600</v>
      </c>
      <c r="K130">
        <v>1260</v>
      </c>
      <c r="L130">
        <v>0.35</v>
      </c>
    </row>
    <row r="131" spans="1:12" x14ac:dyDescent="0.3">
      <c r="A131" t="s">
        <v>30</v>
      </c>
      <c r="B131">
        <v>1197831</v>
      </c>
      <c r="C131" s="43">
        <v>44470</v>
      </c>
      <c r="D131" t="s">
        <v>31</v>
      </c>
      <c r="E131" t="s">
        <v>32</v>
      </c>
      <c r="F131" t="s">
        <v>33</v>
      </c>
      <c r="G131" t="s">
        <v>25</v>
      </c>
      <c r="H131">
        <v>0.45</v>
      </c>
      <c r="I131">
        <v>8000</v>
      </c>
      <c r="J131">
        <v>3600</v>
      </c>
      <c r="K131">
        <v>1260</v>
      </c>
      <c r="L131">
        <v>0.35</v>
      </c>
    </row>
    <row r="132" spans="1:12" x14ac:dyDescent="0.3">
      <c r="A132" t="s">
        <v>30</v>
      </c>
      <c r="B132">
        <v>1197831</v>
      </c>
      <c r="C132" s="43">
        <v>44470</v>
      </c>
      <c r="D132" t="s">
        <v>31</v>
      </c>
      <c r="E132" t="s">
        <v>32</v>
      </c>
      <c r="F132" t="s">
        <v>33</v>
      </c>
      <c r="G132" t="s">
        <v>26</v>
      </c>
      <c r="H132">
        <v>0.5</v>
      </c>
      <c r="I132">
        <v>7500</v>
      </c>
      <c r="J132">
        <v>3750</v>
      </c>
      <c r="K132">
        <v>1312.5</v>
      </c>
      <c r="L132">
        <v>0.35</v>
      </c>
    </row>
    <row r="133" spans="1:12" x14ac:dyDescent="0.3">
      <c r="A133" t="s">
        <v>30</v>
      </c>
      <c r="B133">
        <v>1197831</v>
      </c>
      <c r="C133" s="43">
        <v>44470</v>
      </c>
      <c r="D133" t="s">
        <v>31</v>
      </c>
      <c r="E133" t="s">
        <v>32</v>
      </c>
      <c r="F133" t="s">
        <v>33</v>
      </c>
      <c r="G133" t="s">
        <v>27</v>
      </c>
      <c r="H133">
        <v>0.5</v>
      </c>
      <c r="I133">
        <v>6000</v>
      </c>
      <c r="J133">
        <v>3000</v>
      </c>
      <c r="K133">
        <v>1350</v>
      </c>
      <c r="L133">
        <v>0.45</v>
      </c>
    </row>
    <row r="134" spans="1:12" x14ac:dyDescent="0.3">
      <c r="A134" t="s">
        <v>30</v>
      </c>
      <c r="B134">
        <v>1197831</v>
      </c>
      <c r="C134" s="43">
        <v>44470</v>
      </c>
      <c r="D134" t="s">
        <v>31</v>
      </c>
      <c r="E134" t="s">
        <v>32</v>
      </c>
      <c r="F134" t="s">
        <v>33</v>
      </c>
      <c r="G134" t="s">
        <v>28</v>
      </c>
      <c r="H134">
        <v>0.45</v>
      </c>
      <c r="I134">
        <v>5750</v>
      </c>
      <c r="J134">
        <v>2587.5</v>
      </c>
      <c r="K134">
        <v>776.25</v>
      </c>
      <c r="L134">
        <v>0.3</v>
      </c>
    </row>
    <row r="135" spans="1:12" x14ac:dyDescent="0.3">
      <c r="A135" t="s">
        <v>30</v>
      </c>
      <c r="B135">
        <v>1197831</v>
      </c>
      <c r="C135" s="43">
        <v>44470</v>
      </c>
      <c r="D135" t="s">
        <v>31</v>
      </c>
      <c r="E135" t="s">
        <v>32</v>
      </c>
      <c r="F135" t="s">
        <v>33</v>
      </c>
      <c r="G135" t="s">
        <v>29</v>
      </c>
      <c r="H135">
        <v>0.55000000000000004</v>
      </c>
      <c r="I135">
        <v>7500</v>
      </c>
      <c r="J135">
        <v>4125</v>
      </c>
      <c r="K135">
        <v>2062.5</v>
      </c>
      <c r="L135">
        <v>0.5</v>
      </c>
    </row>
    <row r="136" spans="1:12" x14ac:dyDescent="0.3">
      <c r="A136" t="s">
        <v>30</v>
      </c>
      <c r="B136">
        <v>1197831</v>
      </c>
      <c r="C136" s="43">
        <v>44502</v>
      </c>
      <c r="D136" t="s">
        <v>31</v>
      </c>
      <c r="E136" t="s">
        <v>32</v>
      </c>
      <c r="F136" t="s">
        <v>33</v>
      </c>
      <c r="G136" t="s">
        <v>24</v>
      </c>
      <c r="H136">
        <v>0.45</v>
      </c>
      <c r="I136">
        <v>9000</v>
      </c>
      <c r="J136">
        <v>4050</v>
      </c>
      <c r="K136">
        <v>1417.5</v>
      </c>
      <c r="L136">
        <v>0.35</v>
      </c>
    </row>
    <row r="137" spans="1:12" x14ac:dyDescent="0.3">
      <c r="A137" t="s">
        <v>30</v>
      </c>
      <c r="B137">
        <v>1197831</v>
      </c>
      <c r="C137" s="43">
        <v>44502</v>
      </c>
      <c r="D137" t="s">
        <v>31</v>
      </c>
      <c r="E137" t="s">
        <v>32</v>
      </c>
      <c r="F137" t="s">
        <v>33</v>
      </c>
      <c r="G137" t="s">
        <v>25</v>
      </c>
      <c r="H137">
        <v>0.45</v>
      </c>
      <c r="I137">
        <v>9000</v>
      </c>
      <c r="J137">
        <v>4050</v>
      </c>
      <c r="K137">
        <v>1417.5</v>
      </c>
      <c r="L137">
        <v>0.35</v>
      </c>
    </row>
    <row r="138" spans="1:12" x14ac:dyDescent="0.3">
      <c r="A138" t="s">
        <v>30</v>
      </c>
      <c r="B138">
        <v>1197831</v>
      </c>
      <c r="C138" s="43">
        <v>44502</v>
      </c>
      <c r="D138" t="s">
        <v>31</v>
      </c>
      <c r="E138" t="s">
        <v>32</v>
      </c>
      <c r="F138" t="s">
        <v>33</v>
      </c>
      <c r="G138" t="s">
        <v>26</v>
      </c>
      <c r="H138">
        <v>0.5</v>
      </c>
      <c r="I138">
        <v>8250</v>
      </c>
      <c r="J138">
        <v>4125</v>
      </c>
      <c r="K138">
        <v>1443.75</v>
      </c>
      <c r="L138">
        <v>0.35</v>
      </c>
    </row>
    <row r="139" spans="1:12" x14ac:dyDescent="0.3">
      <c r="A139" t="s">
        <v>30</v>
      </c>
      <c r="B139">
        <v>1197831</v>
      </c>
      <c r="C139" s="43">
        <v>44502</v>
      </c>
      <c r="D139" t="s">
        <v>31</v>
      </c>
      <c r="E139" t="s">
        <v>32</v>
      </c>
      <c r="F139" t="s">
        <v>33</v>
      </c>
      <c r="G139" t="s">
        <v>27</v>
      </c>
      <c r="H139">
        <v>0.5</v>
      </c>
      <c r="I139">
        <v>6750</v>
      </c>
      <c r="J139">
        <v>3375</v>
      </c>
      <c r="K139">
        <v>1518.75</v>
      </c>
      <c r="L139">
        <v>0.45</v>
      </c>
    </row>
    <row r="140" spans="1:12" x14ac:dyDescent="0.3">
      <c r="A140" t="s">
        <v>30</v>
      </c>
      <c r="B140">
        <v>1197831</v>
      </c>
      <c r="C140" s="43">
        <v>44502</v>
      </c>
      <c r="D140" t="s">
        <v>31</v>
      </c>
      <c r="E140" t="s">
        <v>32</v>
      </c>
      <c r="F140" t="s">
        <v>33</v>
      </c>
      <c r="G140" t="s">
        <v>28</v>
      </c>
      <c r="H140">
        <v>0.45</v>
      </c>
      <c r="I140">
        <v>6500</v>
      </c>
      <c r="J140">
        <v>2925</v>
      </c>
      <c r="K140">
        <v>877.5</v>
      </c>
      <c r="L140">
        <v>0.3</v>
      </c>
    </row>
    <row r="141" spans="1:12" x14ac:dyDescent="0.3">
      <c r="A141" t="s">
        <v>30</v>
      </c>
      <c r="B141">
        <v>1197831</v>
      </c>
      <c r="C141" s="43">
        <v>44502</v>
      </c>
      <c r="D141" t="s">
        <v>31</v>
      </c>
      <c r="E141" t="s">
        <v>32</v>
      </c>
      <c r="F141" t="s">
        <v>33</v>
      </c>
      <c r="G141" t="s">
        <v>29</v>
      </c>
      <c r="H141">
        <v>0.55000000000000004</v>
      </c>
      <c r="I141">
        <v>8500</v>
      </c>
      <c r="J141">
        <v>4675</v>
      </c>
      <c r="K141">
        <v>2337.5</v>
      </c>
      <c r="L141">
        <v>0.5</v>
      </c>
    </row>
    <row r="142" spans="1:12" x14ac:dyDescent="0.3">
      <c r="A142" t="s">
        <v>30</v>
      </c>
      <c r="B142">
        <v>1197831</v>
      </c>
      <c r="C142" s="43">
        <v>44531</v>
      </c>
      <c r="D142" t="s">
        <v>31</v>
      </c>
      <c r="E142" t="s">
        <v>32</v>
      </c>
      <c r="F142" t="s">
        <v>33</v>
      </c>
      <c r="G142" t="s">
        <v>24</v>
      </c>
      <c r="H142">
        <v>0.45</v>
      </c>
      <c r="I142">
        <v>9500</v>
      </c>
      <c r="J142">
        <v>4275</v>
      </c>
      <c r="K142">
        <v>1496.25</v>
      </c>
      <c r="L142">
        <v>0.35</v>
      </c>
    </row>
    <row r="143" spans="1:12" x14ac:dyDescent="0.3">
      <c r="A143" t="s">
        <v>30</v>
      </c>
      <c r="B143">
        <v>1197831</v>
      </c>
      <c r="C143" s="43">
        <v>44531</v>
      </c>
      <c r="D143" t="s">
        <v>31</v>
      </c>
      <c r="E143" t="s">
        <v>32</v>
      </c>
      <c r="F143" t="s">
        <v>33</v>
      </c>
      <c r="G143" t="s">
        <v>25</v>
      </c>
      <c r="H143">
        <v>0.45</v>
      </c>
      <c r="I143">
        <v>9500</v>
      </c>
      <c r="J143">
        <v>4275</v>
      </c>
      <c r="K143">
        <v>1496.25</v>
      </c>
      <c r="L143">
        <v>0.35</v>
      </c>
    </row>
    <row r="144" spans="1:12" x14ac:dyDescent="0.3">
      <c r="A144" t="s">
        <v>30</v>
      </c>
      <c r="B144">
        <v>1197831</v>
      </c>
      <c r="C144" s="43">
        <v>44531</v>
      </c>
      <c r="D144" t="s">
        <v>31</v>
      </c>
      <c r="E144" t="s">
        <v>32</v>
      </c>
      <c r="F144" t="s">
        <v>33</v>
      </c>
      <c r="G144" t="s">
        <v>26</v>
      </c>
      <c r="H144">
        <v>0.5</v>
      </c>
      <c r="I144">
        <v>8500</v>
      </c>
      <c r="J144">
        <v>4250</v>
      </c>
      <c r="K144">
        <v>1487.5</v>
      </c>
      <c r="L144">
        <v>0.35</v>
      </c>
    </row>
    <row r="145" spans="1:12" x14ac:dyDescent="0.3">
      <c r="A145" t="s">
        <v>30</v>
      </c>
      <c r="B145">
        <v>1197831</v>
      </c>
      <c r="C145" s="43">
        <v>44531</v>
      </c>
      <c r="D145" t="s">
        <v>31</v>
      </c>
      <c r="E145" t="s">
        <v>32</v>
      </c>
      <c r="F145" t="s">
        <v>33</v>
      </c>
      <c r="G145" t="s">
        <v>27</v>
      </c>
      <c r="H145">
        <v>0.5</v>
      </c>
      <c r="I145">
        <v>7000</v>
      </c>
      <c r="J145">
        <v>3500</v>
      </c>
      <c r="K145">
        <v>1575</v>
      </c>
      <c r="L145">
        <v>0.45</v>
      </c>
    </row>
    <row r="146" spans="1:12" x14ac:dyDescent="0.3">
      <c r="A146" t="s">
        <v>30</v>
      </c>
      <c r="B146">
        <v>1197831</v>
      </c>
      <c r="C146" s="43">
        <v>44531</v>
      </c>
      <c r="D146" t="s">
        <v>31</v>
      </c>
      <c r="E146" t="s">
        <v>32</v>
      </c>
      <c r="F146" t="s">
        <v>33</v>
      </c>
      <c r="G146" t="s">
        <v>28</v>
      </c>
      <c r="H146">
        <v>0.45</v>
      </c>
      <c r="I146">
        <v>6500</v>
      </c>
      <c r="J146">
        <v>2925</v>
      </c>
      <c r="K146">
        <v>877.5</v>
      </c>
      <c r="L146">
        <v>0.3</v>
      </c>
    </row>
    <row r="147" spans="1:12" x14ac:dyDescent="0.3">
      <c r="A147" t="s">
        <v>30</v>
      </c>
      <c r="B147">
        <v>1197831</v>
      </c>
      <c r="C147" s="43">
        <v>44531</v>
      </c>
      <c r="D147" t="s">
        <v>31</v>
      </c>
      <c r="E147" t="s">
        <v>32</v>
      </c>
      <c r="F147" t="s">
        <v>33</v>
      </c>
      <c r="G147" t="s">
        <v>29</v>
      </c>
      <c r="H147">
        <v>0.55000000000000004</v>
      </c>
      <c r="I147">
        <v>9000</v>
      </c>
      <c r="J147">
        <v>4950</v>
      </c>
      <c r="K147">
        <v>2475</v>
      </c>
      <c r="L147">
        <v>0.5</v>
      </c>
    </row>
    <row r="148" spans="1:12" x14ac:dyDescent="0.3">
      <c r="A148" t="s">
        <v>34</v>
      </c>
      <c r="B148">
        <v>1128299</v>
      </c>
      <c r="C148" s="43">
        <v>44216</v>
      </c>
      <c r="D148" t="s">
        <v>35</v>
      </c>
      <c r="E148" t="s">
        <v>36</v>
      </c>
      <c r="F148" t="s">
        <v>37</v>
      </c>
      <c r="G148" t="s">
        <v>24</v>
      </c>
      <c r="H148">
        <v>0.39999999999999997</v>
      </c>
      <c r="I148">
        <v>7750</v>
      </c>
      <c r="J148">
        <v>3099.9999999999995</v>
      </c>
      <c r="K148">
        <v>1085</v>
      </c>
      <c r="L148">
        <v>0.35000000000000003</v>
      </c>
    </row>
    <row r="149" spans="1:12" x14ac:dyDescent="0.3">
      <c r="A149" t="s">
        <v>34</v>
      </c>
      <c r="B149">
        <v>1128299</v>
      </c>
      <c r="C149" s="43">
        <v>44216</v>
      </c>
      <c r="D149" t="s">
        <v>35</v>
      </c>
      <c r="E149" t="s">
        <v>36</v>
      </c>
      <c r="F149" t="s">
        <v>37</v>
      </c>
      <c r="G149" t="s">
        <v>25</v>
      </c>
      <c r="H149">
        <v>0.5</v>
      </c>
      <c r="I149">
        <v>7750</v>
      </c>
      <c r="J149">
        <v>3875</v>
      </c>
      <c r="K149">
        <v>775</v>
      </c>
      <c r="L149">
        <v>0.2</v>
      </c>
    </row>
    <row r="150" spans="1:12" x14ac:dyDescent="0.3">
      <c r="A150" t="s">
        <v>34</v>
      </c>
      <c r="B150">
        <v>1128299</v>
      </c>
      <c r="C150" s="43">
        <v>44216</v>
      </c>
      <c r="D150" t="s">
        <v>35</v>
      </c>
      <c r="E150" t="s">
        <v>36</v>
      </c>
      <c r="F150" t="s">
        <v>37</v>
      </c>
      <c r="G150" t="s">
        <v>26</v>
      </c>
      <c r="H150">
        <v>0.5</v>
      </c>
      <c r="I150">
        <v>7750</v>
      </c>
      <c r="J150">
        <v>3875</v>
      </c>
      <c r="K150">
        <v>1356.2500000000002</v>
      </c>
      <c r="L150">
        <v>0.35000000000000003</v>
      </c>
    </row>
    <row r="151" spans="1:12" x14ac:dyDescent="0.3">
      <c r="A151" t="s">
        <v>34</v>
      </c>
      <c r="B151">
        <v>1128299</v>
      </c>
      <c r="C151" s="43">
        <v>44216</v>
      </c>
      <c r="D151" t="s">
        <v>35</v>
      </c>
      <c r="E151" t="s">
        <v>36</v>
      </c>
      <c r="F151" t="s">
        <v>37</v>
      </c>
      <c r="G151" t="s">
        <v>27</v>
      </c>
      <c r="H151">
        <v>0.5</v>
      </c>
      <c r="I151">
        <v>6250</v>
      </c>
      <c r="J151">
        <v>3125</v>
      </c>
      <c r="K151">
        <v>937.5</v>
      </c>
      <c r="L151">
        <v>0.3</v>
      </c>
    </row>
    <row r="152" spans="1:12" x14ac:dyDescent="0.3">
      <c r="A152" t="s">
        <v>34</v>
      </c>
      <c r="B152">
        <v>1128299</v>
      </c>
      <c r="C152" s="43">
        <v>44216</v>
      </c>
      <c r="D152" t="s">
        <v>35</v>
      </c>
      <c r="E152" t="s">
        <v>36</v>
      </c>
      <c r="F152" t="s">
        <v>37</v>
      </c>
      <c r="G152" t="s">
        <v>28</v>
      </c>
      <c r="H152">
        <v>0.55000000000000004</v>
      </c>
      <c r="I152">
        <v>5750</v>
      </c>
      <c r="J152">
        <v>3162.5000000000005</v>
      </c>
      <c r="K152">
        <v>1581.2500000000002</v>
      </c>
      <c r="L152">
        <v>0.5</v>
      </c>
    </row>
    <row r="153" spans="1:12" x14ac:dyDescent="0.3">
      <c r="A153" t="s">
        <v>34</v>
      </c>
      <c r="B153">
        <v>1128299</v>
      </c>
      <c r="C153" s="43">
        <v>44216</v>
      </c>
      <c r="D153" t="s">
        <v>35</v>
      </c>
      <c r="E153" t="s">
        <v>36</v>
      </c>
      <c r="F153" t="s">
        <v>37</v>
      </c>
      <c r="G153" t="s">
        <v>29</v>
      </c>
      <c r="H153">
        <v>0.5</v>
      </c>
      <c r="I153">
        <v>7750</v>
      </c>
      <c r="J153">
        <v>3875</v>
      </c>
      <c r="K153">
        <v>581.25000000000011</v>
      </c>
      <c r="L153">
        <v>0.15000000000000002</v>
      </c>
    </row>
    <row r="154" spans="1:12" x14ac:dyDescent="0.3">
      <c r="A154" t="s">
        <v>34</v>
      </c>
      <c r="B154">
        <v>1128299</v>
      </c>
      <c r="C154" s="43">
        <v>44247</v>
      </c>
      <c r="D154" t="s">
        <v>35</v>
      </c>
      <c r="E154" t="s">
        <v>36</v>
      </c>
      <c r="F154" t="s">
        <v>37</v>
      </c>
      <c r="G154" t="s">
        <v>24</v>
      </c>
      <c r="H154">
        <v>0.39999999999999997</v>
      </c>
      <c r="I154">
        <v>8250</v>
      </c>
      <c r="J154">
        <v>3299.9999999999995</v>
      </c>
      <c r="K154">
        <v>1155</v>
      </c>
      <c r="L154">
        <v>0.35000000000000003</v>
      </c>
    </row>
    <row r="155" spans="1:12" x14ac:dyDescent="0.3">
      <c r="A155" t="s">
        <v>34</v>
      </c>
      <c r="B155">
        <v>1128299</v>
      </c>
      <c r="C155" s="43">
        <v>44247</v>
      </c>
      <c r="D155" t="s">
        <v>35</v>
      </c>
      <c r="E155" t="s">
        <v>36</v>
      </c>
      <c r="F155" t="s">
        <v>37</v>
      </c>
      <c r="G155" t="s">
        <v>25</v>
      </c>
      <c r="H155">
        <v>0.5</v>
      </c>
      <c r="I155">
        <v>7250</v>
      </c>
      <c r="J155">
        <v>3625</v>
      </c>
      <c r="K155">
        <v>725</v>
      </c>
      <c r="L155">
        <v>0.2</v>
      </c>
    </row>
    <row r="156" spans="1:12" x14ac:dyDescent="0.3">
      <c r="A156" t="s">
        <v>34</v>
      </c>
      <c r="B156">
        <v>1128299</v>
      </c>
      <c r="C156" s="43">
        <v>44247</v>
      </c>
      <c r="D156" t="s">
        <v>35</v>
      </c>
      <c r="E156" t="s">
        <v>36</v>
      </c>
      <c r="F156" t="s">
        <v>37</v>
      </c>
      <c r="G156" t="s">
        <v>26</v>
      </c>
      <c r="H156">
        <v>0.5</v>
      </c>
      <c r="I156">
        <v>7250</v>
      </c>
      <c r="J156">
        <v>3625</v>
      </c>
      <c r="K156">
        <v>1268.7500000000002</v>
      </c>
      <c r="L156">
        <v>0.35000000000000003</v>
      </c>
    </row>
    <row r="157" spans="1:12" x14ac:dyDescent="0.3">
      <c r="A157" t="s">
        <v>34</v>
      </c>
      <c r="B157">
        <v>1128299</v>
      </c>
      <c r="C157" s="43">
        <v>44247</v>
      </c>
      <c r="D157" t="s">
        <v>35</v>
      </c>
      <c r="E157" t="s">
        <v>36</v>
      </c>
      <c r="F157" t="s">
        <v>37</v>
      </c>
      <c r="G157" t="s">
        <v>27</v>
      </c>
      <c r="H157">
        <v>0.5</v>
      </c>
      <c r="I157">
        <v>5750</v>
      </c>
      <c r="J157">
        <v>2875</v>
      </c>
      <c r="K157">
        <v>862.5</v>
      </c>
      <c r="L157">
        <v>0.3</v>
      </c>
    </row>
    <row r="158" spans="1:12" x14ac:dyDescent="0.3">
      <c r="A158" t="s">
        <v>34</v>
      </c>
      <c r="B158">
        <v>1128299</v>
      </c>
      <c r="C158" s="43">
        <v>44247</v>
      </c>
      <c r="D158" t="s">
        <v>35</v>
      </c>
      <c r="E158" t="s">
        <v>36</v>
      </c>
      <c r="F158" t="s">
        <v>37</v>
      </c>
      <c r="G158" t="s">
        <v>28</v>
      </c>
      <c r="H158">
        <v>0.55000000000000004</v>
      </c>
      <c r="I158">
        <v>5000</v>
      </c>
      <c r="J158">
        <v>2750</v>
      </c>
      <c r="K158">
        <v>1375</v>
      </c>
      <c r="L158">
        <v>0.5</v>
      </c>
    </row>
    <row r="159" spans="1:12" x14ac:dyDescent="0.3">
      <c r="A159" t="s">
        <v>34</v>
      </c>
      <c r="B159">
        <v>1128299</v>
      </c>
      <c r="C159" s="43">
        <v>44247</v>
      </c>
      <c r="D159" t="s">
        <v>35</v>
      </c>
      <c r="E159" t="s">
        <v>36</v>
      </c>
      <c r="F159" t="s">
        <v>37</v>
      </c>
      <c r="G159" t="s">
        <v>29</v>
      </c>
      <c r="H159">
        <v>0.5</v>
      </c>
      <c r="I159">
        <v>7000</v>
      </c>
      <c r="J159">
        <v>3500</v>
      </c>
      <c r="K159">
        <v>525.00000000000011</v>
      </c>
      <c r="L159">
        <v>0.15000000000000002</v>
      </c>
    </row>
    <row r="160" spans="1:12" x14ac:dyDescent="0.3">
      <c r="A160" t="s">
        <v>34</v>
      </c>
      <c r="B160">
        <v>1128299</v>
      </c>
      <c r="C160" s="43">
        <v>44274</v>
      </c>
      <c r="D160" t="s">
        <v>35</v>
      </c>
      <c r="E160" t="s">
        <v>36</v>
      </c>
      <c r="F160" t="s">
        <v>37</v>
      </c>
      <c r="G160" t="s">
        <v>24</v>
      </c>
      <c r="H160">
        <v>0.5</v>
      </c>
      <c r="I160">
        <v>8500</v>
      </c>
      <c r="J160">
        <v>4250</v>
      </c>
      <c r="K160">
        <v>1487.5000000000002</v>
      </c>
      <c r="L160">
        <v>0.35000000000000003</v>
      </c>
    </row>
    <row r="161" spans="1:12" x14ac:dyDescent="0.3">
      <c r="A161" t="s">
        <v>34</v>
      </c>
      <c r="B161">
        <v>1128299</v>
      </c>
      <c r="C161" s="43">
        <v>44274</v>
      </c>
      <c r="D161" t="s">
        <v>35</v>
      </c>
      <c r="E161" t="s">
        <v>36</v>
      </c>
      <c r="F161" t="s">
        <v>37</v>
      </c>
      <c r="G161" t="s">
        <v>25</v>
      </c>
      <c r="H161">
        <v>0.6</v>
      </c>
      <c r="I161">
        <v>7000</v>
      </c>
      <c r="J161">
        <v>4200</v>
      </c>
      <c r="K161">
        <v>840</v>
      </c>
      <c r="L161">
        <v>0.2</v>
      </c>
    </row>
    <row r="162" spans="1:12" x14ac:dyDescent="0.3">
      <c r="A162" t="s">
        <v>34</v>
      </c>
      <c r="B162">
        <v>1128299</v>
      </c>
      <c r="C162" s="43">
        <v>44274</v>
      </c>
      <c r="D162" t="s">
        <v>35</v>
      </c>
      <c r="E162" t="s">
        <v>36</v>
      </c>
      <c r="F162" t="s">
        <v>37</v>
      </c>
      <c r="G162" t="s">
        <v>26</v>
      </c>
      <c r="H162">
        <v>0.6</v>
      </c>
      <c r="I162">
        <v>7000</v>
      </c>
      <c r="J162">
        <v>4200</v>
      </c>
      <c r="K162">
        <v>1470.0000000000002</v>
      </c>
      <c r="L162">
        <v>0.35000000000000003</v>
      </c>
    </row>
    <row r="163" spans="1:12" x14ac:dyDescent="0.3">
      <c r="A163" t="s">
        <v>34</v>
      </c>
      <c r="B163">
        <v>1128299</v>
      </c>
      <c r="C163" s="43">
        <v>44274</v>
      </c>
      <c r="D163" t="s">
        <v>35</v>
      </c>
      <c r="E163" t="s">
        <v>36</v>
      </c>
      <c r="F163" t="s">
        <v>37</v>
      </c>
      <c r="G163" t="s">
        <v>27</v>
      </c>
      <c r="H163">
        <v>0.6</v>
      </c>
      <c r="I163">
        <v>6000</v>
      </c>
      <c r="J163">
        <v>3600</v>
      </c>
      <c r="K163">
        <v>1080</v>
      </c>
      <c r="L163">
        <v>0.3</v>
      </c>
    </row>
    <row r="164" spans="1:12" x14ac:dyDescent="0.3">
      <c r="A164" t="s">
        <v>34</v>
      </c>
      <c r="B164">
        <v>1128299</v>
      </c>
      <c r="C164" s="43">
        <v>44274</v>
      </c>
      <c r="D164" t="s">
        <v>35</v>
      </c>
      <c r="E164" t="s">
        <v>36</v>
      </c>
      <c r="F164" t="s">
        <v>37</v>
      </c>
      <c r="G164" t="s">
        <v>28</v>
      </c>
      <c r="H164">
        <v>0.65</v>
      </c>
      <c r="I164">
        <v>5000</v>
      </c>
      <c r="J164">
        <v>3250</v>
      </c>
      <c r="K164">
        <v>1625</v>
      </c>
      <c r="L164">
        <v>0.5</v>
      </c>
    </row>
    <row r="165" spans="1:12" x14ac:dyDescent="0.3">
      <c r="A165" t="s">
        <v>34</v>
      </c>
      <c r="B165">
        <v>1128299</v>
      </c>
      <c r="C165" s="43">
        <v>44274</v>
      </c>
      <c r="D165" t="s">
        <v>35</v>
      </c>
      <c r="E165" t="s">
        <v>36</v>
      </c>
      <c r="F165" t="s">
        <v>37</v>
      </c>
      <c r="G165" t="s">
        <v>29</v>
      </c>
      <c r="H165">
        <v>0.6</v>
      </c>
      <c r="I165">
        <v>7000</v>
      </c>
      <c r="J165">
        <v>4200</v>
      </c>
      <c r="K165">
        <v>630.00000000000011</v>
      </c>
      <c r="L165">
        <v>0.15000000000000002</v>
      </c>
    </row>
    <row r="166" spans="1:12" x14ac:dyDescent="0.3">
      <c r="A166" t="s">
        <v>34</v>
      </c>
      <c r="B166">
        <v>1128299</v>
      </c>
      <c r="C166" s="43">
        <v>44306</v>
      </c>
      <c r="D166" t="s">
        <v>35</v>
      </c>
      <c r="E166" t="s">
        <v>36</v>
      </c>
      <c r="F166" t="s">
        <v>37</v>
      </c>
      <c r="G166" t="s">
        <v>24</v>
      </c>
      <c r="H166">
        <v>0.6</v>
      </c>
      <c r="I166">
        <v>8750</v>
      </c>
      <c r="J166">
        <v>5250</v>
      </c>
      <c r="K166">
        <v>1837.5000000000002</v>
      </c>
      <c r="L166">
        <v>0.35000000000000003</v>
      </c>
    </row>
    <row r="167" spans="1:12" x14ac:dyDescent="0.3">
      <c r="A167" t="s">
        <v>34</v>
      </c>
      <c r="B167">
        <v>1128299</v>
      </c>
      <c r="C167" s="43">
        <v>44306</v>
      </c>
      <c r="D167" t="s">
        <v>35</v>
      </c>
      <c r="E167" t="s">
        <v>36</v>
      </c>
      <c r="F167" t="s">
        <v>37</v>
      </c>
      <c r="G167" t="s">
        <v>25</v>
      </c>
      <c r="H167">
        <v>0.65</v>
      </c>
      <c r="I167">
        <v>6750</v>
      </c>
      <c r="J167">
        <v>4387.5</v>
      </c>
      <c r="K167">
        <v>877.5</v>
      </c>
      <c r="L167">
        <v>0.2</v>
      </c>
    </row>
    <row r="168" spans="1:12" x14ac:dyDescent="0.3">
      <c r="A168" t="s">
        <v>34</v>
      </c>
      <c r="B168">
        <v>1128299</v>
      </c>
      <c r="C168" s="43">
        <v>44306</v>
      </c>
      <c r="D168" t="s">
        <v>35</v>
      </c>
      <c r="E168" t="s">
        <v>36</v>
      </c>
      <c r="F168" t="s">
        <v>37</v>
      </c>
      <c r="G168" t="s">
        <v>26</v>
      </c>
      <c r="H168">
        <v>0.65</v>
      </c>
      <c r="I168">
        <v>7250</v>
      </c>
      <c r="J168">
        <v>4712.5</v>
      </c>
      <c r="K168">
        <v>1649.3750000000002</v>
      </c>
      <c r="L168">
        <v>0.35000000000000003</v>
      </c>
    </row>
    <row r="169" spans="1:12" x14ac:dyDescent="0.3">
      <c r="A169" t="s">
        <v>34</v>
      </c>
      <c r="B169">
        <v>1128299</v>
      </c>
      <c r="C169" s="43">
        <v>44306</v>
      </c>
      <c r="D169" t="s">
        <v>35</v>
      </c>
      <c r="E169" t="s">
        <v>36</v>
      </c>
      <c r="F169" t="s">
        <v>37</v>
      </c>
      <c r="G169" t="s">
        <v>27</v>
      </c>
      <c r="H169">
        <v>0.6</v>
      </c>
      <c r="I169">
        <v>6250</v>
      </c>
      <c r="J169">
        <v>3750</v>
      </c>
      <c r="K169">
        <v>1125</v>
      </c>
      <c r="L169">
        <v>0.3</v>
      </c>
    </row>
    <row r="170" spans="1:12" x14ac:dyDescent="0.3">
      <c r="A170" t="s">
        <v>34</v>
      </c>
      <c r="B170">
        <v>1128299</v>
      </c>
      <c r="C170" s="43">
        <v>44306</v>
      </c>
      <c r="D170" t="s">
        <v>35</v>
      </c>
      <c r="E170" t="s">
        <v>36</v>
      </c>
      <c r="F170" t="s">
        <v>37</v>
      </c>
      <c r="G170" t="s">
        <v>28</v>
      </c>
      <c r="H170">
        <v>0.65</v>
      </c>
      <c r="I170">
        <v>5250</v>
      </c>
      <c r="J170">
        <v>3412.5</v>
      </c>
      <c r="K170">
        <v>1706.25</v>
      </c>
      <c r="L170">
        <v>0.5</v>
      </c>
    </row>
    <row r="171" spans="1:12" x14ac:dyDescent="0.3">
      <c r="A171" t="s">
        <v>34</v>
      </c>
      <c r="B171">
        <v>1128299</v>
      </c>
      <c r="C171" s="43">
        <v>44306</v>
      </c>
      <c r="D171" t="s">
        <v>35</v>
      </c>
      <c r="E171" t="s">
        <v>36</v>
      </c>
      <c r="F171" t="s">
        <v>37</v>
      </c>
      <c r="G171" t="s">
        <v>29</v>
      </c>
      <c r="H171">
        <v>0.8</v>
      </c>
      <c r="I171">
        <v>7000</v>
      </c>
      <c r="J171">
        <v>5600</v>
      </c>
      <c r="K171">
        <v>840.00000000000011</v>
      </c>
      <c r="L171">
        <v>0.15000000000000002</v>
      </c>
    </row>
    <row r="172" spans="1:12" x14ac:dyDescent="0.3">
      <c r="A172" t="s">
        <v>34</v>
      </c>
      <c r="B172">
        <v>1128299</v>
      </c>
      <c r="C172" s="43">
        <v>44337</v>
      </c>
      <c r="D172" t="s">
        <v>35</v>
      </c>
      <c r="E172" t="s">
        <v>36</v>
      </c>
      <c r="F172" t="s">
        <v>37</v>
      </c>
      <c r="G172" t="s">
        <v>24</v>
      </c>
      <c r="H172">
        <v>0.6</v>
      </c>
      <c r="I172">
        <v>9000</v>
      </c>
      <c r="J172">
        <v>5400</v>
      </c>
      <c r="K172">
        <v>2160</v>
      </c>
      <c r="L172">
        <v>0.4</v>
      </c>
    </row>
    <row r="173" spans="1:12" x14ac:dyDescent="0.3">
      <c r="A173" t="s">
        <v>34</v>
      </c>
      <c r="B173">
        <v>1128299</v>
      </c>
      <c r="C173" s="43">
        <v>44337</v>
      </c>
      <c r="D173" t="s">
        <v>35</v>
      </c>
      <c r="E173" t="s">
        <v>36</v>
      </c>
      <c r="F173" t="s">
        <v>37</v>
      </c>
      <c r="G173" t="s">
        <v>25</v>
      </c>
      <c r="H173">
        <v>0.65</v>
      </c>
      <c r="I173">
        <v>7500</v>
      </c>
      <c r="J173">
        <v>4875</v>
      </c>
      <c r="K173">
        <v>1218.75</v>
      </c>
      <c r="L173">
        <v>0.25</v>
      </c>
    </row>
    <row r="174" spans="1:12" x14ac:dyDescent="0.3">
      <c r="A174" t="s">
        <v>34</v>
      </c>
      <c r="B174">
        <v>1128299</v>
      </c>
      <c r="C174" s="43">
        <v>44337</v>
      </c>
      <c r="D174" t="s">
        <v>35</v>
      </c>
      <c r="E174" t="s">
        <v>36</v>
      </c>
      <c r="F174" t="s">
        <v>37</v>
      </c>
      <c r="G174" t="s">
        <v>26</v>
      </c>
      <c r="H174">
        <v>0.65</v>
      </c>
      <c r="I174">
        <v>7500</v>
      </c>
      <c r="J174">
        <v>4875</v>
      </c>
      <c r="K174">
        <v>1950</v>
      </c>
      <c r="L174">
        <v>0.4</v>
      </c>
    </row>
    <row r="175" spans="1:12" x14ac:dyDescent="0.3">
      <c r="A175" t="s">
        <v>34</v>
      </c>
      <c r="B175">
        <v>1128299</v>
      </c>
      <c r="C175" s="43">
        <v>44337</v>
      </c>
      <c r="D175" t="s">
        <v>35</v>
      </c>
      <c r="E175" t="s">
        <v>36</v>
      </c>
      <c r="F175" t="s">
        <v>37</v>
      </c>
      <c r="G175" t="s">
        <v>27</v>
      </c>
      <c r="H175">
        <v>0.6</v>
      </c>
      <c r="I175">
        <v>6500</v>
      </c>
      <c r="J175">
        <v>3900</v>
      </c>
      <c r="K175">
        <v>1365</v>
      </c>
      <c r="L175">
        <v>0.35</v>
      </c>
    </row>
    <row r="176" spans="1:12" x14ac:dyDescent="0.3">
      <c r="A176" t="s">
        <v>34</v>
      </c>
      <c r="B176">
        <v>1128299</v>
      </c>
      <c r="C176" s="43">
        <v>44337</v>
      </c>
      <c r="D176" t="s">
        <v>35</v>
      </c>
      <c r="E176" t="s">
        <v>36</v>
      </c>
      <c r="F176" t="s">
        <v>37</v>
      </c>
      <c r="G176" t="s">
        <v>28</v>
      </c>
      <c r="H176">
        <v>0.65</v>
      </c>
      <c r="I176">
        <v>5500</v>
      </c>
      <c r="J176">
        <v>3575</v>
      </c>
      <c r="K176">
        <v>1966.2500000000002</v>
      </c>
      <c r="L176">
        <v>0.55000000000000004</v>
      </c>
    </row>
    <row r="177" spans="1:12" x14ac:dyDescent="0.3">
      <c r="A177" t="s">
        <v>34</v>
      </c>
      <c r="B177">
        <v>1128299</v>
      </c>
      <c r="C177" s="43">
        <v>44337</v>
      </c>
      <c r="D177" t="s">
        <v>35</v>
      </c>
      <c r="E177" t="s">
        <v>36</v>
      </c>
      <c r="F177" t="s">
        <v>37</v>
      </c>
      <c r="G177" t="s">
        <v>29</v>
      </c>
      <c r="H177">
        <v>0.8</v>
      </c>
      <c r="I177">
        <v>7250</v>
      </c>
      <c r="J177">
        <v>5800</v>
      </c>
      <c r="K177">
        <v>1160</v>
      </c>
      <c r="L177">
        <v>0.2</v>
      </c>
    </row>
    <row r="178" spans="1:12" x14ac:dyDescent="0.3">
      <c r="A178" t="s">
        <v>34</v>
      </c>
      <c r="B178">
        <v>1128299</v>
      </c>
      <c r="C178" s="43">
        <v>44367</v>
      </c>
      <c r="D178" t="s">
        <v>35</v>
      </c>
      <c r="E178" t="s">
        <v>36</v>
      </c>
      <c r="F178" t="s">
        <v>37</v>
      </c>
      <c r="G178" t="s">
        <v>24</v>
      </c>
      <c r="H178">
        <v>0.6</v>
      </c>
      <c r="I178">
        <v>9750</v>
      </c>
      <c r="J178">
        <v>5850</v>
      </c>
      <c r="K178">
        <v>2340</v>
      </c>
      <c r="L178">
        <v>0.4</v>
      </c>
    </row>
    <row r="179" spans="1:12" x14ac:dyDescent="0.3">
      <c r="A179" t="s">
        <v>34</v>
      </c>
      <c r="B179">
        <v>1128299</v>
      </c>
      <c r="C179" s="43">
        <v>44367</v>
      </c>
      <c r="D179" t="s">
        <v>35</v>
      </c>
      <c r="E179" t="s">
        <v>36</v>
      </c>
      <c r="F179" t="s">
        <v>37</v>
      </c>
      <c r="G179" t="s">
        <v>25</v>
      </c>
      <c r="H179">
        <v>0.65</v>
      </c>
      <c r="I179">
        <v>8250</v>
      </c>
      <c r="J179">
        <v>5362.5</v>
      </c>
      <c r="K179">
        <v>1340.625</v>
      </c>
      <c r="L179">
        <v>0.25</v>
      </c>
    </row>
    <row r="180" spans="1:12" x14ac:dyDescent="0.3">
      <c r="A180" t="s">
        <v>34</v>
      </c>
      <c r="B180">
        <v>1128299</v>
      </c>
      <c r="C180" s="43">
        <v>44367</v>
      </c>
      <c r="D180" t="s">
        <v>35</v>
      </c>
      <c r="E180" t="s">
        <v>36</v>
      </c>
      <c r="F180" t="s">
        <v>37</v>
      </c>
      <c r="G180" t="s">
        <v>26</v>
      </c>
      <c r="H180">
        <v>0.65</v>
      </c>
      <c r="I180">
        <v>8250</v>
      </c>
      <c r="J180">
        <v>5362.5</v>
      </c>
      <c r="K180">
        <v>2145</v>
      </c>
      <c r="L180">
        <v>0.4</v>
      </c>
    </row>
    <row r="181" spans="1:12" x14ac:dyDescent="0.3">
      <c r="A181" t="s">
        <v>34</v>
      </c>
      <c r="B181">
        <v>1128299</v>
      </c>
      <c r="C181" s="43">
        <v>44367</v>
      </c>
      <c r="D181" t="s">
        <v>35</v>
      </c>
      <c r="E181" t="s">
        <v>36</v>
      </c>
      <c r="F181" t="s">
        <v>37</v>
      </c>
      <c r="G181" t="s">
        <v>27</v>
      </c>
      <c r="H181">
        <v>0.6</v>
      </c>
      <c r="I181">
        <v>7000</v>
      </c>
      <c r="J181">
        <v>4200</v>
      </c>
      <c r="K181">
        <v>1470</v>
      </c>
      <c r="L181">
        <v>0.35</v>
      </c>
    </row>
    <row r="182" spans="1:12" x14ac:dyDescent="0.3">
      <c r="A182" t="s">
        <v>34</v>
      </c>
      <c r="B182">
        <v>1128299</v>
      </c>
      <c r="C182" s="43">
        <v>44367</v>
      </c>
      <c r="D182" t="s">
        <v>35</v>
      </c>
      <c r="E182" t="s">
        <v>36</v>
      </c>
      <c r="F182" t="s">
        <v>37</v>
      </c>
      <c r="G182" t="s">
        <v>28</v>
      </c>
      <c r="H182">
        <v>0.65</v>
      </c>
      <c r="I182">
        <v>5750</v>
      </c>
      <c r="J182">
        <v>3737.5</v>
      </c>
      <c r="K182">
        <v>2055.625</v>
      </c>
      <c r="L182">
        <v>0.55000000000000004</v>
      </c>
    </row>
    <row r="183" spans="1:12" x14ac:dyDescent="0.3">
      <c r="A183" t="s">
        <v>34</v>
      </c>
      <c r="B183">
        <v>1128299</v>
      </c>
      <c r="C183" s="43">
        <v>44367</v>
      </c>
      <c r="D183" t="s">
        <v>35</v>
      </c>
      <c r="E183" t="s">
        <v>36</v>
      </c>
      <c r="F183" t="s">
        <v>37</v>
      </c>
      <c r="G183" t="s">
        <v>29</v>
      </c>
      <c r="H183">
        <v>0.8</v>
      </c>
      <c r="I183">
        <v>8750</v>
      </c>
      <c r="J183">
        <v>7000</v>
      </c>
      <c r="K183">
        <v>1400</v>
      </c>
      <c r="L183">
        <v>0.2</v>
      </c>
    </row>
    <row r="184" spans="1:12" x14ac:dyDescent="0.3">
      <c r="A184" t="s">
        <v>34</v>
      </c>
      <c r="B184">
        <v>1128299</v>
      </c>
      <c r="C184" s="43">
        <v>44396</v>
      </c>
      <c r="D184" t="s">
        <v>35</v>
      </c>
      <c r="E184" t="s">
        <v>36</v>
      </c>
      <c r="F184" t="s">
        <v>37</v>
      </c>
      <c r="G184" t="s">
        <v>24</v>
      </c>
      <c r="H184">
        <v>0.6</v>
      </c>
      <c r="I184">
        <v>10250</v>
      </c>
      <c r="J184">
        <v>6150</v>
      </c>
      <c r="K184">
        <v>2152.5</v>
      </c>
      <c r="L184">
        <v>0.35000000000000003</v>
      </c>
    </row>
    <row r="185" spans="1:12" x14ac:dyDescent="0.3">
      <c r="A185" t="s">
        <v>34</v>
      </c>
      <c r="B185">
        <v>1128299</v>
      </c>
      <c r="C185" s="43">
        <v>44396</v>
      </c>
      <c r="D185" t="s">
        <v>35</v>
      </c>
      <c r="E185" t="s">
        <v>36</v>
      </c>
      <c r="F185" t="s">
        <v>37</v>
      </c>
      <c r="G185" t="s">
        <v>25</v>
      </c>
      <c r="H185">
        <v>0.65</v>
      </c>
      <c r="I185">
        <v>8750</v>
      </c>
      <c r="J185">
        <v>5687.5</v>
      </c>
      <c r="K185">
        <v>1137.5</v>
      </c>
      <c r="L185">
        <v>0.2</v>
      </c>
    </row>
    <row r="186" spans="1:12" x14ac:dyDescent="0.3">
      <c r="A186" t="s">
        <v>34</v>
      </c>
      <c r="B186">
        <v>1128299</v>
      </c>
      <c r="C186" s="43">
        <v>44396</v>
      </c>
      <c r="D186" t="s">
        <v>35</v>
      </c>
      <c r="E186" t="s">
        <v>36</v>
      </c>
      <c r="F186" t="s">
        <v>37</v>
      </c>
      <c r="G186" t="s">
        <v>26</v>
      </c>
      <c r="H186">
        <v>0.65</v>
      </c>
      <c r="I186">
        <v>8250</v>
      </c>
      <c r="J186">
        <v>5362.5</v>
      </c>
      <c r="K186">
        <v>1876.8750000000002</v>
      </c>
      <c r="L186">
        <v>0.35000000000000003</v>
      </c>
    </row>
    <row r="187" spans="1:12" x14ac:dyDescent="0.3">
      <c r="A187" t="s">
        <v>34</v>
      </c>
      <c r="B187">
        <v>1128299</v>
      </c>
      <c r="C187" s="43">
        <v>44396</v>
      </c>
      <c r="D187" t="s">
        <v>35</v>
      </c>
      <c r="E187" t="s">
        <v>36</v>
      </c>
      <c r="F187" t="s">
        <v>37</v>
      </c>
      <c r="G187" t="s">
        <v>27</v>
      </c>
      <c r="H187">
        <v>0.6</v>
      </c>
      <c r="I187">
        <v>7250</v>
      </c>
      <c r="J187">
        <v>4350</v>
      </c>
      <c r="K187">
        <v>1305</v>
      </c>
      <c r="L187">
        <v>0.3</v>
      </c>
    </row>
    <row r="188" spans="1:12" x14ac:dyDescent="0.3">
      <c r="A188" t="s">
        <v>34</v>
      </c>
      <c r="B188">
        <v>1128299</v>
      </c>
      <c r="C188" s="43">
        <v>44396</v>
      </c>
      <c r="D188" t="s">
        <v>35</v>
      </c>
      <c r="E188" t="s">
        <v>36</v>
      </c>
      <c r="F188" t="s">
        <v>37</v>
      </c>
      <c r="G188" t="s">
        <v>28</v>
      </c>
      <c r="H188">
        <v>0.65</v>
      </c>
      <c r="I188">
        <v>7750</v>
      </c>
      <c r="J188">
        <v>5037.5</v>
      </c>
      <c r="K188">
        <v>2518.75</v>
      </c>
      <c r="L188">
        <v>0.5</v>
      </c>
    </row>
    <row r="189" spans="1:12" x14ac:dyDescent="0.3">
      <c r="A189" t="s">
        <v>34</v>
      </c>
      <c r="B189">
        <v>1128299</v>
      </c>
      <c r="C189" s="43">
        <v>44396</v>
      </c>
      <c r="D189" t="s">
        <v>35</v>
      </c>
      <c r="E189" t="s">
        <v>36</v>
      </c>
      <c r="F189" t="s">
        <v>37</v>
      </c>
      <c r="G189" t="s">
        <v>29</v>
      </c>
      <c r="H189">
        <v>0.8</v>
      </c>
      <c r="I189">
        <v>7750</v>
      </c>
      <c r="J189">
        <v>6200</v>
      </c>
      <c r="K189">
        <v>930.00000000000011</v>
      </c>
      <c r="L189">
        <v>0.15000000000000002</v>
      </c>
    </row>
    <row r="190" spans="1:12" x14ac:dyDescent="0.3">
      <c r="A190" t="s">
        <v>34</v>
      </c>
      <c r="B190">
        <v>1128299</v>
      </c>
      <c r="C190" s="43">
        <v>44428</v>
      </c>
      <c r="D190" t="s">
        <v>35</v>
      </c>
      <c r="E190" t="s">
        <v>36</v>
      </c>
      <c r="F190" t="s">
        <v>37</v>
      </c>
      <c r="G190" t="s">
        <v>24</v>
      </c>
      <c r="H190">
        <v>0.65</v>
      </c>
      <c r="I190">
        <v>9750</v>
      </c>
      <c r="J190">
        <v>6337.5</v>
      </c>
      <c r="K190">
        <v>2218.125</v>
      </c>
      <c r="L190">
        <v>0.35000000000000003</v>
      </c>
    </row>
    <row r="191" spans="1:12" x14ac:dyDescent="0.3">
      <c r="A191" t="s">
        <v>34</v>
      </c>
      <c r="B191">
        <v>1128299</v>
      </c>
      <c r="C191" s="43">
        <v>44428</v>
      </c>
      <c r="D191" t="s">
        <v>35</v>
      </c>
      <c r="E191" t="s">
        <v>36</v>
      </c>
      <c r="F191" t="s">
        <v>37</v>
      </c>
      <c r="G191" t="s">
        <v>25</v>
      </c>
      <c r="H191">
        <v>0.70000000000000007</v>
      </c>
      <c r="I191">
        <v>9250</v>
      </c>
      <c r="J191">
        <v>6475.0000000000009</v>
      </c>
      <c r="K191">
        <v>1295.0000000000002</v>
      </c>
      <c r="L191">
        <v>0.2</v>
      </c>
    </row>
    <row r="192" spans="1:12" x14ac:dyDescent="0.3">
      <c r="A192" t="s">
        <v>34</v>
      </c>
      <c r="B192">
        <v>1128299</v>
      </c>
      <c r="C192" s="43">
        <v>44428</v>
      </c>
      <c r="D192" t="s">
        <v>35</v>
      </c>
      <c r="E192" t="s">
        <v>36</v>
      </c>
      <c r="F192" t="s">
        <v>37</v>
      </c>
      <c r="G192" t="s">
        <v>26</v>
      </c>
      <c r="H192">
        <v>0.65</v>
      </c>
      <c r="I192">
        <v>8000</v>
      </c>
      <c r="J192">
        <v>5200</v>
      </c>
      <c r="K192">
        <v>1820.0000000000002</v>
      </c>
      <c r="L192">
        <v>0.35000000000000003</v>
      </c>
    </row>
    <row r="193" spans="1:12" x14ac:dyDescent="0.3">
      <c r="A193" t="s">
        <v>34</v>
      </c>
      <c r="B193">
        <v>1128299</v>
      </c>
      <c r="C193" s="43">
        <v>44428</v>
      </c>
      <c r="D193" t="s">
        <v>35</v>
      </c>
      <c r="E193" t="s">
        <v>36</v>
      </c>
      <c r="F193" t="s">
        <v>37</v>
      </c>
      <c r="G193" t="s">
        <v>27</v>
      </c>
      <c r="H193">
        <v>0.65</v>
      </c>
      <c r="I193">
        <v>7500</v>
      </c>
      <c r="J193">
        <v>4875</v>
      </c>
      <c r="K193">
        <v>1462.5</v>
      </c>
      <c r="L193">
        <v>0.3</v>
      </c>
    </row>
    <row r="194" spans="1:12" x14ac:dyDescent="0.3">
      <c r="A194" t="s">
        <v>34</v>
      </c>
      <c r="B194">
        <v>1128299</v>
      </c>
      <c r="C194" s="43">
        <v>44428</v>
      </c>
      <c r="D194" t="s">
        <v>35</v>
      </c>
      <c r="E194" t="s">
        <v>36</v>
      </c>
      <c r="F194" t="s">
        <v>37</v>
      </c>
      <c r="G194" t="s">
        <v>28</v>
      </c>
      <c r="H194">
        <v>0.75</v>
      </c>
      <c r="I194">
        <v>7500</v>
      </c>
      <c r="J194">
        <v>5625</v>
      </c>
      <c r="K194">
        <v>2812.5</v>
      </c>
      <c r="L194">
        <v>0.5</v>
      </c>
    </row>
    <row r="195" spans="1:12" x14ac:dyDescent="0.3">
      <c r="A195" t="s">
        <v>34</v>
      </c>
      <c r="B195">
        <v>1128299</v>
      </c>
      <c r="C195" s="43">
        <v>44428</v>
      </c>
      <c r="D195" t="s">
        <v>35</v>
      </c>
      <c r="E195" t="s">
        <v>36</v>
      </c>
      <c r="F195" t="s">
        <v>37</v>
      </c>
      <c r="G195" t="s">
        <v>29</v>
      </c>
      <c r="H195">
        <v>0.8</v>
      </c>
      <c r="I195">
        <v>7250</v>
      </c>
      <c r="J195">
        <v>5800</v>
      </c>
      <c r="K195">
        <v>870.00000000000011</v>
      </c>
      <c r="L195">
        <v>0.15000000000000002</v>
      </c>
    </row>
    <row r="196" spans="1:12" x14ac:dyDescent="0.3">
      <c r="A196" t="s">
        <v>34</v>
      </c>
      <c r="B196">
        <v>1128299</v>
      </c>
      <c r="C196" s="43">
        <v>44460</v>
      </c>
      <c r="D196" t="s">
        <v>35</v>
      </c>
      <c r="E196" t="s">
        <v>36</v>
      </c>
      <c r="F196" t="s">
        <v>37</v>
      </c>
      <c r="G196" t="s">
        <v>24</v>
      </c>
      <c r="H196">
        <v>0.55000000000000004</v>
      </c>
      <c r="I196">
        <v>9250</v>
      </c>
      <c r="J196">
        <v>5087.5</v>
      </c>
      <c r="K196">
        <v>1526.2500000000002</v>
      </c>
      <c r="L196">
        <v>0.30000000000000004</v>
      </c>
    </row>
    <row r="197" spans="1:12" x14ac:dyDescent="0.3">
      <c r="A197" t="s">
        <v>34</v>
      </c>
      <c r="B197">
        <v>1128299</v>
      </c>
      <c r="C197" s="43">
        <v>44460</v>
      </c>
      <c r="D197" t="s">
        <v>35</v>
      </c>
      <c r="E197" t="s">
        <v>36</v>
      </c>
      <c r="F197" t="s">
        <v>37</v>
      </c>
      <c r="G197" t="s">
        <v>25</v>
      </c>
      <c r="H197">
        <v>0.60000000000000009</v>
      </c>
      <c r="I197">
        <v>9250</v>
      </c>
      <c r="J197">
        <v>5550.0000000000009</v>
      </c>
      <c r="K197">
        <v>832.50000000000011</v>
      </c>
      <c r="L197">
        <v>0.15</v>
      </c>
    </row>
    <row r="198" spans="1:12" x14ac:dyDescent="0.3">
      <c r="A198" t="s">
        <v>34</v>
      </c>
      <c r="B198">
        <v>1128299</v>
      </c>
      <c r="C198" s="43">
        <v>44460</v>
      </c>
      <c r="D198" t="s">
        <v>35</v>
      </c>
      <c r="E198" t="s">
        <v>36</v>
      </c>
      <c r="F198" t="s">
        <v>37</v>
      </c>
      <c r="G198" t="s">
        <v>26</v>
      </c>
      <c r="H198">
        <v>0.55000000000000004</v>
      </c>
      <c r="I198">
        <v>7750</v>
      </c>
      <c r="J198">
        <v>4262.5</v>
      </c>
      <c r="K198">
        <v>1278.7500000000002</v>
      </c>
      <c r="L198">
        <v>0.30000000000000004</v>
      </c>
    </row>
    <row r="199" spans="1:12" x14ac:dyDescent="0.3">
      <c r="A199" t="s">
        <v>34</v>
      </c>
      <c r="B199">
        <v>1128299</v>
      </c>
      <c r="C199" s="43">
        <v>44460</v>
      </c>
      <c r="D199" t="s">
        <v>35</v>
      </c>
      <c r="E199" t="s">
        <v>36</v>
      </c>
      <c r="F199" t="s">
        <v>37</v>
      </c>
      <c r="G199" t="s">
        <v>27</v>
      </c>
      <c r="H199">
        <v>0.55000000000000004</v>
      </c>
      <c r="I199">
        <v>7250</v>
      </c>
      <c r="J199">
        <v>3987.5000000000005</v>
      </c>
      <c r="K199">
        <v>996.875</v>
      </c>
      <c r="L199">
        <v>0.24999999999999997</v>
      </c>
    </row>
    <row r="200" spans="1:12" x14ac:dyDescent="0.3">
      <c r="A200" t="s">
        <v>34</v>
      </c>
      <c r="B200">
        <v>1128299</v>
      </c>
      <c r="C200" s="43">
        <v>44460</v>
      </c>
      <c r="D200" t="s">
        <v>35</v>
      </c>
      <c r="E200" t="s">
        <v>36</v>
      </c>
      <c r="F200" t="s">
        <v>37</v>
      </c>
      <c r="G200" t="s">
        <v>28</v>
      </c>
      <c r="H200">
        <v>0.65</v>
      </c>
      <c r="I200">
        <v>7250</v>
      </c>
      <c r="J200">
        <v>4712.5</v>
      </c>
      <c r="K200">
        <v>2120.6250000000005</v>
      </c>
      <c r="L200">
        <v>0.45000000000000007</v>
      </c>
    </row>
    <row r="201" spans="1:12" x14ac:dyDescent="0.3">
      <c r="A201" t="s">
        <v>34</v>
      </c>
      <c r="B201">
        <v>1128299</v>
      </c>
      <c r="C201" s="43">
        <v>44460</v>
      </c>
      <c r="D201" t="s">
        <v>35</v>
      </c>
      <c r="E201" t="s">
        <v>36</v>
      </c>
      <c r="F201" t="s">
        <v>37</v>
      </c>
      <c r="G201" t="s">
        <v>29</v>
      </c>
      <c r="H201">
        <v>0.70000000000000007</v>
      </c>
      <c r="I201">
        <v>7750</v>
      </c>
      <c r="J201">
        <v>5425.0000000000009</v>
      </c>
      <c r="K201">
        <v>542.50000000000011</v>
      </c>
      <c r="L201">
        <v>0.1</v>
      </c>
    </row>
    <row r="202" spans="1:12" x14ac:dyDescent="0.3">
      <c r="A202" t="s">
        <v>34</v>
      </c>
      <c r="B202">
        <v>1128299</v>
      </c>
      <c r="C202" s="43">
        <v>44489</v>
      </c>
      <c r="D202" t="s">
        <v>35</v>
      </c>
      <c r="E202" t="s">
        <v>36</v>
      </c>
      <c r="F202" t="s">
        <v>37</v>
      </c>
      <c r="G202" t="s">
        <v>24</v>
      </c>
      <c r="H202">
        <v>0.55000000000000004</v>
      </c>
      <c r="I202">
        <v>8750</v>
      </c>
      <c r="J202">
        <v>4812.5</v>
      </c>
      <c r="K202">
        <v>1443.7500000000002</v>
      </c>
      <c r="L202">
        <v>0.30000000000000004</v>
      </c>
    </row>
    <row r="203" spans="1:12" x14ac:dyDescent="0.3">
      <c r="A203" t="s">
        <v>34</v>
      </c>
      <c r="B203">
        <v>1128299</v>
      </c>
      <c r="C203" s="43">
        <v>44489</v>
      </c>
      <c r="D203" t="s">
        <v>35</v>
      </c>
      <c r="E203" t="s">
        <v>36</v>
      </c>
      <c r="F203" t="s">
        <v>37</v>
      </c>
      <c r="G203" t="s">
        <v>25</v>
      </c>
      <c r="H203">
        <v>0.60000000000000009</v>
      </c>
      <c r="I203">
        <v>8750</v>
      </c>
      <c r="J203">
        <v>5250.0000000000009</v>
      </c>
      <c r="K203">
        <v>787.50000000000011</v>
      </c>
      <c r="L203">
        <v>0.15</v>
      </c>
    </row>
    <row r="204" spans="1:12" x14ac:dyDescent="0.3">
      <c r="A204" t="s">
        <v>34</v>
      </c>
      <c r="B204">
        <v>1128299</v>
      </c>
      <c r="C204" s="43">
        <v>44489</v>
      </c>
      <c r="D204" t="s">
        <v>35</v>
      </c>
      <c r="E204" t="s">
        <v>36</v>
      </c>
      <c r="F204" t="s">
        <v>37</v>
      </c>
      <c r="G204" t="s">
        <v>26</v>
      </c>
      <c r="H204">
        <v>0.55000000000000004</v>
      </c>
      <c r="I204">
        <v>7000</v>
      </c>
      <c r="J204">
        <v>3850.0000000000005</v>
      </c>
      <c r="K204">
        <v>1155.0000000000002</v>
      </c>
      <c r="L204">
        <v>0.30000000000000004</v>
      </c>
    </row>
    <row r="205" spans="1:12" x14ac:dyDescent="0.3">
      <c r="A205" t="s">
        <v>34</v>
      </c>
      <c r="B205">
        <v>1128299</v>
      </c>
      <c r="C205" s="43">
        <v>44489</v>
      </c>
      <c r="D205" t="s">
        <v>35</v>
      </c>
      <c r="E205" t="s">
        <v>36</v>
      </c>
      <c r="F205" t="s">
        <v>37</v>
      </c>
      <c r="G205" t="s">
        <v>27</v>
      </c>
      <c r="H205">
        <v>0.55000000000000004</v>
      </c>
      <c r="I205">
        <v>6750</v>
      </c>
      <c r="J205">
        <v>3712.5000000000005</v>
      </c>
      <c r="K205">
        <v>928.125</v>
      </c>
      <c r="L205">
        <v>0.24999999999999997</v>
      </c>
    </row>
    <row r="206" spans="1:12" x14ac:dyDescent="0.3">
      <c r="A206" t="s">
        <v>34</v>
      </c>
      <c r="B206">
        <v>1128299</v>
      </c>
      <c r="C206" s="43">
        <v>44489</v>
      </c>
      <c r="D206" t="s">
        <v>35</v>
      </c>
      <c r="E206" t="s">
        <v>36</v>
      </c>
      <c r="F206" t="s">
        <v>37</v>
      </c>
      <c r="G206" t="s">
        <v>28</v>
      </c>
      <c r="H206">
        <v>0.65</v>
      </c>
      <c r="I206">
        <v>6500</v>
      </c>
      <c r="J206">
        <v>4225</v>
      </c>
      <c r="K206">
        <v>1901.2500000000002</v>
      </c>
      <c r="L206">
        <v>0.45000000000000007</v>
      </c>
    </row>
    <row r="207" spans="1:12" x14ac:dyDescent="0.3">
      <c r="A207" t="s">
        <v>34</v>
      </c>
      <c r="B207">
        <v>1128299</v>
      </c>
      <c r="C207" s="43">
        <v>44489</v>
      </c>
      <c r="D207" t="s">
        <v>35</v>
      </c>
      <c r="E207" t="s">
        <v>36</v>
      </c>
      <c r="F207" t="s">
        <v>37</v>
      </c>
      <c r="G207" t="s">
        <v>29</v>
      </c>
      <c r="H207">
        <v>0.70000000000000007</v>
      </c>
      <c r="I207">
        <v>7000</v>
      </c>
      <c r="J207">
        <v>4900.0000000000009</v>
      </c>
      <c r="K207">
        <v>490.00000000000011</v>
      </c>
      <c r="L207">
        <v>0.1</v>
      </c>
    </row>
    <row r="208" spans="1:12" x14ac:dyDescent="0.3">
      <c r="A208" t="s">
        <v>34</v>
      </c>
      <c r="B208">
        <v>1128299</v>
      </c>
      <c r="C208" s="43">
        <v>44520</v>
      </c>
      <c r="D208" t="s">
        <v>35</v>
      </c>
      <c r="E208" t="s">
        <v>36</v>
      </c>
      <c r="F208" t="s">
        <v>37</v>
      </c>
      <c r="G208" t="s">
        <v>24</v>
      </c>
      <c r="H208">
        <v>0.55000000000000004</v>
      </c>
      <c r="I208">
        <v>8750</v>
      </c>
      <c r="J208">
        <v>4812.5</v>
      </c>
      <c r="K208">
        <v>1443.7500000000002</v>
      </c>
      <c r="L208">
        <v>0.30000000000000004</v>
      </c>
    </row>
    <row r="209" spans="1:12" x14ac:dyDescent="0.3">
      <c r="A209" t="s">
        <v>34</v>
      </c>
      <c r="B209">
        <v>1128299</v>
      </c>
      <c r="C209" s="43">
        <v>44520</v>
      </c>
      <c r="D209" t="s">
        <v>35</v>
      </c>
      <c r="E209" t="s">
        <v>36</v>
      </c>
      <c r="F209" t="s">
        <v>37</v>
      </c>
      <c r="G209" t="s">
        <v>25</v>
      </c>
      <c r="H209">
        <v>0.60000000000000009</v>
      </c>
      <c r="I209">
        <v>8750</v>
      </c>
      <c r="J209">
        <v>5250.0000000000009</v>
      </c>
      <c r="K209">
        <v>787.50000000000011</v>
      </c>
      <c r="L209">
        <v>0.15</v>
      </c>
    </row>
    <row r="210" spans="1:12" x14ac:dyDescent="0.3">
      <c r="A210" t="s">
        <v>34</v>
      </c>
      <c r="B210">
        <v>1128299</v>
      </c>
      <c r="C210" s="43">
        <v>44520</v>
      </c>
      <c r="D210" t="s">
        <v>35</v>
      </c>
      <c r="E210" t="s">
        <v>36</v>
      </c>
      <c r="F210" t="s">
        <v>37</v>
      </c>
      <c r="G210" t="s">
        <v>26</v>
      </c>
      <c r="H210">
        <v>0.55000000000000004</v>
      </c>
      <c r="I210">
        <v>7250</v>
      </c>
      <c r="J210">
        <v>3987.5000000000005</v>
      </c>
      <c r="K210">
        <v>1196.2500000000002</v>
      </c>
      <c r="L210">
        <v>0.30000000000000004</v>
      </c>
    </row>
    <row r="211" spans="1:12" x14ac:dyDescent="0.3">
      <c r="A211" t="s">
        <v>34</v>
      </c>
      <c r="B211">
        <v>1128299</v>
      </c>
      <c r="C211" s="43">
        <v>44520</v>
      </c>
      <c r="D211" t="s">
        <v>35</v>
      </c>
      <c r="E211" t="s">
        <v>36</v>
      </c>
      <c r="F211" t="s">
        <v>37</v>
      </c>
      <c r="G211" t="s">
        <v>27</v>
      </c>
      <c r="H211">
        <v>0.55000000000000004</v>
      </c>
      <c r="I211">
        <v>7000</v>
      </c>
      <c r="J211">
        <v>3850.0000000000005</v>
      </c>
      <c r="K211">
        <v>962.5</v>
      </c>
      <c r="L211">
        <v>0.24999999999999997</v>
      </c>
    </row>
    <row r="212" spans="1:12" x14ac:dyDescent="0.3">
      <c r="A212" t="s">
        <v>34</v>
      </c>
      <c r="B212">
        <v>1128299</v>
      </c>
      <c r="C212" s="43">
        <v>44520</v>
      </c>
      <c r="D212" t="s">
        <v>35</v>
      </c>
      <c r="E212" t="s">
        <v>36</v>
      </c>
      <c r="F212" t="s">
        <v>37</v>
      </c>
      <c r="G212" t="s">
        <v>28</v>
      </c>
      <c r="H212">
        <v>0.65</v>
      </c>
      <c r="I212">
        <v>6500</v>
      </c>
      <c r="J212">
        <v>4225</v>
      </c>
      <c r="K212">
        <v>1901.2500000000002</v>
      </c>
      <c r="L212">
        <v>0.45000000000000007</v>
      </c>
    </row>
    <row r="213" spans="1:12" x14ac:dyDescent="0.3">
      <c r="A213" t="s">
        <v>34</v>
      </c>
      <c r="B213">
        <v>1128299</v>
      </c>
      <c r="C213" s="43">
        <v>44520</v>
      </c>
      <c r="D213" t="s">
        <v>35</v>
      </c>
      <c r="E213" t="s">
        <v>36</v>
      </c>
      <c r="F213" t="s">
        <v>37</v>
      </c>
      <c r="G213" t="s">
        <v>29</v>
      </c>
      <c r="H213">
        <v>0.70000000000000007</v>
      </c>
      <c r="I213">
        <v>7750</v>
      </c>
      <c r="J213">
        <v>5425.0000000000009</v>
      </c>
      <c r="K213">
        <v>542.50000000000011</v>
      </c>
      <c r="L213">
        <v>0.1</v>
      </c>
    </row>
    <row r="214" spans="1:12" x14ac:dyDescent="0.3">
      <c r="A214" t="s">
        <v>34</v>
      </c>
      <c r="B214">
        <v>1128299</v>
      </c>
      <c r="C214" s="43">
        <v>44549</v>
      </c>
      <c r="D214" t="s">
        <v>35</v>
      </c>
      <c r="E214" t="s">
        <v>36</v>
      </c>
      <c r="F214" t="s">
        <v>37</v>
      </c>
      <c r="G214" t="s">
        <v>24</v>
      </c>
      <c r="H214">
        <v>0.55000000000000004</v>
      </c>
      <c r="I214">
        <v>9750</v>
      </c>
      <c r="J214">
        <v>5362.5</v>
      </c>
      <c r="K214">
        <v>1608.7500000000002</v>
      </c>
      <c r="L214">
        <v>0.30000000000000004</v>
      </c>
    </row>
    <row r="215" spans="1:12" x14ac:dyDescent="0.3">
      <c r="A215" t="s">
        <v>34</v>
      </c>
      <c r="B215">
        <v>1128299</v>
      </c>
      <c r="C215" s="43">
        <v>44549</v>
      </c>
      <c r="D215" t="s">
        <v>35</v>
      </c>
      <c r="E215" t="s">
        <v>36</v>
      </c>
      <c r="F215" t="s">
        <v>37</v>
      </c>
      <c r="G215" t="s">
        <v>25</v>
      </c>
      <c r="H215">
        <v>0.60000000000000009</v>
      </c>
      <c r="I215">
        <v>9750</v>
      </c>
      <c r="J215">
        <v>5850.0000000000009</v>
      </c>
      <c r="K215">
        <v>877.50000000000011</v>
      </c>
      <c r="L215">
        <v>0.15</v>
      </c>
    </row>
    <row r="216" spans="1:12" x14ac:dyDescent="0.3">
      <c r="A216" t="s">
        <v>34</v>
      </c>
      <c r="B216">
        <v>1128299</v>
      </c>
      <c r="C216" s="43">
        <v>44549</v>
      </c>
      <c r="D216" t="s">
        <v>35</v>
      </c>
      <c r="E216" t="s">
        <v>36</v>
      </c>
      <c r="F216" t="s">
        <v>37</v>
      </c>
      <c r="G216" t="s">
        <v>26</v>
      </c>
      <c r="H216">
        <v>0.55000000000000004</v>
      </c>
      <c r="I216">
        <v>7750</v>
      </c>
      <c r="J216">
        <v>4262.5</v>
      </c>
      <c r="K216">
        <v>1278.7500000000002</v>
      </c>
      <c r="L216">
        <v>0.30000000000000004</v>
      </c>
    </row>
    <row r="217" spans="1:12" x14ac:dyDescent="0.3">
      <c r="A217" t="s">
        <v>34</v>
      </c>
      <c r="B217">
        <v>1128299</v>
      </c>
      <c r="C217" s="43">
        <v>44549</v>
      </c>
      <c r="D217" t="s">
        <v>35</v>
      </c>
      <c r="E217" t="s">
        <v>36</v>
      </c>
      <c r="F217" t="s">
        <v>37</v>
      </c>
      <c r="G217" t="s">
        <v>27</v>
      </c>
      <c r="H217">
        <v>0.55000000000000004</v>
      </c>
      <c r="I217">
        <v>7750</v>
      </c>
      <c r="J217">
        <v>4262.5</v>
      </c>
      <c r="K217">
        <v>1065.6249999999998</v>
      </c>
      <c r="L217">
        <v>0.24999999999999997</v>
      </c>
    </row>
    <row r="218" spans="1:12" x14ac:dyDescent="0.3">
      <c r="A218" t="s">
        <v>34</v>
      </c>
      <c r="B218">
        <v>1128299</v>
      </c>
      <c r="C218" s="43">
        <v>44549</v>
      </c>
      <c r="D218" t="s">
        <v>35</v>
      </c>
      <c r="E218" t="s">
        <v>36</v>
      </c>
      <c r="F218" t="s">
        <v>37</v>
      </c>
      <c r="G218" t="s">
        <v>28</v>
      </c>
      <c r="H218">
        <v>0.65</v>
      </c>
      <c r="I218">
        <v>7000</v>
      </c>
      <c r="J218">
        <v>4550</v>
      </c>
      <c r="K218">
        <v>2047.5000000000002</v>
      </c>
      <c r="L218">
        <v>0.45000000000000007</v>
      </c>
    </row>
    <row r="219" spans="1:12" x14ac:dyDescent="0.3">
      <c r="A219" t="s">
        <v>34</v>
      </c>
      <c r="B219">
        <v>1128299</v>
      </c>
      <c r="C219" s="43">
        <v>44549</v>
      </c>
      <c r="D219" t="s">
        <v>35</v>
      </c>
      <c r="E219" t="s">
        <v>36</v>
      </c>
      <c r="F219" t="s">
        <v>37</v>
      </c>
      <c r="G219" t="s">
        <v>29</v>
      </c>
      <c r="H219">
        <v>0.70000000000000007</v>
      </c>
      <c r="I219">
        <v>8000</v>
      </c>
      <c r="J219">
        <v>5600.0000000000009</v>
      </c>
      <c r="K219">
        <v>560.00000000000011</v>
      </c>
      <c r="L219">
        <v>0.1</v>
      </c>
    </row>
    <row r="220" spans="1:12" x14ac:dyDescent="0.3">
      <c r="A220" t="s">
        <v>38</v>
      </c>
      <c r="B220">
        <v>1189833</v>
      </c>
      <c r="C220" s="43">
        <v>44211</v>
      </c>
      <c r="D220" t="s">
        <v>35</v>
      </c>
      <c r="E220" t="s">
        <v>36</v>
      </c>
      <c r="F220" t="s">
        <v>39</v>
      </c>
      <c r="G220" t="s">
        <v>24</v>
      </c>
      <c r="H220">
        <v>0.35</v>
      </c>
      <c r="I220">
        <v>7000</v>
      </c>
      <c r="J220">
        <v>2450</v>
      </c>
      <c r="K220">
        <v>980</v>
      </c>
      <c r="L220">
        <v>0.4</v>
      </c>
    </row>
    <row r="221" spans="1:12" x14ac:dyDescent="0.3">
      <c r="A221" t="s">
        <v>38</v>
      </c>
      <c r="B221">
        <v>1189833</v>
      </c>
      <c r="C221" s="43">
        <v>44211</v>
      </c>
      <c r="D221" t="s">
        <v>35</v>
      </c>
      <c r="E221" t="s">
        <v>36</v>
      </c>
      <c r="F221" t="s">
        <v>39</v>
      </c>
      <c r="G221" t="s">
        <v>25</v>
      </c>
      <c r="H221">
        <v>0.45</v>
      </c>
      <c r="I221">
        <v>7000</v>
      </c>
      <c r="J221">
        <v>3150</v>
      </c>
      <c r="K221">
        <v>787.5</v>
      </c>
      <c r="L221">
        <v>0.25</v>
      </c>
    </row>
    <row r="222" spans="1:12" x14ac:dyDescent="0.3">
      <c r="A222" t="s">
        <v>38</v>
      </c>
      <c r="B222">
        <v>1189833</v>
      </c>
      <c r="C222" s="43">
        <v>44211</v>
      </c>
      <c r="D222" t="s">
        <v>35</v>
      </c>
      <c r="E222" t="s">
        <v>36</v>
      </c>
      <c r="F222" t="s">
        <v>39</v>
      </c>
      <c r="G222" t="s">
        <v>26</v>
      </c>
      <c r="H222">
        <v>0.45</v>
      </c>
      <c r="I222">
        <v>7000</v>
      </c>
      <c r="J222">
        <v>3150</v>
      </c>
      <c r="K222">
        <v>1260</v>
      </c>
      <c r="L222">
        <v>0.4</v>
      </c>
    </row>
    <row r="223" spans="1:12" x14ac:dyDescent="0.3">
      <c r="A223" t="s">
        <v>38</v>
      </c>
      <c r="B223">
        <v>1189833</v>
      </c>
      <c r="C223" s="43">
        <v>44211</v>
      </c>
      <c r="D223" t="s">
        <v>35</v>
      </c>
      <c r="E223" t="s">
        <v>36</v>
      </c>
      <c r="F223" t="s">
        <v>39</v>
      </c>
      <c r="G223" t="s">
        <v>27</v>
      </c>
      <c r="H223">
        <v>0.45</v>
      </c>
      <c r="I223">
        <v>5500</v>
      </c>
      <c r="J223">
        <v>2475</v>
      </c>
      <c r="K223">
        <v>866.25</v>
      </c>
      <c r="L223">
        <v>0.35</v>
      </c>
    </row>
    <row r="224" spans="1:12" x14ac:dyDescent="0.3">
      <c r="A224" t="s">
        <v>38</v>
      </c>
      <c r="B224">
        <v>1189833</v>
      </c>
      <c r="C224" s="43">
        <v>44211</v>
      </c>
      <c r="D224" t="s">
        <v>35</v>
      </c>
      <c r="E224" t="s">
        <v>36</v>
      </c>
      <c r="F224" t="s">
        <v>39</v>
      </c>
      <c r="G224" t="s">
        <v>28</v>
      </c>
      <c r="H224">
        <v>0.5</v>
      </c>
      <c r="I224">
        <v>5000</v>
      </c>
      <c r="J224">
        <v>2500</v>
      </c>
      <c r="K224">
        <v>1375</v>
      </c>
      <c r="L224">
        <v>0.55000000000000004</v>
      </c>
    </row>
    <row r="225" spans="1:12" x14ac:dyDescent="0.3">
      <c r="A225" t="s">
        <v>38</v>
      </c>
      <c r="B225">
        <v>1189833</v>
      </c>
      <c r="C225" s="43">
        <v>44211</v>
      </c>
      <c r="D225" t="s">
        <v>35</v>
      </c>
      <c r="E225" t="s">
        <v>36</v>
      </c>
      <c r="F225" t="s">
        <v>39</v>
      </c>
      <c r="G225" t="s">
        <v>29</v>
      </c>
      <c r="H225">
        <v>0.45</v>
      </c>
      <c r="I225">
        <v>7000</v>
      </c>
      <c r="J225">
        <v>3150</v>
      </c>
      <c r="K225">
        <v>630</v>
      </c>
      <c r="L225">
        <v>0.2</v>
      </c>
    </row>
    <row r="226" spans="1:12" x14ac:dyDescent="0.3">
      <c r="A226" t="s">
        <v>38</v>
      </c>
      <c r="B226">
        <v>1189833</v>
      </c>
      <c r="C226" s="43">
        <v>44242</v>
      </c>
      <c r="D226" t="s">
        <v>35</v>
      </c>
      <c r="E226" t="s">
        <v>36</v>
      </c>
      <c r="F226" t="s">
        <v>39</v>
      </c>
      <c r="G226" t="s">
        <v>24</v>
      </c>
      <c r="H226">
        <v>0.35</v>
      </c>
      <c r="I226">
        <v>7500</v>
      </c>
      <c r="J226">
        <v>2625</v>
      </c>
      <c r="K226">
        <v>1050</v>
      </c>
      <c r="L226">
        <v>0.4</v>
      </c>
    </row>
    <row r="227" spans="1:12" x14ac:dyDescent="0.3">
      <c r="A227" t="s">
        <v>38</v>
      </c>
      <c r="B227">
        <v>1189833</v>
      </c>
      <c r="C227" s="43">
        <v>44242</v>
      </c>
      <c r="D227" t="s">
        <v>35</v>
      </c>
      <c r="E227" t="s">
        <v>36</v>
      </c>
      <c r="F227" t="s">
        <v>39</v>
      </c>
      <c r="G227" t="s">
        <v>25</v>
      </c>
      <c r="H227">
        <v>0.45</v>
      </c>
      <c r="I227">
        <v>6500</v>
      </c>
      <c r="J227">
        <v>2925</v>
      </c>
      <c r="K227">
        <v>731.25</v>
      </c>
      <c r="L227">
        <v>0.25</v>
      </c>
    </row>
    <row r="228" spans="1:12" x14ac:dyDescent="0.3">
      <c r="A228" t="s">
        <v>38</v>
      </c>
      <c r="B228">
        <v>1189833</v>
      </c>
      <c r="C228" s="43">
        <v>44242</v>
      </c>
      <c r="D228" t="s">
        <v>35</v>
      </c>
      <c r="E228" t="s">
        <v>36</v>
      </c>
      <c r="F228" t="s">
        <v>39</v>
      </c>
      <c r="G228" t="s">
        <v>26</v>
      </c>
      <c r="H228">
        <v>0.45</v>
      </c>
      <c r="I228">
        <v>6750</v>
      </c>
      <c r="J228">
        <v>3037.5</v>
      </c>
      <c r="K228">
        <v>1215</v>
      </c>
      <c r="L228">
        <v>0.4</v>
      </c>
    </row>
    <row r="229" spans="1:12" x14ac:dyDescent="0.3">
      <c r="A229" t="s">
        <v>38</v>
      </c>
      <c r="B229">
        <v>1189833</v>
      </c>
      <c r="C229" s="43">
        <v>44242</v>
      </c>
      <c r="D229" t="s">
        <v>35</v>
      </c>
      <c r="E229" t="s">
        <v>36</v>
      </c>
      <c r="F229" t="s">
        <v>39</v>
      </c>
      <c r="G229" t="s">
        <v>27</v>
      </c>
      <c r="H229">
        <v>0.45</v>
      </c>
      <c r="I229">
        <v>5250</v>
      </c>
      <c r="J229">
        <v>2362.5</v>
      </c>
      <c r="K229">
        <v>826.875</v>
      </c>
      <c r="L229">
        <v>0.35</v>
      </c>
    </row>
    <row r="230" spans="1:12" x14ac:dyDescent="0.3">
      <c r="A230" t="s">
        <v>38</v>
      </c>
      <c r="B230">
        <v>1189833</v>
      </c>
      <c r="C230" s="43">
        <v>44242</v>
      </c>
      <c r="D230" t="s">
        <v>35</v>
      </c>
      <c r="E230" t="s">
        <v>36</v>
      </c>
      <c r="F230" t="s">
        <v>39</v>
      </c>
      <c r="G230" t="s">
        <v>28</v>
      </c>
      <c r="H230">
        <v>0.5</v>
      </c>
      <c r="I230">
        <v>4500</v>
      </c>
      <c r="J230">
        <v>2250</v>
      </c>
      <c r="K230">
        <v>1237.5</v>
      </c>
      <c r="L230">
        <v>0.55000000000000004</v>
      </c>
    </row>
    <row r="231" spans="1:12" x14ac:dyDescent="0.3">
      <c r="A231" t="s">
        <v>38</v>
      </c>
      <c r="B231">
        <v>1189833</v>
      </c>
      <c r="C231" s="43">
        <v>44242</v>
      </c>
      <c r="D231" t="s">
        <v>35</v>
      </c>
      <c r="E231" t="s">
        <v>36</v>
      </c>
      <c r="F231" t="s">
        <v>39</v>
      </c>
      <c r="G231" t="s">
        <v>29</v>
      </c>
      <c r="H231">
        <v>0.45</v>
      </c>
      <c r="I231">
        <v>6500</v>
      </c>
      <c r="J231">
        <v>2925</v>
      </c>
      <c r="K231">
        <v>585</v>
      </c>
      <c r="L231">
        <v>0.2</v>
      </c>
    </row>
    <row r="232" spans="1:12" x14ac:dyDescent="0.3">
      <c r="A232" t="s">
        <v>38</v>
      </c>
      <c r="B232">
        <v>1189833</v>
      </c>
      <c r="C232" s="43">
        <v>44269</v>
      </c>
      <c r="D232" t="s">
        <v>35</v>
      </c>
      <c r="E232" t="s">
        <v>36</v>
      </c>
      <c r="F232" t="s">
        <v>39</v>
      </c>
      <c r="G232" t="s">
        <v>24</v>
      </c>
      <c r="H232">
        <v>0.35</v>
      </c>
      <c r="I232">
        <v>8000</v>
      </c>
      <c r="J232">
        <v>2800</v>
      </c>
      <c r="K232">
        <v>1120</v>
      </c>
      <c r="L232">
        <v>0.4</v>
      </c>
    </row>
    <row r="233" spans="1:12" x14ac:dyDescent="0.3">
      <c r="A233" t="s">
        <v>38</v>
      </c>
      <c r="B233">
        <v>1189833</v>
      </c>
      <c r="C233" s="43">
        <v>44269</v>
      </c>
      <c r="D233" t="s">
        <v>35</v>
      </c>
      <c r="E233" t="s">
        <v>36</v>
      </c>
      <c r="F233" t="s">
        <v>39</v>
      </c>
      <c r="G233" t="s">
        <v>25</v>
      </c>
      <c r="H233">
        <v>0.45</v>
      </c>
      <c r="I233">
        <v>6500</v>
      </c>
      <c r="J233">
        <v>2925</v>
      </c>
      <c r="K233">
        <v>731.25</v>
      </c>
      <c r="L233">
        <v>0.25</v>
      </c>
    </row>
    <row r="234" spans="1:12" x14ac:dyDescent="0.3">
      <c r="A234" t="s">
        <v>38</v>
      </c>
      <c r="B234">
        <v>1189833</v>
      </c>
      <c r="C234" s="43">
        <v>44269</v>
      </c>
      <c r="D234" t="s">
        <v>35</v>
      </c>
      <c r="E234" t="s">
        <v>36</v>
      </c>
      <c r="F234" t="s">
        <v>39</v>
      </c>
      <c r="G234" t="s">
        <v>26</v>
      </c>
      <c r="H234">
        <v>0.45</v>
      </c>
      <c r="I234">
        <v>6500</v>
      </c>
      <c r="J234">
        <v>2925</v>
      </c>
      <c r="K234">
        <v>1170</v>
      </c>
      <c r="L234">
        <v>0.4</v>
      </c>
    </row>
    <row r="235" spans="1:12" x14ac:dyDescent="0.3">
      <c r="A235" t="s">
        <v>38</v>
      </c>
      <c r="B235">
        <v>1189833</v>
      </c>
      <c r="C235" s="43">
        <v>44269</v>
      </c>
      <c r="D235" t="s">
        <v>35</v>
      </c>
      <c r="E235" t="s">
        <v>36</v>
      </c>
      <c r="F235" t="s">
        <v>39</v>
      </c>
      <c r="G235" t="s">
        <v>27</v>
      </c>
      <c r="H235">
        <v>0.45</v>
      </c>
      <c r="I235">
        <v>5500</v>
      </c>
      <c r="J235">
        <v>2475</v>
      </c>
      <c r="K235">
        <v>866.25</v>
      </c>
      <c r="L235">
        <v>0.35</v>
      </c>
    </row>
    <row r="236" spans="1:12" x14ac:dyDescent="0.3">
      <c r="A236" t="s">
        <v>38</v>
      </c>
      <c r="B236">
        <v>1189833</v>
      </c>
      <c r="C236" s="43">
        <v>44269</v>
      </c>
      <c r="D236" t="s">
        <v>35</v>
      </c>
      <c r="E236" t="s">
        <v>36</v>
      </c>
      <c r="F236" t="s">
        <v>39</v>
      </c>
      <c r="G236" t="s">
        <v>28</v>
      </c>
      <c r="H236">
        <v>0.5</v>
      </c>
      <c r="I236">
        <v>4250</v>
      </c>
      <c r="J236">
        <v>2125</v>
      </c>
      <c r="K236">
        <v>1168.75</v>
      </c>
      <c r="L236">
        <v>0.55000000000000004</v>
      </c>
    </row>
    <row r="237" spans="1:12" x14ac:dyDescent="0.3">
      <c r="A237" t="s">
        <v>38</v>
      </c>
      <c r="B237">
        <v>1189833</v>
      </c>
      <c r="C237" s="43">
        <v>44269</v>
      </c>
      <c r="D237" t="s">
        <v>35</v>
      </c>
      <c r="E237" t="s">
        <v>36</v>
      </c>
      <c r="F237" t="s">
        <v>39</v>
      </c>
      <c r="G237" t="s">
        <v>29</v>
      </c>
      <c r="H237">
        <v>0.45</v>
      </c>
      <c r="I237">
        <v>6250</v>
      </c>
      <c r="J237">
        <v>2812.5</v>
      </c>
      <c r="K237">
        <v>562.5</v>
      </c>
      <c r="L237">
        <v>0.2</v>
      </c>
    </row>
    <row r="238" spans="1:12" x14ac:dyDescent="0.3">
      <c r="A238" t="s">
        <v>38</v>
      </c>
      <c r="B238">
        <v>1189833</v>
      </c>
      <c r="C238" s="43">
        <v>44301</v>
      </c>
      <c r="D238" t="s">
        <v>35</v>
      </c>
      <c r="E238" t="s">
        <v>36</v>
      </c>
      <c r="F238" t="s">
        <v>39</v>
      </c>
      <c r="G238" t="s">
        <v>24</v>
      </c>
      <c r="H238">
        <v>0.45</v>
      </c>
      <c r="I238">
        <v>8000</v>
      </c>
      <c r="J238">
        <v>3600</v>
      </c>
      <c r="K238">
        <v>1440</v>
      </c>
      <c r="L238">
        <v>0.4</v>
      </c>
    </row>
    <row r="239" spans="1:12" x14ac:dyDescent="0.3">
      <c r="A239" t="s">
        <v>38</v>
      </c>
      <c r="B239">
        <v>1189833</v>
      </c>
      <c r="C239" s="43">
        <v>44301</v>
      </c>
      <c r="D239" t="s">
        <v>35</v>
      </c>
      <c r="E239" t="s">
        <v>36</v>
      </c>
      <c r="F239" t="s">
        <v>39</v>
      </c>
      <c r="G239" t="s">
        <v>25</v>
      </c>
      <c r="H239">
        <v>0.5</v>
      </c>
      <c r="I239">
        <v>6000</v>
      </c>
      <c r="J239">
        <v>3000</v>
      </c>
      <c r="K239">
        <v>750</v>
      </c>
      <c r="L239">
        <v>0.25</v>
      </c>
    </row>
    <row r="240" spans="1:12" x14ac:dyDescent="0.3">
      <c r="A240" t="s">
        <v>38</v>
      </c>
      <c r="B240">
        <v>1189833</v>
      </c>
      <c r="C240" s="43">
        <v>44301</v>
      </c>
      <c r="D240" t="s">
        <v>35</v>
      </c>
      <c r="E240" t="s">
        <v>36</v>
      </c>
      <c r="F240" t="s">
        <v>39</v>
      </c>
      <c r="G240" t="s">
        <v>26</v>
      </c>
      <c r="H240">
        <v>0.5</v>
      </c>
      <c r="I240">
        <v>6250</v>
      </c>
      <c r="J240">
        <v>3125</v>
      </c>
      <c r="K240">
        <v>1250</v>
      </c>
      <c r="L240">
        <v>0.4</v>
      </c>
    </row>
    <row r="241" spans="1:12" x14ac:dyDescent="0.3">
      <c r="A241" t="s">
        <v>38</v>
      </c>
      <c r="B241">
        <v>1189833</v>
      </c>
      <c r="C241" s="43">
        <v>44301</v>
      </c>
      <c r="D241" t="s">
        <v>35</v>
      </c>
      <c r="E241" t="s">
        <v>36</v>
      </c>
      <c r="F241" t="s">
        <v>39</v>
      </c>
      <c r="G241" t="s">
        <v>27</v>
      </c>
      <c r="H241">
        <v>0.45</v>
      </c>
      <c r="I241">
        <v>5250</v>
      </c>
      <c r="J241">
        <v>2362.5</v>
      </c>
      <c r="K241">
        <v>826.875</v>
      </c>
      <c r="L241">
        <v>0.35</v>
      </c>
    </row>
    <row r="242" spans="1:12" x14ac:dyDescent="0.3">
      <c r="A242" t="s">
        <v>38</v>
      </c>
      <c r="B242">
        <v>1189833</v>
      </c>
      <c r="C242" s="43">
        <v>44301</v>
      </c>
      <c r="D242" t="s">
        <v>35</v>
      </c>
      <c r="E242" t="s">
        <v>36</v>
      </c>
      <c r="F242" t="s">
        <v>39</v>
      </c>
      <c r="G242" t="s">
        <v>28</v>
      </c>
      <c r="H242">
        <v>0.5</v>
      </c>
      <c r="I242">
        <v>4250</v>
      </c>
      <c r="J242">
        <v>2125</v>
      </c>
      <c r="K242">
        <v>1168.75</v>
      </c>
      <c r="L242">
        <v>0.55000000000000004</v>
      </c>
    </row>
    <row r="243" spans="1:12" x14ac:dyDescent="0.3">
      <c r="A243" t="s">
        <v>38</v>
      </c>
      <c r="B243">
        <v>1189833</v>
      </c>
      <c r="C243" s="43">
        <v>44301</v>
      </c>
      <c r="D243" t="s">
        <v>35</v>
      </c>
      <c r="E243" t="s">
        <v>36</v>
      </c>
      <c r="F243" t="s">
        <v>39</v>
      </c>
      <c r="G243" t="s">
        <v>29</v>
      </c>
      <c r="H243">
        <v>0.65</v>
      </c>
      <c r="I243">
        <v>6000</v>
      </c>
      <c r="J243">
        <v>3900</v>
      </c>
      <c r="K243">
        <v>780</v>
      </c>
      <c r="L243">
        <v>0.2</v>
      </c>
    </row>
    <row r="244" spans="1:12" x14ac:dyDescent="0.3">
      <c r="A244" t="s">
        <v>38</v>
      </c>
      <c r="B244">
        <v>1189833</v>
      </c>
      <c r="C244" s="43">
        <v>44332</v>
      </c>
      <c r="D244" t="s">
        <v>35</v>
      </c>
      <c r="E244" t="s">
        <v>36</v>
      </c>
      <c r="F244" t="s">
        <v>39</v>
      </c>
      <c r="G244" t="s">
        <v>24</v>
      </c>
      <c r="H244">
        <v>0.45</v>
      </c>
      <c r="I244">
        <v>8000</v>
      </c>
      <c r="J244">
        <v>3600</v>
      </c>
      <c r="K244">
        <v>1440</v>
      </c>
      <c r="L244">
        <v>0.4</v>
      </c>
    </row>
    <row r="245" spans="1:12" x14ac:dyDescent="0.3">
      <c r="A245" t="s">
        <v>38</v>
      </c>
      <c r="B245">
        <v>1189833</v>
      </c>
      <c r="C245" s="43">
        <v>44332</v>
      </c>
      <c r="D245" t="s">
        <v>35</v>
      </c>
      <c r="E245" t="s">
        <v>36</v>
      </c>
      <c r="F245" t="s">
        <v>39</v>
      </c>
      <c r="G245" t="s">
        <v>25</v>
      </c>
      <c r="H245">
        <v>0.5</v>
      </c>
      <c r="I245">
        <v>6500</v>
      </c>
      <c r="J245">
        <v>3250</v>
      </c>
      <c r="K245">
        <v>812.5</v>
      </c>
      <c r="L245">
        <v>0.25</v>
      </c>
    </row>
    <row r="246" spans="1:12" x14ac:dyDescent="0.3">
      <c r="A246" t="s">
        <v>38</v>
      </c>
      <c r="B246">
        <v>1189833</v>
      </c>
      <c r="C246" s="43">
        <v>44332</v>
      </c>
      <c r="D246" t="s">
        <v>35</v>
      </c>
      <c r="E246" t="s">
        <v>36</v>
      </c>
      <c r="F246" t="s">
        <v>39</v>
      </c>
      <c r="G246" t="s">
        <v>26</v>
      </c>
      <c r="H246">
        <v>0.5</v>
      </c>
      <c r="I246">
        <v>6500</v>
      </c>
      <c r="J246">
        <v>3250</v>
      </c>
      <c r="K246">
        <v>1300</v>
      </c>
      <c r="L246">
        <v>0.4</v>
      </c>
    </row>
    <row r="247" spans="1:12" x14ac:dyDescent="0.3">
      <c r="A247" t="s">
        <v>38</v>
      </c>
      <c r="B247">
        <v>1189833</v>
      </c>
      <c r="C247" s="43">
        <v>44332</v>
      </c>
      <c r="D247" t="s">
        <v>35</v>
      </c>
      <c r="E247" t="s">
        <v>36</v>
      </c>
      <c r="F247" t="s">
        <v>39</v>
      </c>
      <c r="G247" t="s">
        <v>27</v>
      </c>
      <c r="H247">
        <v>0.45</v>
      </c>
      <c r="I247">
        <v>5500</v>
      </c>
      <c r="J247">
        <v>2475</v>
      </c>
      <c r="K247">
        <v>866.25</v>
      </c>
      <c r="L247">
        <v>0.35</v>
      </c>
    </row>
    <row r="248" spans="1:12" x14ac:dyDescent="0.3">
      <c r="A248" t="s">
        <v>38</v>
      </c>
      <c r="B248">
        <v>1189833</v>
      </c>
      <c r="C248" s="43">
        <v>44332</v>
      </c>
      <c r="D248" t="s">
        <v>35</v>
      </c>
      <c r="E248" t="s">
        <v>36</v>
      </c>
      <c r="F248" t="s">
        <v>39</v>
      </c>
      <c r="G248" t="s">
        <v>28</v>
      </c>
      <c r="H248">
        <v>0.5</v>
      </c>
      <c r="I248">
        <v>4500</v>
      </c>
      <c r="J248">
        <v>2250</v>
      </c>
      <c r="K248">
        <v>1237.5</v>
      </c>
      <c r="L248">
        <v>0.55000000000000004</v>
      </c>
    </row>
    <row r="249" spans="1:12" x14ac:dyDescent="0.3">
      <c r="A249" t="s">
        <v>38</v>
      </c>
      <c r="B249">
        <v>1189833</v>
      </c>
      <c r="C249" s="43">
        <v>44332</v>
      </c>
      <c r="D249" t="s">
        <v>35</v>
      </c>
      <c r="E249" t="s">
        <v>36</v>
      </c>
      <c r="F249" t="s">
        <v>39</v>
      </c>
      <c r="G249" t="s">
        <v>29</v>
      </c>
      <c r="H249">
        <v>0.65</v>
      </c>
      <c r="I249">
        <v>6250</v>
      </c>
      <c r="J249">
        <v>4062.5</v>
      </c>
      <c r="K249">
        <v>812.5</v>
      </c>
      <c r="L249">
        <v>0.2</v>
      </c>
    </row>
    <row r="250" spans="1:12" x14ac:dyDescent="0.3">
      <c r="A250" t="s">
        <v>38</v>
      </c>
      <c r="B250">
        <v>1189833</v>
      </c>
      <c r="C250" s="43">
        <v>44362</v>
      </c>
      <c r="D250" t="s">
        <v>35</v>
      </c>
      <c r="E250" t="s">
        <v>36</v>
      </c>
      <c r="F250" t="s">
        <v>39</v>
      </c>
      <c r="G250" t="s">
        <v>24</v>
      </c>
      <c r="H250">
        <v>0.45</v>
      </c>
      <c r="I250">
        <v>9000</v>
      </c>
      <c r="J250">
        <v>4050</v>
      </c>
      <c r="K250">
        <v>1620</v>
      </c>
      <c r="L250">
        <v>0.4</v>
      </c>
    </row>
    <row r="251" spans="1:12" x14ac:dyDescent="0.3">
      <c r="A251" t="s">
        <v>38</v>
      </c>
      <c r="B251">
        <v>1189833</v>
      </c>
      <c r="C251" s="43">
        <v>44362</v>
      </c>
      <c r="D251" t="s">
        <v>35</v>
      </c>
      <c r="E251" t="s">
        <v>36</v>
      </c>
      <c r="F251" t="s">
        <v>39</v>
      </c>
      <c r="G251" t="s">
        <v>25</v>
      </c>
      <c r="H251">
        <v>0.5</v>
      </c>
      <c r="I251">
        <v>7500</v>
      </c>
      <c r="J251">
        <v>3750</v>
      </c>
      <c r="K251">
        <v>937.5</v>
      </c>
      <c r="L251">
        <v>0.25</v>
      </c>
    </row>
    <row r="252" spans="1:12" x14ac:dyDescent="0.3">
      <c r="A252" t="s">
        <v>38</v>
      </c>
      <c r="B252">
        <v>1189833</v>
      </c>
      <c r="C252" s="43">
        <v>44362</v>
      </c>
      <c r="D252" t="s">
        <v>35</v>
      </c>
      <c r="E252" t="s">
        <v>36</v>
      </c>
      <c r="F252" t="s">
        <v>39</v>
      </c>
      <c r="G252" t="s">
        <v>26</v>
      </c>
      <c r="H252">
        <v>0.5</v>
      </c>
      <c r="I252">
        <v>7500</v>
      </c>
      <c r="J252">
        <v>3750</v>
      </c>
      <c r="K252">
        <v>1500</v>
      </c>
      <c r="L252">
        <v>0.4</v>
      </c>
    </row>
    <row r="253" spans="1:12" x14ac:dyDescent="0.3">
      <c r="A253" t="s">
        <v>38</v>
      </c>
      <c r="B253">
        <v>1189833</v>
      </c>
      <c r="C253" s="43">
        <v>44362</v>
      </c>
      <c r="D253" t="s">
        <v>35</v>
      </c>
      <c r="E253" t="s">
        <v>36</v>
      </c>
      <c r="F253" t="s">
        <v>39</v>
      </c>
      <c r="G253" t="s">
        <v>27</v>
      </c>
      <c r="H253">
        <v>0.45</v>
      </c>
      <c r="I253">
        <v>6250</v>
      </c>
      <c r="J253">
        <v>2812.5</v>
      </c>
      <c r="K253">
        <v>984.37499999999989</v>
      </c>
      <c r="L253">
        <v>0.35</v>
      </c>
    </row>
    <row r="254" spans="1:12" x14ac:dyDescent="0.3">
      <c r="A254" t="s">
        <v>38</v>
      </c>
      <c r="B254">
        <v>1189833</v>
      </c>
      <c r="C254" s="43">
        <v>44362</v>
      </c>
      <c r="D254" t="s">
        <v>35</v>
      </c>
      <c r="E254" t="s">
        <v>36</v>
      </c>
      <c r="F254" t="s">
        <v>39</v>
      </c>
      <c r="G254" t="s">
        <v>28</v>
      </c>
      <c r="H254">
        <v>0.5</v>
      </c>
      <c r="I254">
        <v>5000</v>
      </c>
      <c r="J254">
        <v>2500</v>
      </c>
      <c r="K254">
        <v>1375</v>
      </c>
      <c r="L254">
        <v>0.55000000000000004</v>
      </c>
    </row>
    <row r="255" spans="1:12" x14ac:dyDescent="0.3">
      <c r="A255" t="s">
        <v>38</v>
      </c>
      <c r="B255">
        <v>1189833</v>
      </c>
      <c r="C255" s="43">
        <v>44362</v>
      </c>
      <c r="D255" t="s">
        <v>35</v>
      </c>
      <c r="E255" t="s">
        <v>36</v>
      </c>
      <c r="F255" t="s">
        <v>39</v>
      </c>
      <c r="G255" t="s">
        <v>29</v>
      </c>
      <c r="H255">
        <v>0.65</v>
      </c>
      <c r="I255">
        <v>8000</v>
      </c>
      <c r="J255">
        <v>5200</v>
      </c>
      <c r="K255">
        <v>1040</v>
      </c>
      <c r="L255">
        <v>0.2</v>
      </c>
    </row>
    <row r="256" spans="1:12" x14ac:dyDescent="0.3">
      <c r="A256" t="s">
        <v>38</v>
      </c>
      <c r="B256">
        <v>1189833</v>
      </c>
      <c r="C256" s="43">
        <v>44391</v>
      </c>
      <c r="D256" t="s">
        <v>35</v>
      </c>
      <c r="E256" t="s">
        <v>36</v>
      </c>
      <c r="F256" t="s">
        <v>39</v>
      </c>
      <c r="G256" t="s">
        <v>24</v>
      </c>
      <c r="H256">
        <v>0.45</v>
      </c>
      <c r="I256">
        <v>9500</v>
      </c>
      <c r="J256">
        <v>4275</v>
      </c>
      <c r="K256">
        <v>1710</v>
      </c>
      <c r="L256">
        <v>0.4</v>
      </c>
    </row>
    <row r="257" spans="1:12" x14ac:dyDescent="0.3">
      <c r="A257" t="s">
        <v>38</v>
      </c>
      <c r="B257">
        <v>1189833</v>
      </c>
      <c r="C257" s="43">
        <v>44391</v>
      </c>
      <c r="D257" t="s">
        <v>35</v>
      </c>
      <c r="E257" t="s">
        <v>36</v>
      </c>
      <c r="F257" t="s">
        <v>39</v>
      </c>
      <c r="G257" t="s">
        <v>25</v>
      </c>
      <c r="H257">
        <v>0.5</v>
      </c>
      <c r="I257">
        <v>8000</v>
      </c>
      <c r="J257">
        <v>4000</v>
      </c>
      <c r="K257">
        <v>1000</v>
      </c>
      <c r="L257">
        <v>0.25</v>
      </c>
    </row>
    <row r="258" spans="1:12" x14ac:dyDescent="0.3">
      <c r="A258" t="s">
        <v>38</v>
      </c>
      <c r="B258">
        <v>1189833</v>
      </c>
      <c r="C258" s="43">
        <v>44391</v>
      </c>
      <c r="D258" t="s">
        <v>35</v>
      </c>
      <c r="E258" t="s">
        <v>36</v>
      </c>
      <c r="F258" t="s">
        <v>39</v>
      </c>
      <c r="G258" t="s">
        <v>26</v>
      </c>
      <c r="H258">
        <v>0.5</v>
      </c>
      <c r="I258">
        <v>7500</v>
      </c>
      <c r="J258">
        <v>3750</v>
      </c>
      <c r="K258">
        <v>1500</v>
      </c>
      <c r="L258">
        <v>0.4</v>
      </c>
    </row>
    <row r="259" spans="1:12" x14ac:dyDescent="0.3">
      <c r="A259" t="s">
        <v>38</v>
      </c>
      <c r="B259">
        <v>1189833</v>
      </c>
      <c r="C259" s="43">
        <v>44391</v>
      </c>
      <c r="D259" t="s">
        <v>35</v>
      </c>
      <c r="E259" t="s">
        <v>36</v>
      </c>
      <c r="F259" t="s">
        <v>39</v>
      </c>
      <c r="G259" t="s">
        <v>27</v>
      </c>
      <c r="H259">
        <v>0.45</v>
      </c>
      <c r="I259">
        <v>6500</v>
      </c>
      <c r="J259">
        <v>2925</v>
      </c>
      <c r="K259">
        <v>1023.7499999999999</v>
      </c>
      <c r="L259">
        <v>0.35</v>
      </c>
    </row>
    <row r="260" spans="1:12" x14ac:dyDescent="0.3">
      <c r="A260" t="s">
        <v>38</v>
      </c>
      <c r="B260">
        <v>1189833</v>
      </c>
      <c r="C260" s="43">
        <v>44391</v>
      </c>
      <c r="D260" t="s">
        <v>35</v>
      </c>
      <c r="E260" t="s">
        <v>36</v>
      </c>
      <c r="F260" t="s">
        <v>39</v>
      </c>
      <c r="G260" t="s">
        <v>28</v>
      </c>
      <c r="H260">
        <v>0.5</v>
      </c>
      <c r="I260">
        <v>7000</v>
      </c>
      <c r="J260">
        <v>3500</v>
      </c>
      <c r="K260">
        <v>1925.0000000000002</v>
      </c>
      <c r="L260">
        <v>0.55000000000000004</v>
      </c>
    </row>
    <row r="261" spans="1:12" x14ac:dyDescent="0.3">
      <c r="A261" t="s">
        <v>38</v>
      </c>
      <c r="B261">
        <v>1189833</v>
      </c>
      <c r="C261" s="43">
        <v>44391</v>
      </c>
      <c r="D261" t="s">
        <v>35</v>
      </c>
      <c r="E261" t="s">
        <v>36</v>
      </c>
      <c r="F261" t="s">
        <v>39</v>
      </c>
      <c r="G261" t="s">
        <v>29</v>
      </c>
      <c r="H261">
        <v>0.65</v>
      </c>
      <c r="I261">
        <v>7000</v>
      </c>
      <c r="J261">
        <v>4550</v>
      </c>
      <c r="K261">
        <v>910</v>
      </c>
      <c r="L261">
        <v>0.2</v>
      </c>
    </row>
    <row r="262" spans="1:12" x14ac:dyDescent="0.3">
      <c r="A262" t="s">
        <v>38</v>
      </c>
      <c r="B262">
        <v>1189833</v>
      </c>
      <c r="C262" s="43">
        <v>44423</v>
      </c>
      <c r="D262" t="s">
        <v>35</v>
      </c>
      <c r="E262" t="s">
        <v>36</v>
      </c>
      <c r="F262" t="s">
        <v>39</v>
      </c>
      <c r="G262" t="s">
        <v>24</v>
      </c>
      <c r="H262">
        <v>0.5</v>
      </c>
      <c r="I262">
        <v>9000</v>
      </c>
      <c r="J262">
        <v>4500</v>
      </c>
      <c r="K262">
        <v>1800</v>
      </c>
      <c r="L262">
        <v>0.4</v>
      </c>
    </row>
    <row r="263" spans="1:12" x14ac:dyDescent="0.3">
      <c r="A263" t="s">
        <v>38</v>
      </c>
      <c r="B263">
        <v>1189833</v>
      </c>
      <c r="C263" s="43">
        <v>44423</v>
      </c>
      <c r="D263" t="s">
        <v>35</v>
      </c>
      <c r="E263" t="s">
        <v>36</v>
      </c>
      <c r="F263" t="s">
        <v>39</v>
      </c>
      <c r="G263" t="s">
        <v>25</v>
      </c>
      <c r="H263">
        <v>0.55000000000000004</v>
      </c>
      <c r="I263">
        <v>8500</v>
      </c>
      <c r="J263">
        <v>4675</v>
      </c>
      <c r="K263">
        <v>1168.75</v>
      </c>
      <c r="L263">
        <v>0.25</v>
      </c>
    </row>
    <row r="264" spans="1:12" x14ac:dyDescent="0.3">
      <c r="A264" t="s">
        <v>38</v>
      </c>
      <c r="B264">
        <v>1189833</v>
      </c>
      <c r="C264" s="43">
        <v>44423</v>
      </c>
      <c r="D264" t="s">
        <v>35</v>
      </c>
      <c r="E264" t="s">
        <v>36</v>
      </c>
      <c r="F264" t="s">
        <v>39</v>
      </c>
      <c r="G264" t="s">
        <v>26</v>
      </c>
      <c r="H264">
        <v>0.5</v>
      </c>
      <c r="I264">
        <v>7250</v>
      </c>
      <c r="J264">
        <v>3625</v>
      </c>
      <c r="K264">
        <v>1450</v>
      </c>
      <c r="L264">
        <v>0.4</v>
      </c>
    </row>
    <row r="265" spans="1:12" x14ac:dyDescent="0.3">
      <c r="A265" t="s">
        <v>38</v>
      </c>
      <c r="B265">
        <v>1189833</v>
      </c>
      <c r="C265" s="43">
        <v>44423</v>
      </c>
      <c r="D265" t="s">
        <v>35</v>
      </c>
      <c r="E265" t="s">
        <v>36</v>
      </c>
      <c r="F265" t="s">
        <v>39</v>
      </c>
      <c r="G265" t="s">
        <v>27</v>
      </c>
      <c r="H265">
        <v>0.5</v>
      </c>
      <c r="I265">
        <v>6750</v>
      </c>
      <c r="J265">
        <v>3375</v>
      </c>
      <c r="K265">
        <v>1181.25</v>
      </c>
      <c r="L265">
        <v>0.35</v>
      </c>
    </row>
    <row r="266" spans="1:12" x14ac:dyDescent="0.3">
      <c r="A266" t="s">
        <v>38</v>
      </c>
      <c r="B266">
        <v>1189833</v>
      </c>
      <c r="C266" s="43">
        <v>44423</v>
      </c>
      <c r="D266" t="s">
        <v>35</v>
      </c>
      <c r="E266" t="s">
        <v>36</v>
      </c>
      <c r="F266" t="s">
        <v>39</v>
      </c>
      <c r="G266" t="s">
        <v>28</v>
      </c>
      <c r="H266">
        <v>0.6</v>
      </c>
      <c r="I266">
        <v>6750</v>
      </c>
      <c r="J266">
        <v>4050</v>
      </c>
      <c r="K266">
        <v>2227.5</v>
      </c>
      <c r="L266">
        <v>0.55000000000000004</v>
      </c>
    </row>
    <row r="267" spans="1:12" x14ac:dyDescent="0.3">
      <c r="A267" t="s">
        <v>38</v>
      </c>
      <c r="B267">
        <v>1189833</v>
      </c>
      <c r="C267" s="43">
        <v>44423</v>
      </c>
      <c r="D267" t="s">
        <v>35</v>
      </c>
      <c r="E267" t="s">
        <v>36</v>
      </c>
      <c r="F267" t="s">
        <v>39</v>
      </c>
      <c r="G267" t="s">
        <v>29</v>
      </c>
      <c r="H267">
        <v>0.65</v>
      </c>
      <c r="I267">
        <v>6500</v>
      </c>
      <c r="J267">
        <v>4225</v>
      </c>
      <c r="K267">
        <v>845</v>
      </c>
      <c r="L267">
        <v>0.2</v>
      </c>
    </row>
    <row r="268" spans="1:12" x14ac:dyDescent="0.3">
      <c r="A268" t="s">
        <v>38</v>
      </c>
      <c r="B268">
        <v>1189833</v>
      </c>
      <c r="C268" s="43">
        <v>44455</v>
      </c>
      <c r="D268" t="s">
        <v>35</v>
      </c>
      <c r="E268" t="s">
        <v>36</v>
      </c>
      <c r="F268" t="s">
        <v>39</v>
      </c>
      <c r="G268" t="s">
        <v>24</v>
      </c>
      <c r="H268">
        <v>0.5</v>
      </c>
      <c r="I268">
        <v>8500</v>
      </c>
      <c r="J268">
        <v>4250</v>
      </c>
      <c r="K268">
        <v>1700</v>
      </c>
      <c r="L268">
        <v>0.4</v>
      </c>
    </row>
    <row r="269" spans="1:12" x14ac:dyDescent="0.3">
      <c r="A269" t="s">
        <v>38</v>
      </c>
      <c r="B269">
        <v>1189833</v>
      </c>
      <c r="C269" s="43">
        <v>44455</v>
      </c>
      <c r="D269" t="s">
        <v>35</v>
      </c>
      <c r="E269" t="s">
        <v>36</v>
      </c>
      <c r="F269" t="s">
        <v>39</v>
      </c>
      <c r="G269" t="s">
        <v>25</v>
      </c>
      <c r="H269">
        <v>0.55000000000000004</v>
      </c>
      <c r="I269">
        <v>8500</v>
      </c>
      <c r="J269">
        <v>4675</v>
      </c>
      <c r="K269">
        <v>1168.75</v>
      </c>
      <c r="L269">
        <v>0.25</v>
      </c>
    </row>
    <row r="270" spans="1:12" x14ac:dyDescent="0.3">
      <c r="A270" t="s">
        <v>38</v>
      </c>
      <c r="B270">
        <v>1189833</v>
      </c>
      <c r="C270" s="43">
        <v>44455</v>
      </c>
      <c r="D270" t="s">
        <v>35</v>
      </c>
      <c r="E270" t="s">
        <v>36</v>
      </c>
      <c r="F270" t="s">
        <v>39</v>
      </c>
      <c r="G270" t="s">
        <v>26</v>
      </c>
      <c r="H270">
        <v>0.5</v>
      </c>
      <c r="I270">
        <v>7000</v>
      </c>
      <c r="J270">
        <v>3500</v>
      </c>
      <c r="K270">
        <v>1400</v>
      </c>
      <c r="L270">
        <v>0.4</v>
      </c>
    </row>
    <row r="271" spans="1:12" x14ac:dyDescent="0.3">
      <c r="A271" t="s">
        <v>38</v>
      </c>
      <c r="B271">
        <v>1189833</v>
      </c>
      <c r="C271" s="43">
        <v>44455</v>
      </c>
      <c r="D271" t="s">
        <v>35</v>
      </c>
      <c r="E271" t="s">
        <v>36</v>
      </c>
      <c r="F271" t="s">
        <v>39</v>
      </c>
      <c r="G271" t="s">
        <v>27</v>
      </c>
      <c r="H271">
        <v>0.5</v>
      </c>
      <c r="I271">
        <v>6500</v>
      </c>
      <c r="J271">
        <v>3250</v>
      </c>
      <c r="K271">
        <v>1137.5</v>
      </c>
      <c r="L271">
        <v>0.35</v>
      </c>
    </row>
    <row r="272" spans="1:12" x14ac:dyDescent="0.3">
      <c r="A272" t="s">
        <v>38</v>
      </c>
      <c r="B272">
        <v>1189833</v>
      </c>
      <c r="C272" s="43">
        <v>44455</v>
      </c>
      <c r="D272" t="s">
        <v>35</v>
      </c>
      <c r="E272" t="s">
        <v>36</v>
      </c>
      <c r="F272" t="s">
        <v>39</v>
      </c>
      <c r="G272" t="s">
        <v>28</v>
      </c>
      <c r="H272">
        <v>0.6</v>
      </c>
      <c r="I272">
        <v>6500</v>
      </c>
      <c r="J272">
        <v>3900</v>
      </c>
      <c r="K272">
        <v>2145</v>
      </c>
      <c r="L272">
        <v>0.55000000000000004</v>
      </c>
    </row>
    <row r="273" spans="1:12" x14ac:dyDescent="0.3">
      <c r="A273" t="s">
        <v>38</v>
      </c>
      <c r="B273">
        <v>1189833</v>
      </c>
      <c r="C273" s="43">
        <v>44455</v>
      </c>
      <c r="D273" t="s">
        <v>35</v>
      </c>
      <c r="E273" t="s">
        <v>36</v>
      </c>
      <c r="F273" t="s">
        <v>39</v>
      </c>
      <c r="G273" t="s">
        <v>29</v>
      </c>
      <c r="H273">
        <v>0.65</v>
      </c>
      <c r="I273">
        <v>7000</v>
      </c>
      <c r="J273">
        <v>4550</v>
      </c>
      <c r="K273">
        <v>910</v>
      </c>
      <c r="L273">
        <v>0.2</v>
      </c>
    </row>
    <row r="274" spans="1:12" x14ac:dyDescent="0.3">
      <c r="A274" t="s">
        <v>38</v>
      </c>
      <c r="B274">
        <v>1189833</v>
      </c>
      <c r="C274" s="43">
        <v>44484</v>
      </c>
      <c r="D274" t="s">
        <v>35</v>
      </c>
      <c r="E274" t="s">
        <v>36</v>
      </c>
      <c r="F274" t="s">
        <v>39</v>
      </c>
      <c r="G274" t="s">
        <v>24</v>
      </c>
      <c r="H274">
        <v>0.5</v>
      </c>
      <c r="I274">
        <v>8000</v>
      </c>
      <c r="J274">
        <v>4000</v>
      </c>
      <c r="K274">
        <v>1600</v>
      </c>
      <c r="L274">
        <v>0.4</v>
      </c>
    </row>
    <row r="275" spans="1:12" x14ac:dyDescent="0.3">
      <c r="A275" t="s">
        <v>38</v>
      </c>
      <c r="B275">
        <v>1189833</v>
      </c>
      <c r="C275" s="43">
        <v>44484</v>
      </c>
      <c r="D275" t="s">
        <v>35</v>
      </c>
      <c r="E275" t="s">
        <v>36</v>
      </c>
      <c r="F275" t="s">
        <v>39</v>
      </c>
      <c r="G275" t="s">
        <v>25</v>
      </c>
      <c r="H275">
        <v>0.55000000000000004</v>
      </c>
      <c r="I275">
        <v>8000</v>
      </c>
      <c r="J275">
        <v>4400</v>
      </c>
      <c r="K275">
        <v>1100</v>
      </c>
      <c r="L275">
        <v>0.25</v>
      </c>
    </row>
    <row r="276" spans="1:12" x14ac:dyDescent="0.3">
      <c r="A276" t="s">
        <v>38</v>
      </c>
      <c r="B276">
        <v>1189833</v>
      </c>
      <c r="C276" s="43">
        <v>44484</v>
      </c>
      <c r="D276" t="s">
        <v>35</v>
      </c>
      <c r="E276" t="s">
        <v>36</v>
      </c>
      <c r="F276" t="s">
        <v>39</v>
      </c>
      <c r="G276" t="s">
        <v>26</v>
      </c>
      <c r="H276">
        <v>0.5</v>
      </c>
      <c r="I276">
        <v>6500</v>
      </c>
      <c r="J276">
        <v>3250</v>
      </c>
      <c r="K276">
        <v>1300</v>
      </c>
      <c r="L276">
        <v>0.4</v>
      </c>
    </row>
    <row r="277" spans="1:12" x14ac:dyDescent="0.3">
      <c r="A277" t="s">
        <v>38</v>
      </c>
      <c r="B277">
        <v>1189833</v>
      </c>
      <c r="C277" s="43">
        <v>44484</v>
      </c>
      <c r="D277" t="s">
        <v>35</v>
      </c>
      <c r="E277" t="s">
        <v>36</v>
      </c>
      <c r="F277" t="s">
        <v>39</v>
      </c>
      <c r="G277" t="s">
        <v>27</v>
      </c>
      <c r="H277">
        <v>0.5</v>
      </c>
      <c r="I277">
        <v>6250</v>
      </c>
      <c r="J277">
        <v>3125</v>
      </c>
      <c r="K277">
        <v>1093.75</v>
      </c>
      <c r="L277">
        <v>0.35</v>
      </c>
    </row>
    <row r="278" spans="1:12" x14ac:dyDescent="0.3">
      <c r="A278" t="s">
        <v>38</v>
      </c>
      <c r="B278">
        <v>1189833</v>
      </c>
      <c r="C278" s="43">
        <v>44484</v>
      </c>
      <c r="D278" t="s">
        <v>35</v>
      </c>
      <c r="E278" t="s">
        <v>36</v>
      </c>
      <c r="F278" t="s">
        <v>39</v>
      </c>
      <c r="G278" t="s">
        <v>28</v>
      </c>
      <c r="H278">
        <v>0.6</v>
      </c>
      <c r="I278">
        <v>6000</v>
      </c>
      <c r="J278">
        <v>3600</v>
      </c>
      <c r="K278">
        <v>1980.0000000000002</v>
      </c>
      <c r="L278">
        <v>0.55000000000000004</v>
      </c>
    </row>
    <row r="279" spans="1:12" x14ac:dyDescent="0.3">
      <c r="A279" t="s">
        <v>38</v>
      </c>
      <c r="B279">
        <v>1189833</v>
      </c>
      <c r="C279" s="43">
        <v>44484</v>
      </c>
      <c r="D279" t="s">
        <v>35</v>
      </c>
      <c r="E279" t="s">
        <v>36</v>
      </c>
      <c r="F279" t="s">
        <v>39</v>
      </c>
      <c r="G279" t="s">
        <v>29</v>
      </c>
      <c r="H279">
        <v>0.65</v>
      </c>
      <c r="I279">
        <v>6500</v>
      </c>
      <c r="J279">
        <v>4225</v>
      </c>
      <c r="K279">
        <v>845</v>
      </c>
      <c r="L279">
        <v>0.2</v>
      </c>
    </row>
    <row r="280" spans="1:12" x14ac:dyDescent="0.3">
      <c r="A280" t="s">
        <v>38</v>
      </c>
      <c r="B280">
        <v>1189833</v>
      </c>
      <c r="C280" s="43">
        <v>44515</v>
      </c>
      <c r="D280" t="s">
        <v>35</v>
      </c>
      <c r="E280" t="s">
        <v>36</v>
      </c>
      <c r="F280" t="s">
        <v>39</v>
      </c>
      <c r="G280" t="s">
        <v>24</v>
      </c>
      <c r="H280">
        <v>0.5</v>
      </c>
      <c r="I280">
        <v>8250</v>
      </c>
      <c r="J280">
        <v>4125</v>
      </c>
      <c r="K280">
        <v>1650</v>
      </c>
      <c r="L280">
        <v>0.4</v>
      </c>
    </row>
    <row r="281" spans="1:12" x14ac:dyDescent="0.3">
      <c r="A281" t="s">
        <v>38</v>
      </c>
      <c r="B281">
        <v>1189833</v>
      </c>
      <c r="C281" s="43">
        <v>44515</v>
      </c>
      <c r="D281" t="s">
        <v>35</v>
      </c>
      <c r="E281" t="s">
        <v>36</v>
      </c>
      <c r="F281" t="s">
        <v>39</v>
      </c>
      <c r="G281" t="s">
        <v>25</v>
      </c>
      <c r="H281">
        <v>0.55000000000000004</v>
      </c>
      <c r="I281">
        <v>8250</v>
      </c>
      <c r="J281">
        <v>4537.5</v>
      </c>
      <c r="K281">
        <v>1134.375</v>
      </c>
      <c r="L281">
        <v>0.25</v>
      </c>
    </row>
    <row r="282" spans="1:12" x14ac:dyDescent="0.3">
      <c r="A282" t="s">
        <v>38</v>
      </c>
      <c r="B282">
        <v>1189833</v>
      </c>
      <c r="C282" s="43">
        <v>44515</v>
      </c>
      <c r="D282" t="s">
        <v>35</v>
      </c>
      <c r="E282" t="s">
        <v>36</v>
      </c>
      <c r="F282" t="s">
        <v>39</v>
      </c>
      <c r="G282" t="s">
        <v>26</v>
      </c>
      <c r="H282">
        <v>0.5</v>
      </c>
      <c r="I282">
        <v>6750</v>
      </c>
      <c r="J282">
        <v>3375</v>
      </c>
      <c r="K282">
        <v>1350</v>
      </c>
      <c r="L282">
        <v>0.4</v>
      </c>
    </row>
    <row r="283" spans="1:12" x14ac:dyDescent="0.3">
      <c r="A283" t="s">
        <v>38</v>
      </c>
      <c r="B283">
        <v>1189833</v>
      </c>
      <c r="C283" s="43">
        <v>44515</v>
      </c>
      <c r="D283" t="s">
        <v>35</v>
      </c>
      <c r="E283" t="s">
        <v>36</v>
      </c>
      <c r="F283" t="s">
        <v>39</v>
      </c>
      <c r="G283" t="s">
        <v>27</v>
      </c>
      <c r="H283">
        <v>0.5</v>
      </c>
      <c r="I283">
        <v>6500</v>
      </c>
      <c r="J283">
        <v>3250</v>
      </c>
      <c r="K283">
        <v>1137.5</v>
      </c>
      <c r="L283">
        <v>0.35</v>
      </c>
    </row>
    <row r="284" spans="1:12" x14ac:dyDescent="0.3">
      <c r="A284" t="s">
        <v>38</v>
      </c>
      <c r="B284">
        <v>1189833</v>
      </c>
      <c r="C284" s="43">
        <v>44515</v>
      </c>
      <c r="D284" t="s">
        <v>35</v>
      </c>
      <c r="E284" t="s">
        <v>36</v>
      </c>
      <c r="F284" t="s">
        <v>39</v>
      </c>
      <c r="G284" t="s">
        <v>28</v>
      </c>
      <c r="H284">
        <v>0.6</v>
      </c>
      <c r="I284">
        <v>6000</v>
      </c>
      <c r="J284">
        <v>3600</v>
      </c>
      <c r="K284">
        <v>1980.0000000000002</v>
      </c>
      <c r="L284">
        <v>0.55000000000000004</v>
      </c>
    </row>
    <row r="285" spans="1:12" x14ac:dyDescent="0.3">
      <c r="A285" t="s">
        <v>38</v>
      </c>
      <c r="B285">
        <v>1189833</v>
      </c>
      <c r="C285" s="43">
        <v>44515</v>
      </c>
      <c r="D285" t="s">
        <v>35</v>
      </c>
      <c r="E285" t="s">
        <v>36</v>
      </c>
      <c r="F285" t="s">
        <v>39</v>
      </c>
      <c r="G285" t="s">
        <v>29</v>
      </c>
      <c r="H285">
        <v>0.65</v>
      </c>
      <c r="I285">
        <v>7000</v>
      </c>
      <c r="J285">
        <v>4550</v>
      </c>
      <c r="K285">
        <v>910</v>
      </c>
      <c r="L285">
        <v>0.2</v>
      </c>
    </row>
    <row r="286" spans="1:12" x14ac:dyDescent="0.3">
      <c r="A286" t="s">
        <v>38</v>
      </c>
      <c r="B286">
        <v>1189833</v>
      </c>
      <c r="C286" s="43">
        <v>44544</v>
      </c>
      <c r="D286" t="s">
        <v>35</v>
      </c>
      <c r="E286" t="s">
        <v>36</v>
      </c>
      <c r="F286" t="s">
        <v>39</v>
      </c>
      <c r="G286" t="s">
        <v>24</v>
      </c>
      <c r="H286">
        <v>0.5</v>
      </c>
      <c r="I286">
        <v>9000</v>
      </c>
      <c r="J286">
        <v>4500</v>
      </c>
      <c r="K286">
        <v>1800</v>
      </c>
      <c r="L286">
        <v>0.4</v>
      </c>
    </row>
    <row r="287" spans="1:12" x14ac:dyDescent="0.3">
      <c r="A287" t="s">
        <v>38</v>
      </c>
      <c r="B287">
        <v>1189833</v>
      </c>
      <c r="C287" s="43">
        <v>44544</v>
      </c>
      <c r="D287" t="s">
        <v>35</v>
      </c>
      <c r="E287" t="s">
        <v>36</v>
      </c>
      <c r="F287" t="s">
        <v>39</v>
      </c>
      <c r="G287" t="s">
        <v>25</v>
      </c>
      <c r="H287">
        <v>0.55000000000000004</v>
      </c>
      <c r="I287">
        <v>9000</v>
      </c>
      <c r="J287">
        <v>4950</v>
      </c>
      <c r="K287">
        <v>1237.5</v>
      </c>
      <c r="L287">
        <v>0.25</v>
      </c>
    </row>
    <row r="288" spans="1:12" x14ac:dyDescent="0.3">
      <c r="A288" t="s">
        <v>38</v>
      </c>
      <c r="B288">
        <v>1189833</v>
      </c>
      <c r="C288" s="43">
        <v>44544</v>
      </c>
      <c r="D288" t="s">
        <v>35</v>
      </c>
      <c r="E288" t="s">
        <v>36</v>
      </c>
      <c r="F288" t="s">
        <v>39</v>
      </c>
      <c r="G288" t="s">
        <v>26</v>
      </c>
      <c r="H288">
        <v>0.5</v>
      </c>
      <c r="I288">
        <v>7000</v>
      </c>
      <c r="J288">
        <v>3500</v>
      </c>
      <c r="K288">
        <v>1400</v>
      </c>
      <c r="L288">
        <v>0.4</v>
      </c>
    </row>
    <row r="289" spans="1:12" x14ac:dyDescent="0.3">
      <c r="A289" t="s">
        <v>38</v>
      </c>
      <c r="B289">
        <v>1189833</v>
      </c>
      <c r="C289" s="43">
        <v>44544</v>
      </c>
      <c r="D289" t="s">
        <v>35</v>
      </c>
      <c r="E289" t="s">
        <v>36</v>
      </c>
      <c r="F289" t="s">
        <v>39</v>
      </c>
      <c r="G289" t="s">
        <v>27</v>
      </c>
      <c r="H289">
        <v>0.5</v>
      </c>
      <c r="I289">
        <v>7000</v>
      </c>
      <c r="J289">
        <v>3500</v>
      </c>
      <c r="K289">
        <v>1225</v>
      </c>
      <c r="L289">
        <v>0.35</v>
      </c>
    </row>
    <row r="290" spans="1:12" x14ac:dyDescent="0.3">
      <c r="A290" t="s">
        <v>38</v>
      </c>
      <c r="B290">
        <v>1189833</v>
      </c>
      <c r="C290" s="43">
        <v>44544</v>
      </c>
      <c r="D290" t="s">
        <v>35</v>
      </c>
      <c r="E290" t="s">
        <v>36</v>
      </c>
      <c r="F290" t="s">
        <v>39</v>
      </c>
      <c r="G290" t="s">
        <v>28</v>
      </c>
      <c r="H290">
        <v>0.6</v>
      </c>
      <c r="I290">
        <v>6250</v>
      </c>
      <c r="J290">
        <v>3750</v>
      </c>
      <c r="K290">
        <v>2062.5</v>
      </c>
      <c r="L290">
        <v>0.55000000000000004</v>
      </c>
    </row>
    <row r="291" spans="1:12" x14ac:dyDescent="0.3">
      <c r="A291" t="s">
        <v>38</v>
      </c>
      <c r="B291">
        <v>1189833</v>
      </c>
      <c r="C291" s="43">
        <v>44544</v>
      </c>
      <c r="D291" t="s">
        <v>35</v>
      </c>
      <c r="E291" t="s">
        <v>36</v>
      </c>
      <c r="F291" t="s">
        <v>39</v>
      </c>
      <c r="G291" t="s">
        <v>29</v>
      </c>
      <c r="H291">
        <v>0.65</v>
      </c>
      <c r="I291">
        <v>7250</v>
      </c>
      <c r="J291">
        <v>4712.5</v>
      </c>
      <c r="K291">
        <v>942.5</v>
      </c>
      <c r="L291">
        <v>0.2</v>
      </c>
    </row>
    <row r="292" spans="1:12" x14ac:dyDescent="0.3">
      <c r="A292" t="s">
        <v>21</v>
      </c>
      <c r="B292">
        <v>1185732</v>
      </c>
      <c r="C292" s="43">
        <v>44211</v>
      </c>
      <c r="D292" t="s">
        <v>40</v>
      </c>
      <c r="E292" t="s">
        <v>41</v>
      </c>
      <c r="F292" t="s">
        <v>42</v>
      </c>
      <c r="G292" t="s">
        <v>24</v>
      </c>
      <c r="H292">
        <v>0.45</v>
      </c>
      <c r="I292">
        <v>4750</v>
      </c>
      <c r="J292">
        <v>2137.5</v>
      </c>
      <c r="K292">
        <v>855</v>
      </c>
      <c r="L292">
        <v>0.4</v>
      </c>
    </row>
    <row r="293" spans="1:12" x14ac:dyDescent="0.3">
      <c r="A293" t="s">
        <v>21</v>
      </c>
      <c r="B293">
        <v>1185732</v>
      </c>
      <c r="C293" s="43">
        <v>44211</v>
      </c>
      <c r="D293" t="s">
        <v>40</v>
      </c>
      <c r="E293" t="s">
        <v>41</v>
      </c>
      <c r="F293" t="s">
        <v>42</v>
      </c>
      <c r="G293" t="s">
        <v>25</v>
      </c>
      <c r="H293">
        <v>0.45</v>
      </c>
      <c r="I293">
        <v>2750</v>
      </c>
      <c r="J293">
        <v>1237.5</v>
      </c>
      <c r="K293">
        <v>433.125</v>
      </c>
      <c r="L293">
        <v>0.35</v>
      </c>
    </row>
    <row r="294" spans="1:12" x14ac:dyDescent="0.3">
      <c r="A294" t="s">
        <v>21</v>
      </c>
      <c r="B294">
        <v>1185732</v>
      </c>
      <c r="C294" s="43">
        <v>44211</v>
      </c>
      <c r="D294" t="s">
        <v>40</v>
      </c>
      <c r="E294" t="s">
        <v>41</v>
      </c>
      <c r="F294" t="s">
        <v>42</v>
      </c>
      <c r="G294" t="s">
        <v>26</v>
      </c>
      <c r="H294">
        <v>0.35000000000000003</v>
      </c>
      <c r="I294">
        <v>2750</v>
      </c>
      <c r="J294">
        <v>962.50000000000011</v>
      </c>
      <c r="K294">
        <v>336.875</v>
      </c>
      <c r="L294">
        <v>0.35</v>
      </c>
    </row>
    <row r="295" spans="1:12" x14ac:dyDescent="0.3">
      <c r="A295" t="s">
        <v>21</v>
      </c>
      <c r="B295">
        <v>1185732</v>
      </c>
      <c r="C295" s="43">
        <v>44211</v>
      </c>
      <c r="D295" t="s">
        <v>40</v>
      </c>
      <c r="E295" t="s">
        <v>41</v>
      </c>
      <c r="F295" t="s">
        <v>42</v>
      </c>
      <c r="G295" t="s">
        <v>27</v>
      </c>
      <c r="H295">
        <v>0.4</v>
      </c>
      <c r="I295">
        <v>1250</v>
      </c>
      <c r="J295">
        <v>500</v>
      </c>
      <c r="K295">
        <v>200</v>
      </c>
      <c r="L295">
        <v>0.4</v>
      </c>
    </row>
    <row r="296" spans="1:12" x14ac:dyDescent="0.3">
      <c r="A296" t="s">
        <v>21</v>
      </c>
      <c r="B296">
        <v>1185732</v>
      </c>
      <c r="C296" s="43">
        <v>44211</v>
      </c>
      <c r="D296" t="s">
        <v>40</v>
      </c>
      <c r="E296" t="s">
        <v>41</v>
      </c>
      <c r="F296" t="s">
        <v>42</v>
      </c>
      <c r="G296" t="s">
        <v>28</v>
      </c>
      <c r="H296">
        <v>0.54999999999999993</v>
      </c>
      <c r="I296">
        <v>1750</v>
      </c>
      <c r="J296">
        <v>962.49999999999989</v>
      </c>
      <c r="K296">
        <v>336.87499999999994</v>
      </c>
      <c r="L296">
        <v>0.35</v>
      </c>
    </row>
    <row r="297" spans="1:12" x14ac:dyDescent="0.3">
      <c r="A297" t="s">
        <v>21</v>
      </c>
      <c r="B297">
        <v>1185732</v>
      </c>
      <c r="C297" s="43">
        <v>44211</v>
      </c>
      <c r="D297" t="s">
        <v>40</v>
      </c>
      <c r="E297" t="s">
        <v>41</v>
      </c>
      <c r="F297" t="s">
        <v>42</v>
      </c>
      <c r="G297" t="s">
        <v>29</v>
      </c>
      <c r="H297">
        <v>0.45</v>
      </c>
      <c r="I297">
        <v>2750</v>
      </c>
      <c r="J297">
        <v>1237.5</v>
      </c>
      <c r="K297">
        <v>618.75</v>
      </c>
      <c r="L297">
        <v>0.5</v>
      </c>
    </row>
    <row r="298" spans="1:12" x14ac:dyDescent="0.3">
      <c r="A298" t="s">
        <v>21</v>
      </c>
      <c r="B298">
        <v>1185732</v>
      </c>
      <c r="C298" s="43">
        <v>44242</v>
      </c>
      <c r="D298" t="s">
        <v>40</v>
      </c>
      <c r="E298" t="s">
        <v>41</v>
      </c>
      <c r="F298" t="s">
        <v>42</v>
      </c>
      <c r="G298" t="s">
        <v>24</v>
      </c>
      <c r="H298">
        <v>0.45</v>
      </c>
      <c r="I298">
        <v>5250</v>
      </c>
      <c r="J298">
        <v>2362.5</v>
      </c>
      <c r="K298">
        <v>945</v>
      </c>
      <c r="L298">
        <v>0.4</v>
      </c>
    </row>
    <row r="299" spans="1:12" x14ac:dyDescent="0.3">
      <c r="A299" t="s">
        <v>21</v>
      </c>
      <c r="B299">
        <v>1185732</v>
      </c>
      <c r="C299" s="43">
        <v>44242</v>
      </c>
      <c r="D299" t="s">
        <v>40</v>
      </c>
      <c r="E299" t="s">
        <v>41</v>
      </c>
      <c r="F299" t="s">
        <v>42</v>
      </c>
      <c r="G299" t="s">
        <v>25</v>
      </c>
      <c r="H299">
        <v>0.45</v>
      </c>
      <c r="I299">
        <v>1750</v>
      </c>
      <c r="J299">
        <v>787.5</v>
      </c>
      <c r="K299">
        <v>275.625</v>
      </c>
      <c r="L299">
        <v>0.35</v>
      </c>
    </row>
    <row r="300" spans="1:12" x14ac:dyDescent="0.3">
      <c r="A300" t="s">
        <v>21</v>
      </c>
      <c r="B300">
        <v>1185732</v>
      </c>
      <c r="C300" s="43">
        <v>44242</v>
      </c>
      <c r="D300" t="s">
        <v>40</v>
      </c>
      <c r="E300" t="s">
        <v>41</v>
      </c>
      <c r="F300" t="s">
        <v>42</v>
      </c>
      <c r="G300" t="s">
        <v>26</v>
      </c>
      <c r="H300">
        <v>0.35000000000000003</v>
      </c>
      <c r="I300">
        <v>2250</v>
      </c>
      <c r="J300">
        <v>787.50000000000011</v>
      </c>
      <c r="K300">
        <v>275.625</v>
      </c>
      <c r="L300">
        <v>0.35</v>
      </c>
    </row>
    <row r="301" spans="1:12" x14ac:dyDescent="0.3">
      <c r="A301" t="s">
        <v>21</v>
      </c>
      <c r="B301">
        <v>1185732</v>
      </c>
      <c r="C301" s="43">
        <v>44242</v>
      </c>
      <c r="D301" t="s">
        <v>40</v>
      </c>
      <c r="E301" t="s">
        <v>41</v>
      </c>
      <c r="F301" t="s">
        <v>42</v>
      </c>
      <c r="G301" t="s">
        <v>27</v>
      </c>
      <c r="H301">
        <v>0.4</v>
      </c>
      <c r="I301">
        <v>1000</v>
      </c>
      <c r="J301">
        <v>400</v>
      </c>
      <c r="K301">
        <v>160</v>
      </c>
      <c r="L301">
        <v>0.4</v>
      </c>
    </row>
    <row r="302" spans="1:12" x14ac:dyDescent="0.3">
      <c r="A302" t="s">
        <v>21</v>
      </c>
      <c r="B302">
        <v>1185732</v>
      </c>
      <c r="C302" s="43">
        <v>44242</v>
      </c>
      <c r="D302" t="s">
        <v>40</v>
      </c>
      <c r="E302" t="s">
        <v>41</v>
      </c>
      <c r="F302" t="s">
        <v>42</v>
      </c>
      <c r="G302" t="s">
        <v>28</v>
      </c>
      <c r="H302">
        <v>0.54999999999999993</v>
      </c>
      <c r="I302">
        <v>1750</v>
      </c>
      <c r="J302">
        <v>962.49999999999989</v>
      </c>
      <c r="K302">
        <v>336.87499999999994</v>
      </c>
      <c r="L302">
        <v>0.35</v>
      </c>
    </row>
    <row r="303" spans="1:12" x14ac:dyDescent="0.3">
      <c r="A303" t="s">
        <v>21</v>
      </c>
      <c r="B303">
        <v>1185732</v>
      </c>
      <c r="C303" s="43">
        <v>44242</v>
      </c>
      <c r="D303" t="s">
        <v>40</v>
      </c>
      <c r="E303" t="s">
        <v>41</v>
      </c>
      <c r="F303" t="s">
        <v>42</v>
      </c>
      <c r="G303" t="s">
        <v>29</v>
      </c>
      <c r="H303">
        <v>0.45</v>
      </c>
      <c r="I303">
        <v>2750</v>
      </c>
      <c r="J303">
        <v>1237.5</v>
      </c>
      <c r="K303">
        <v>618.75</v>
      </c>
      <c r="L303">
        <v>0.5</v>
      </c>
    </row>
    <row r="304" spans="1:12" x14ac:dyDescent="0.3">
      <c r="A304" t="s">
        <v>21</v>
      </c>
      <c r="B304">
        <v>1185732</v>
      </c>
      <c r="C304" s="43">
        <v>44269</v>
      </c>
      <c r="D304" t="s">
        <v>40</v>
      </c>
      <c r="E304" t="s">
        <v>41</v>
      </c>
      <c r="F304" t="s">
        <v>42</v>
      </c>
      <c r="G304" t="s">
        <v>24</v>
      </c>
      <c r="H304">
        <v>0.5</v>
      </c>
      <c r="I304">
        <v>4950</v>
      </c>
      <c r="J304">
        <v>2475</v>
      </c>
      <c r="K304">
        <v>990</v>
      </c>
      <c r="L304">
        <v>0.4</v>
      </c>
    </row>
    <row r="305" spans="1:12" x14ac:dyDescent="0.3">
      <c r="A305" t="s">
        <v>21</v>
      </c>
      <c r="B305">
        <v>1185732</v>
      </c>
      <c r="C305" s="43">
        <v>44269</v>
      </c>
      <c r="D305" t="s">
        <v>40</v>
      </c>
      <c r="E305" t="s">
        <v>41</v>
      </c>
      <c r="F305" t="s">
        <v>42</v>
      </c>
      <c r="G305" t="s">
        <v>25</v>
      </c>
      <c r="H305">
        <v>0.5</v>
      </c>
      <c r="I305">
        <v>2000</v>
      </c>
      <c r="J305">
        <v>1000</v>
      </c>
      <c r="K305">
        <v>350</v>
      </c>
      <c r="L305">
        <v>0.35</v>
      </c>
    </row>
    <row r="306" spans="1:12" x14ac:dyDescent="0.3">
      <c r="A306" t="s">
        <v>21</v>
      </c>
      <c r="B306">
        <v>1185732</v>
      </c>
      <c r="C306" s="43">
        <v>44269</v>
      </c>
      <c r="D306" t="s">
        <v>40</v>
      </c>
      <c r="E306" t="s">
        <v>41</v>
      </c>
      <c r="F306" t="s">
        <v>42</v>
      </c>
      <c r="G306" t="s">
        <v>26</v>
      </c>
      <c r="H306">
        <v>0.4</v>
      </c>
      <c r="I306">
        <v>2250</v>
      </c>
      <c r="J306">
        <v>900</v>
      </c>
      <c r="K306">
        <v>315</v>
      </c>
      <c r="L306">
        <v>0.35</v>
      </c>
    </row>
    <row r="307" spans="1:12" x14ac:dyDescent="0.3">
      <c r="A307" t="s">
        <v>21</v>
      </c>
      <c r="B307">
        <v>1185732</v>
      </c>
      <c r="C307" s="43">
        <v>44269</v>
      </c>
      <c r="D307" t="s">
        <v>40</v>
      </c>
      <c r="E307" t="s">
        <v>41</v>
      </c>
      <c r="F307" t="s">
        <v>42</v>
      </c>
      <c r="G307" t="s">
        <v>27</v>
      </c>
      <c r="H307">
        <v>0.45</v>
      </c>
      <c r="I307">
        <v>750</v>
      </c>
      <c r="J307">
        <v>337.5</v>
      </c>
      <c r="K307">
        <v>135</v>
      </c>
      <c r="L307">
        <v>0.4</v>
      </c>
    </row>
    <row r="308" spans="1:12" x14ac:dyDescent="0.3">
      <c r="A308" t="s">
        <v>21</v>
      </c>
      <c r="B308">
        <v>1185732</v>
      </c>
      <c r="C308" s="43">
        <v>44269</v>
      </c>
      <c r="D308" t="s">
        <v>40</v>
      </c>
      <c r="E308" t="s">
        <v>41</v>
      </c>
      <c r="F308" t="s">
        <v>42</v>
      </c>
      <c r="G308" t="s">
        <v>28</v>
      </c>
      <c r="H308">
        <v>0.6</v>
      </c>
      <c r="I308">
        <v>1250</v>
      </c>
      <c r="J308">
        <v>750</v>
      </c>
      <c r="K308">
        <v>262.5</v>
      </c>
      <c r="L308">
        <v>0.35</v>
      </c>
    </row>
    <row r="309" spans="1:12" x14ac:dyDescent="0.3">
      <c r="A309" t="s">
        <v>21</v>
      </c>
      <c r="B309">
        <v>1185732</v>
      </c>
      <c r="C309" s="43">
        <v>44269</v>
      </c>
      <c r="D309" t="s">
        <v>40</v>
      </c>
      <c r="E309" t="s">
        <v>41</v>
      </c>
      <c r="F309" t="s">
        <v>42</v>
      </c>
      <c r="G309" t="s">
        <v>29</v>
      </c>
      <c r="H309">
        <v>0.5</v>
      </c>
      <c r="I309">
        <v>2250</v>
      </c>
      <c r="J309">
        <v>1125</v>
      </c>
      <c r="K309">
        <v>562.5</v>
      </c>
      <c r="L309">
        <v>0.5</v>
      </c>
    </row>
    <row r="310" spans="1:12" x14ac:dyDescent="0.3">
      <c r="A310" t="s">
        <v>21</v>
      </c>
      <c r="B310">
        <v>1185732</v>
      </c>
      <c r="C310" s="43">
        <v>44301</v>
      </c>
      <c r="D310" t="s">
        <v>40</v>
      </c>
      <c r="E310" t="s">
        <v>41</v>
      </c>
      <c r="F310" t="s">
        <v>42</v>
      </c>
      <c r="G310" t="s">
        <v>24</v>
      </c>
      <c r="H310">
        <v>0.5</v>
      </c>
      <c r="I310">
        <v>4500</v>
      </c>
      <c r="J310">
        <v>2250</v>
      </c>
      <c r="K310">
        <v>900</v>
      </c>
      <c r="L310">
        <v>0.4</v>
      </c>
    </row>
    <row r="311" spans="1:12" x14ac:dyDescent="0.3">
      <c r="A311" t="s">
        <v>21</v>
      </c>
      <c r="B311">
        <v>1185732</v>
      </c>
      <c r="C311" s="43">
        <v>44301</v>
      </c>
      <c r="D311" t="s">
        <v>40</v>
      </c>
      <c r="E311" t="s">
        <v>41</v>
      </c>
      <c r="F311" t="s">
        <v>42</v>
      </c>
      <c r="G311" t="s">
        <v>25</v>
      </c>
      <c r="H311">
        <v>0.5</v>
      </c>
      <c r="I311">
        <v>1500</v>
      </c>
      <c r="J311">
        <v>750</v>
      </c>
      <c r="K311">
        <v>262.5</v>
      </c>
      <c r="L311">
        <v>0.35</v>
      </c>
    </row>
    <row r="312" spans="1:12" x14ac:dyDescent="0.3">
      <c r="A312" t="s">
        <v>21</v>
      </c>
      <c r="B312">
        <v>1185732</v>
      </c>
      <c r="C312" s="43">
        <v>44301</v>
      </c>
      <c r="D312" t="s">
        <v>40</v>
      </c>
      <c r="E312" t="s">
        <v>41</v>
      </c>
      <c r="F312" t="s">
        <v>42</v>
      </c>
      <c r="G312" t="s">
        <v>26</v>
      </c>
      <c r="H312">
        <v>0.4</v>
      </c>
      <c r="I312">
        <v>1500</v>
      </c>
      <c r="J312">
        <v>600</v>
      </c>
      <c r="K312">
        <v>210</v>
      </c>
      <c r="L312">
        <v>0.35</v>
      </c>
    </row>
    <row r="313" spans="1:12" x14ac:dyDescent="0.3">
      <c r="A313" t="s">
        <v>21</v>
      </c>
      <c r="B313">
        <v>1185732</v>
      </c>
      <c r="C313" s="43">
        <v>44301</v>
      </c>
      <c r="D313" t="s">
        <v>40</v>
      </c>
      <c r="E313" t="s">
        <v>41</v>
      </c>
      <c r="F313" t="s">
        <v>42</v>
      </c>
      <c r="G313" t="s">
        <v>27</v>
      </c>
      <c r="H313">
        <v>0.45</v>
      </c>
      <c r="I313">
        <v>750</v>
      </c>
      <c r="J313">
        <v>337.5</v>
      </c>
      <c r="K313">
        <v>135</v>
      </c>
      <c r="L313">
        <v>0.4</v>
      </c>
    </row>
    <row r="314" spans="1:12" x14ac:dyDescent="0.3">
      <c r="A314" t="s">
        <v>21</v>
      </c>
      <c r="B314">
        <v>1185732</v>
      </c>
      <c r="C314" s="43">
        <v>44301</v>
      </c>
      <c r="D314" t="s">
        <v>40</v>
      </c>
      <c r="E314" t="s">
        <v>41</v>
      </c>
      <c r="F314" t="s">
        <v>42</v>
      </c>
      <c r="G314" t="s">
        <v>28</v>
      </c>
      <c r="H314">
        <v>0.6</v>
      </c>
      <c r="I314">
        <v>1000</v>
      </c>
      <c r="J314">
        <v>600</v>
      </c>
      <c r="K314">
        <v>210</v>
      </c>
      <c r="L314">
        <v>0.35</v>
      </c>
    </row>
    <row r="315" spans="1:12" x14ac:dyDescent="0.3">
      <c r="A315" t="s">
        <v>21</v>
      </c>
      <c r="B315">
        <v>1185732</v>
      </c>
      <c r="C315" s="43">
        <v>44301</v>
      </c>
      <c r="D315" t="s">
        <v>40</v>
      </c>
      <c r="E315" t="s">
        <v>41</v>
      </c>
      <c r="F315" t="s">
        <v>42</v>
      </c>
      <c r="G315" t="s">
        <v>29</v>
      </c>
      <c r="H315">
        <v>0.5</v>
      </c>
      <c r="I315">
        <v>2250</v>
      </c>
      <c r="J315">
        <v>1125</v>
      </c>
      <c r="K315">
        <v>562.5</v>
      </c>
      <c r="L315">
        <v>0.5</v>
      </c>
    </row>
    <row r="316" spans="1:12" x14ac:dyDescent="0.3">
      <c r="A316" t="s">
        <v>21</v>
      </c>
      <c r="B316">
        <v>1185732</v>
      </c>
      <c r="C316" s="43">
        <v>44332</v>
      </c>
      <c r="D316" t="s">
        <v>40</v>
      </c>
      <c r="E316" t="s">
        <v>41</v>
      </c>
      <c r="F316" t="s">
        <v>42</v>
      </c>
      <c r="G316" t="s">
        <v>24</v>
      </c>
      <c r="H316">
        <v>0.6</v>
      </c>
      <c r="I316">
        <v>4950</v>
      </c>
      <c r="J316">
        <v>2970</v>
      </c>
      <c r="K316">
        <v>1188</v>
      </c>
      <c r="L316">
        <v>0.4</v>
      </c>
    </row>
    <row r="317" spans="1:12" x14ac:dyDescent="0.3">
      <c r="A317" t="s">
        <v>21</v>
      </c>
      <c r="B317">
        <v>1185732</v>
      </c>
      <c r="C317" s="43">
        <v>44332</v>
      </c>
      <c r="D317" t="s">
        <v>40</v>
      </c>
      <c r="E317" t="s">
        <v>41</v>
      </c>
      <c r="F317" t="s">
        <v>42</v>
      </c>
      <c r="G317" t="s">
        <v>25</v>
      </c>
      <c r="H317">
        <v>0.55000000000000004</v>
      </c>
      <c r="I317">
        <v>2000</v>
      </c>
      <c r="J317">
        <v>1100</v>
      </c>
      <c r="K317">
        <v>385</v>
      </c>
      <c r="L317">
        <v>0.35</v>
      </c>
    </row>
    <row r="318" spans="1:12" x14ac:dyDescent="0.3">
      <c r="A318" t="s">
        <v>21</v>
      </c>
      <c r="B318">
        <v>1185732</v>
      </c>
      <c r="C318" s="43">
        <v>44332</v>
      </c>
      <c r="D318" t="s">
        <v>40</v>
      </c>
      <c r="E318" t="s">
        <v>41</v>
      </c>
      <c r="F318" t="s">
        <v>42</v>
      </c>
      <c r="G318" t="s">
        <v>26</v>
      </c>
      <c r="H318">
        <v>0.5</v>
      </c>
      <c r="I318">
        <v>1750</v>
      </c>
      <c r="J318">
        <v>875</v>
      </c>
      <c r="K318">
        <v>306.25</v>
      </c>
      <c r="L318">
        <v>0.35</v>
      </c>
    </row>
    <row r="319" spans="1:12" x14ac:dyDescent="0.3">
      <c r="A319" t="s">
        <v>21</v>
      </c>
      <c r="B319">
        <v>1185732</v>
      </c>
      <c r="C319" s="43">
        <v>44332</v>
      </c>
      <c r="D319" t="s">
        <v>40</v>
      </c>
      <c r="E319" t="s">
        <v>41</v>
      </c>
      <c r="F319" t="s">
        <v>42</v>
      </c>
      <c r="G319" t="s">
        <v>27</v>
      </c>
      <c r="H319">
        <v>0.5</v>
      </c>
      <c r="I319">
        <v>1000</v>
      </c>
      <c r="J319">
        <v>500</v>
      </c>
      <c r="K319">
        <v>200</v>
      </c>
      <c r="L319">
        <v>0.4</v>
      </c>
    </row>
    <row r="320" spans="1:12" x14ac:dyDescent="0.3">
      <c r="A320" t="s">
        <v>21</v>
      </c>
      <c r="B320">
        <v>1185732</v>
      </c>
      <c r="C320" s="43">
        <v>44332</v>
      </c>
      <c r="D320" t="s">
        <v>40</v>
      </c>
      <c r="E320" t="s">
        <v>41</v>
      </c>
      <c r="F320" t="s">
        <v>42</v>
      </c>
      <c r="G320" t="s">
        <v>28</v>
      </c>
      <c r="H320">
        <v>0.6</v>
      </c>
      <c r="I320">
        <v>1250</v>
      </c>
      <c r="J320">
        <v>750</v>
      </c>
      <c r="K320">
        <v>262.5</v>
      </c>
      <c r="L320">
        <v>0.35</v>
      </c>
    </row>
    <row r="321" spans="1:12" x14ac:dyDescent="0.3">
      <c r="A321" t="s">
        <v>21</v>
      </c>
      <c r="B321">
        <v>1185732</v>
      </c>
      <c r="C321" s="43">
        <v>44332</v>
      </c>
      <c r="D321" t="s">
        <v>40</v>
      </c>
      <c r="E321" t="s">
        <v>41</v>
      </c>
      <c r="F321" t="s">
        <v>42</v>
      </c>
      <c r="G321" t="s">
        <v>29</v>
      </c>
      <c r="H321">
        <v>0.65</v>
      </c>
      <c r="I321">
        <v>2500</v>
      </c>
      <c r="J321">
        <v>1625</v>
      </c>
      <c r="K321">
        <v>812.5</v>
      </c>
      <c r="L321">
        <v>0.5</v>
      </c>
    </row>
    <row r="322" spans="1:12" x14ac:dyDescent="0.3">
      <c r="A322" t="s">
        <v>21</v>
      </c>
      <c r="B322">
        <v>1185732</v>
      </c>
      <c r="C322" s="43">
        <v>44362</v>
      </c>
      <c r="D322" t="s">
        <v>40</v>
      </c>
      <c r="E322" t="s">
        <v>41</v>
      </c>
      <c r="F322" t="s">
        <v>42</v>
      </c>
      <c r="G322" t="s">
        <v>24</v>
      </c>
      <c r="H322">
        <v>0.5</v>
      </c>
      <c r="I322">
        <v>5000</v>
      </c>
      <c r="J322">
        <v>2500</v>
      </c>
      <c r="K322">
        <v>1000</v>
      </c>
      <c r="L322">
        <v>0.4</v>
      </c>
    </row>
    <row r="323" spans="1:12" x14ac:dyDescent="0.3">
      <c r="A323" t="s">
        <v>21</v>
      </c>
      <c r="B323">
        <v>1185732</v>
      </c>
      <c r="C323" s="43">
        <v>44362</v>
      </c>
      <c r="D323" t="s">
        <v>40</v>
      </c>
      <c r="E323" t="s">
        <v>41</v>
      </c>
      <c r="F323" t="s">
        <v>42</v>
      </c>
      <c r="G323" t="s">
        <v>25</v>
      </c>
      <c r="H323">
        <v>0.45000000000000007</v>
      </c>
      <c r="I323">
        <v>2500</v>
      </c>
      <c r="J323">
        <v>1125.0000000000002</v>
      </c>
      <c r="K323">
        <v>393.75000000000006</v>
      </c>
      <c r="L323">
        <v>0.35</v>
      </c>
    </row>
    <row r="324" spans="1:12" x14ac:dyDescent="0.3">
      <c r="A324" t="s">
        <v>21</v>
      </c>
      <c r="B324">
        <v>1185732</v>
      </c>
      <c r="C324" s="43">
        <v>44362</v>
      </c>
      <c r="D324" t="s">
        <v>40</v>
      </c>
      <c r="E324" t="s">
        <v>41</v>
      </c>
      <c r="F324" t="s">
        <v>42</v>
      </c>
      <c r="G324" t="s">
        <v>26</v>
      </c>
      <c r="H324">
        <v>0.4</v>
      </c>
      <c r="I324">
        <v>2000</v>
      </c>
      <c r="J324">
        <v>800</v>
      </c>
      <c r="K324">
        <v>280</v>
      </c>
      <c r="L324">
        <v>0.35</v>
      </c>
    </row>
    <row r="325" spans="1:12" x14ac:dyDescent="0.3">
      <c r="A325" t="s">
        <v>21</v>
      </c>
      <c r="B325">
        <v>1185732</v>
      </c>
      <c r="C325" s="43">
        <v>44362</v>
      </c>
      <c r="D325" t="s">
        <v>40</v>
      </c>
      <c r="E325" t="s">
        <v>41</v>
      </c>
      <c r="F325" t="s">
        <v>42</v>
      </c>
      <c r="G325" t="s">
        <v>27</v>
      </c>
      <c r="H325">
        <v>0.4</v>
      </c>
      <c r="I325">
        <v>1750</v>
      </c>
      <c r="J325">
        <v>700</v>
      </c>
      <c r="K325">
        <v>280</v>
      </c>
      <c r="L325">
        <v>0.4</v>
      </c>
    </row>
    <row r="326" spans="1:12" x14ac:dyDescent="0.3">
      <c r="A326" t="s">
        <v>21</v>
      </c>
      <c r="B326">
        <v>1185732</v>
      </c>
      <c r="C326" s="43">
        <v>44362</v>
      </c>
      <c r="D326" t="s">
        <v>40</v>
      </c>
      <c r="E326" t="s">
        <v>41</v>
      </c>
      <c r="F326" t="s">
        <v>42</v>
      </c>
      <c r="G326" t="s">
        <v>28</v>
      </c>
      <c r="H326">
        <v>0.5</v>
      </c>
      <c r="I326">
        <v>1750</v>
      </c>
      <c r="J326">
        <v>875</v>
      </c>
      <c r="K326">
        <v>306.25</v>
      </c>
      <c r="L326">
        <v>0.35</v>
      </c>
    </row>
    <row r="327" spans="1:12" x14ac:dyDescent="0.3">
      <c r="A327" t="s">
        <v>21</v>
      </c>
      <c r="B327">
        <v>1185732</v>
      </c>
      <c r="C327" s="43">
        <v>44362</v>
      </c>
      <c r="D327" t="s">
        <v>40</v>
      </c>
      <c r="E327" t="s">
        <v>41</v>
      </c>
      <c r="F327" t="s">
        <v>42</v>
      </c>
      <c r="G327" t="s">
        <v>29</v>
      </c>
      <c r="H327">
        <v>0.55000000000000004</v>
      </c>
      <c r="I327">
        <v>3500</v>
      </c>
      <c r="J327">
        <v>1925.0000000000002</v>
      </c>
      <c r="K327">
        <v>962.50000000000011</v>
      </c>
      <c r="L327">
        <v>0.5</v>
      </c>
    </row>
    <row r="328" spans="1:12" x14ac:dyDescent="0.3">
      <c r="A328" t="s">
        <v>21</v>
      </c>
      <c r="B328">
        <v>1185732</v>
      </c>
      <c r="C328" s="43">
        <v>44391</v>
      </c>
      <c r="D328" t="s">
        <v>40</v>
      </c>
      <c r="E328" t="s">
        <v>41</v>
      </c>
      <c r="F328" t="s">
        <v>42</v>
      </c>
      <c r="G328" t="s">
        <v>24</v>
      </c>
      <c r="H328">
        <v>0.5</v>
      </c>
      <c r="I328">
        <v>5750</v>
      </c>
      <c r="J328">
        <v>2875</v>
      </c>
      <c r="K328">
        <v>1150</v>
      </c>
      <c r="L328">
        <v>0.4</v>
      </c>
    </row>
    <row r="329" spans="1:12" x14ac:dyDescent="0.3">
      <c r="A329" t="s">
        <v>21</v>
      </c>
      <c r="B329">
        <v>1185732</v>
      </c>
      <c r="C329" s="43">
        <v>44391</v>
      </c>
      <c r="D329" t="s">
        <v>40</v>
      </c>
      <c r="E329" t="s">
        <v>41</v>
      </c>
      <c r="F329" t="s">
        <v>42</v>
      </c>
      <c r="G329" t="s">
        <v>25</v>
      </c>
      <c r="H329">
        <v>0.45000000000000007</v>
      </c>
      <c r="I329">
        <v>3250</v>
      </c>
      <c r="J329">
        <v>1462.5000000000002</v>
      </c>
      <c r="K329">
        <v>511.87500000000006</v>
      </c>
      <c r="L329">
        <v>0.35</v>
      </c>
    </row>
    <row r="330" spans="1:12" x14ac:dyDescent="0.3">
      <c r="A330" t="s">
        <v>21</v>
      </c>
      <c r="B330">
        <v>1185732</v>
      </c>
      <c r="C330" s="43">
        <v>44391</v>
      </c>
      <c r="D330" t="s">
        <v>40</v>
      </c>
      <c r="E330" t="s">
        <v>41</v>
      </c>
      <c r="F330" t="s">
        <v>42</v>
      </c>
      <c r="G330" t="s">
        <v>26</v>
      </c>
      <c r="H330">
        <v>0.4</v>
      </c>
      <c r="I330">
        <v>2500</v>
      </c>
      <c r="J330">
        <v>1000</v>
      </c>
      <c r="K330">
        <v>350</v>
      </c>
      <c r="L330">
        <v>0.35</v>
      </c>
    </row>
    <row r="331" spans="1:12" x14ac:dyDescent="0.3">
      <c r="A331" t="s">
        <v>21</v>
      </c>
      <c r="B331">
        <v>1185732</v>
      </c>
      <c r="C331" s="43">
        <v>44391</v>
      </c>
      <c r="D331" t="s">
        <v>40</v>
      </c>
      <c r="E331" t="s">
        <v>41</v>
      </c>
      <c r="F331" t="s">
        <v>42</v>
      </c>
      <c r="G331" t="s">
        <v>27</v>
      </c>
      <c r="H331">
        <v>0.4</v>
      </c>
      <c r="I331">
        <v>2000</v>
      </c>
      <c r="J331">
        <v>800</v>
      </c>
      <c r="K331">
        <v>320</v>
      </c>
      <c r="L331">
        <v>0.4</v>
      </c>
    </row>
    <row r="332" spans="1:12" x14ac:dyDescent="0.3">
      <c r="A332" t="s">
        <v>21</v>
      </c>
      <c r="B332">
        <v>1185732</v>
      </c>
      <c r="C332" s="43">
        <v>44391</v>
      </c>
      <c r="D332" t="s">
        <v>40</v>
      </c>
      <c r="E332" t="s">
        <v>41</v>
      </c>
      <c r="F332" t="s">
        <v>42</v>
      </c>
      <c r="G332" t="s">
        <v>28</v>
      </c>
      <c r="H332">
        <v>0.5</v>
      </c>
      <c r="I332">
        <v>2250</v>
      </c>
      <c r="J332">
        <v>1125</v>
      </c>
      <c r="K332">
        <v>393.75</v>
      </c>
      <c r="L332">
        <v>0.35</v>
      </c>
    </row>
    <row r="333" spans="1:12" x14ac:dyDescent="0.3">
      <c r="A333" t="s">
        <v>21</v>
      </c>
      <c r="B333">
        <v>1185732</v>
      </c>
      <c r="C333" s="43">
        <v>44391</v>
      </c>
      <c r="D333" t="s">
        <v>40</v>
      </c>
      <c r="E333" t="s">
        <v>41</v>
      </c>
      <c r="F333" t="s">
        <v>42</v>
      </c>
      <c r="G333" t="s">
        <v>29</v>
      </c>
      <c r="H333">
        <v>0.55000000000000004</v>
      </c>
      <c r="I333">
        <v>4000</v>
      </c>
      <c r="J333">
        <v>2200</v>
      </c>
      <c r="K333">
        <v>1100</v>
      </c>
      <c r="L333">
        <v>0.5</v>
      </c>
    </row>
    <row r="334" spans="1:12" x14ac:dyDescent="0.3">
      <c r="A334" t="s">
        <v>21</v>
      </c>
      <c r="B334">
        <v>1185732</v>
      </c>
      <c r="C334" s="43">
        <v>44423</v>
      </c>
      <c r="D334" t="s">
        <v>40</v>
      </c>
      <c r="E334" t="s">
        <v>41</v>
      </c>
      <c r="F334" t="s">
        <v>42</v>
      </c>
      <c r="G334" t="s">
        <v>24</v>
      </c>
      <c r="H334">
        <v>0.5</v>
      </c>
      <c r="I334">
        <v>5500</v>
      </c>
      <c r="J334">
        <v>2750</v>
      </c>
      <c r="K334">
        <v>1100</v>
      </c>
      <c r="L334">
        <v>0.4</v>
      </c>
    </row>
    <row r="335" spans="1:12" x14ac:dyDescent="0.3">
      <c r="A335" t="s">
        <v>21</v>
      </c>
      <c r="B335">
        <v>1185732</v>
      </c>
      <c r="C335" s="43">
        <v>44423</v>
      </c>
      <c r="D335" t="s">
        <v>40</v>
      </c>
      <c r="E335" t="s">
        <v>41</v>
      </c>
      <c r="F335" t="s">
        <v>42</v>
      </c>
      <c r="G335" t="s">
        <v>25</v>
      </c>
      <c r="H335">
        <v>0.45000000000000007</v>
      </c>
      <c r="I335">
        <v>3250</v>
      </c>
      <c r="J335">
        <v>1462.5000000000002</v>
      </c>
      <c r="K335">
        <v>511.87500000000006</v>
      </c>
      <c r="L335">
        <v>0.35</v>
      </c>
    </row>
    <row r="336" spans="1:12" x14ac:dyDescent="0.3">
      <c r="A336" t="s">
        <v>21</v>
      </c>
      <c r="B336">
        <v>1185732</v>
      </c>
      <c r="C336" s="43">
        <v>44423</v>
      </c>
      <c r="D336" t="s">
        <v>40</v>
      </c>
      <c r="E336" t="s">
        <v>41</v>
      </c>
      <c r="F336" t="s">
        <v>42</v>
      </c>
      <c r="G336" t="s">
        <v>26</v>
      </c>
      <c r="H336">
        <v>0.4</v>
      </c>
      <c r="I336">
        <v>2500</v>
      </c>
      <c r="J336">
        <v>1000</v>
      </c>
      <c r="K336">
        <v>350</v>
      </c>
      <c r="L336">
        <v>0.35</v>
      </c>
    </row>
    <row r="337" spans="1:12" x14ac:dyDescent="0.3">
      <c r="A337" t="s">
        <v>21</v>
      </c>
      <c r="B337">
        <v>1185732</v>
      </c>
      <c r="C337" s="43">
        <v>44423</v>
      </c>
      <c r="D337" t="s">
        <v>40</v>
      </c>
      <c r="E337" t="s">
        <v>41</v>
      </c>
      <c r="F337" t="s">
        <v>42</v>
      </c>
      <c r="G337" t="s">
        <v>27</v>
      </c>
      <c r="H337">
        <v>0.4</v>
      </c>
      <c r="I337">
        <v>2250</v>
      </c>
      <c r="J337">
        <v>900</v>
      </c>
      <c r="K337">
        <v>360</v>
      </c>
      <c r="L337">
        <v>0.4</v>
      </c>
    </row>
    <row r="338" spans="1:12" x14ac:dyDescent="0.3">
      <c r="A338" t="s">
        <v>21</v>
      </c>
      <c r="B338">
        <v>1185732</v>
      </c>
      <c r="C338" s="43">
        <v>44423</v>
      </c>
      <c r="D338" t="s">
        <v>40</v>
      </c>
      <c r="E338" t="s">
        <v>41</v>
      </c>
      <c r="F338" t="s">
        <v>42</v>
      </c>
      <c r="G338" t="s">
        <v>28</v>
      </c>
      <c r="H338">
        <v>0.5</v>
      </c>
      <c r="I338">
        <v>2000</v>
      </c>
      <c r="J338">
        <v>1000</v>
      </c>
      <c r="K338">
        <v>350</v>
      </c>
      <c r="L338">
        <v>0.35</v>
      </c>
    </row>
    <row r="339" spans="1:12" x14ac:dyDescent="0.3">
      <c r="A339" t="s">
        <v>21</v>
      </c>
      <c r="B339">
        <v>1185732</v>
      </c>
      <c r="C339" s="43">
        <v>44423</v>
      </c>
      <c r="D339" t="s">
        <v>40</v>
      </c>
      <c r="E339" t="s">
        <v>41</v>
      </c>
      <c r="F339" t="s">
        <v>42</v>
      </c>
      <c r="G339" t="s">
        <v>29</v>
      </c>
      <c r="H339">
        <v>0.55000000000000004</v>
      </c>
      <c r="I339">
        <v>3750</v>
      </c>
      <c r="J339">
        <v>2062.5</v>
      </c>
      <c r="K339">
        <v>1031.25</v>
      </c>
      <c r="L339">
        <v>0.5</v>
      </c>
    </row>
    <row r="340" spans="1:12" x14ac:dyDescent="0.3">
      <c r="A340" t="s">
        <v>21</v>
      </c>
      <c r="B340">
        <v>1185732</v>
      </c>
      <c r="C340" s="43">
        <v>44455</v>
      </c>
      <c r="D340" t="s">
        <v>40</v>
      </c>
      <c r="E340" t="s">
        <v>41</v>
      </c>
      <c r="F340" t="s">
        <v>42</v>
      </c>
      <c r="G340" t="s">
        <v>24</v>
      </c>
      <c r="H340">
        <v>0.5</v>
      </c>
      <c r="I340">
        <v>5000</v>
      </c>
      <c r="J340">
        <v>2500</v>
      </c>
      <c r="K340">
        <v>1000</v>
      </c>
      <c r="L340">
        <v>0.4</v>
      </c>
    </row>
    <row r="341" spans="1:12" x14ac:dyDescent="0.3">
      <c r="A341" t="s">
        <v>21</v>
      </c>
      <c r="B341">
        <v>1185732</v>
      </c>
      <c r="C341" s="43">
        <v>44455</v>
      </c>
      <c r="D341" t="s">
        <v>40</v>
      </c>
      <c r="E341" t="s">
        <v>41</v>
      </c>
      <c r="F341" t="s">
        <v>42</v>
      </c>
      <c r="G341" t="s">
        <v>25</v>
      </c>
      <c r="H341">
        <v>0.45000000000000007</v>
      </c>
      <c r="I341">
        <v>3000</v>
      </c>
      <c r="J341">
        <v>1350.0000000000002</v>
      </c>
      <c r="K341">
        <v>472.50000000000006</v>
      </c>
      <c r="L341">
        <v>0.35</v>
      </c>
    </row>
    <row r="342" spans="1:12" x14ac:dyDescent="0.3">
      <c r="A342" t="s">
        <v>21</v>
      </c>
      <c r="B342">
        <v>1185732</v>
      </c>
      <c r="C342" s="43">
        <v>44455</v>
      </c>
      <c r="D342" t="s">
        <v>40</v>
      </c>
      <c r="E342" t="s">
        <v>41</v>
      </c>
      <c r="F342" t="s">
        <v>42</v>
      </c>
      <c r="G342" t="s">
        <v>26</v>
      </c>
      <c r="H342">
        <v>0.4</v>
      </c>
      <c r="I342">
        <v>2000</v>
      </c>
      <c r="J342">
        <v>800</v>
      </c>
      <c r="K342">
        <v>280</v>
      </c>
      <c r="L342">
        <v>0.35</v>
      </c>
    </row>
    <row r="343" spans="1:12" x14ac:dyDescent="0.3">
      <c r="A343" t="s">
        <v>21</v>
      </c>
      <c r="B343">
        <v>1185732</v>
      </c>
      <c r="C343" s="43">
        <v>44455</v>
      </c>
      <c r="D343" t="s">
        <v>40</v>
      </c>
      <c r="E343" t="s">
        <v>41</v>
      </c>
      <c r="F343" t="s">
        <v>42</v>
      </c>
      <c r="G343" t="s">
        <v>27</v>
      </c>
      <c r="H343">
        <v>0.4</v>
      </c>
      <c r="I343">
        <v>1750</v>
      </c>
      <c r="J343">
        <v>700</v>
      </c>
      <c r="K343">
        <v>280</v>
      </c>
      <c r="L343">
        <v>0.4</v>
      </c>
    </row>
    <row r="344" spans="1:12" x14ac:dyDescent="0.3">
      <c r="A344" t="s">
        <v>21</v>
      </c>
      <c r="B344">
        <v>1185732</v>
      </c>
      <c r="C344" s="43">
        <v>44455</v>
      </c>
      <c r="D344" t="s">
        <v>40</v>
      </c>
      <c r="E344" t="s">
        <v>41</v>
      </c>
      <c r="F344" t="s">
        <v>42</v>
      </c>
      <c r="G344" t="s">
        <v>28</v>
      </c>
      <c r="H344">
        <v>0.5</v>
      </c>
      <c r="I344">
        <v>1750</v>
      </c>
      <c r="J344">
        <v>875</v>
      </c>
      <c r="K344">
        <v>306.25</v>
      </c>
      <c r="L344">
        <v>0.35</v>
      </c>
    </row>
    <row r="345" spans="1:12" x14ac:dyDescent="0.3">
      <c r="A345" t="s">
        <v>21</v>
      </c>
      <c r="B345">
        <v>1185732</v>
      </c>
      <c r="C345" s="43">
        <v>44455</v>
      </c>
      <c r="D345" t="s">
        <v>40</v>
      </c>
      <c r="E345" t="s">
        <v>41</v>
      </c>
      <c r="F345" t="s">
        <v>42</v>
      </c>
      <c r="G345" t="s">
        <v>29</v>
      </c>
      <c r="H345">
        <v>0.55000000000000004</v>
      </c>
      <c r="I345">
        <v>2500</v>
      </c>
      <c r="J345">
        <v>1375</v>
      </c>
      <c r="K345">
        <v>687.5</v>
      </c>
      <c r="L345">
        <v>0.5</v>
      </c>
    </row>
    <row r="346" spans="1:12" x14ac:dyDescent="0.3">
      <c r="A346" t="s">
        <v>21</v>
      </c>
      <c r="B346">
        <v>1185732</v>
      </c>
      <c r="C346" s="43">
        <v>44484</v>
      </c>
      <c r="D346" t="s">
        <v>40</v>
      </c>
      <c r="E346" t="s">
        <v>41</v>
      </c>
      <c r="F346" t="s">
        <v>42</v>
      </c>
      <c r="G346" t="s">
        <v>24</v>
      </c>
      <c r="H346">
        <v>0.6</v>
      </c>
      <c r="I346">
        <v>4250</v>
      </c>
      <c r="J346">
        <v>2550</v>
      </c>
      <c r="K346">
        <v>1020</v>
      </c>
      <c r="L346">
        <v>0.4</v>
      </c>
    </row>
    <row r="347" spans="1:12" x14ac:dyDescent="0.3">
      <c r="A347" t="s">
        <v>21</v>
      </c>
      <c r="B347">
        <v>1185732</v>
      </c>
      <c r="C347" s="43">
        <v>44484</v>
      </c>
      <c r="D347" t="s">
        <v>40</v>
      </c>
      <c r="E347" t="s">
        <v>41</v>
      </c>
      <c r="F347" t="s">
        <v>42</v>
      </c>
      <c r="G347" t="s">
        <v>25</v>
      </c>
      <c r="H347">
        <v>0.5</v>
      </c>
      <c r="I347">
        <v>2500</v>
      </c>
      <c r="J347">
        <v>1250</v>
      </c>
      <c r="K347">
        <v>437.5</v>
      </c>
      <c r="L347">
        <v>0.35</v>
      </c>
    </row>
    <row r="348" spans="1:12" x14ac:dyDescent="0.3">
      <c r="A348" t="s">
        <v>21</v>
      </c>
      <c r="B348">
        <v>1185732</v>
      </c>
      <c r="C348" s="43">
        <v>44484</v>
      </c>
      <c r="D348" t="s">
        <v>40</v>
      </c>
      <c r="E348" t="s">
        <v>41</v>
      </c>
      <c r="F348" t="s">
        <v>42</v>
      </c>
      <c r="G348" t="s">
        <v>26</v>
      </c>
      <c r="H348">
        <v>0.5</v>
      </c>
      <c r="I348">
        <v>1500</v>
      </c>
      <c r="J348">
        <v>750</v>
      </c>
      <c r="K348">
        <v>262.5</v>
      </c>
      <c r="L348">
        <v>0.35</v>
      </c>
    </row>
    <row r="349" spans="1:12" x14ac:dyDescent="0.3">
      <c r="A349" t="s">
        <v>21</v>
      </c>
      <c r="B349">
        <v>1185732</v>
      </c>
      <c r="C349" s="43">
        <v>44484</v>
      </c>
      <c r="D349" t="s">
        <v>40</v>
      </c>
      <c r="E349" t="s">
        <v>41</v>
      </c>
      <c r="F349" t="s">
        <v>42</v>
      </c>
      <c r="G349" t="s">
        <v>27</v>
      </c>
      <c r="H349">
        <v>0.5</v>
      </c>
      <c r="I349">
        <v>1250</v>
      </c>
      <c r="J349">
        <v>625</v>
      </c>
      <c r="K349">
        <v>250</v>
      </c>
      <c r="L349">
        <v>0.4</v>
      </c>
    </row>
    <row r="350" spans="1:12" x14ac:dyDescent="0.3">
      <c r="A350" t="s">
        <v>21</v>
      </c>
      <c r="B350">
        <v>1185732</v>
      </c>
      <c r="C350" s="43">
        <v>44484</v>
      </c>
      <c r="D350" t="s">
        <v>40</v>
      </c>
      <c r="E350" t="s">
        <v>41</v>
      </c>
      <c r="F350" t="s">
        <v>42</v>
      </c>
      <c r="G350" t="s">
        <v>28</v>
      </c>
      <c r="H350">
        <v>0.6</v>
      </c>
      <c r="I350">
        <v>1250</v>
      </c>
      <c r="J350">
        <v>750</v>
      </c>
      <c r="K350">
        <v>262.5</v>
      </c>
      <c r="L350">
        <v>0.35</v>
      </c>
    </row>
    <row r="351" spans="1:12" x14ac:dyDescent="0.3">
      <c r="A351" t="s">
        <v>21</v>
      </c>
      <c r="B351">
        <v>1185732</v>
      </c>
      <c r="C351" s="43">
        <v>44484</v>
      </c>
      <c r="D351" t="s">
        <v>40</v>
      </c>
      <c r="E351" t="s">
        <v>41</v>
      </c>
      <c r="F351" t="s">
        <v>42</v>
      </c>
      <c r="G351" t="s">
        <v>29</v>
      </c>
      <c r="H351">
        <v>0.64999999999999991</v>
      </c>
      <c r="I351">
        <v>2500</v>
      </c>
      <c r="J351">
        <v>1624.9999999999998</v>
      </c>
      <c r="K351">
        <v>812.49999999999989</v>
      </c>
      <c r="L351">
        <v>0.5</v>
      </c>
    </row>
    <row r="352" spans="1:12" x14ac:dyDescent="0.3">
      <c r="A352" t="s">
        <v>21</v>
      </c>
      <c r="B352">
        <v>1185732</v>
      </c>
      <c r="C352" s="43">
        <v>44515</v>
      </c>
      <c r="D352" t="s">
        <v>40</v>
      </c>
      <c r="E352" t="s">
        <v>41</v>
      </c>
      <c r="F352" t="s">
        <v>42</v>
      </c>
      <c r="G352" t="s">
        <v>24</v>
      </c>
      <c r="H352">
        <v>0.6</v>
      </c>
      <c r="I352">
        <v>4000</v>
      </c>
      <c r="J352">
        <v>2400</v>
      </c>
      <c r="K352">
        <v>960</v>
      </c>
      <c r="L352">
        <v>0.4</v>
      </c>
    </row>
    <row r="353" spans="1:12" x14ac:dyDescent="0.3">
      <c r="A353" t="s">
        <v>21</v>
      </c>
      <c r="B353">
        <v>1185732</v>
      </c>
      <c r="C353" s="43">
        <v>44515</v>
      </c>
      <c r="D353" t="s">
        <v>40</v>
      </c>
      <c r="E353" t="s">
        <v>41</v>
      </c>
      <c r="F353" t="s">
        <v>42</v>
      </c>
      <c r="G353" t="s">
        <v>25</v>
      </c>
      <c r="H353">
        <v>0.5</v>
      </c>
      <c r="I353">
        <v>2500</v>
      </c>
      <c r="J353">
        <v>1250</v>
      </c>
      <c r="K353">
        <v>437.5</v>
      </c>
      <c r="L353">
        <v>0.35</v>
      </c>
    </row>
    <row r="354" spans="1:12" x14ac:dyDescent="0.3">
      <c r="A354" t="s">
        <v>21</v>
      </c>
      <c r="B354">
        <v>1185732</v>
      </c>
      <c r="C354" s="43">
        <v>44515</v>
      </c>
      <c r="D354" t="s">
        <v>40</v>
      </c>
      <c r="E354" t="s">
        <v>41</v>
      </c>
      <c r="F354" t="s">
        <v>42</v>
      </c>
      <c r="G354" t="s">
        <v>26</v>
      </c>
      <c r="H354">
        <v>0.5</v>
      </c>
      <c r="I354">
        <v>1950</v>
      </c>
      <c r="J354">
        <v>975</v>
      </c>
      <c r="K354">
        <v>341.25</v>
      </c>
      <c r="L354">
        <v>0.35</v>
      </c>
    </row>
    <row r="355" spans="1:12" x14ac:dyDescent="0.3">
      <c r="A355" t="s">
        <v>21</v>
      </c>
      <c r="B355">
        <v>1185732</v>
      </c>
      <c r="C355" s="43">
        <v>44515</v>
      </c>
      <c r="D355" t="s">
        <v>40</v>
      </c>
      <c r="E355" t="s">
        <v>41</v>
      </c>
      <c r="F355" t="s">
        <v>42</v>
      </c>
      <c r="G355" t="s">
        <v>27</v>
      </c>
      <c r="H355">
        <v>0.5</v>
      </c>
      <c r="I355">
        <v>1750</v>
      </c>
      <c r="J355">
        <v>875</v>
      </c>
      <c r="K355">
        <v>350</v>
      </c>
      <c r="L355">
        <v>0.4</v>
      </c>
    </row>
    <row r="356" spans="1:12" x14ac:dyDescent="0.3">
      <c r="A356" t="s">
        <v>21</v>
      </c>
      <c r="B356">
        <v>1185732</v>
      </c>
      <c r="C356" s="43">
        <v>44515</v>
      </c>
      <c r="D356" t="s">
        <v>40</v>
      </c>
      <c r="E356" t="s">
        <v>41</v>
      </c>
      <c r="F356" t="s">
        <v>42</v>
      </c>
      <c r="G356" t="s">
        <v>28</v>
      </c>
      <c r="H356">
        <v>0.6</v>
      </c>
      <c r="I356">
        <v>1500</v>
      </c>
      <c r="J356">
        <v>900</v>
      </c>
      <c r="K356">
        <v>315</v>
      </c>
      <c r="L356">
        <v>0.35</v>
      </c>
    </row>
    <row r="357" spans="1:12" x14ac:dyDescent="0.3">
      <c r="A357" t="s">
        <v>21</v>
      </c>
      <c r="B357">
        <v>1185732</v>
      </c>
      <c r="C357" s="43">
        <v>44515</v>
      </c>
      <c r="D357" t="s">
        <v>40</v>
      </c>
      <c r="E357" t="s">
        <v>41</v>
      </c>
      <c r="F357" t="s">
        <v>42</v>
      </c>
      <c r="G357" t="s">
        <v>29</v>
      </c>
      <c r="H357">
        <v>0.64999999999999991</v>
      </c>
      <c r="I357">
        <v>2500</v>
      </c>
      <c r="J357">
        <v>1624.9999999999998</v>
      </c>
      <c r="K357">
        <v>812.49999999999989</v>
      </c>
      <c r="L357">
        <v>0.5</v>
      </c>
    </row>
    <row r="358" spans="1:12" x14ac:dyDescent="0.3">
      <c r="A358" t="s">
        <v>21</v>
      </c>
      <c r="B358">
        <v>1185732</v>
      </c>
      <c r="C358" s="43">
        <v>44544</v>
      </c>
      <c r="D358" t="s">
        <v>40</v>
      </c>
      <c r="E358" t="s">
        <v>41</v>
      </c>
      <c r="F358" t="s">
        <v>42</v>
      </c>
      <c r="G358" t="s">
        <v>24</v>
      </c>
      <c r="H358">
        <v>0.6</v>
      </c>
      <c r="I358">
        <v>5000</v>
      </c>
      <c r="J358">
        <v>3000</v>
      </c>
      <c r="K358">
        <v>1200</v>
      </c>
      <c r="L358">
        <v>0.4</v>
      </c>
    </row>
    <row r="359" spans="1:12" x14ac:dyDescent="0.3">
      <c r="A359" t="s">
        <v>21</v>
      </c>
      <c r="B359">
        <v>1185732</v>
      </c>
      <c r="C359" s="43">
        <v>44544</v>
      </c>
      <c r="D359" t="s">
        <v>40</v>
      </c>
      <c r="E359" t="s">
        <v>41</v>
      </c>
      <c r="F359" t="s">
        <v>42</v>
      </c>
      <c r="G359" t="s">
        <v>25</v>
      </c>
      <c r="H359">
        <v>0.5</v>
      </c>
      <c r="I359">
        <v>3000</v>
      </c>
      <c r="J359">
        <v>1500</v>
      </c>
      <c r="K359">
        <v>525</v>
      </c>
      <c r="L359">
        <v>0.35</v>
      </c>
    </row>
    <row r="360" spans="1:12" x14ac:dyDescent="0.3">
      <c r="A360" t="s">
        <v>21</v>
      </c>
      <c r="B360">
        <v>1185732</v>
      </c>
      <c r="C360" s="43">
        <v>44544</v>
      </c>
      <c r="D360" t="s">
        <v>40</v>
      </c>
      <c r="E360" t="s">
        <v>41</v>
      </c>
      <c r="F360" t="s">
        <v>42</v>
      </c>
      <c r="G360" t="s">
        <v>26</v>
      </c>
      <c r="H360">
        <v>0.5</v>
      </c>
      <c r="I360">
        <v>2500</v>
      </c>
      <c r="J360">
        <v>1250</v>
      </c>
      <c r="K360">
        <v>437.5</v>
      </c>
      <c r="L360">
        <v>0.35</v>
      </c>
    </row>
    <row r="361" spans="1:12" x14ac:dyDescent="0.3">
      <c r="A361" t="s">
        <v>21</v>
      </c>
      <c r="B361">
        <v>1185732</v>
      </c>
      <c r="C361" s="43">
        <v>44544</v>
      </c>
      <c r="D361" t="s">
        <v>40</v>
      </c>
      <c r="E361" t="s">
        <v>41</v>
      </c>
      <c r="F361" t="s">
        <v>42</v>
      </c>
      <c r="G361" t="s">
        <v>27</v>
      </c>
      <c r="H361">
        <v>0.5</v>
      </c>
      <c r="I361">
        <v>2000</v>
      </c>
      <c r="J361">
        <v>1000</v>
      </c>
      <c r="K361">
        <v>400</v>
      </c>
      <c r="L361">
        <v>0.4</v>
      </c>
    </row>
    <row r="362" spans="1:12" x14ac:dyDescent="0.3">
      <c r="A362" t="s">
        <v>21</v>
      </c>
      <c r="B362">
        <v>1185732</v>
      </c>
      <c r="C362" s="43">
        <v>44544</v>
      </c>
      <c r="D362" t="s">
        <v>40</v>
      </c>
      <c r="E362" t="s">
        <v>41</v>
      </c>
      <c r="F362" t="s">
        <v>42</v>
      </c>
      <c r="G362" t="s">
        <v>28</v>
      </c>
      <c r="H362">
        <v>0.6</v>
      </c>
      <c r="I362">
        <v>2000</v>
      </c>
      <c r="J362">
        <v>1200</v>
      </c>
      <c r="K362">
        <v>420</v>
      </c>
      <c r="L362">
        <v>0.35</v>
      </c>
    </row>
    <row r="363" spans="1:12" x14ac:dyDescent="0.3">
      <c r="A363" t="s">
        <v>21</v>
      </c>
      <c r="B363">
        <v>1185732</v>
      </c>
      <c r="C363" s="43">
        <v>44544</v>
      </c>
      <c r="D363" t="s">
        <v>40</v>
      </c>
      <c r="E363" t="s">
        <v>41</v>
      </c>
      <c r="F363" t="s">
        <v>42</v>
      </c>
      <c r="G363" t="s">
        <v>29</v>
      </c>
      <c r="H363">
        <v>0.64999999999999991</v>
      </c>
      <c r="I363">
        <v>3000</v>
      </c>
      <c r="J363">
        <v>1949.9999999999998</v>
      </c>
      <c r="K363">
        <v>974.99999999999989</v>
      </c>
      <c r="L363">
        <v>0.5</v>
      </c>
    </row>
    <row r="364" spans="1:12" x14ac:dyDescent="0.3">
      <c r="A364" t="s">
        <v>30</v>
      </c>
      <c r="B364">
        <v>1197831</v>
      </c>
      <c r="C364" s="43">
        <v>44198</v>
      </c>
      <c r="D364" t="s">
        <v>31</v>
      </c>
      <c r="E364" t="s">
        <v>32</v>
      </c>
      <c r="F364" t="s">
        <v>43</v>
      </c>
      <c r="G364" t="s">
        <v>24</v>
      </c>
      <c r="H364">
        <v>0.2</v>
      </c>
      <c r="I364">
        <v>7250</v>
      </c>
      <c r="J364">
        <v>1450</v>
      </c>
      <c r="K364">
        <v>435</v>
      </c>
      <c r="L364">
        <v>0.3</v>
      </c>
    </row>
    <row r="365" spans="1:12" x14ac:dyDescent="0.3">
      <c r="A365" t="s">
        <v>30</v>
      </c>
      <c r="B365">
        <v>1197831</v>
      </c>
      <c r="C365" s="43">
        <v>44198</v>
      </c>
      <c r="D365" t="s">
        <v>31</v>
      </c>
      <c r="E365" t="s">
        <v>32</v>
      </c>
      <c r="F365" t="s">
        <v>43</v>
      </c>
      <c r="G365" t="s">
        <v>25</v>
      </c>
      <c r="H365">
        <v>0.3</v>
      </c>
      <c r="I365">
        <v>7250</v>
      </c>
      <c r="J365">
        <v>2175</v>
      </c>
      <c r="K365">
        <v>652.5</v>
      </c>
      <c r="L365">
        <v>0.3</v>
      </c>
    </row>
    <row r="366" spans="1:12" x14ac:dyDescent="0.3">
      <c r="A366" t="s">
        <v>30</v>
      </c>
      <c r="B366">
        <v>1197831</v>
      </c>
      <c r="C366" s="43">
        <v>44198</v>
      </c>
      <c r="D366" t="s">
        <v>31</v>
      </c>
      <c r="E366" t="s">
        <v>32</v>
      </c>
      <c r="F366" t="s">
        <v>43</v>
      </c>
      <c r="G366" t="s">
        <v>26</v>
      </c>
      <c r="H366">
        <v>0.3</v>
      </c>
      <c r="I366">
        <v>5250</v>
      </c>
      <c r="J366">
        <v>1575</v>
      </c>
      <c r="K366">
        <v>472.5</v>
      </c>
      <c r="L366">
        <v>0.3</v>
      </c>
    </row>
    <row r="367" spans="1:12" x14ac:dyDescent="0.3">
      <c r="A367" t="s">
        <v>30</v>
      </c>
      <c r="B367">
        <v>1197831</v>
      </c>
      <c r="C367" s="43">
        <v>44198</v>
      </c>
      <c r="D367" t="s">
        <v>31</v>
      </c>
      <c r="E367" t="s">
        <v>32</v>
      </c>
      <c r="F367" t="s">
        <v>43</v>
      </c>
      <c r="G367" t="s">
        <v>27</v>
      </c>
      <c r="H367">
        <v>0.35</v>
      </c>
      <c r="I367">
        <v>5250</v>
      </c>
      <c r="J367">
        <v>1837.4999999999998</v>
      </c>
      <c r="K367">
        <v>735</v>
      </c>
      <c r="L367">
        <v>0.4</v>
      </c>
    </row>
    <row r="368" spans="1:12" x14ac:dyDescent="0.3">
      <c r="A368" t="s">
        <v>30</v>
      </c>
      <c r="B368">
        <v>1197831</v>
      </c>
      <c r="C368" s="43">
        <v>44198</v>
      </c>
      <c r="D368" t="s">
        <v>31</v>
      </c>
      <c r="E368" t="s">
        <v>32</v>
      </c>
      <c r="F368" t="s">
        <v>43</v>
      </c>
      <c r="G368" t="s">
        <v>28</v>
      </c>
      <c r="H368">
        <v>0.4</v>
      </c>
      <c r="I368">
        <v>3750</v>
      </c>
      <c r="J368">
        <v>1500</v>
      </c>
      <c r="K368">
        <v>375</v>
      </c>
      <c r="L368">
        <v>0.25</v>
      </c>
    </row>
    <row r="369" spans="1:12" x14ac:dyDescent="0.3">
      <c r="A369" t="s">
        <v>30</v>
      </c>
      <c r="B369">
        <v>1197831</v>
      </c>
      <c r="C369" s="43">
        <v>44198</v>
      </c>
      <c r="D369" t="s">
        <v>31</v>
      </c>
      <c r="E369" t="s">
        <v>32</v>
      </c>
      <c r="F369" t="s">
        <v>43</v>
      </c>
      <c r="G369" t="s">
        <v>29</v>
      </c>
      <c r="H369">
        <v>0.35</v>
      </c>
      <c r="I369">
        <v>5250</v>
      </c>
      <c r="J369">
        <v>1837.4999999999998</v>
      </c>
      <c r="K369">
        <v>826.87499999999989</v>
      </c>
      <c r="L369">
        <v>0.45</v>
      </c>
    </row>
    <row r="370" spans="1:12" x14ac:dyDescent="0.3">
      <c r="A370" t="s">
        <v>30</v>
      </c>
      <c r="B370">
        <v>1197831</v>
      </c>
      <c r="C370" s="43">
        <v>44228</v>
      </c>
      <c r="D370" t="s">
        <v>31</v>
      </c>
      <c r="E370" t="s">
        <v>32</v>
      </c>
      <c r="F370" t="s">
        <v>43</v>
      </c>
      <c r="G370" t="s">
        <v>24</v>
      </c>
      <c r="H370">
        <v>0.25</v>
      </c>
      <c r="I370">
        <v>6750</v>
      </c>
      <c r="J370">
        <v>1687.5</v>
      </c>
      <c r="K370">
        <v>506.25</v>
      </c>
      <c r="L370">
        <v>0.3</v>
      </c>
    </row>
    <row r="371" spans="1:12" x14ac:dyDescent="0.3">
      <c r="A371" t="s">
        <v>30</v>
      </c>
      <c r="B371">
        <v>1197831</v>
      </c>
      <c r="C371" s="43">
        <v>44228</v>
      </c>
      <c r="D371" t="s">
        <v>31</v>
      </c>
      <c r="E371" t="s">
        <v>32</v>
      </c>
      <c r="F371" t="s">
        <v>43</v>
      </c>
      <c r="G371" t="s">
        <v>25</v>
      </c>
      <c r="H371">
        <v>0.35</v>
      </c>
      <c r="I371">
        <v>6500</v>
      </c>
      <c r="J371">
        <v>2275</v>
      </c>
      <c r="K371">
        <v>682.5</v>
      </c>
      <c r="L371">
        <v>0.3</v>
      </c>
    </row>
    <row r="372" spans="1:12" x14ac:dyDescent="0.3">
      <c r="A372" t="s">
        <v>30</v>
      </c>
      <c r="B372">
        <v>1197831</v>
      </c>
      <c r="C372" s="43">
        <v>44228</v>
      </c>
      <c r="D372" t="s">
        <v>31</v>
      </c>
      <c r="E372" t="s">
        <v>32</v>
      </c>
      <c r="F372" t="s">
        <v>43</v>
      </c>
      <c r="G372" t="s">
        <v>26</v>
      </c>
      <c r="H372">
        <v>0.35</v>
      </c>
      <c r="I372">
        <v>4750</v>
      </c>
      <c r="J372">
        <v>1662.5</v>
      </c>
      <c r="K372">
        <v>498.75</v>
      </c>
      <c r="L372">
        <v>0.3</v>
      </c>
    </row>
    <row r="373" spans="1:12" x14ac:dyDescent="0.3">
      <c r="A373" t="s">
        <v>30</v>
      </c>
      <c r="B373">
        <v>1197831</v>
      </c>
      <c r="C373" s="43">
        <v>44228</v>
      </c>
      <c r="D373" t="s">
        <v>31</v>
      </c>
      <c r="E373" t="s">
        <v>32</v>
      </c>
      <c r="F373" t="s">
        <v>43</v>
      </c>
      <c r="G373" t="s">
        <v>27</v>
      </c>
      <c r="H373">
        <v>0.35</v>
      </c>
      <c r="I373">
        <v>4250</v>
      </c>
      <c r="J373">
        <v>1487.5</v>
      </c>
      <c r="K373">
        <v>595</v>
      </c>
      <c r="L373">
        <v>0.4</v>
      </c>
    </row>
    <row r="374" spans="1:12" x14ac:dyDescent="0.3">
      <c r="A374" t="s">
        <v>30</v>
      </c>
      <c r="B374">
        <v>1197831</v>
      </c>
      <c r="C374" s="43">
        <v>44228</v>
      </c>
      <c r="D374" t="s">
        <v>31</v>
      </c>
      <c r="E374" t="s">
        <v>32</v>
      </c>
      <c r="F374" t="s">
        <v>43</v>
      </c>
      <c r="G374" t="s">
        <v>28</v>
      </c>
      <c r="H374">
        <v>0.4</v>
      </c>
      <c r="I374">
        <v>3000</v>
      </c>
      <c r="J374">
        <v>1200</v>
      </c>
      <c r="K374">
        <v>300</v>
      </c>
      <c r="L374">
        <v>0.25</v>
      </c>
    </row>
    <row r="375" spans="1:12" x14ac:dyDescent="0.3">
      <c r="A375" t="s">
        <v>30</v>
      </c>
      <c r="B375">
        <v>1197831</v>
      </c>
      <c r="C375" s="43">
        <v>44228</v>
      </c>
      <c r="D375" t="s">
        <v>31</v>
      </c>
      <c r="E375" t="s">
        <v>32</v>
      </c>
      <c r="F375" t="s">
        <v>43</v>
      </c>
      <c r="G375" t="s">
        <v>29</v>
      </c>
      <c r="H375">
        <v>0.35</v>
      </c>
      <c r="I375">
        <v>5000</v>
      </c>
      <c r="J375">
        <v>1750</v>
      </c>
      <c r="K375">
        <v>787.5</v>
      </c>
      <c r="L375">
        <v>0.45</v>
      </c>
    </row>
    <row r="376" spans="1:12" x14ac:dyDescent="0.3">
      <c r="A376" t="s">
        <v>30</v>
      </c>
      <c r="B376">
        <v>1197831</v>
      </c>
      <c r="C376" s="43">
        <v>44258</v>
      </c>
      <c r="D376" t="s">
        <v>31</v>
      </c>
      <c r="E376" t="s">
        <v>32</v>
      </c>
      <c r="F376" t="s">
        <v>43</v>
      </c>
      <c r="G376" t="s">
        <v>24</v>
      </c>
      <c r="H376">
        <v>0.3</v>
      </c>
      <c r="I376">
        <v>6750</v>
      </c>
      <c r="J376">
        <v>2025</v>
      </c>
      <c r="K376">
        <v>708.75</v>
      </c>
      <c r="L376">
        <v>0.35</v>
      </c>
    </row>
    <row r="377" spans="1:12" x14ac:dyDescent="0.3">
      <c r="A377" t="s">
        <v>30</v>
      </c>
      <c r="B377">
        <v>1197831</v>
      </c>
      <c r="C377" s="43">
        <v>44258</v>
      </c>
      <c r="D377" t="s">
        <v>31</v>
      </c>
      <c r="E377" t="s">
        <v>32</v>
      </c>
      <c r="F377" t="s">
        <v>43</v>
      </c>
      <c r="G377" t="s">
        <v>25</v>
      </c>
      <c r="H377">
        <v>0.4</v>
      </c>
      <c r="I377">
        <v>6750</v>
      </c>
      <c r="J377">
        <v>2700</v>
      </c>
      <c r="K377">
        <v>944.99999999999989</v>
      </c>
      <c r="L377">
        <v>0.35</v>
      </c>
    </row>
    <row r="378" spans="1:12" x14ac:dyDescent="0.3">
      <c r="A378" t="s">
        <v>30</v>
      </c>
      <c r="B378">
        <v>1197831</v>
      </c>
      <c r="C378" s="43">
        <v>44258</v>
      </c>
      <c r="D378" t="s">
        <v>31</v>
      </c>
      <c r="E378" t="s">
        <v>32</v>
      </c>
      <c r="F378" t="s">
        <v>43</v>
      </c>
      <c r="G378" t="s">
        <v>26</v>
      </c>
      <c r="H378">
        <v>0.3</v>
      </c>
      <c r="I378">
        <v>5000</v>
      </c>
      <c r="J378">
        <v>1500</v>
      </c>
      <c r="K378">
        <v>525</v>
      </c>
      <c r="L378">
        <v>0.35</v>
      </c>
    </row>
    <row r="379" spans="1:12" x14ac:dyDescent="0.3">
      <c r="A379" t="s">
        <v>30</v>
      </c>
      <c r="B379">
        <v>1197831</v>
      </c>
      <c r="C379" s="43">
        <v>44258</v>
      </c>
      <c r="D379" t="s">
        <v>31</v>
      </c>
      <c r="E379" t="s">
        <v>32</v>
      </c>
      <c r="F379" t="s">
        <v>43</v>
      </c>
      <c r="G379" t="s">
        <v>27</v>
      </c>
      <c r="H379">
        <v>0.35000000000000003</v>
      </c>
      <c r="I379">
        <v>4000</v>
      </c>
      <c r="J379">
        <v>1400.0000000000002</v>
      </c>
      <c r="K379">
        <v>630.00000000000011</v>
      </c>
      <c r="L379">
        <v>0.45</v>
      </c>
    </row>
    <row r="380" spans="1:12" x14ac:dyDescent="0.3">
      <c r="A380" t="s">
        <v>30</v>
      </c>
      <c r="B380">
        <v>1197831</v>
      </c>
      <c r="C380" s="43">
        <v>44258</v>
      </c>
      <c r="D380" t="s">
        <v>31</v>
      </c>
      <c r="E380" t="s">
        <v>32</v>
      </c>
      <c r="F380" t="s">
        <v>43</v>
      </c>
      <c r="G380" t="s">
        <v>28</v>
      </c>
      <c r="H380">
        <v>0.4</v>
      </c>
      <c r="I380">
        <v>3000</v>
      </c>
      <c r="J380">
        <v>1200</v>
      </c>
      <c r="K380">
        <v>360</v>
      </c>
      <c r="L380">
        <v>0.3</v>
      </c>
    </row>
    <row r="381" spans="1:12" x14ac:dyDescent="0.3">
      <c r="A381" t="s">
        <v>30</v>
      </c>
      <c r="B381">
        <v>1197831</v>
      </c>
      <c r="C381" s="43">
        <v>44258</v>
      </c>
      <c r="D381" t="s">
        <v>31</v>
      </c>
      <c r="E381" t="s">
        <v>32</v>
      </c>
      <c r="F381" t="s">
        <v>43</v>
      </c>
      <c r="G381" t="s">
        <v>29</v>
      </c>
      <c r="H381">
        <v>0.35000000000000003</v>
      </c>
      <c r="I381">
        <v>4500</v>
      </c>
      <c r="J381">
        <v>1575.0000000000002</v>
      </c>
      <c r="K381">
        <v>787.50000000000011</v>
      </c>
      <c r="L381">
        <v>0.5</v>
      </c>
    </row>
    <row r="382" spans="1:12" x14ac:dyDescent="0.3">
      <c r="A382" t="s">
        <v>30</v>
      </c>
      <c r="B382">
        <v>1197831</v>
      </c>
      <c r="C382" s="43">
        <v>44288</v>
      </c>
      <c r="D382" t="s">
        <v>31</v>
      </c>
      <c r="E382" t="s">
        <v>32</v>
      </c>
      <c r="F382" t="s">
        <v>43</v>
      </c>
      <c r="G382" t="s">
        <v>24</v>
      </c>
      <c r="H382">
        <v>0.19999999999999998</v>
      </c>
      <c r="I382">
        <v>7000</v>
      </c>
      <c r="J382">
        <v>1399.9999999999998</v>
      </c>
      <c r="K382">
        <v>489.99999999999989</v>
      </c>
      <c r="L382">
        <v>0.35</v>
      </c>
    </row>
    <row r="383" spans="1:12" x14ac:dyDescent="0.3">
      <c r="A383" t="s">
        <v>30</v>
      </c>
      <c r="B383">
        <v>1197831</v>
      </c>
      <c r="C383" s="43">
        <v>44288</v>
      </c>
      <c r="D383" t="s">
        <v>31</v>
      </c>
      <c r="E383" t="s">
        <v>32</v>
      </c>
      <c r="F383" t="s">
        <v>43</v>
      </c>
      <c r="G383" t="s">
        <v>25</v>
      </c>
      <c r="H383">
        <v>0.30000000000000004</v>
      </c>
      <c r="I383">
        <v>7000</v>
      </c>
      <c r="J383">
        <v>2100.0000000000005</v>
      </c>
      <c r="K383">
        <v>735.00000000000011</v>
      </c>
      <c r="L383">
        <v>0.35</v>
      </c>
    </row>
    <row r="384" spans="1:12" x14ac:dyDescent="0.3">
      <c r="A384" t="s">
        <v>30</v>
      </c>
      <c r="B384">
        <v>1197831</v>
      </c>
      <c r="C384" s="43">
        <v>44288</v>
      </c>
      <c r="D384" t="s">
        <v>31</v>
      </c>
      <c r="E384" t="s">
        <v>32</v>
      </c>
      <c r="F384" t="s">
        <v>43</v>
      </c>
      <c r="G384" t="s">
        <v>26</v>
      </c>
      <c r="H384">
        <v>0.24999999999999997</v>
      </c>
      <c r="I384">
        <v>5250</v>
      </c>
      <c r="J384">
        <v>1312.4999999999998</v>
      </c>
      <c r="K384">
        <v>459.37499999999989</v>
      </c>
      <c r="L384">
        <v>0.35</v>
      </c>
    </row>
    <row r="385" spans="1:12" x14ac:dyDescent="0.3">
      <c r="A385" t="s">
        <v>30</v>
      </c>
      <c r="B385">
        <v>1197831</v>
      </c>
      <c r="C385" s="43">
        <v>44288</v>
      </c>
      <c r="D385" t="s">
        <v>31</v>
      </c>
      <c r="E385" t="s">
        <v>32</v>
      </c>
      <c r="F385" t="s">
        <v>43</v>
      </c>
      <c r="G385" t="s">
        <v>27</v>
      </c>
      <c r="H385">
        <v>0.30000000000000004</v>
      </c>
      <c r="I385">
        <v>4250</v>
      </c>
      <c r="J385">
        <v>1275.0000000000002</v>
      </c>
      <c r="K385">
        <v>573.75000000000011</v>
      </c>
      <c r="L385">
        <v>0.45</v>
      </c>
    </row>
    <row r="386" spans="1:12" x14ac:dyDescent="0.3">
      <c r="A386" t="s">
        <v>30</v>
      </c>
      <c r="B386">
        <v>1197831</v>
      </c>
      <c r="C386" s="43">
        <v>44288</v>
      </c>
      <c r="D386" t="s">
        <v>31</v>
      </c>
      <c r="E386" t="s">
        <v>32</v>
      </c>
      <c r="F386" t="s">
        <v>43</v>
      </c>
      <c r="G386" t="s">
        <v>28</v>
      </c>
      <c r="H386">
        <v>0.35</v>
      </c>
      <c r="I386">
        <v>3250</v>
      </c>
      <c r="J386">
        <v>1137.5</v>
      </c>
      <c r="K386">
        <v>341.25</v>
      </c>
      <c r="L386">
        <v>0.3</v>
      </c>
    </row>
    <row r="387" spans="1:12" x14ac:dyDescent="0.3">
      <c r="A387" t="s">
        <v>30</v>
      </c>
      <c r="B387">
        <v>1197831</v>
      </c>
      <c r="C387" s="43">
        <v>44288</v>
      </c>
      <c r="D387" t="s">
        <v>31</v>
      </c>
      <c r="E387" t="s">
        <v>32</v>
      </c>
      <c r="F387" t="s">
        <v>43</v>
      </c>
      <c r="G387" t="s">
        <v>29</v>
      </c>
      <c r="H387">
        <v>0.30000000000000004</v>
      </c>
      <c r="I387">
        <v>6000</v>
      </c>
      <c r="J387">
        <v>1800.0000000000002</v>
      </c>
      <c r="K387">
        <v>900.00000000000011</v>
      </c>
      <c r="L387">
        <v>0.5</v>
      </c>
    </row>
    <row r="388" spans="1:12" x14ac:dyDescent="0.3">
      <c r="A388" t="s">
        <v>30</v>
      </c>
      <c r="B388">
        <v>1197831</v>
      </c>
      <c r="C388" s="43">
        <v>44318</v>
      </c>
      <c r="D388" t="s">
        <v>31</v>
      </c>
      <c r="E388" t="s">
        <v>32</v>
      </c>
      <c r="F388" t="s">
        <v>43</v>
      </c>
      <c r="G388" t="s">
        <v>24</v>
      </c>
      <c r="H388">
        <v>0.19999999999999998</v>
      </c>
      <c r="I388">
        <v>7500</v>
      </c>
      <c r="J388">
        <v>1499.9999999999998</v>
      </c>
      <c r="K388">
        <v>524.99999999999989</v>
      </c>
      <c r="L388">
        <v>0.35</v>
      </c>
    </row>
    <row r="389" spans="1:12" x14ac:dyDescent="0.3">
      <c r="A389" t="s">
        <v>30</v>
      </c>
      <c r="B389">
        <v>1197831</v>
      </c>
      <c r="C389" s="43">
        <v>44318</v>
      </c>
      <c r="D389" t="s">
        <v>31</v>
      </c>
      <c r="E389" t="s">
        <v>32</v>
      </c>
      <c r="F389" t="s">
        <v>43</v>
      </c>
      <c r="G389" t="s">
        <v>25</v>
      </c>
      <c r="H389">
        <v>0.30000000000000004</v>
      </c>
      <c r="I389">
        <v>7750</v>
      </c>
      <c r="J389">
        <v>2325.0000000000005</v>
      </c>
      <c r="K389">
        <v>813.75000000000011</v>
      </c>
      <c r="L389">
        <v>0.35</v>
      </c>
    </row>
    <row r="390" spans="1:12" x14ac:dyDescent="0.3">
      <c r="A390" t="s">
        <v>30</v>
      </c>
      <c r="B390">
        <v>1197831</v>
      </c>
      <c r="C390" s="43">
        <v>44318</v>
      </c>
      <c r="D390" t="s">
        <v>31</v>
      </c>
      <c r="E390" t="s">
        <v>32</v>
      </c>
      <c r="F390" t="s">
        <v>43</v>
      </c>
      <c r="G390" t="s">
        <v>26</v>
      </c>
      <c r="H390">
        <v>0.24999999999999997</v>
      </c>
      <c r="I390">
        <v>6250</v>
      </c>
      <c r="J390">
        <v>1562.4999999999998</v>
      </c>
      <c r="K390">
        <v>546.87499999999989</v>
      </c>
      <c r="L390">
        <v>0.35</v>
      </c>
    </row>
    <row r="391" spans="1:12" x14ac:dyDescent="0.3">
      <c r="A391" t="s">
        <v>30</v>
      </c>
      <c r="B391">
        <v>1197831</v>
      </c>
      <c r="C391" s="43">
        <v>44318</v>
      </c>
      <c r="D391" t="s">
        <v>31</v>
      </c>
      <c r="E391" t="s">
        <v>32</v>
      </c>
      <c r="F391" t="s">
        <v>43</v>
      </c>
      <c r="G391" t="s">
        <v>27</v>
      </c>
      <c r="H391">
        <v>0.35000000000000003</v>
      </c>
      <c r="I391">
        <v>5500</v>
      </c>
      <c r="J391">
        <v>1925.0000000000002</v>
      </c>
      <c r="K391">
        <v>866.25000000000011</v>
      </c>
      <c r="L391">
        <v>0.45</v>
      </c>
    </row>
    <row r="392" spans="1:12" x14ac:dyDescent="0.3">
      <c r="A392" t="s">
        <v>30</v>
      </c>
      <c r="B392">
        <v>1197831</v>
      </c>
      <c r="C392" s="43">
        <v>44318</v>
      </c>
      <c r="D392" t="s">
        <v>31</v>
      </c>
      <c r="E392" t="s">
        <v>32</v>
      </c>
      <c r="F392" t="s">
        <v>43</v>
      </c>
      <c r="G392" t="s">
        <v>28</v>
      </c>
      <c r="H392">
        <v>0.5</v>
      </c>
      <c r="I392">
        <v>4500</v>
      </c>
      <c r="J392">
        <v>2250</v>
      </c>
      <c r="K392">
        <v>675</v>
      </c>
      <c r="L392">
        <v>0.3</v>
      </c>
    </row>
    <row r="393" spans="1:12" x14ac:dyDescent="0.3">
      <c r="A393" t="s">
        <v>30</v>
      </c>
      <c r="B393">
        <v>1197831</v>
      </c>
      <c r="C393" s="43">
        <v>44318</v>
      </c>
      <c r="D393" t="s">
        <v>31</v>
      </c>
      <c r="E393" t="s">
        <v>32</v>
      </c>
      <c r="F393" t="s">
        <v>43</v>
      </c>
      <c r="G393" t="s">
        <v>29</v>
      </c>
      <c r="H393">
        <v>0.45</v>
      </c>
      <c r="I393">
        <v>8000</v>
      </c>
      <c r="J393">
        <v>3600</v>
      </c>
      <c r="K393">
        <v>1800</v>
      </c>
      <c r="L393">
        <v>0.5</v>
      </c>
    </row>
    <row r="394" spans="1:12" x14ac:dyDescent="0.3">
      <c r="A394" t="s">
        <v>30</v>
      </c>
      <c r="B394">
        <v>1197831</v>
      </c>
      <c r="C394" s="43">
        <v>44348</v>
      </c>
      <c r="D394" t="s">
        <v>31</v>
      </c>
      <c r="E394" t="s">
        <v>32</v>
      </c>
      <c r="F394" t="s">
        <v>43</v>
      </c>
      <c r="G394" t="s">
        <v>24</v>
      </c>
      <c r="H394">
        <v>0.45</v>
      </c>
      <c r="I394">
        <v>8000</v>
      </c>
      <c r="J394">
        <v>3600</v>
      </c>
      <c r="K394">
        <v>1260</v>
      </c>
      <c r="L394">
        <v>0.35</v>
      </c>
    </row>
    <row r="395" spans="1:12" x14ac:dyDescent="0.3">
      <c r="A395" t="s">
        <v>30</v>
      </c>
      <c r="B395">
        <v>1197831</v>
      </c>
      <c r="C395" s="43">
        <v>44348</v>
      </c>
      <c r="D395" t="s">
        <v>31</v>
      </c>
      <c r="E395" t="s">
        <v>32</v>
      </c>
      <c r="F395" t="s">
        <v>43</v>
      </c>
      <c r="G395" t="s">
        <v>25</v>
      </c>
      <c r="H395">
        <v>0.5</v>
      </c>
      <c r="I395">
        <v>8000</v>
      </c>
      <c r="J395">
        <v>4000</v>
      </c>
      <c r="K395">
        <v>1400</v>
      </c>
      <c r="L395">
        <v>0.35</v>
      </c>
    </row>
    <row r="396" spans="1:12" x14ac:dyDescent="0.3">
      <c r="A396" t="s">
        <v>30</v>
      </c>
      <c r="B396">
        <v>1197831</v>
      </c>
      <c r="C396" s="43">
        <v>44348</v>
      </c>
      <c r="D396" t="s">
        <v>31</v>
      </c>
      <c r="E396" t="s">
        <v>32</v>
      </c>
      <c r="F396" t="s">
        <v>43</v>
      </c>
      <c r="G396" t="s">
        <v>26</v>
      </c>
      <c r="H396">
        <v>0.45</v>
      </c>
      <c r="I396">
        <v>6500</v>
      </c>
      <c r="J396">
        <v>2925</v>
      </c>
      <c r="K396">
        <v>1023.7499999999999</v>
      </c>
      <c r="L396">
        <v>0.35</v>
      </c>
    </row>
    <row r="397" spans="1:12" x14ac:dyDescent="0.3">
      <c r="A397" t="s">
        <v>30</v>
      </c>
      <c r="B397">
        <v>1197831</v>
      </c>
      <c r="C397" s="43">
        <v>44348</v>
      </c>
      <c r="D397" t="s">
        <v>31</v>
      </c>
      <c r="E397" t="s">
        <v>32</v>
      </c>
      <c r="F397" t="s">
        <v>43</v>
      </c>
      <c r="G397" t="s">
        <v>27</v>
      </c>
      <c r="H397">
        <v>0.45</v>
      </c>
      <c r="I397">
        <v>6000</v>
      </c>
      <c r="J397">
        <v>2700</v>
      </c>
      <c r="K397">
        <v>1215</v>
      </c>
      <c r="L397">
        <v>0.45</v>
      </c>
    </row>
    <row r="398" spans="1:12" x14ac:dyDescent="0.3">
      <c r="A398" t="s">
        <v>30</v>
      </c>
      <c r="B398">
        <v>1197831</v>
      </c>
      <c r="C398" s="43">
        <v>44348</v>
      </c>
      <c r="D398" t="s">
        <v>31</v>
      </c>
      <c r="E398" t="s">
        <v>32</v>
      </c>
      <c r="F398" t="s">
        <v>43</v>
      </c>
      <c r="G398" t="s">
        <v>28</v>
      </c>
      <c r="H398">
        <v>0.5</v>
      </c>
      <c r="I398">
        <v>5000</v>
      </c>
      <c r="J398">
        <v>2500</v>
      </c>
      <c r="K398">
        <v>750</v>
      </c>
      <c r="L398">
        <v>0.3</v>
      </c>
    </row>
    <row r="399" spans="1:12" x14ac:dyDescent="0.3">
      <c r="A399" t="s">
        <v>30</v>
      </c>
      <c r="B399">
        <v>1197831</v>
      </c>
      <c r="C399" s="43">
        <v>44348</v>
      </c>
      <c r="D399" t="s">
        <v>31</v>
      </c>
      <c r="E399" t="s">
        <v>32</v>
      </c>
      <c r="F399" t="s">
        <v>43</v>
      </c>
      <c r="G399" t="s">
        <v>29</v>
      </c>
      <c r="H399">
        <v>0.55000000000000004</v>
      </c>
      <c r="I399">
        <v>8750</v>
      </c>
      <c r="J399">
        <v>4812.5</v>
      </c>
      <c r="K399">
        <v>2406.25</v>
      </c>
      <c r="L399">
        <v>0.5</v>
      </c>
    </row>
    <row r="400" spans="1:12" x14ac:dyDescent="0.3">
      <c r="A400" t="s">
        <v>30</v>
      </c>
      <c r="B400">
        <v>1197831</v>
      </c>
      <c r="C400" s="43">
        <v>44380</v>
      </c>
      <c r="D400" t="s">
        <v>31</v>
      </c>
      <c r="E400" t="s">
        <v>32</v>
      </c>
      <c r="F400" t="s">
        <v>43</v>
      </c>
      <c r="G400" t="s">
        <v>24</v>
      </c>
      <c r="H400">
        <v>0.45</v>
      </c>
      <c r="I400">
        <v>8250</v>
      </c>
      <c r="J400">
        <v>3712.5</v>
      </c>
      <c r="K400">
        <v>1484.9999999999998</v>
      </c>
      <c r="L400">
        <v>0.39999999999999997</v>
      </c>
    </row>
    <row r="401" spans="1:12" x14ac:dyDescent="0.3">
      <c r="A401" t="s">
        <v>30</v>
      </c>
      <c r="B401">
        <v>1197831</v>
      </c>
      <c r="C401" s="43">
        <v>44380</v>
      </c>
      <c r="D401" t="s">
        <v>31</v>
      </c>
      <c r="E401" t="s">
        <v>32</v>
      </c>
      <c r="F401" t="s">
        <v>43</v>
      </c>
      <c r="G401" t="s">
        <v>25</v>
      </c>
      <c r="H401">
        <v>0.5</v>
      </c>
      <c r="I401">
        <v>8250</v>
      </c>
      <c r="J401">
        <v>4125</v>
      </c>
      <c r="K401">
        <v>1649.9999999999998</v>
      </c>
      <c r="L401">
        <v>0.39999999999999997</v>
      </c>
    </row>
    <row r="402" spans="1:12" x14ac:dyDescent="0.3">
      <c r="A402" t="s">
        <v>30</v>
      </c>
      <c r="B402">
        <v>1197831</v>
      </c>
      <c r="C402" s="43">
        <v>44380</v>
      </c>
      <c r="D402" t="s">
        <v>31</v>
      </c>
      <c r="E402" t="s">
        <v>32</v>
      </c>
      <c r="F402" t="s">
        <v>43</v>
      </c>
      <c r="G402" t="s">
        <v>26</v>
      </c>
      <c r="H402">
        <v>0.45</v>
      </c>
      <c r="I402">
        <v>9750</v>
      </c>
      <c r="J402">
        <v>4387.5</v>
      </c>
      <c r="K402">
        <v>1754.9999999999998</v>
      </c>
      <c r="L402">
        <v>0.39999999999999997</v>
      </c>
    </row>
    <row r="403" spans="1:12" x14ac:dyDescent="0.3">
      <c r="A403" t="s">
        <v>30</v>
      </c>
      <c r="B403">
        <v>1197831</v>
      </c>
      <c r="C403" s="43">
        <v>44380</v>
      </c>
      <c r="D403" t="s">
        <v>31</v>
      </c>
      <c r="E403" t="s">
        <v>32</v>
      </c>
      <c r="F403" t="s">
        <v>43</v>
      </c>
      <c r="G403" t="s">
        <v>27</v>
      </c>
      <c r="H403">
        <v>0.45</v>
      </c>
      <c r="I403">
        <v>5750</v>
      </c>
      <c r="J403">
        <v>2587.5</v>
      </c>
      <c r="K403">
        <v>1293.75</v>
      </c>
      <c r="L403">
        <v>0.5</v>
      </c>
    </row>
    <row r="404" spans="1:12" x14ac:dyDescent="0.3">
      <c r="A404" t="s">
        <v>30</v>
      </c>
      <c r="B404">
        <v>1197831</v>
      </c>
      <c r="C404" s="43">
        <v>44380</v>
      </c>
      <c r="D404" t="s">
        <v>31</v>
      </c>
      <c r="E404" t="s">
        <v>32</v>
      </c>
      <c r="F404" t="s">
        <v>43</v>
      </c>
      <c r="G404" t="s">
        <v>28</v>
      </c>
      <c r="H404">
        <v>0.5</v>
      </c>
      <c r="I404">
        <v>5750</v>
      </c>
      <c r="J404">
        <v>2875</v>
      </c>
      <c r="K404">
        <v>1006.2499999999999</v>
      </c>
      <c r="L404">
        <v>0.35</v>
      </c>
    </row>
    <row r="405" spans="1:12" x14ac:dyDescent="0.3">
      <c r="A405" t="s">
        <v>30</v>
      </c>
      <c r="B405">
        <v>1197831</v>
      </c>
      <c r="C405" s="43">
        <v>44380</v>
      </c>
      <c r="D405" t="s">
        <v>31</v>
      </c>
      <c r="E405" t="s">
        <v>32</v>
      </c>
      <c r="F405" t="s">
        <v>43</v>
      </c>
      <c r="G405" t="s">
        <v>29</v>
      </c>
      <c r="H405">
        <v>0.6</v>
      </c>
      <c r="I405">
        <v>8500</v>
      </c>
      <c r="J405">
        <v>5100</v>
      </c>
      <c r="K405">
        <v>2805</v>
      </c>
      <c r="L405">
        <v>0.55000000000000004</v>
      </c>
    </row>
    <row r="406" spans="1:12" x14ac:dyDescent="0.3">
      <c r="A406" t="s">
        <v>30</v>
      </c>
      <c r="B406">
        <v>1197831</v>
      </c>
      <c r="C406" s="43">
        <v>44413</v>
      </c>
      <c r="D406" t="s">
        <v>31</v>
      </c>
      <c r="E406" t="s">
        <v>32</v>
      </c>
      <c r="F406" t="s">
        <v>43</v>
      </c>
      <c r="G406" t="s">
        <v>24</v>
      </c>
      <c r="H406">
        <v>0.5</v>
      </c>
      <c r="I406">
        <v>8000</v>
      </c>
      <c r="J406">
        <v>4000</v>
      </c>
      <c r="K406">
        <v>1599.9999999999998</v>
      </c>
      <c r="L406">
        <v>0.39999999999999997</v>
      </c>
    </row>
    <row r="407" spans="1:12" x14ac:dyDescent="0.3">
      <c r="A407" t="s">
        <v>30</v>
      </c>
      <c r="B407">
        <v>1197831</v>
      </c>
      <c r="C407" s="43">
        <v>44413</v>
      </c>
      <c r="D407" t="s">
        <v>31</v>
      </c>
      <c r="E407" t="s">
        <v>32</v>
      </c>
      <c r="F407" t="s">
        <v>43</v>
      </c>
      <c r="G407" t="s">
        <v>25</v>
      </c>
      <c r="H407">
        <v>0.55000000000000004</v>
      </c>
      <c r="I407">
        <v>8000</v>
      </c>
      <c r="J407">
        <v>4400</v>
      </c>
      <c r="K407">
        <v>1759.9999999999998</v>
      </c>
      <c r="L407">
        <v>0.39999999999999997</v>
      </c>
    </row>
    <row r="408" spans="1:12" x14ac:dyDescent="0.3">
      <c r="A408" t="s">
        <v>30</v>
      </c>
      <c r="B408">
        <v>1197831</v>
      </c>
      <c r="C408" s="43">
        <v>44413</v>
      </c>
      <c r="D408" t="s">
        <v>31</v>
      </c>
      <c r="E408" t="s">
        <v>32</v>
      </c>
      <c r="F408" t="s">
        <v>43</v>
      </c>
      <c r="G408" t="s">
        <v>26</v>
      </c>
      <c r="H408">
        <v>0.5</v>
      </c>
      <c r="I408">
        <v>9750</v>
      </c>
      <c r="J408">
        <v>4875</v>
      </c>
      <c r="K408">
        <v>1949.9999999999998</v>
      </c>
      <c r="L408">
        <v>0.39999999999999997</v>
      </c>
    </row>
    <row r="409" spans="1:12" x14ac:dyDescent="0.3">
      <c r="A409" t="s">
        <v>30</v>
      </c>
      <c r="B409">
        <v>1197831</v>
      </c>
      <c r="C409" s="43">
        <v>44413</v>
      </c>
      <c r="D409" t="s">
        <v>31</v>
      </c>
      <c r="E409" t="s">
        <v>32</v>
      </c>
      <c r="F409" t="s">
        <v>43</v>
      </c>
      <c r="G409" t="s">
        <v>27</v>
      </c>
      <c r="H409">
        <v>0.5</v>
      </c>
      <c r="I409">
        <v>5250</v>
      </c>
      <c r="J409">
        <v>2625</v>
      </c>
      <c r="K409">
        <v>1312.5</v>
      </c>
      <c r="L409">
        <v>0.5</v>
      </c>
    </row>
    <row r="410" spans="1:12" x14ac:dyDescent="0.3">
      <c r="A410" t="s">
        <v>30</v>
      </c>
      <c r="B410">
        <v>1197831</v>
      </c>
      <c r="C410" s="43">
        <v>44413</v>
      </c>
      <c r="D410" t="s">
        <v>31</v>
      </c>
      <c r="E410" t="s">
        <v>32</v>
      </c>
      <c r="F410" t="s">
        <v>43</v>
      </c>
      <c r="G410" t="s">
        <v>28</v>
      </c>
      <c r="H410">
        <v>0.55000000000000004</v>
      </c>
      <c r="I410">
        <v>5250</v>
      </c>
      <c r="J410">
        <v>2887.5000000000005</v>
      </c>
      <c r="K410">
        <v>1010.6250000000001</v>
      </c>
      <c r="L410">
        <v>0.35</v>
      </c>
    </row>
    <row r="411" spans="1:12" x14ac:dyDescent="0.3">
      <c r="A411" t="s">
        <v>30</v>
      </c>
      <c r="B411">
        <v>1197831</v>
      </c>
      <c r="C411" s="43">
        <v>44413</v>
      </c>
      <c r="D411" t="s">
        <v>31</v>
      </c>
      <c r="E411" t="s">
        <v>32</v>
      </c>
      <c r="F411" t="s">
        <v>43</v>
      </c>
      <c r="G411" t="s">
        <v>29</v>
      </c>
      <c r="H411">
        <v>0.6</v>
      </c>
      <c r="I411">
        <v>7750</v>
      </c>
      <c r="J411">
        <v>4650</v>
      </c>
      <c r="K411">
        <v>2557.5</v>
      </c>
      <c r="L411">
        <v>0.55000000000000004</v>
      </c>
    </row>
    <row r="412" spans="1:12" x14ac:dyDescent="0.3">
      <c r="A412" t="s">
        <v>30</v>
      </c>
      <c r="B412">
        <v>1197831</v>
      </c>
      <c r="C412" s="43">
        <v>44441</v>
      </c>
      <c r="D412" t="s">
        <v>31</v>
      </c>
      <c r="E412" t="s">
        <v>32</v>
      </c>
      <c r="F412" t="s">
        <v>43</v>
      </c>
      <c r="G412" t="s">
        <v>24</v>
      </c>
      <c r="H412">
        <v>0.55000000000000004</v>
      </c>
      <c r="I412">
        <v>7250</v>
      </c>
      <c r="J412">
        <v>3987.5000000000005</v>
      </c>
      <c r="K412">
        <v>1595</v>
      </c>
      <c r="L412">
        <v>0.39999999999999997</v>
      </c>
    </row>
    <row r="413" spans="1:12" x14ac:dyDescent="0.3">
      <c r="A413" t="s">
        <v>30</v>
      </c>
      <c r="B413">
        <v>1197831</v>
      </c>
      <c r="C413" s="43">
        <v>44441</v>
      </c>
      <c r="D413" t="s">
        <v>31</v>
      </c>
      <c r="E413" t="s">
        <v>32</v>
      </c>
      <c r="F413" t="s">
        <v>43</v>
      </c>
      <c r="G413" t="s">
        <v>25</v>
      </c>
      <c r="H413">
        <v>0.55000000000000004</v>
      </c>
      <c r="I413">
        <v>6750</v>
      </c>
      <c r="J413">
        <v>3712.5000000000005</v>
      </c>
      <c r="K413">
        <v>1485</v>
      </c>
      <c r="L413">
        <v>0.39999999999999997</v>
      </c>
    </row>
    <row r="414" spans="1:12" x14ac:dyDescent="0.3">
      <c r="A414" t="s">
        <v>30</v>
      </c>
      <c r="B414">
        <v>1197831</v>
      </c>
      <c r="C414" s="43">
        <v>44441</v>
      </c>
      <c r="D414" t="s">
        <v>31</v>
      </c>
      <c r="E414" t="s">
        <v>32</v>
      </c>
      <c r="F414" t="s">
        <v>43</v>
      </c>
      <c r="G414" t="s">
        <v>26</v>
      </c>
      <c r="H414">
        <v>0.6</v>
      </c>
      <c r="I414">
        <v>7250</v>
      </c>
      <c r="J414">
        <v>4350</v>
      </c>
      <c r="K414">
        <v>1739.9999999999998</v>
      </c>
      <c r="L414">
        <v>0.39999999999999997</v>
      </c>
    </row>
    <row r="415" spans="1:12" x14ac:dyDescent="0.3">
      <c r="A415" t="s">
        <v>30</v>
      </c>
      <c r="B415">
        <v>1197831</v>
      </c>
      <c r="C415" s="43">
        <v>44441</v>
      </c>
      <c r="D415" t="s">
        <v>31</v>
      </c>
      <c r="E415" t="s">
        <v>32</v>
      </c>
      <c r="F415" t="s">
        <v>43</v>
      </c>
      <c r="G415" t="s">
        <v>27</v>
      </c>
      <c r="H415">
        <v>0.6</v>
      </c>
      <c r="I415">
        <v>4500</v>
      </c>
      <c r="J415">
        <v>2700</v>
      </c>
      <c r="K415">
        <v>1350</v>
      </c>
      <c r="L415">
        <v>0.5</v>
      </c>
    </row>
    <row r="416" spans="1:12" x14ac:dyDescent="0.3">
      <c r="A416" t="s">
        <v>30</v>
      </c>
      <c r="B416">
        <v>1197831</v>
      </c>
      <c r="C416" s="43">
        <v>44441</v>
      </c>
      <c r="D416" t="s">
        <v>31</v>
      </c>
      <c r="E416" t="s">
        <v>32</v>
      </c>
      <c r="F416" t="s">
        <v>43</v>
      </c>
      <c r="G416" t="s">
        <v>28</v>
      </c>
      <c r="H416">
        <v>0.55000000000000004</v>
      </c>
      <c r="I416">
        <v>4500</v>
      </c>
      <c r="J416">
        <v>2475</v>
      </c>
      <c r="K416">
        <v>866.25</v>
      </c>
      <c r="L416">
        <v>0.35</v>
      </c>
    </row>
    <row r="417" spans="1:12" x14ac:dyDescent="0.3">
      <c r="A417" t="s">
        <v>30</v>
      </c>
      <c r="B417">
        <v>1197831</v>
      </c>
      <c r="C417" s="43">
        <v>44441</v>
      </c>
      <c r="D417" t="s">
        <v>31</v>
      </c>
      <c r="E417" t="s">
        <v>32</v>
      </c>
      <c r="F417" t="s">
        <v>43</v>
      </c>
      <c r="G417" t="s">
        <v>29</v>
      </c>
      <c r="H417">
        <v>0.5</v>
      </c>
      <c r="I417">
        <v>6750</v>
      </c>
      <c r="J417">
        <v>3375</v>
      </c>
      <c r="K417">
        <v>1856.2500000000002</v>
      </c>
      <c r="L417">
        <v>0.55000000000000004</v>
      </c>
    </row>
    <row r="418" spans="1:12" x14ac:dyDescent="0.3">
      <c r="A418" t="s">
        <v>30</v>
      </c>
      <c r="B418">
        <v>1197831</v>
      </c>
      <c r="C418" s="43">
        <v>44470</v>
      </c>
      <c r="D418" t="s">
        <v>31</v>
      </c>
      <c r="E418" t="s">
        <v>32</v>
      </c>
      <c r="F418" t="s">
        <v>43</v>
      </c>
      <c r="G418" t="s">
        <v>24</v>
      </c>
      <c r="H418">
        <v>0.4</v>
      </c>
      <c r="I418">
        <v>6250</v>
      </c>
      <c r="J418">
        <v>2500</v>
      </c>
      <c r="K418">
        <v>999.99999999999989</v>
      </c>
      <c r="L418">
        <v>0.39999999999999997</v>
      </c>
    </row>
    <row r="419" spans="1:12" x14ac:dyDescent="0.3">
      <c r="A419" t="s">
        <v>30</v>
      </c>
      <c r="B419">
        <v>1197831</v>
      </c>
      <c r="C419" s="43">
        <v>44470</v>
      </c>
      <c r="D419" t="s">
        <v>31</v>
      </c>
      <c r="E419" t="s">
        <v>32</v>
      </c>
      <c r="F419" t="s">
        <v>43</v>
      </c>
      <c r="G419" t="s">
        <v>25</v>
      </c>
      <c r="H419">
        <v>0.4</v>
      </c>
      <c r="I419">
        <v>6250</v>
      </c>
      <c r="J419">
        <v>2500</v>
      </c>
      <c r="K419">
        <v>999.99999999999989</v>
      </c>
      <c r="L419">
        <v>0.39999999999999997</v>
      </c>
    </row>
    <row r="420" spans="1:12" x14ac:dyDescent="0.3">
      <c r="A420" t="s">
        <v>30</v>
      </c>
      <c r="B420">
        <v>1197831</v>
      </c>
      <c r="C420" s="43">
        <v>44470</v>
      </c>
      <c r="D420" t="s">
        <v>31</v>
      </c>
      <c r="E420" t="s">
        <v>32</v>
      </c>
      <c r="F420" t="s">
        <v>43</v>
      </c>
      <c r="G420" t="s">
        <v>26</v>
      </c>
      <c r="H420">
        <v>0.45</v>
      </c>
      <c r="I420">
        <v>5750</v>
      </c>
      <c r="J420">
        <v>2587.5</v>
      </c>
      <c r="K420">
        <v>1035</v>
      </c>
      <c r="L420">
        <v>0.39999999999999997</v>
      </c>
    </row>
    <row r="421" spans="1:12" x14ac:dyDescent="0.3">
      <c r="A421" t="s">
        <v>30</v>
      </c>
      <c r="B421">
        <v>1197831</v>
      </c>
      <c r="C421" s="43">
        <v>44470</v>
      </c>
      <c r="D421" t="s">
        <v>31</v>
      </c>
      <c r="E421" t="s">
        <v>32</v>
      </c>
      <c r="F421" t="s">
        <v>43</v>
      </c>
      <c r="G421" t="s">
        <v>27</v>
      </c>
      <c r="H421">
        <v>0.45</v>
      </c>
      <c r="I421">
        <v>4250</v>
      </c>
      <c r="J421">
        <v>1912.5</v>
      </c>
      <c r="K421">
        <v>956.25</v>
      </c>
      <c r="L421">
        <v>0.5</v>
      </c>
    </row>
    <row r="422" spans="1:12" x14ac:dyDescent="0.3">
      <c r="A422" t="s">
        <v>30</v>
      </c>
      <c r="B422">
        <v>1197831</v>
      </c>
      <c r="C422" s="43">
        <v>44470</v>
      </c>
      <c r="D422" t="s">
        <v>31</v>
      </c>
      <c r="E422" t="s">
        <v>32</v>
      </c>
      <c r="F422" t="s">
        <v>43</v>
      </c>
      <c r="G422" t="s">
        <v>28</v>
      </c>
      <c r="H422">
        <v>0.4</v>
      </c>
      <c r="I422">
        <v>4000</v>
      </c>
      <c r="J422">
        <v>1600</v>
      </c>
      <c r="K422">
        <v>560</v>
      </c>
      <c r="L422">
        <v>0.35</v>
      </c>
    </row>
    <row r="423" spans="1:12" x14ac:dyDescent="0.3">
      <c r="A423" t="s">
        <v>30</v>
      </c>
      <c r="B423">
        <v>1197831</v>
      </c>
      <c r="C423" s="43">
        <v>44470</v>
      </c>
      <c r="D423" t="s">
        <v>31</v>
      </c>
      <c r="E423" t="s">
        <v>32</v>
      </c>
      <c r="F423" t="s">
        <v>43</v>
      </c>
      <c r="G423" t="s">
        <v>29</v>
      </c>
      <c r="H423">
        <v>0.5</v>
      </c>
      <c r="I423">
        <v>5750</v>
      </c>
      <c r="J423">
        <v>2875</v>
      </c>
      <c r="K423">
        <v>1581.2500000000002</v>
      </c>
      <c r="L423">
        <v>0.55000000000000004</v>
      </c>
    </row>
    <row r="424" spans="1:12" x14ac:dyDescent="0.3">
      <c r="A424" t="s">
        <v>30</v>
      </c>
      <c r="B424">
        <v>1197831</v>
      </c>
      <c r="C424" s="43">
        <v>44502</v>
      </c>
      <c r="D424" t="s">
        <v>31</v>
      </c>
      <c r="E424" t="s">
        <v>32</v>
      </c>
      <c r="F424" t="s">
        <v>43</v>
      </c>
      <c r="G424" t="s">
        <v>24</v>
      </c>
      <c r="H424">
        <v>0.4</v>
      </c>
      <c r="I424">
        <v>7250</v>
      </c>
      <c r="J424">
        <v>2900</v>
      </c>
      <c r="K424">
        <v>1160</v>
      </c>
      <c r="L424">
        <v>0.39999999999999997</v>
      </c>
    </row>
    <row r="425" spans="1:12" x14ac:dyDescent="0.3">
      <c r="A425" t="s">
        <v>30</v>
      </c>
      <c r="B425">
        <v>1197831</v>
      </c>
      <c r="C425" s="43">
        <v>44502</v>
      </c>
      <c r="D425" t="s">
        <v>31</v>
      </c>
      <c r="E425" t="s">
        <v>32</v>
      </c>
      <c r="F425" t="s">
        <v>43</v>
      </c>
      <c r="G425" t="s">
        <v>25</v>
      </c>
      <c r="H425">
        <v>0.4</v>
      </c>
      <c r="I425">
        <v>7250</v>
      </c>
      <c r="J425">
        <v>2900</v>
      </c>
      <c r="K425">
        <v>1160</v>
      </c>
      <c r="L425">
        <v>0.39999999999999997</v>
      </c>
    </row>
    <row r="426" spans="1:12" x14ac:dyDescent="0.3">
      <c r="A426" t="s">
        <v>30</v>
      </c>
      <c r="B426">
        <v>1197831</v>
      </c>
      <c r="C426" s="43">
        <v>44502</v>
      </c>
      <c r="D426" t="s">
        <v>31</v>
      </c>
      <c r="E426" t="s">
        <v>32</v>
      </c>
      <c r="F426" t="s">
        <v>43</v>
      </c>
      <c r="G426" t="s">
        <v>26</v>
      </c>
      <c r="H426">
        <v>0.65</v>
      </c>
      <c r="I426">
        <v>6500</v>
      </c>
      <c r="J426">
        <v>4225</v>
      </c>
      <c r="K426">
        <v>1689.9999999999998</v>
      </c>
      <c r="L426">
        <v>0.39999999999999997</v>
      </c>
    </row>
    <row r="427" spans="1:12" x14ac:dyDescent="0.3">
      <c r="A427" t="s">
        <v>30</v>
      </c>
      <c r="B427">
        <v>1197831</v>
      </c>
      <c r="C427" s="43">
        <v>44502</v>
      </c>
      <c r="D427" t="s">
        <v>31</v>
      </c>
      <c r="E427" t="s">
        <v>32</v>
      </c>
      <c r="F427" t="s">
        <v>43</v>
      </c>
      <c r="G427" t="s">
        <v>27</v>
      </c>
      <c r="H427">
        <v>0.65</v>
      </c>
      <c r="I427">
        <v>5000</v>
      </c>
      <c r="J427">
        <v>3250</v>
      </c>
      <c r="K427">
        <v>1625</v>
      </c>
      <c r="L427">
        <v>0.5</v>
      </c>
    </row>
    <row r="428" spans="1:12" x14ac:dyDescent="0.3">
      <c r="A428" t="s">
        <v>30</v>
      </c>
      <c r="B428">
        <v>1197831</v>
      </c>
      <c r="C428" s="43">
        <v>44502</v>
      </c>
      <c r="D428" t="s">
        <v>31</v>
      </c>
      <c r="E428" t="s">
        <v>32</v>
      </c>
      <c r="F428" t="s">
        <v>43</v>
      </c>
      <c r="G428" t="s">
        <v>28</v>
      </c>
      <c r="H428">
        <v>0.6</v>
      </c>
      <c r="I428">
        <v>4750</v>
      </c>
      <c r="J428">
        <v>2850</v>
      </c>
      <c r="K428">
        <v>997.49999999999989</v>
      </c>
      <c r="L428">
        <v>0.35</v>
      </c>
    </row>
    <row r="429" spans="1:12" x14ac:dyDescent="0.3">
      <c r="A429" t="s">
        <v>30</v>
      </c>
      <c r="B429">
        <v>1197831</v>
      </c>
      <c r="C429" s="43">
        <v>44502</v>
      </c>
      <c r="D429" t="s">
        <v>31</v>
      </c>
      <c r="E429" t="s">
        <v>32</v>
      </c>
      <c r="F429" t="s">
        <v>43</v>
      </c>
      <c r="G429" t="s">
        <v>29</v>
      </c>
      <c r="H429">
        <v>0.70000000000000007</v>
      </c>
      <c r="I429">
        <v>6750</v>
      </c>
      <c r="J429">
        <v>4725</v>
      </c>
      <c r="K429">
        <v>2598.75</v>
      </c>
      <c r="L429">
        <v>0.55000000000000004</v>
      </c>
    </row>
    <row r="430" spans="1:12" x14ac:dyDescent="0.3">
      <c r="A430" t="s">
        <v>30</v>
      </c>
      <c r="B430">
        <v>1197831</v>
      </c>
      <c r="C430" s="43">
        <v>44531</v>
      </c>
      <c r="D430" t="s">
        <v>31</v>
      </c>
      <c r="E430" t="s">
        <v>32</v>
      </c>
      <c r="F430" t="s">
        <v>43</v>
      </c>
      <c r="G430" t="s">
        <v>24</v>
      </c>
      <c r="H430">
        <v>0.6</v>
      </c>
      <c r="I430">
        <v>8250</v>
      </c>
      <c r="J430">
        <v>4950</v>
      </c>
      <c r="K430">
        <v>1979.9999999999998</v>
      </c>
      <c r="L430">
        <v>0.39999999999999997</v>
      </c>
    </row>
    <row r="431" spans="1:12" x14ac:dyDescent="0.3">
      <c r="A431" t="s">
        <v>30</v>
      </c>
      <c r="B431">
        <v>1197831</v>
      </c>
      <c r="C431" s="43">
        <v>44531</v>
      </c>
      <c r="D431" t="s">
        <v>31</v>
      </c>
      <c r="E431" t="s">
        <v>32</v>
      </c>
      <c r="F431" t="s">
        <v>43</v>
      </c>
      <c r="G431" t="s">
        <v>25</v>
      </c>
      <c r="H431">
        <v>0.6</v>
      </c>
      <c r="I431">
        <v>8250</v>
      </c>
      <c r="J431">
        <v>4950</v>
      </c>
      <c r="K431">
        <v>1979.9999999999998</v>
      </c>
      <c r="L431">
        <v>0.39999999999999997</v>
      </c>
    </row>
    <row r="432" spans="1:12" x14ac:dyDescent="0.3">
      <c r="A432" t="s">
        <v>30</v>
      </c>
      <c r="B432">
        <v>1197831</v>
      </c>
      <c r="C432" s="43">
        <v>44531</v>
      </c>
      <c r="D432" t="s">
        <v>31</v>
      </c>
      <c r="E432" t="s">
        <v>32</v>
      </c>
      <c r="F432" t="s">
        <v>43</v>
      </c>
      <c r="G432" t="s">
        <v>26</v>
      </c>
      <c r="H432">
        <v>0.65</v>
      </c>
      <c r="I432">
        <v>7250</v>
      </c>
      <c r="J432">
        <v>4712.5</v>
      </c>
      <c r="K432">
        <v>1884.9999999999998</v>
      </c>
      <c r="L432">
        <v>0.39999999999999997</v>
      </c>
    </row>
    <row r="433" spans="1:12" x14ac:dyDescent="0.3">
      <c r="A433" t="s">
        <v>30</v>
      </c>
      <c r="B433">
        <v>1197831</v>
      </c>
      <c r="C433" s="43">
        <v>44531</v>
      </c>
      <c r="D433" t="s">
        <v>31</v>
      </c>
      <c r="E433" t="s">
        <v>32</v>
      </c>
      <c r="F433" t="s">
        <v>43</v>
      </c>
      <c r="G433" t="s">
        <v>27</v>
      </c>
      <c r="H433">
        <v>0.65</v>
      </c>
      <c r="I433">
        <v>5750</v>
      </c>
      <c r="J433">
        <v>3737.5</v>
      </c>
      <c r="K433">
        <v>1868.75</v>
      </c>
      <c r="L433">
        <v>0.5</v>
      </c>
    </row>
    <row r="434" spans="1:12" x14ac:dyDescent="0.3">
      <c r="A434" t="s">
        <v>30</v>
      </c>
      <c r="B434">
        <v>1197831</v>
      </c>
      <c r="C434" s="43">
        <v>44531</v>
      </c>
      <c r="D434" t="s">
        <v>31</v>
      </c>
      <c r="E434" t="s">
        <v>32</v>
      </c>
      <c r="F434" t="s">
        <v>43</v>
      </c>
      <c r="G434" t="s">
        <v>28</v>
      </c>
      <c r="H434">
        <v>0.6</v>
      </c>
      <c r="I434">
        <v>5250</v>
      </c>
      <c r="J434">
        <v>3150</v>
      </c>
      <c r="K434">
        <v>1102.5</v>
      </c>
      <c r="L434">
        <v>0.35</v>
      </c>
    </row>
    <row r="435" spans="1:12" x14ac:dyDescent="0.3">
      <c r="A435" t="s">
        <v>30</v>
      </c>
      <c r="B435">
        <v>1197831</v>
      </c>
      <c r="C435" s="43">
        <v>44531</v>
      </c>
      <c r="D435" t="s">
        <v>31</v>
      </c>
      <c r="E435" t="s">
        <v>32</v>
      </c>
      <c r="F435" t="s">
        <v>43</v>
      </c>
      <c r="G435" t="s">
        <v>29</v>
      </c>
      <c r="H435">
        <v>0.70000000000000007</v>
      </c>
      <c r="I435">
        <v>7750</v>
      </c>
      <c r="J435">
        <v>5425.0000000000009</v>
      </c>
      <c r="K435">
        <v>2983.7500000000009</v>
      </c>
      <c r="L435">
        <v>0.55000000000000004</v>
      </c>
    </row>
    <row r="436" spans="1:12" x14ac:dyDescent="0.3">
      <c r="A436" t="s">
        <v>21</v>
      </c>
      <c r="B436">
        <v>1185732</v>
      </c>
      <c r="C436" s="43">
        <v>44203</v>
      </c>
      <c r="D436" t="s">
        <v>22</v>
      </c>
      <c r="E436" t="s">
        <v>44</v>
      </c>
      <c r="F436" t="s">
        <v>45</v>
      </c>
      <c r="G436" t="s">
        <v>24</v>
      </c>
      <c r="H436">
        <v>0.45</v>
      </c>
      <c r="I436">
        <v>4250</v>
      </c>
      <c r="J436">
        <v>1912.5</v>
      </c>
      <c r="K436">
        <v>1051.875</v>
      </c>
      <c r="L436">
        <v>0.55000000000000004</v>
      </c>
    </row>
    <row r="437" spans="1:12" x14ac:dyDescent="0.3">
      <c r="A437" t="s">
        <v>21</v>
      </c>
      <c r="B437">
        <v>1185732</v>
      </c>
      <c r="C437" s="43">
        <v>44203</v>
      </c>
      <c r="D437" t="s">
        <v>22</v>
      </c>
      <c r="E437" t="s">
        <v>44</v>
      </c>
      <c r="F437" t="s">
        <v>45</v>
      </c>
      <c r="G437" t="s">
        <v>25</v>
      </c>
      <c r="H437">
        <v>0.45</v>
      </c>
      <c r="I437">
        <v>2250</v>
      </c>
      <c r="J437">
        <v>1012.5</v>
      </c>
      <c r="K437">
        <v>354.375</v>
      </c>
      <c r="L437">
        <v>0.35</v>
      </c>
    </row>
    <row r="438" spans="1:12" x14ac:dyDescent="0.3">
      <c r="A438" t="s">
        <v>21</v>
      </c>
      <c r="B438">
        <v>1185732</v>
      </c>
      <c r="C438" s="43">
        <v>44203</v>
      </c>
      <c r="D438" t="s">
        <v>22</v>
      </c>
      <c r="E438" t="s">
        <v>44</v>
      </c>
      <c r="F438" t="s">
        <v>45</v>
      </c>
      <c r="G438" t="s">
        <v>26</v>
      </c>
      <c r="H438">
        <v>0.35000000000000003</v>
      </c>
      <c r="I438">
        <v>2250</v>
      </c>
      <c r="J438">
        <v>787.50000000000011</v>
      </c>
      <c r="K438">
        <v>315</v>
      </c>
      <c r="L438">
        <v>0.39999999999999997</v>
      </c>
    </row>
    <row r="439" spans="1:12" x14ac:dyDescent="0.3">
      <c r="A439" t="s">
        <v>21</v>
      </c>
      <c r="B439">
        <v>1185732</v>
      </c>
      <c r="C439" s="43">
        <v>44203</v>
      </c>
      <c r="D439" t="s">
        <v>22</v>
      </c>
      <c r="E439" t="s">
        <v>44</v>
      </c>
      <c r="F439" t="s">
        <v>45</v>
      </c>
      <c r="G439" t="s">
        <v>27</v>
      </c>
      <c r="H439">
        <v>0.4</v>
      </c>
      <c r="I439">
        <v>750</v>
      </c>
      <c r="J439">
        <v>300</v>
      </c>
      <c r="K439">
        <v>119.99999999999999</v>
      </c>
      <c r="L439">
        <v>0.39999999999999997</v>
      </c>
    </row>
    <row r="440" spans="1:12" x14ac:dyDescent="0.3">
      <c r="A440" t="s">
        <v>21</v>
      </c>
      <c r="B440">
        <v>1185732</v>
      </c>
      <c r="C440" s="43">
        <v>44203</v>
      </c>
      <c r="D440" t="s">
        <v>22</v>
      </c>
      <c r="E440" t="s">
        <v>44</v>
      </c>
      <c r="F440" t="s">
        <v>45</v>
      </c>
      <c r="G440" t="s">
        <v>28</v>
      </c>
      <c r="H440">
        <v>0.54999999999999993</v>
      </c>
      <c r="I440">
        <v>1250</v>
      </c>
      <c r="J440">
        <v>687.49999999999989</v>
      </c>
      <c r="K440">
        <v>240.62499999999994</v>
      </c>
      <c r="L440">
        <v>0.35</v>
      </c>
    </row>
    <row r="441" spans="1:12" x14ac:dyDescent="0.3">
      <c r="A441" t="s">
        <v>21</v>
      </c>
      <c r="B441">
        <v>1185732</v>
      </c>
      <c r="C441" s="43">
        <v>44203</v>
      </c>
      <c r="D441" t="s">
        <v>22</v>
      </c>
      <c r="E441" t="s">
        <v>44</v>
      </c>
      <c r="F441" t="s">
        <v>45</v>
      </c>
      <c r="G441" t="s">
        <v>29</v>
      </c>
      <c r="H441">
        <v>0.45</v>
      </c>
      <c r="I441">
        <v>2250</v>
      </c>
      <c r="J441">
        <v>1012.5</v>
      </c>
      <c r="K441">
        <v>303.75</v>
      </c>
      <c r="L441">
        <v>0.3</v>
      </c>
    </row>
    <row r="442" spans="1:12" x14ac:dyDescent="0.3">
      <c r="A442" t="s">
        <v>21</v>
      </c>
      <c r="B442">
        <v>1185732</v>
      </c>
      <c r="C442" s="43">
        <v>44232</v>
      </c>
      <c r="D442" t="s">
        <v>22</v>
      </c>
      <c r="E442" t="s">
        <v>44</v>
      </c>
      <c r="F442" t="s">
        <v>45</v>
      </c>
      <c r="G442" t="s">
        <v>24</v>
      </c>
      <c r="H442">
        <v>0.45</v>
      </c>
      <c r="I442">
        <v>4750</v>
      </c>
      <c r="J442">
        <v>2137.5</v>
      </c>
      <c r="K442">
        <v>1175.625</v>
      </c>
      <c r="L442">
        <v>0.55000000000000004</v>
      </c>
    </row>
    <row r="443" spans="1:12" x14ac:dyDescent="0.3">
      <c r="A443" t="s">
        <v>21</v>
      </c>
      <c r="B443">
        <v>1185732</v>
      </c>
      <c r="C443" s="43">
        <v>44232</v>
      </c>
      <c r="D443" t="s">
        <v>22</v>
      </c>
      <c r="E443" t="s">
        <v>44</v>
      </c>
      <c r="F443" t="s">
        <v>45</v>
      </c>
      <c r="G443" t="s">
        <v>25</v>
      </c>
      <c r="H443">
        <v>0.45</v>
      </c>
      <c r="I443">
        <v>1250</v>
      </c>
      <c r="J443">
        <v>562.5</v>
      </c>
      <c r="K443">
        <v>196.875</v>
      </c>
      <c r="L443">
        <v>0.35</v>
      </c>
    </row>
    <row r="444" spans="1:12" x14ac:dyDescent="0.3">
      <c r="A444" t="s">
        <v>21</v>
      </c>
      <c r="B444">
        <v>1185732</v>
      </c>
      <c r="C444" s="43">
        <v>44232</v>
      </c>
      <c r="D444" t="s">
        <v>22</v>
      </c>
      <c r="E444" t="s">
        <v>44</v>
      </c>
      <c r="F444" t="s">
        <v>45</v>
      </c>
      <c r="G444" t="s">
        <v>26</v>
      </c>
      <c r="H444">
        <v>0.35000000000000003</v>
      </c>
      <c r="I444">
        <v>1750</v>
      </c>
      <c r="J444">
        <v>612.50000000000011</v>
      </c>
      <c r="K444">
        <v>245.00000000000003</v>
      </c>
      <c r="L444">
        <v>0.39999999999999997</v>
      </c>
    </row>
    <row r="445" spans="1:12" x14ac:dyDescent="0.3">
      <c r="A445" t="s">
        <v>21</v>
      </c>
      <c r="B445">
        <v>1185732</v>
      </c>
      <c r="C445" s="43">
        <v>44232</v>
      </c>
      <c r="D445" t="s">
        <v>22</v>
      </c>
      <c r="E445" t="s">
        <v>44</v>
      </c>
      <c r="F445" t="s">
        <v>45</v>
      </c>
      <c r="G445" t="s">
        <v>27</v>
      </c>
      <c r="H445">
        <v>0.4</v>
      </c>
      <c r="I445">
        <v>500</v>
      </c>
      <c r="J445">
        <v>200</v>
      </c>
      <c r="K445">
        <v>80</v>
      </c>
      <c r="L445">
        <v>0.39999999999999997</v>
      </c>
    </row>
    <row r="446" spans="1:12" x14ac:dyDescent="0.3">
      <c r="A446" t="s">
        <v>21</v>
      </c>
      <c r="B446">
        <v>1185732</v>
      </c>
      <c r="C446" s="43">
        <v>44232</v>
      </c>
      <c r="D446" t="s">
        <v>22</v>
      </c>
      <c r="E446" t="s">
        <v>44</v>
      </c>
      <c r="F446" t="s">
        <v>45</v>
      </c>
      <c r="G446" t="s">
        <v>28</v>
      </c>
      <c r="H446">
        <v>0.54999999999999993</v>
      </c>
      <c r="I446">
        <v>1250</v>
      </c>
      <c r="J446">
        <v>687.49999999999989</v>
      </c>
      <c r="K446">
        <v>240.62499999999994</v>
      </c>
      <c r="L446">
        <v>0.35</v>
      </c>
    </row>
    <row r="447" spans="1:12" x14ac:dyDescent="0.3">
      <c r="A447" t="s">
        <v>21</v>
      </c>
      <c r="B447">
        <v>1185732</v>
      </c>
      <c r="C447" s="43">
        <v>44232</v>
      </c>
      <c r="D447" t="s">
        <v>22</v>
      </c>
      <c r="E447" t="s">
        <v>44</v>
      </c>
      <c r="F447" t="s">
        <v>45</v>
      </c>
      <c r="G447" t="s">
        <v>29</v>
      </c>
      <c r="H447">
        <v>0.45</v>
      </c>
      <c r="I447">
        <v>2250</v>
      </c>
      <c r="J447">
        <v>1012.5</v>
      </c>
      <c r="K447">
        <v>303.75</v>
      </c>
      <c r="L447">
        <v>0.3</v>
      </c>
    </row>
    <row r="448" spans="1:12" x14ac:dyDescent="0.3">
      <c r="A448" t="s">
        <v>21</v>
      </c>
      <c r="B448">
        <v>1185732</v>
      </c>
      <c r="C448" s="43">
        <v>44258</v>
      </c>
      <c r="D448" t="s">
        <v>22</v>
      </c>
      <c r="E448" t="s">
        <v>44</v>
      </c>
      <c r="F448" t="s">
        <v>45</v>
      </c>
      <c r="G448" t="s">
        <v>24</v>
      </c>
      <c r="H448">
        <v>0.5</v>
      </c>
      <c r="I448">
        <v>4450</v>
      </c>
      <c r="J448">
        <v>2225</v>
      </c>
      <c r="K448">
        <v>1223.75</v>
      </c>
      <c r="L448">
        <v>0.55000000000000004</v>
      </c>
    </row>
    <row r="449" spans="1:12" x14ac:dyDescent="0.3">
      <c r="A449" t="s">
        <v>21</v>
      </c>
      <c r="B449">
        <v>1185732</v>
      </c>
      <c r="C449" s="43">
        <v>44258</v>
      </c>
      <c r="D449" t="s">
        <v>22</v>
      </c>
      <c r="E449" t="s">
        <v>44</v>
      </c>
      <c r="F449" t="s">
        <v>45</v>
      </c>
      <c r="G449" t="s">
        <v>25</v>
      </c>
      <c r="H449">
        <v>0.5</v>
      </c>
      <c r="I449">
        <v>1500</v>
      </c>
      <c r="J449">
        <v>750</v>
      </c>
      <c r="K449">
        <v>262.5</v>
      </c>
      <c r="L449">
        <v>0.35</v>
      </c>
    </row>
    <row r="450" spans="1:12" x14ac:dyDescent="0.3">
      <c r="A450" t="s">
        <v>21</v>
      </c>
      <c r="B450">
        <v>1185732</v>
      </c>
      <c r="C450" s="43">
        <v>44258</v>
      </c>
      <c r="D450" t="s">
        <v>22</v>
      </c>
      <c r="E450" t="s">
        <v>44</v>
      </c>
      <c r="F450" t="s">
        <v>45</v>
      </c>
      <c r="G450" t="s">
        <v>26</v>
      </c>
      <c r="H450">
        <v>0.4</v>
      </c>
      <c r="I450">
        <v>1750</v>
      </c>
      <c r="J450">
        <v>700</v>
      </c>
      <c r="K450">
        <v>280</v>
      </c>
      <c r="L450">
        <v>0.39999999999999997</v>
      </c>
    </row>
    <row r="451" spans="1:12" x14ac:dyDescent="0.3">
      <c r="A451" t="s">
        <v>21</v>
      </c>
      <c r="B451">
        <v>1185732</v>
      </c>
      <c r="C451" s="43">
        <v>44258</v>
      </c>
      <c r="D451" t="s">
        <v>22</v>
      </c>
      <c r="E451" t="s">
        <v>44</v>
      </c>
      <c r="F451" t="s">
        <v>45</v>
      </c>
      <c r="G451" t="s">
        <v>27</v>
      </c>
      <c r="H451">
        <v>0.45</v>
      </c>
      <c r="I451">
        <v>250</v>
      </c>
      <c r="J451">
        <v>112.5</v>
      </c>
      <c r="K451">
        <v>44.999999999999993</v>
      </c>
      <c r="L451">
        <v>0.39999999999999997</v>
      </c>
    </row>
    <row r="452" spans="1:12" x14ac:dyDescent="0.3">
      <c r="A452" t="s">
        <v>21</v>
      </c>
      <c r="B452">
        <v>1185732</v>
      </c>
      <c r="C452" s="43">
        <v>44258</v>
      </c>
      <c r="D452" t="s">
        <v>22</v>
      </c>
      <c r="E452" t="s">
        <v>44</v>
      </c>
      <c r="F452" t="s">
        <v>45</v>
      </c>
      <c r="G452" t="s">
        <v>28</v>
      </c>
      <c r="H452">
        <v>0.6</v>
      </c>
      <c r="I452">
        <v>750</v>
      </c>
      <c r="J452">
        <v>450</v>
      </c>
      <c r="K452">
        <v>135</v>
      </c>
      <c r="L452">
        <v>0.3</v>
      </c>
    </row>
    <row r="453" spans="1:12" x14ac:dyDescent="0.3">
      <c r="A453" t="s">
        <v>21</v>
      </c>
      <c r="B453">
        <v>1185732</v>
      </c>
      <c r="C453" s="43">
        <v>44258</v>
      </c>
      <c r="D453" t="s">
        <v>22</v>
      </c>
      <c r="E453" t="s">
        <v>44</v>
      </c>
      <c r="F453" t="s">
        <v>45</v>
      </c>
      <c r="G453" t="s">
        <v>29</v>
      </c>
      <c r="H453">
        <v>0.5</v>
      </c>
      <c r="I453">
        <v>1750</v>
      </c>
      <c r="J453">
        <v>875</v>
      </c>
      <c r="K453">
        <v>218.75</v>
      </c>
      <c r="L453">
        <v>0.25</v>
      </c>
    </row>
    <row r="454" spans="1:12" x14ac:dyDescent="0.3">
      <c r="A454" t="s">
        <v>21</v>
      </c>
      <c r="B454">
        <v>1185732</v>
      </c>
      <c r="C454" s="43">
        <v>44290</v>
      </c>
      <c r="D454" t="s">
        <v>22</v>
      </c>
      <c r="E454" t="s">
        <v>44</v>
      </c>
      <c r="F454" t="s">
        <v>45</v>
      </c>
      <c r="G454" t="s">
        <v>24</v>
      </c>
      <c r="H454">
        <v>0.5</v>
      </c>
      <c r="I454">
        <v>4500</v>
      </c>
      <c r="J454">
        <v>2250</v>
      </c>
      <c r="K454">
        <v>1125</v>
      </c>
      <c r="L454">
        <v>0.5</v>
      </c>
    </row>
    <row r="455" spans="1:12" x14ac:dyDescent="0.3">
      <c r="A455" t="s">
        <v>21</v>
      </c>
      <c r="B455">
        <v>1185732</v>
      </c>
      <c r="C455" s="43">
        <v>44290</v>
      </c>
      <c r="D455" t="s">
        <v>22</v>
      </c>
      <c r="E455" t="s">
        <v>44</v>
      </c>
      <c r="F455" t="s">
        <v>45</v>
      </c>
      <c r="G455" t="s">
        <v>25</v>
      </c>
      <c r="H455">
        <v>0.5</v>
      </c>
      <c r="I455">
        <v>1500</v>
      </c>
      <c r="J455">
        <v>750</v>
      </c>
      <c r="K455">
        <v>225</v>
      </c>
      <c r="L455">
        <v>0.3</v>
      </c>
    </row>
    <row r="456" spans="1:12" x14ac:dyDescent="0.3">
      <c r="A456" t="s">
        <v>21</v>
      </c>
      <c r="B456">
        <v>1185732</v>
      </c>
      <c r="C456" s="43">
        <v>44290</v>
      </c>
      <c r="D456" t="s">
        <v>22</v>
      </c>
      <c r="E456" t="s">
        <v>44</v>
      </c>
      <c r="F456" t="s">
        <v>45</v>
      </c>
      <c r="G456" t="s">
        <v>26</v>
      </c>
      <c r="H456">
        <v>0.4</v>
      </c>
      <c r="I456">
        <v>1500</v>
      </c>
      <c r="J456">
        <v>600</v>
      </c>
      <c r="K456">
        <v>210</v>
      </c>
      <c r="L456">
        <v>0.35</v>
      </c>
    </row>
    <row r="457" spans="1:12" x14ac:dyDescent="0.3">
      <c r="A457" t="s">
        <v>21</v>
      </c>
      <c r="B457">
        <v>1185732</v>
      </c>
      <c r="C457" s="43">
        <v>44290</v>
      </c>
      <c r="D457" t="s">
        <v>22</v>
      </c>
      <c r="E457" t="s">
        <v>44</v>
      </c>
      <c r="F457" t="s">
        <v>45</v>
      </c>
      <c r="G457" t="s">
        <v>27</v>
      </c>
      <c r="H457">
        <v>0.45</v>
      </c>
      <c r="I457">
        <v>750</v>
      </c>
      <c r="J457">
        <v>337.5</v>
      </c>
      <c r="K457">
        <v>118.12499999999999</v>
      </c>
      <c r="L457">
        <v>0.35</v>
      </c>
    </row>
    <row r="458" spans="1:12" x14ac:dyDescent="0.3">
      <c r="A458" t="s">
        <v>21</v>
      </c>
      <c r="B458">
        <v>1185732</v>
      </c>
      <c r="C458" s="43">
        <v>44290</v>
      </c>
      <c r="D458" t="s">
        <v>22</v>
      </c>
      <c r="E458" t="s">
        <v>44</v>
      </c>
      <c r="F458" t="s">
        <v>45</v>
      </c>
      <c r="G458" t="s">
        <v>28</v>
      </c>
      <c r="H458">
        <v>0.6</v>
      </c>
      <c r="I458">
        <v>750</v>
      </c>
      <c r="J458">
        <v>450</v>
      </c>
      <c r="K458">
        <v>135</v>
      </c>
      <c r="L458">
        <v>0.3</v>
      </c>
    </row>
    <row r="459" spans="1:12" x14ac:dyDescent="0.3">
      <c r="A459" t="s">
        <v>21</v>
      </c>
      <c r="B459">
        <v>1185732</v>
      </c>
      <c r="C459" s="43">
        <v>44290</v>
      </c>
      <c r="D459" t="s">
        <v>22</v>
      </c>
      <c r="E459" t="s">
        <v>44</v>
      </c>
      <c r="F459" t="s">
        <v>45</v>
      </c>
      <c r="G459" t="s">
        <v>29</v>
      </c>
      <c r="H459">
        <v>0.5</v>
      </c>
      <c r="I459">
        <v>2000</v>
      </c>
      <c r="J459">
        <v>1000</v>
      </c>
      <c r="K459">
        <v>250</v>
      </c>
      <c r="L459">
        <v>0.25</v>
      </c>
    </row>
    <row r="460" spans="1:12" x14ac:dyDescent="0.3">
      <c r="A460" t="s">
        <v>21</v>
      </c>
      <c r="B460">
        <v>1185732</v>
      </c>
      <c r="C460" s="43">
        <v>44319</v>
      </c>
      <c r="D460" t="s">
        <v>22</v>
      </c>
      <c r="E460" t="s">
        <v>44</v>
      </c>
      <c r="F460" t="s">
        <v>45</v>
      </c>
      <c r="G460" t="s">
        <v>24</v>
      </c>
      <c r="H460">
        <v>0.6</v>
      </c>
      <c r="I460">
        <v>4700</v>
      </c>
      <c r="J460">
        <v>2820</v>
      </c>
      <c r="K460">
        <v>1410</v>
      </c>
      <c r="L460">
        <v>0.5</v>
      </c>
    </row>
    <row r="461" spans="1:12" x14ac:dyDescent="0.3">
      <c r="A461" t="s">
        <v>21</v>
      </c>
      <c r="B461">
        <v>1185732</v>
      </c>
      <c r="C461" s="43">
        <v>44319</v>
      </c>
      <c r="D461" t="s">
        <v>22</v>
      </c>
      <c r="E461" t="s">
        <v>44</v>
      </c>
      <c r="F461" t="s">
        <v>45</v>
      </c>
      <c r="G461" t="s">
        <v>25</v>
      </c>
      <c r="H461">
        <v>0.60000000000000009</v>
      </c>
      <c r="I461">
        <v>1750</v>
      </c>
      <c r="J461">
        <v>1050.0000000000002</v>
      </c>
      <c r="K461">
        <v>315.00000000000006</v>
      </c>
      <c r="L461">
        <v>0.3</v>
      </c>
    </row>
    <row r="462" spans="1:12" x14ac:dyDescent="0.3">
      <c r="A462" t="s">
        <v>21</v>
      </c>
      <c r="B462">
        <v>1185732</v>
      </c>
      <c r="C462" s="43">
        <v>44319</v>
      </c>
      <c r="D462" t="s">
        <v>22</v>
      </c>
      <c r="E462" t="s">
        <v>44</v>
      </c>
      <c r="F462" t="s">
        <v>45</v>
      </c>
      <c r="G462" t="s">
        <v>26</v>
      </c>
      <c r="H462">
        <v>0.55000000000000004</v>
      </c>
      <c r="I462">
        <v>1500</v>
      </c>
      <c r="J462">
        <v>825.00000000000011</v>
      </c>
      <c r="K462">
        <v>288.75</v>
      </c>
      <c r="L462">
        <v>0.35</v>
      </c>
    </row>
    <row r="463" spans="1:12" x14ac:dyDescent="0.3">
      <c r="A463" t="s">
        <v>21</v>
      </c>
      <c r="B463">
        <v>1185732</v>
      </c>
      <c r="C463" s="43">
        <v>44319</v>
      </c>
      <c r="D463" t="s">
        <v>22</v>
      </c>
      <c r="E463" t="s">
        <v>44</v>
      </c>
      <c r="F463" t="s">
        <v>45</v>
      </c>
      <c r="G463" t="s">
        <v>27</v>
      </c>
      <c r="H463">
        <v>0.55000000000000004</v>
      </c>
      <c r="I463">
        <v>1000</v>
      </c>
      <c r="J463">
        <v>550</v>
      </c>
      <c r="K463">
        <v>192.5</v>
      </c>
      <c r="L463">
        <v>0.35</v>
      </c>
    </row>
    <row r="464" spans="1:12" x14ac:dyDescent="0.3">
      <c r="A464" t="s">
        <v>21</v>
      </c>
      <c r="B464">
        <v>1185732</v>
      </c>
      <c r="C464" s="43">
        <v>44319</v>
      </c>
      <c r="D464" t="s">
        <v>22</v>
      </c>
      <c r="E464" t="s">
        <v>44</v>
      </c>
      <c r="F464" t="s">
        <v>45</v>
      </c>
      <c r="G464" t="s">
        <v>28</v>
      </c>
      <c r="H464">
        <v>0.65</v>
      </c>
      <c r="I464">
        <v>1250</v>
      </c>
      <c r="J464">
        <v>812.5</v>
      </c>
      <c r="K464">
        <v>243.75</v>
      </c>
      <c r="L464">
        <v>0.3</v>
      </c>
    </row>
    <row r="465" spans="1:12" x14ac:dyDescent="0.3">
      <c r="A465" t="s">
        <v>21</v>
      </c>
      <c r="B465">
        <v>1185732</v>
      </c>
      <c r="C465" s="43">
        <v>44319</v>
      </c>
      <c r="D465" t="s">
        <v>22</v>
      </c>
      <c r="E465" t="s">
        <v>44</v>
      </c>
      <c r="F465" t="s">
        <v>45</v>
      </c>
      <c r="G465" t="s">
        <v>29</v>
      </c>
      <c r="H465">
        <v>0.70000000000000007</v>
      </c>
      <c r="I465">
        <v>2500</v>
      </c>
      <c r="J465">
        <v>1750.0000000000002</v>
      </c>
      <c r="K465">
        <v>525</v>
      </c>
      <c r="L465">
        <v>0.3</v>
      </c>
    </row>
    <row r="466" spans="1:12" x14ac:dyDescent="0.3">
      <c r="A466" t="s">
        <v>21</v>
      </c>
      <c r="B466">
        <v>1185732</v>
      </c>
      <c r="C466" s="43">
        <v>44352</v>
      </c>
      <c r="D466" t="s">
        <v>22</v>
      </c>
      <c r="E466" t="s">
        <v>44</v>
      </c>
      <c r="F466" t="s">
        <v>45</v>
      </c>
      <c r="G466" t="s">
        <v>24</v>
      </c>
      <c r="H466">
        <v>0.65</v>
      </c>
      <c r="I466">
        <v>5000</v>
      </c>
      <c r="J466">
        <v>3250</v>
      </c>
      <c r="K466">
        <v>1787.5000000000002</v>
      </c>
      <c r="L466">
        <v>0.55000000000000004</v>
      </c>
    </row>
    <row r="467" spans="1:12" x14ac:dyDescent="0.3">
      <c r="A467" t="s">
        <v>21</v>
      </c>
      <c r="B467">
        <v>1185732</v>
      </c>
      <c r="C467" s="43">
        <v>44352</v>
      </c>
      <c r="D467" t="s">
        <v>22</v>
      </c>
      <c r="E467" t="s">
        <v>44</v>
      </c>
      <c r="F467" t="s">
        <v>45</v>
      </c>
      <c r="G467" t="s">
        <v>25</v>
      </c>
      <c r="H467">
        <v>0.60000000000000009</v>
      </c>
      <c r="I467">
        <v>2500</v>
      </c>
      <c r="J467">
        <v>1500.0000000000002</v>
      </c>
      <c r="K467">
        <v>525</v>
      </c>
      <c r="L467">
        <v>0.35</v>
      </c>
    </row>
    <row r="468" spans="1:12" x14ac:dyDescent="0.3">
      <c r="A468" t="s">
        <v>21</v>
      </c>
      <c r="B468">
        <v>1185732</v>
      </c>
      <c r="C468" s="43">
        <v>44352</v>
      </c>
      <c r="D468" t="s">
        <v>22</v>
      </c>
      <c r="E468" t="s">
        <v>44</v>
      </c>
      <c r="F468" t="s">
        <v>45</v>
      </c>
      <c r="G468" t="s">
        <v>26</v>
      </c>
      <c r="H468">
        <v>0.55000000000000004</v>
      </c>
      <c r="I468">
        <v>1750</v>
      </c>
      <c r="J468">
        <v>962.50000000000011</v>
      </c>
      <c r="K468">
        <v>385</v>
      </c>
      <c r="L468">
        <v>0.39999999999999997</v>
      </c>
    </row>
    <row r="469" spans="1:12" x14ac:dyDescent="0.3">
      <c r="A469" t="s">
        <v>21</v>
      </c>
      <c r="B469">
        <v>1185732</v>
      </c>
      <c r="C469" s="43">
        <v>44352</v>
      </c>
      <c r="D469" t="s">
        <v>22</v>
      </c>
      <c r="E469" t="s">
        <v>44</v>
      </c>
      <c r="F469" t="s">
        <v>45</v>
      </c>
      <c r="G469" t="s">
        <v>27</v>
      </c>
      <c r="H469">
        <v>0.55000000000000004</v>
      </c>
      <c r="I469">
        <v>1500</v>
      </c>
      <c r="J469">
        <v>825.00000000000011</v>
      </c>
      <c r="K469">
        <v>330</v>
      </c>
      <c r="L469">
        <v>0.39999999999999997</v>
      </c>
    </row>
    <row r="470" spans="1:12" x14ac:dyDescent="0.3">
      <c r="A470" t="s">
        <v>21</v>
      </c>
      <c r="B470">
        <v>1185732</v>
      </c>
      <c r="C470" s="43">
        <v>44352</v>
      </c>
      <c r="D470" t="s">
        <v>22</v>
      </c>
      <c r="E470" t="s">
        <v>44</v>
      </c>
      <c r="F470" t="s">
        <v>45</v>
      </c>
      <c r="G470" t="s">
        <v>28</v>
      </c>
      <c r="H470">
        <v>0.65</v>
      </c>
      <c r="I470">
        <v>1500</v>
      </c>
      <c r="J470">
        <v>975</v>
      </c>
      <c r="K470">
        <v>341.25</v>
      </c>
      <c r="L470">
        <v>0.35</v>
      </c>
    </row>
    <row r="471" spans="1:12" x14ac:dyDescent="0.3">
      <c r="A471" t="s">
        <v>21</v>
      </c>
      <c r="B471">
        <v>1185732</v>
      </c>
      <c r="C471" s="43">
        <v>44352</v>
      </c>
      <c r="D471" t="s">
        <v>22</v>
      </c>
      <c r="E471" t="s">
        <v>44</v>
      </c>
      <c r="F471" t="s">
        <v>45</v>
      </c>
      <c r="G471" t="s">
        <v>29</v>
      </c>
      <c r="H471">
        <v>0.70000000000000007</v>
      </c>
      <c r="I471">
        <v>3000</v>
      </c>
      <c r="J471">
        <v>2100</v>
      </c>
      <c r="K471">
        <v>630</v>
      </c>
      <c r="L471">
        <v>0.3</v>
      </c>
    </row>
    <row r="472" spans="1:12" x14ac:dyDescent="0.3">
      <c r="A472" t="s">
        <v>21</v>
      </c>
      <c r="B472">
        <v>1185732</v>
      </c>
      <c r="C472" s="43">
        <v>44380</v>
      </c>
      <c r="D472" t="s">
        <v>22</v>
      </c>
      <c r="E472" t="s">
        <v>44</v>
      </c>
      <c r="F472" t="s">
        <v>45</v>
      </c>
      <c r="G472" t="s">
        <v>24</v>
      </c>
      <c r="H472">
        <v>0.65</v>
      </c>
      <c r="I472">
        <v>5000</v>
      </c>
      <c r="J472">
        <v>3250</v>
      </c>
      <c r="K472">
        <v>1787.5000000000002</v>
      </c>
      <c r="L472">
        <v>0.55000000000000004</v>
      </c>
    </row>
    <row r="473" spans="1:12" x14ac:dyDescent="0.3">
      <c r="A473" t="s">
        <v>21</v>
      </c>
      <c r="B473">
        <v>1185732</v>
      </c>
      <c r="C473" s="43">
        <v>44380</v>
      </c>
      <c r="D473" t="s">
        <v>22</v>
      </c>
      <c r="E473" t="s">
        <v>44</v>
      </c>
      <c r="F473" t="s">
        <v>45</v>
      </c>
      <c r="G473" t="s">
        <v>25</v>
      </c>
      <c r="H473">
        <v>0.60000000000000009</v>
      </c>
      <c r="I473">
        <v>3000</v>
      </c>
      <c r="J473">
        <v>1800.0000000000002</v>
      </c>
      <c r="K473">
        <v>630</v>
      </c>
      <c r="L473">
        <v>0.35</v>
      </c>
    </row>
    <row r="474" spans="1:12" x14ac:dyDescent="0.3">
      <c r="A474" t="s">
        <v>21</v>
      </c>
      <c r="B474">
        <v>1185732</v>
      </c>
      <c r="C474" s="43">
        <v>44380</v>
      </c>
      <c r="D474" t="s">
        <v>22</v>
      </c>
      <c r="E474" t="s">
        <v>44</v>
      </c>
      <c r="F474" t="s">
        <v>45</v>
      </c>
      <c r="G474" t="s">
        <v>26</v>
      </c>
      <c r="H474">
        <v>0.55000000000000004</v>
      </c>
      <c r="I474">
        <v>2250</v>
      </c>
      <c r="J474">
        <v>1237.5</v>
      </c>
      <c r="K474">
        <v>494.99999999999994</v>
      </c>
      <c r="L474">
        <v>0.39999999999999997</v>
      </c>
    </row>
    <row r="475" spans="1:12" x14ac:dyDescent="0.3">
      <c r="A475" t="s">
        <v>21</v>
      </c>
      <c r="B475">
        <v>1185732</v>
      </c>
      <c r="C475" s="43">
        <v>44380</v>
      </c>
      <c r="D475" t="s">
        <v>22</v>
      </c>
      <c r="E475" t="s">
        <v>44</v>
      </c>
      <c r="F475" t="s">
        <v>45</v>
      </c>
      <c r="G475" t="s">
        <v>27</v>
      </c>
      <c r="H475">
        <v>0.55000000000000004</v>
      </c>
      <c r="I475">
        <v>1750</v>
      </c>
      <c r="J475">
        <v>962.50000000000011</v>
      </c>
      <c r="K475">
        <v>385</v>
      </c>
      <c r="L475">
        <v>0.39999999999999997</v>
      </c>
    </row>
    <row r="476" spans="1:12" x14ac:dyDescent="0.3">
      <c r="A476" t="s">
        <v>21</v>
      </c>
      <c r="B476">
        <v>1185732</v>
      </c>
      <c r="C476" s="43">
        <v>44380</v>
      </c>
      <c r="D476" t="s">
        <v>22</v>
      </c>
      <c r="E476" t="s">
        <v>44</v>
      </c>
      <c r="F476" t="s">
        <v>45</v>
      </c>
      <c r="G476" t="s">
        <v>28</v>
      </c>
      <c r="H476">
        <v>0.65</v>
      </c>
      <c r="I476">
        <v>2000</v>
      </c>
      <c r="J476">
        <v>1300</v>
      </c>
      <c r="K476">
        <v>454.99999999999994</v>
      </c>
      <c r="L476">
        <v>0.35</v>
      </c>
    </row>
    <row r="477" spans="1:12" x14ac:dyDescent="0.3">
      <c r="A477" t="s">
        <v>21</v>
      </c>
      <c r="B477">
        <v>1185732</v>
      </c>
      <c r="C477" s="43">
        <v>44380</v>
      </c>
      <c r="D477" t="s">
        <v>22</v>
      </c>
      <c r="E477" t="s">
        <v>44</v>
      </c>
      <c r="F477" t="s">
        <v>45</v>
      </c>
      <c r="G477" t="s">
        <v>29</v>
      </c>
      <c r="H477">
        <v>0.70000000000000007</v>
      </c>
      <c r="I477">
        <v>3750</v>
      </c>
      <c r="J477">
        <v>2625.0000000000005</v>
      </c>
      <c r="K477">
        <v>787.50000000000011</v>
      </c>
      <c r="L477">
        <v>0.3</v>
      </c>
    </row>
    <row r="478" spans="1:12" x14ac:dyDescent="0.3">
      <c r="A478" t="s">
        <v>21</v>
      </c>
      <c r="B478">
        <v>1185732</v>
      </c>
      <c r="C478" s="43">
        <v>44412</v>
      </c>
      <c r="D478" t="s">
        <v>22</v>
      </c>
      <c r="E478" t="s">
        <v>44</v>
      </c>
      <c r="F478" t="s">
        <v>45</v>
      </c>
      <c r="G478" t="s">
        <v>24</v>
      </c>
      <c r="H478">
        <v>0.65</v>
      </c>
      <c r="I478">
        <v>5250</v>
      </c>
      <c r="J478">
        <v>3412.5</v>
      </c>
      <c r="K478">
        <v>1876.8750000000002</v>
      </c>
      <c r="L478">
        <v>0.55000000000000004</v>
      </c>
    </row>
    <row r="479" spans="1:12" x14ac:dyDescent="0.3">
      <c r="A479" t="s">
        <v>21</v>
      </c>
      <c r="B479">
        <v>1185732</v>
      </c>
      <c r="C479" s="43">
        <v>44412</v>
      </c>
      <c r="D479" t="s">
        <v>22</v>
      </c>
      <c r="E479" t="s">
        <v>44</v>
      </c>
      <c r="F479" t="s">
        <v>45</v>
      </c>
      <c r="G479" t="s">
        <v>25</v>
      </c>
      <c r="H479">
        <v>0.60000000000000009</v>
      </c>
      <c r="I479">
        <v>3000</v>
      </c>
      <c r="J479">
        <v>1800.0000000000002</v>
      </c>
      <c r="K479">
        <v>630</v>
      </c>
      <c r="L479">
        <v>0.35</v>
      </c>
    </row>
    <row r="480" spans="1:12" x14ac:dyDescent="0.3">
      <c r="A480" t="s">
        <v>21</v>
      </c>
      <c r="B480">
        <v>1185732</v>
      </c>
      <c r="C480" s="43">
        <v>44412</v>
      </c>
      <c r="D480" t="s">
        <v>22</v>
      </c>
      <c r="E480" t="s">
        <v>44</v>
      </c>
      <c r="F480" t="s">
        <v>45</v>
      </c>
      <c r="G480" t="s">
        <v>26</v>
      </c>
      <c r="H480">
        <v>0.55000000000000004</v>
      </c>
      <c r="I480">
        <v>2250</v>
      </c>
      <c r="J480">
        <v>1237.5</v>
      </c>
      <c r="K480">
        <v>494.99999999999994</v>
      </c>
      <c r="L480">
        <v>0.39999999999999997</v>
      </c>
    </row>
    <row r="481" spans="1:12" x14ac:dyDescent="0.3">
      <c r="A481" t="s">
        <v>21</v>
      </c>
      <c r="B481">
        <v>1185732</v>
      </c>
      <c r="C481" s="43">
        <v>44412</v>
      </c>
      <c r="D481" t="s">
        <v>22</v>
      </c>
      <c r="E481" t="s">
        <v>44</v>
      </c>
      <c r="F481" t="s">
        <v>45</v>
      </c>
      <c r="G481" t="s">
        <v>27</v>
      </c>
      <c r="H481">
        <v>0.55000000000000004</v>
      </c>
      <c r="I481">
        <v>2000</v>
      </c>
      <c r="J481">
        <v>1100</v>
      </c>
      <c r="K481">
        <v>439.99999999999994</v>
      </c>
      <c r="L481">
        <v>0.39999999999999997</v>
      </c>
    </row>
    <row r="482" spans="1:12" x14ac:dyDescent="0.3">
      <c r="A482" t="s">
        <v>21</v>
      </c>
      <c r="B482">
        <v>1185732</v>
      </c>
      <c r="C482" s="43">
        <v>44412</v>
      </c>
      <c r="D482" t="s">
        <v>22</v>
      </c>
      <c r="E482" t="s">
        <v>44</v>
      </c>
      <c r="F482" t="s">
        <v>45</v>
      </c>
      <c r="G482" t="s">
        <v>28</v>
      </c>
      <c r="H482">
        <v>0.65</v>
      </c>
      <c r="I482">
        <v>1750</v>
      </c>
      <c r="J482">
        <v>1137.5</v>
      </c>
      <c r="K482">
        <v>398.125</v>
      </c>
      <c r="L482">
        <v>0.35</v>
      </c>
    </row>
    <row r="483" spans="1:12" x14ac:dyDescent="0.3">
      <c r="A483" t="s">
        <v>21</v>
      </c>
      <c r="B483">
        <v>1185732</v>
      </c>
      <c r="C483" s="43">
        <v>44412</v>
      </c>
      <c r="D483" t="s">
        <v>22</v>
      </c>
      <c r="E483" t="s">
        <v>44</v>
      </c>
      <c r="F483" t="s">
        <v>45</v>
      </c>
      <c r="G483" t="s">
        <v>29</v>
      </c>
      <c r="H483">
        <v>0.70000000000000007</v>
      </c>
      <c r="I483">
        <v>3500</v>
      </c>
      <c r="J483">
        <v>2450.0000000000005</v>
      </c>
      <c r="K483">
        <v>735.00000000000011</v>
      </c>
      <c r="L483">
        <v>0.3</v>
      </c>
    </row>
    <row r="484" spans="1:12" x14ac:dyDescent="0.3">
      <c r="A484" t="s">
        <v>21</v>
      </c>
      <c r="B484">
        <v>1185732</v>
      </c>
      <c r="C484" s="43">
        <v>44442</v>
      </c>
      <c r="D484" t="s">
        <v>22</v>
      </c>
      <c r="E484" t="s">
        <v>44</v>
      </c>
      <c r="F484" t="s">
        <v>45</v>
      </c>
      <c r="G484" t="s">
        <v>24</v>
      </c>
      <c r="H484">
        <v>0.65</v>
      </c>
      <c r="I484">
        <v>4750</v>
      </c>
      <c r="J484">
        <v>3087.5</v>
      </c>
      <c r="K484">
        <v>1543.75</v>
      </c>
      <c r="L484">
        <v>0.5</v>
      </c>
    </row>
    <row r="485" spans="1:12" x14ac:dyDescent="0.3">
      <c r="A485" t="s">
        <v>21</v>
      </c>
      <c r="B485">
        <v>1185732</v>
      </c>
      <c r="C485" s="43">
        <v>44442</v>
      </c>
      <c r="D485" t="s">
        <v>22</v>
      </c>
      <c r="E485" t="s">
        <v>44</v>
      </c>
      <c r="F485" t="s">
        <v>45</v>
      </c>
      <c r="G485" t="s">
        <v>25</v>
      </c>
      <c r="H485">
        <v>0.5</v>
      </c>
      <c r="I485">
        <v>2750</v>
      </c>
      <c r="J485">
        <v>1375</v>
      </c>
      <c r="K485">
        <v>412.5</v>
      </c>
      <c r="L485">
        <v>0.3</v>
      </c>
    </row>
    <row r="486" spans="1:12" x14ac:dyDescent="0.3">
      <c r="A486" t="s">
        <v>21</v>
      </c>
      <c r="B486">
        <v>1185732</v>
      </c>
      <c r="C486" s="43">
        <v>44442</v>
      </c>
      <c r="D486" t="s">
        <v>22</v>
      </c>
      <c r="E486" t="s">
        <v>44</v>
      </c>
      <c r="F486" t="s">
        <v>45</v>
      </c>
      <c r="G486" t="s">
        <v>26</v>
      </c>
      <c r="H486">
        <v>0.45</v>
      </c>
      <c r="I486">
        <v>2000</v>
      </c>
      <c r="J486">
        <v>900</v>
      </c>
      <c r="K486">
        <v>315</v>
      </c>
      <c r="L486">
        <v>0.35</v>
      </c>
    </row>
    <row r="487" spans="1:12" x14ac:dyDescent="0.3">
      <c r="A487" t="s">
        <v>21</v>
      </c>
      <c r="B487">
        <v>1185732</v>
      </c>
      <c r="C487" s="43">
        <v>44442</v>
      </c>
      <c r="D487" t="s">
        <v>22</v>
      </c>
      <c r="E487" t="s">
        <v>44</v>
      </c>
      <c r="F487" t="s">
        <v>45</v>
      </c>
      <c r="G487" t="s">
        <v>27</v>
      </c>
      <c r="H487">
        <v>0.45</v>
      </c>
      <c r="I487">
        <v>1750</v>
      </c>
      <c r="J487">
        <v>787.5</v>
      </c>
      <c r="K487">
        <v>275.625</v>
      </c>
      <c r="L487">
        <v>0.35</v>
      </c>
    </row>
    <row r="488" spans="1:12" x14ac:dyDescent="0.3">
      <c r="A488" t="s">
        <v>21</v>
      </c>
      <c r="B488">
        <v>1185732</v>
      </c>
      <c r="C488" s="43">
        <v>44442</v>
      </c>
      <c r="D488" t="s">
        <v>22</v>
      </c>
      <c r="E488" t="s">
        <v>44</v>
      </c>
      <c r="F488" t="s">
        <v>45</v>
      </c>
      <c r="G488" t="s">
        <v>28</v>
      </c>
      <c r="H488">
        <v>0.54999999999999993</v>
      </c>
      <c r="I488">
        <v>1250</v>
      </c>
      <c r="J488">
        <v>687.49999999999989</v>
      </c>
      <c r="K488">
        <v>206.24999999999997</v>
      </c>
      <c r="L488">
        <v>0.3</v>
      </c>
    </row>
    <row r="489" spans="1:12" x14ac:dyDescent="0.3">
      <c r="A489" t="s">
        <v>21</v>
      </c>
      <c r="B489">
        <v>1185732</v>
      </c>
      <c r="C489" s="43">
        <v>44442</v>
      </c>
      <c r="D489" t="s">
        <v>22</v>
      </c>
      <c r="E489" t="s">
        <v>44</v>
      </c>
      <c r="F489" t="s">
        <v>45</v>
      </c>
      <c r="G489" t="s">
        <v>29</v>
      </c>
      <c r="H489">
        <v>0.6</v>
      </c>
      <c r="I489">
        <v>2250</v>
      </c>
      <c r="J489">
        <v>1350</v>
      </c>
      <c r="K489">
        <v>337.5</v>
      </c>
      <c r="L489">
        <v>0.25</v>
      </c>
    </row>
    <row r="490" spans="1:12" x14ac:dyDescent="0.3">
      <c r="A490" t="s">
        <v>21</v>
      </c>
      <c r="B490">
        <v>1185732</v>
      </c>
      <c r="C490" s="43">
        <v>44474</v>
      </c>
      <c r="D490" t="s">
        <v>22</v>
      </c>
      <c r="E490" t="s">
        <v>44</v>
      </c>
      <c r="F490" t="s">
        <v>45</v>
      </c>
      <c r="G490" t="s">
        <v>24</v>
      </c>
      <c r="H490">
        <v>0.6</v>
      </c>
      <c r="I490">
        <v>4000</v>
      </c>
      <c r="J490">
        <v>2400</v>
      </c>
      <c r="K490">
        <v>1200</v>
      </c>
      <c r="L490">
        <v>0.5</v>
      </c>
    </row>
    <row r="491" spans="1:12" x14ac:dyDescent="0.3">
      <c r="A491" t="s">
        <v>21</v>
      </c>
      <c r="B491">
        <v>1185732</v>
      </c>
      <c r="C491" s="43">
        <v>44474</v>
      </c>
      <c r="D491" t="s">
        <v>22</v>
      </c>
      <c r="E491" t="s">
        <v>44</v>
      </c>
      <c r="F491" t="s">
        <v>45</v>
      </c>
      <c r="G491" t="s">
        <v>25</v>
      </c>
      <c r="H491">
        <v>0.5</v>
      </c>
      <c r="I491">
        <v>2250</v>
      </c>
      <c r="J491">
        <v>1125</v>
      </c>
      <c r="K491">
        <v>337.5</v>
      </c>
      <c r="L491">
        <v>0.3</v>
      </c>
    </row>
    <row r="492" spans="1:12" x14ac:dyDescent="0.3">
      <c r="A492" t="s">
        <v>21</v>
      </c>
      <c r="B492">
        <v>1185732</v>
      </c>
      <c r="C492" s="43">
        <v>44474</v>
      </c>
      <c r="D492" t="s">
        <v>22</v>
      </c>
      <c r="E492" t="s">
        <v>44</v>
      </c>
      <c r="F492" t="s">
        <v>45</v>
      </c>
      <c r="G492" t="s">
        <v>26</v>
      </c>
      <c r="H492">
        <v>0.5</v>
      </c>
      <c r="I492">
        <v>1250</v>
      </c>
      <c r="J492">
        <v>625</v>
      </c>
      <c r="K492">
        <v>218.75</v>
      </c>
      <c r="L492">
        <v>0.35</v>
      </c>
    </row>
    <row r="493" spans="1:12" x14ac:dyDescent="0.3">
      <c r="A493" t="s">
        <v>21</v>
      </c>
      <c r="B493">
        <v>1185732</v>
      </c>
      <c r="C493" s="43">
        <v>44474</v>
      </c>
      <c r="D493" t="s">
        <v>22</v>
      </c>
      <c r="E493" t="s">
        <v>44</v>
      </c>
      <c r="F493" t="s">
        <v>45</v>
      </c>
      <c r="G493" t="s">
        <v>27</v>
      </c>
      <c r="H493">
        <v>0.5</v>
      </c>
      <c r="I493">
        <v>1000</v>
      </c>
      <c r="J493">
        <v>500</v>
      </c>
      <c r="K493">
        <v>175</v>
      </c>
      <c r="L493">
        <v>0.35</v>
      </c>
    </row>
    <row r="494" spans="1:12" x14ac:dyDescent="0.3">
      <c r="A494" t="s">
        <v>21</v>
      </c>
      <c r="B494">
        <v>1185732</v>
      </c>
      <c r="C494" s="43">
        <v>44474</v>
      </c>
      <c r="D494" t="s">
        <v>22</v>
      </c>
      <c r="E494" t="s">
        <v>44</v>
      </c>
      <c r="F494" t="s">
        <v>45</v>
      </c>
      <c r="G494" t="s">
        <v>28</v>
      </c>
      <c r="H494">
        <v>0.6</v>
      </c>
      <c r="I494">
        <v>1000</v>
      </c>
      <c r="J494">
        <v>600</v>
      </c>
      <c r="K494">
        <v>180</v>
      </c>
      <c r="L494">
        <v>0.3</v>
      </c>
    </row>
    <row r="495" spans="1:12" x14ac:dyDescent="0.3">
      <c r="A495" t="s">
        <v>21</v>
      </c>
      <c r="B495">
        <v>1185732</v>
      </c>
      <c r="C495" s="43">
        <v>44474</v>
      </c>
      <c r="D495" t="s">
        <v>22</v>
      </c>
      <c r="E495" t="s">
        <v>44</v>
      </c>
      <c r="F495" t="s">
        <v>45</v>
      </c>
      <c r="G495" t="s">
        <v>29</v>
      </c>
      <c r="H495">
        <v>0.64999999999999991</v>
      </c>
      <c r="I495">
        <v>2250</v>
      </c>
      <c r="J495">
        <v>1462.4999999999998</v>
      </c>
      <c r="K495">
        <v>365.62499999999994</v>
      </c>
      <c r="L495">
        <v>0.25</v>
      </c>
    </row>
    <row r="496" spans="1:12" x14ac:dyDescent="0.3">
      <c r="A496" t="s">
        <v>21</v>
      </c>
      <c r="B496">
        <v>1185732</v>
      </c>
      <c r="C496" s="43">
        <v>44504</v>
      </c>
      <c r="D496" t="s">
        <v>22</v>
      </c>
      <c r="E496" t="s">
        <v>44</v>
      </c>
      <c r="F496" t="s">
        <v>45</v>
      </c>
      <c r="G496" t="s">
        <v>24</v>
      </c>
      <c r="H496">
        <v>0.70000000000000007</v>
      </c>
      <c r="I496">
        <v>3750</v>
      </c>
      <c r="J496">
        <v>2625.0000000000005</v>
      </c>
      <c r="K496">
        <v>1443.7500000000005</v>
      </c>
      <c r="L496">
        <v>0.55000000000000004</v>
      </c>
    </row>
    <row r="497" spans="1:12" x14ac:dyDescent="0.3">
      <c r="A497" t="s">
        <v>21</v>
      </c>
      <c r="B497">
        <v>1185732</v>
      </c>
      <c r="C497" s="43">
        <v>44504</v>
      </c>
      <c r="D497" t="s">
        <v>22</v>
      </c>
      <c r="E497" t="s">
        <v>44</v>
      </c>
      <c r="F497" t="s">
        <v>45</v>
      </c>
      <c r="G497" t="s">
        <v>25</v>
      </c>
      <c r="H497">
        <v>0.60000000000000009</v>
      </c>
      <c r="I497">
        <v>2000</v>
      </c>
      <c r="J497">
        <v>1200.0000000000002</v>
      </c>
      <c r="K497">
        <v>420.00000000000006</v>
      </c>
      <c r="L497">
        <v>0.35</v>
      </c>
    </row>
    <row r="498" spans="1:12" x14ac:dyDescent="0.3">
      <c r="A498" t="s">
        <v>21</v>
      </c>
      <c r="B498">
        <v>1185732</v>
      </c>
      <c r="C498" s="43">
        <v>44504</v>
      </c>
      <c r="D498" t="s">
        <v>22</v>
      </c>
      <c r="E498" t="s">
        <v>44</v>
      </c>
      <c r="F498" t="s">
        <v>45</v>
      </c>
      <c r="G498" t="s">
        <v>26</v>
      </c>
      <c r="H498">
        <v>0.60000000000000009</v>
      </c>
      <c r="I498">
        <v>1950</v>
      </c>
      <c r="J498">
        <v>1170.0000000000002</v>
      </c>
      <c r="K498">
        <v>468.00000000000006</v>
      </c>
      <c r="L498">
        <v>0.39999999999999997</v>
      </c>
    </row>
    <row r="499" spans="1:12" x14ac:dyDescent="0.3">
      <c r="A499" t="s">
        <v>21</v>
      </c>
      <c r="B499">
        <v>1185732</v>
      </c>
      <c r="C499" s="43">
        <v>44504</v>
      </c>
      <c r="D499" t="s">
        <v>22</v>
      </c>
      <c r="E499" t="s">
        <v>44</v>
      </c>
      <c r="F499" t="s">
        <v>45</v>
      </c>
      <c r="G499" t="s">
        <v>27</v>
      </c>
      <c r="H499">
        <v>0.60000000000000009</v>
      </c>
      <c r="I499">
        <v>1750</v>
      </c>
      <c r="J499">
        <v>1050.0000000000002</v>
      </c>
      <c r="K499">
        <v>420.00000000000006</v>
      </c>
      <c r="L499">
        <v>0.39999999999999997</v>
      </c>
    </row>
    <row r="500" spans="1:12" x14ac:dyDescent="0.3">
      <c r="A500" t="s">
        <v>21</v>
      </c>
      <c r="B500">
        <v>1185732</v>
      </c>
      <c r="C500" s="43">
        <v>44504</v>
      </c>
      <c r="D500" t="s">
        <v>22</v>
      </c>
      <c r="E500" t="s">
        <v>44</v>
      </c>
      <c r="F500" t="s">
        <v>45</v>
      </c>
      <c r="G500" t="s">
        <v>28</v>
      </c>
      <c r="H500">
        <v>0.70000000000000007</v>
      </c>
      <c r="I500">
        <v>1500</v>
      </c>
      <c r="J500">
        <v>1050</v>
      </c>
      <c r="K500">
        <v>367.5</v>
      </c>
      <c r="L500">
        <v>0.35</v>
      </c>
    </row>
    <row r="501" spans="1:12" x14ac:dyDescent="0.3">
      <c r="A501" t="s">
        <v>21</v>
      </c>
      <c r="B501">
        <v>1185732</v>
      </c>
      <c r="C501" s="43">
        <v>44504</v>
      </c>
      <c r="D501" t="s">
        <v>22</v>
      </c>
      <c r="E501" t="s">
        <v>44</v>
      </c>
      <c r="F501" t="s">
        <v>45</v>
      </c>
      <c r="G501" t="s">
        <v>29</v>
      </c>
      <c r="H501">
        <v>0.75</v>
      </c>
      <c r="I501">
        <v>2500</v>
      </c>
      <c r="J501">
        <v>1875</v>
      </c>
      <c r="K501">
        <v>562.5</v>
      </c>
      <c r="L501">
        <v>0.3</v>
      </c>
    </row>
    <row r="502" spans="1:12" x14ac:dyDescent="0.3">
      <c r="A502" t="s">
        <v>21</v>
      </c>
      <c r="B502">
        <v>1185732</v>
      </c>
      <c r="C502" s="43">
        <v>44533</v>
      </c>
      <c r="D502" t="s">
        <v>22</v>
      </c>
      <c r="E502" t="s">
        <v>44</v>
      </c>
      <c r="F502" t="s">
        <v>45</v>
      </c>
      <c r="G502" t="s">
        <v>24</v>
      </c>
      <c r="H502">
        <v>0.70000000000000007</v>
      </c>
      <c r="I502">
        <v>4750</v>
      </c>
      <c r="J502">
        <v>3325.0000000000005</v>
      </c>
      <c r="K502">
        <v>1828.7500000000005</v>
      </c>
      <c r="L502">
        <v>0.55000000000000004</v>
      </c>
    </row>
    <row r="503" spans="1:12" x14ac:dyDescent="0.3">
      <c r="A503" t="s">
        <v>21</v>
      </c>
      <c r="B503">
        <v>1185732</v>
      </c>
      <c r="C503" s="43">
        <v>44533</v>
      </c>
      <c r="D503" t="s">
        <v>22</v>
      </c>
      <c r="E503" t="s">
        <v>44</v>
      </c>
      <c r="F503" t="s">
        <v>45</v>
      </c>
      <c r="G503" t="s">
        <v>25</v>
      </c>
      <c r="H503">
        <v>0.60000000000000009</v>
      </c>
      <c r="I503">
        <v>2750</v>
      </c>
      <c r="J503">
        <v>1650.0000000000002</v>
      </c>
      <c r="K503">
        <v>577.5</v>
      </c>
      <c r="L503">
        <v>0.35</v>
      </c>
    </row>
    <row r="504" spans="1:12" x14ac:dyDescent="0.3">
      <c r="A504" t="s">
        <v>21</v>
      </c>
      <c r="B504">
        <v>1185732</v>
      </c>
      <c r="C504" s="43">
        <v>44533</v>
      </c>
      <c r="D504" t="s">
        <v>22</v>
      </c>
      <c r="E504" t="s">
        <v>44</v>
      </c>
      <c r="F504" t="s">
        <v>45</v>
      </c>
      <c r="G504" t="s">
        <v>26</v>
      </c>
      <c r="H504">
        <v>0.60000000000000009</v>
      </c>
      <c r="I504">
        <v>2250</v>
      </c>
      <c r="J504">
        <v>1350.0000000000002</v>
      </c>
      <c r="K504">
        <v>540</v>
      </c>
      <c r="L504">
        <v>0.39999999999999997</v>
      </c>
    </row>
    <row r="505" spans="1:12" x14ac:dyDescent="0.3">
      <c r="A505" t="s">
        <v>21</v>
      </c>
      <c r="B505">
        <v>1185732</v>
      </c>
      <c r="C505" s="43">
        <v>44533</v>
      </c>
      <c r="D505" t="s">
        <v>22</v>
      </c>
      <c r="E505" t="s">
        <v>44</v>
      </c>
      <c r="F505" t="s">
        <v>45</v>
      </c>
      <c r="G505" t="s">
        <v>27</v>
      </c>
      <c r="H505">
        <v>0.60000000000000009</v>
      </c>
      <c r="I505">
        <v>1750</v>
      </c>
      <c r="J505">
        <v>1050.0000000000002</v>
      </c>
      <c r="K505">
        <v>420.00000000000006</v>
      </c>
      <c r="L505">
        <v>0.39999999999999997</v>
      </c>
    </row>
    <row r="506" spans="1:12" x14ac:dyDescent="0.3">
      <c r="A506" t="s">
        <v>21</v>
      </c>
      <c r="B506">
        <v>1185732</v>
      </c>
      <c r="C506" s="43">
        <v>44533</v>
      </c>
      <c r="D506" t="s">
        <v>22</v>
      </c>
      <c r="E506" t="s">
        <v>44</v>
      </c>
      <c r="F506" t="s">
        <v>45</v>
      </c>
      <c r="G506" t="s">
        <v>28</v>
      </c>
      <c r="H506">
        <v>0.70000000000000007</v>
      </c>
      <c r="I506">
        <v>1750</v>
      </c>
      <c r="J506">
        <v>1225.0000000000002</v>
      </c>
      <c r="K506">
        <v>428.75000000000006</v>
      </c>
      <c r="L506">
        <v>0.35</v>
      </c>
    </row>
    <row r="507" spans="1:12" x14ac:dyDescent="0.3">
      <c r="A507" t="s">
        <v>21</v>
      </c>
      <c r="B507">
        <v>1185732</v>
      </c>
      <c r="C507" s="43">
        <v>44533</v>
      </c>
      <c r="D507" t="s">
        <v>22</v>
      </c>
      <c r="E507" t="s">
        <v>44</v>
      </c>
      <c r="F507" t="s">
        <v>45</v>
      </c>
      <c r="G507" t="s">
        <v>29</v>
      </c>
      <c r="H507">
        <v>0.75</v>
      </c>
      <c r="I507">
        <v>2750</v>
      </c>
      <c r="J507">
        <v>2062.5</v>
      </c>
      <c r="K507">
        <v>618.75</v>
      </c>
      <c r="L507">
        <v>0.3</v>
      </c>
    </row>
    <row r="508" spans="1:12" x14ac:dyDescent="0.3">
      <c r="A508" t="s">
        <v>34</v>
      </c>
      <c r="B508">
        <v>1128299</v>
      </c>
      <c r="C508" s="43">
        <v>44211</v>
      </c>
      <c r="D508" t="s">
        <v>35</v>
      </c>
      <c r="E508" t="s">
        <v>47</v>
      </c>
      <c r="F508" t="s">
        <v>48</v>
      </c>
      <c r="G508" t="s">
        <v>24</v>
      </c>
      <c r="H508">
        <v>0.35</v>
      </c>
      <c r="I508">
        <v>4500</v>
      </c>
      <c r="J508">
        <v>1575</v>
      </c>
      <c r="K508">
        <v>630</v>
      </c>
      <c r="L508">
        <v>0.4</v>
      </c>
    </row>
    <row r="509" spans="1:12" x14ac:dyDescent="0.3">
      <c r="A509" t="s">
        <v>34</v>
      </c>
      <c r="B509">
        <v>1128299</v>
      </c>
      <c r="C509" s="43">
        <v>44211</v>
      </c>
      <c r="D509" t="s">
        <v>35</v>
      </c>
      <c r="E509" t="s">
        <v>47</v>
      </c>
      <c r="F509" t="s">
        <v>48</v>
      </c>
      <c r="G509" t="s">
        <v>25</v>
      </c>
      <c r="H509">
        <v>0.45</v>
      </c>
      <c r="I509">
        <v>4500</v>
      </c>
      <c r="J509">
        <v>2025</v>
      </c>
      <c r="K509">
        <v>506.25</v>
      </c>
      <c r="L509">
        <v>0.25</v>
      </c>
    </row>
    <row r="510" spans="1:12" x14ac:dyDescent="0.3">
      <c r="A510" t="s">
        <v>34</v>
      </c>
      <c r="B510">
        <v>1128299</v>
      </c>
      <c r="C510" s="43">
        <v>44211</v>
      </c>
      <c r="D510" t="s">
        <v>35</v>
      </c>
      <c r="E510" t="s">
        <v>47</v>
      </c>
      <c r="F510" t="s">
        <v>48</v>
      </c>
      <c r="G510" t="s">
        <v>26</v>
      </c>
      <c r="H510">
        <v>0.45</v>
      </c>
      <c r="I510">
        <v>4500</v>
      </c>
      <c r="J510">
        <v>2025</v>
      </c>
      <c r="K510">
        <v>810</v>
      </c>
      <c r="L510">
        <v>0.4</v>
      </c>
    </row>
    <row r="511" spans="1:12" x14ac:dyDescent="0.3">
      <c r="A511" t="s">
        <v>34</v>
      </c>
      <c r="B511">
        <v>1128299</v>
      </c>
      <c r="C511" s="43">
        <v>44211</v>
      </c>
      <c r="D511" t="s">
        <v>35</v>
      </c>
      <c r="E511" t="s">
        <v>47</v>
      </c>
      <c r="F511" t="s">
        <v>48</v>
      </c>
      <c r="G511" t="s">
        <v>27</v>
      </c>
      <c r="H511">
        <v>0.45</v>
      </c>
      <c r="I511">
        <v>3000</v>
      </c>
      <c r="J511">
        <v>1350</v>
      </c>
      <c r="K511">
        <v>472.49999999999994</v>
      </c>
      <c r="L511">
        <v>0.35</v>
      </c>
    </row>
    <row r="512" spans="1:12" x14ac:dyDescent="0.3">
      <c r="A512" t="s">
        <v>34</v>
      </c>
      <c r="B512">
        <v>1128299</v>
      </c>
      <c r="C512" s="43">
        <v>44211</v>
      </c>
      <c r="D512" t="s">
        <v>35</v>
      </c>
      <c r="E512" t="s">
        <v>47</v>
      </c>
      <c r="F512" t="s">
        <v>48</v>
      </c>
      <c r="G512" t="s">
        <v>28</v>
      </c>
      <c r="H512">
        <v>0.5</v>
      </c>
      <c r="I512">
        <v>2500</v>
      </c>
      <c r="J512">
        <v>1250</v>
      </c>
      <c r="K512">
        <v>687.5</v>
      </c>
      <c r="L512">
        <v>0.55000000000000004</v>
      </c>
    </row>
    <row r="513" spans="1:12" x14ac:dyDescent="0.3">
      <c r="A513" t="s">
        <v>34</v>
      </c>
      <c r="B513">
        <v>1128299</v>
      </c>
      <c r="C513" s="43">
        <v>44211</v>
      </c>
      <c r="D513" t="s">
        <v>35</v>
      </c>
      <c r="E513" t="s">
        <v>47</v>
      </c>
      <c r="F513" t="s">
        <v>48</v>
      </c>
      <c r="G513" t="s">
        <v>29</v>
      </c>
      <c r="H513">
        <v>0.45</v>
      </c>
      <c r="I513">
        <v>4750</v>
      </c>
      <c r="J513">
        <v>2137.5</v>
      </c>
      <c r="K513">
        <v>427.5</v>
      </c>
      <c r="L513">
        <v>0.2</v>
      </c>
    </row>
    <row r="514" spans="1:12" x14ac:dyDescent="0.3">
      <c r="A514" t="s">
        <v>34</v>
      </c>
      <c r="B514">
        <v>1128299</v>
      </c>
      <c r="C514" s="43">
        <v>44242</v>
      </c>
      <c r="D514" t="s">
        <v>35</v>
      </c>
      <c r="E514" t="s">
        <v>47</v>
      </c>
      <c r="F514" t="s">
        <v>48</v>
      </c>
      <c r="G514" t="s">
        <v>24</v>
      </c>
      <c r="H514">
        <v>0.35</v>
      </c>
      <c r="I514">
        <v>5250</v>
      </c>
      <c r="J514">
        <v>1837.4999999999998</v>
      </c>
      <c r="K514">
        <v>735</v>
      </c>
      <c r="L514">
        <v>0.4</v>
      </c>
    </row>
    <row r="515" spans="1:12" x14ac:dyDescent="0.3">
      <c r="A515" t="s">
        <v>34</v>
      </c>
      <c r="B515">
        <v>1128299</v>
      </c>
      <c r="C515" s="43">
        <v>44242</v>
      </c>
      <c r="D515" t="s">
        <v>35</v>
      </c>
      <c r="E515" t="s">
        <v>47</v>
      </c>
      <c r="F515" t="s">
        <v>48</v>
      </c>
      <c r="G515" t="s">
        <v>25</v>
      </c>
      <c r="H515">
        <v>0.45</v>
      </c>
      <c r="I515">
        <v>4250</v>
      </c>
      <c r="J515">
        <v>1912.5</v>
      </c>
      <c r="K515">
        <v>478.125</v>
      </c>
      <c r="L515">
        <v>0.25</v>
      </c>
    </row>
    <row r="516" spans="1:12" x14ac:dyDescent="0.3">
      <c r="A516" t="s">
        <v>34</v>
      </c>
      <c r="B516">
        <v>1128299</v>
      </c>
      <c r="C516" s="43">
        <v>44242</v>
      </c>
      <c r="D516" t="s">
        <v>35</v>
      </c>
      <c r="E516" t="s">
        <v>47</v>
      </c>
      <c r="F516" t="s">
        <v>48</v>
      </c>
      <c r="G516" t="s">
        <v>26</v>
      </c>
      <c r="H516">
        <v>0.45</v>
      </c>
      <c r="I516">
        <v>4250</v>
      </c>
      <c r="J516">
        <v>1912.5</v>
      </c>
      <c r="K516">
        <v>765</v>
      </c>
      <c r="L516">
        <v>0.4</v>
      </c>
    </row>
    <row r="517" spans="1:12" x14ac:dyDescent="0.3">
      <c r="A517" t="s">
        <v>34</v>
      </c>
      <c r="B517">
        <v>1128299</v>
      </c>
      <c r="C517" s="43">
        <v>44242</v>
      </c>
      <c r="D517" t="s">
        <v>35</v>
      </c>
      <c r="E517" t="s">
        <v>47</v>
      </c>
      <c r="F517" t="s">
        <v>48</v>
      </c>
      <c r="G517" t="s">
        <v>27</v>
      </c>
      <c r="H517">
        <v>0.45</v>
      </c>
      <c r="I517">
        <v>2750</v>
      </c>
      <c r="J517">
        <v>1237.5</v>
      </c>
      <c r="K517">
        <v>433.125</v>
      </c>
      <c r="L517">
        <v>0.35</v>
      </c>
    </row>
    <row r="518" spans="1:12" x14ac:dyDescent="0.3">
      <c r="A518" t="s">
        <v>34</v>
      </c>
      <c r="B518">
        <v>1128299</v>
      </c>
      <c r="C518" s="43">
        <v>44242</v>
      </c>
      <c r="D518" t="s">
        <v>35</v>
      </c>
      <c r="E518" t="s">
        <v>47</v>
      </c>
      <c r="F518" t="s">
        <v>48</v>
      </c>
      <c r="G518" t="s">
        <v>28</v>
      </c>
      <c r="H518">
        <v>0.5</v>
      </c>
      <c r="I518">
        <v>2000</v>
      </c>
      <c r="J518">
        <v>1000</v>
      </c>
      <c r="K518">
        <v>550</v>
      </c>
      <c r="L518">
        <v>0.55000000000000004</v>
      </c>
    </row>
    <row r="519" spans="1:12" x14ac:dyDescent="0.3">
      <c r="A519" t="s">
        <v>34</v>
      </c>
      <c r="B519">
        <v>1128299</v>
      </c>
      <c r="C519" s="43">
        <v>44242</v>
      </c>
      <c r="D519" t="s">
        <v>35</v>
      </c>
      <c r="E519" t="s">
        <v>47</v>
      </c>
      <c r="F519" t="s">
        <v>48</v>
      </c>
      <c r="G519" t="s">
        <v>29</v>
      </c>
      <c r="H519">
        <v>0.45</v>
      </c>
      <c r="I519">
        <v>4000</v>
      </c>
      <c r="J519">
        <v>1800</v>
      </c>
      <c r="K519">
        <v>360</v>
      </c>
      <c r="L519">
        <v>0.2</v>
      </c>
    </row>
    <row r="520" spans="1:12" x14ac:dyDescent="0.3">
      <c r="A520" t="s">
        <v>34</v>
      </c>
      <c r="B520">
        <v>1128299</v>
      </c>
      <c r="C520" s="43">
        <v>44269</v>
      </c>
      <c r="D520" t="s">
        <v>35</v>
      </c>
      <c r="E520" t="s">
        <v>47</v>
      </c>
      <c r="F520" t="s">
        <v>48</v>
      </c>
      <c r="G520" t="s">
        <v>24</v>
      </c>
      <c r="H520">
        <v>0.45</v>
      </c>
      <c r="I520">
        <v>5500</v>
      </c>
      <c r="J520">
        <v>2475</v>
      </c>
      <c r="K520">
        <v>990</v>
      </c>
      <c r="L520">
        <v>0.4</v>
      </c>
    </row>
    <row r="521" spans="1:12" x14ac:dyDescent="0.3">
      <c r="A521" t="s">
        <v>34</v>
      </c>
      <c r="B521">
        <v>1128299</v>
      </c>
      <c r="C521" s="43">
        <v>44269</v>
      </c>
      <c r="D521" t="s">
        <v>35</v>
      </c>
      <c r="E521" t="s">
        <v>47</v>
      </c>
      <c r="F521" t="s">
        <v>48</v>
      </c>
      <c r="G521" t="s">
        <v>25</v>
      </c>
      <c r="H521">
        <v>0.54999999999999993</v>
      </c>
      <c r="I521">
        <v>4000</v>
      </c>
      <c r="J521">
        <v>2199.9999999999995</v>
      </c>
      <c r="K521">
        <v>549.99999999999989</v>
      </c>
      <c r="L521">
        <v>0.25</v>
      </c>
    </row>
    <row r="522" spans="1:12" x14ac:dyDescent="0.3">
      <c r="A522" t="s">
        <v>34</v>
      </c>
      <c r="B522">
        <v>1128299</v>
      </c>
      <c r="C522" s="43">
        <v>44269</v>
      </c>
      <c r="D522" t="s">
        <v>35</v>
      </c>
      <c r="E522" t="s">
        <v>47</v>
      </c>
      <c r="F522" t="s">
        <v>48</v>
      </c>
      <c r="G522" t="s">
        <v>26</v>
      </c>
      <c r="H522">
        <v>0.54999999999999993</v>
      </c>
      <c r="I522">
        <v>4000</v>
      </c>
      <c r="J522">
        <v>2199.9999999999995</v>
      </c>
      <c r="K522">
        <v>879.99999999999989</v>
      </c>
      <c r="L522">
        <v>0.4</v>
      </c>
    </row>
    <row r="523" spans="1:12" x14ac:dyDescent="0.3">
      <c r="A523" t="s">
        <v>34</v>
      </c>
      <c r="B523">
        <v>1128299</v>
      </c>
      <c r="C523" s="43">
        <v>44269</v>
      </c>
      <c r="D523" t="s">
        <v>35</v>
      </c>
      <c r="E523" t="s">
        <v>47</v>
      </c>
      <c r="F523" t="s">
        <v>48</v>
      </c>
      <c r="G523" t="s">
        <v>27</v>
      </c>
      <c r="H523">
        <v>0.54999999999999993</v>
      </c>
      <c r="I523">
        <v>3000</v>
      </c>
      <c r="J523">
        <v>1649.9999999999998</v>
      </c>
      <c r="K523">
        <v>577.49999999999989</v>
      </c>
      <c r="L523">
        <v>0.35</v>
      </c>
    </row>
    <row r="524" spans="1:12" x14ac:dyDescent="0.3">
      <c r="A524" t="s">
        <v>34</v>
      </c>
      <c r="B524">
        <v>1128299</v>
      </c>
      <c r="C524" s="43">
        <v>44269</v>
      </c>
      <c r="D524" t="s">
        <v>35</v>
      </c>
      <c r="E524" t="s">
        <v>47</v>
      </c>
      <c r="F524" t="s">
        <v>48</v>
      </c>
      <c r="G524" t="s">
        <v>28</v>
      </c>
      <c r="H524">
        <v>0.6</v>
      </c>
      <c r="I524">
        <v>1750</v>
      </c>
      <c r="J524">
        <v>1050</v>
      </c>
      <c r="K524">
        <v>577.5</v>
      </c>
      <c r="L524">
        <v>0.55000000000000004</v>
      </c>
    </row>
    <row r="525" spans="1:12" x14ac:dyDescent="0.3">
      <c r="A525" t="s">
        <v>34</v>
      </c>
      <c r="B525">
        <v>1128299</v>
      </c>
      <c r="C525" s="43">
        <v>44269</v>
      </c>
      <c r="D525" t="s">
        <v>35</v>
      </c>
      <c r="E525" t="s">
        <v>47</v>
      </c>
      <c r="F525" t="s">
        <v>48</v>
      </c>
      <c r="G525" t="s">
        <v>29</v>
      </c>
      <c r="H525">
        <v>0.54999999999999993</v>
      </c>
      <c r="I525">
        <v>3750</v>
      </c>
      <c r="J525">
        <v>2062.4999999999995</v>
      </c>
      <c r="K525">
        <v>412.49999999999994</v>
      </c>
      <c r="L525">
        <v>0.2</v>
      </c>
    </row>
    <row r="526" spans="1:12" x14ac:dyDescent="0.3">
      <c r="A526" t="s">
        <v>34</v>
      </c>
      <c r="B526">
        <v>1128299</v>
      </c>
      <c r="C526" s="43">
        <v>44301</v>
      </c>
      <c r="D526" t="s">
        <v>35</v>
      </c>
      <c r="E526" t="s">
        <v>47</v>
      </c>
      <c r="F526" t="s">
        <v>48</v>
      </c>
      <c r="G526" t="s">
        <v>24</v>
      </c>
      <c r="H526">
        <v>0.6</v>
      </c>
      <c r="I526">
        <v>5500</v>
      </c>
      <c r="J526">
        <v>3300</v>
      </c>
      <c r="K526">
        <v>1320</v>
      </c>
      <c r="L526">
        <v>0.4</v>
      </c>
    </row>
    <row r="527" spans="1:12" x14ac:dyDescent="0.3">
      <c r="A527" t="s">
        <v>34</v>
      </c>
      <c r="B527">
        <v>1128299</v>
      </c>
      <c r="C527" s="43">
        <v>44301</v>
      </c>
      <c r="D527" t="s">
        <v>35</v>
      </c>
      <c r="E527" t="s">
        <v>47</v>
      </c>
      <c r="F527" t="s">
        <v>48</v>
      </c>
      <c r="G527" t="s">
        <v>25</v>
      </c>
      <c r="H527">
        <v>0.65</v>
      </c>
      <c r="I527">
        <v>3500</v>
      </c>
      <c r="J527">
        <v>2275</v>
      </c>
      <c r="K527">
        <v>568.75</v>
      </c>
      <c r="L527">
        <v>0.25</v>
      </c>
    </row>
    <row r="528" spans="1:12" x14ac:dyDescent="0.3">
      <c r="A528" t="s">
        <v>34</v>
      </c>
      <c r="B528">
        <v>1128299</v>
      </c>
      <c r="C528" s="43">
        <v>44301</v>
      </c>
      <c r="D528" t="s">
        <v>35</v>
      </c>
      <c r="E528" t="s">
        <v>47</v>
      </c>
      <c r="F528" t="s">
        <v>48</v>
      </c>
      <c r="G528" t="s">
        <v>26</v>
      </c>
      <c r="H528">
        <v>0.65</v>
      </c>
      <c r="I528">
        <v>4000</v>
      </c>
      <c r="J528">
        <v>2600</v>
      </c>
      <c r="K528">
        <v>1040</v>
      </c>
      <c r="L528">
        <v>0.4</v>
      </c>
    </row>
    <row r="529" spans="1:12" x14ac:dyDescent="0.3">
      <c r="A529" t="s">
        <v>34</v>
      </c>
      <c r="B529">
        <v>1128299</v>
      </c>
      <c r="C529" s="43">
        <v>44301</v>
      </c>
      <c r="D529" t="s">
        <v>35</v>
      </c>
      <c r="E529" t="s">
        <v>47</v>
      </c>
      <c r="F529" t="s">
        <v>48</v>
      </c>
      <c r="G529" t="s">
        <v>27</v>
      </c>
      <c r="H529">
        <v>0.6</v>
      </c>
      <c r="I529">
        <v>3000</v>
      </c>
      <c r="J529">
        <v>1800</v>
      </c>
      <c r="K529">
        <v>630</v>
      </c>
      <c r="L529">
        <v>0.35</v>
      </c>
    </row>
    <row r="530" spans="1:12" x14ac:dyDescent="0.3">
      <c r="A530" t="s">
        <v>34</v>
      </c>
      <c r="B530">
        <v>1128299</v>
      </c>
      <c r="C530" s="43">
        <v>44301</v>
      </c>
      <c r="D530" t="s">
        <v>35</v>
      </c>
      <c r="E530" t="s">
        <v>47</v>
      </c>
      <c r="F530" t="s">
        <v>48</v>
      </c>
      <c r="G530" t="s">
        <v>28</v>
      </c>
      <c r="H530">
        <v>0.65</v>
      </c>
      <c r="I530">
        <v>2000</v>
      </c>
      <c r="J530">
        <v>1300</v>
      </c>
      <c r="K530">
        <v>715.00000000000011</v>
      </c>
      <c r="L530">
        <v>0.55000000000000004</v>
      </c>
    </row>
    <row r="531" spans="1:12" x14ac:dyDescent="0.3">
      <c r="A531" t="s">
        <v>34</v>
      </c>
      <c r="B531">
        <v>1128299</v>
      </c>
      <c r="C531" s="43">
        <v>44301</v>
      </c>
      <c r="D531" t="s">
        <v>35</v>
      </c>
      <c r="E531" t="s">
        <v>47</v>
      </c>
      <c r="F531" t="s">
        <v>48</v>
      </c>
      <c r="G531" t="s">
        <v>29</v>
      </c>
      <c r="H531">
        <v>0.8</v>
      </c>
      <c r="I531">
        <v>3500</v>
      </c>
      <c r="J531">
        <v>2800</v>
      </c>
      <c r="K531">
        <v>560</v>
      </c>
      <c r="L531">
        <v>0.2</v>
      </c>
    </row>
    <row r="532" spans="1:12" x14ac:dyDescent="0.3">
      <c r="A532" t="s">
        <v>34</v>
      </c>
      <c r="B532">
        <v>1128299</v>
      </c>
      <c r="C532" s="43">
        <v>44332</v>
      </c>
      <c r="D532" t="s">
        <v>35</v>
      </c>
      <c r="E532" t="s">
        <v>47</v>
      </c>
      <c r="F532" t="s">
        <v>48</v>
      </c>
      <c r="G532" t="s">
        <v>24</v>
      </c>
      <c r="H532">
        <v>0.6</v>
      </c>
      <c r="I532">
        <v>5500</v>
      </c>
      <c r="J532">
        <v>3300</v>
      </c>
      <c r="K532">
        <v>1485</v>
      </c>
      <c r="L532">
        <v>0.45</v>
      </c>
    </row>
    <row r="533" spans="1:12" x14ac:dyDescent="0.3">
      <c r="A533" t="s">
        <v>34</v>
      </c>
      <c r="B533">
        <v>1128299</v>
      </c>
      <c r="C533" s="43">
        <v>44332</v>
      </c>
      <c r="D533" t="s">
        <v>35</v>
      </c>
      <c r="E533" t="s">
        <v>47</v>
      </c>
      <c r="F533" t="s">
        <v>48</v>
      </c>
      <c r="G533" t="s">
        <v>25</v>
      </c>
      <c r="H533">
        <v>0.65</v>
      </c>
      <c r="I533">
        <v>4000</v>
      </c>
      <c r="J533">
        <v>2600</v>
      </c>
      <c r="K533">
        <v>780</v>
      </c>
      <c r="L533">
        <v>0.3</v>
      </c>
    </row>
    <row r="534" spans="1:12" x14ac:dyDescent="0.3">
      <c r="A534" t="s">
        <v>34</v>
      </c>
      <c r="B534">
        <v>1128299</v>
      </c>
      <c r="C534" s="43">
        <v>44332</v>
      </c>
      <c r="D534" t="s">
        <v>35</v>
      </c>
      <c r="E534" t="s">
        <v>47</v>
      </c>
      <c r="F534" t="s">
        <v>48</v>
      </c>
      <c r="G534" t="s">
        <v>26</v>
      </c>
      <c r="H534">
        <v>0.65</v>
      </c>
      <c r="I534">
        <v>4000</v>
      </c>
      <c r="J534">
        <v>2600</v>
      </c>
      <c r="K534">
        <v>1170</v>
      </c>
      <c r="L534">
        <v>0.45</v>
      </c>
    </row>
    <row r="535" spans="1:12" x14ac:dyDescent="0.3">
      <c r="A535" t="s">
        <v>34</v>
      </c>
      <c r="B535">
        <v>1128299</v>
      </c>
      <c r="C535" s="43">
        <v>44332</v>
      </c>
      <c r="D535" t="s">
        <v>35</v>
      </c>
      <c r="E535" t="s">
        <v>47</v>
      </c>
      <c r="F535" t="s">
        <v>48</v>
      </c>
      <c r="G535" t="s">
        <v>27</v>
      </c>
      <c r="H535">
        <v>0.6</v>
      </c>
      <c r="I535">
        <v>3000</v>
      </c>
      <c r="J535">
        <v>1800</v>
      </c>
      <c r="K535">
        <v>719.99999999999989</v>
      </c>
      <c r="L535">
        <v>0.39999999999999997</v>
      </c>
    </row>
    <row r="536" spans="1:12" x14ac:dyDescent="0.3">
      <c r="A536" t="s">
        <v>34</v>
      </c>
      <c r="B536">
        <v>1128299</v>
      </c>
      <c r="C536" s="43">
        <v>44332</v>
      </c>
      <c r="D536" t="s">
        <v>35</v>
      </c>
      <c r="E536" t="s">
        <v>47</v>
      </c>
      <c r="F536" t="s">
        <v>48</v>
      </c>
      <c r="G536" t="s">
        <v>28</v>
      </c>
      <c r="H536">
        <v>0.65</v>
      </c>
      <c r="I536">
        <v>2000</v>
      </c>
      <c r="J536">
        <v>1300</v>
      </c>
      <c r="K536">
        <v>780.00000000000011</v>
      </c>
      <c r="L536">
        <v>0.60000000000000009</v>
      </c>
    </row>
    <row r="537" spans="1:12" x14ac:dyDescent="0.3">
      <c r="A537" t="s">
        <v>34</v>
      </c>
      <c r="B537">
        <v>1128299</v>
      </c>
      <c r="C537" s="43">
        <v>44332</v>
      </c>
      <c r="D537" t="s">
        <v>35</v>
      </c>
      <c r="E537" t="s">
        <v>47</v>
      </c>
      <c r="F537" t="s">
        <v>48</v>
      </c>
      <c r="G537" t="s">
        <v>29</v>
      </c>
      <c r="H537">
        <v>0.8</v>
      </c>
      <c r="I537">
        <v>4500</v>
      </c>
      <c r="J537">
        <v>3600</v>
      </c>
      <c r="K537">
        <v>900</v>
      </c>
      <c r="L537">
        <v>0.25</v>
      </c>
    </row>
    <row r="538" spans="1:12" x14ac:dyDescent="0.3">
      <c r="A538" t="s">
        <v>34</v>
      </c>
      <c r="B538">
        <v>1128299</v>
      </c>
      <c r="C538" s="43">
        <v>44362</v>
      </c>
      <c r="D538" t="s">
        <v>35</v>
      </c>
      <c r="E538" t="s">
        <v>47</v>
      </c>
      <c r="F538" t="s">
        <v>48</v>
      </c>
      <c r="G538" t="s">
        <v>24</v>
      </c>
      <c r="H538">
        <v>0.6</v>
      </c>
      <c r="I538">
        <v>7000</v>
      </c>
      <c r="J538">
        <v>4200</v>
      </c>
      <c r="K538">
        <v>1890</v>
      </c>
      <c r="L538">
        <v>0.45</v>
      </c>
    </row>
    <row r="539" spans="1:12" x14ac:dyDescent="0.3">
      <c r="A539" t="s">
        <v>34</v>
      </c>
      <c r="B539">
        <v>1128299</v>
      </c>
      <c r="C539" s="43">
        <v>44362</v>
      </c>
      <c r="D539" t="s">
        <v>35</v>
      </c>
      <c r="E539" t="s">
        <v>47</v>
      </c>
      <c r="F539" t="s">
        <v>48</v>
      </c>
      <c r="G539" t="s">
        <v>25</v>
      </c>
      <c r="H539">
        <v>0.65</v>
      </c>
      <c r="I539">
        <v>5500</v>
      </c>
      <c r="J539">
        <v>3575</v>
      </c>
      <c r="K539">
        <v>1072.5</v>
      </c>
      <c r="L539">
        <v>0.3</v>
      </c>
    </row>
    <row r="540" spans="1:12" x14ac:dyDescent="0.3">
      <c r="A540" t="s">
        <v>34</v>
      </c>
      <c r="B540">
        <v>1128299</v>
      </c>
      <c r="C540" s="43">
        <v>44362</v>
      </c>
      <c r="D540" t="s">
        <v>35</v>
      </c>
      <c r="E540" t="s">
        <v>47</v>
      </c>
      <c r="F540" t="s">
        <v>48</v>
      </c>
      <c r="G540" t="s">
        <v>26</v>
      </c>
      <c r="H540">
        <v>0.65</v>
      </c>
      <c r="I540">
        <v>5500</v>
      </c>
      <c r="J540">
        <v>3575</v>
      </c>
      <c r="K540">
        <v>1608.75</v>
      </c>
      <c r="L540">
        <v>0.45</v>
      </c>
    </row>
    <row r="541" spans="1:12" x14ac:dyDescent="0.3">
      <c r="A541" t="s">
        <v>34</v>
      </c>
      <c r="B541">
        <v>1128299</v>
      </c>
      <c r="C541" s="43">
        <v>44362</v>
      </c>
      <c r="D541" t="s">
        <v>35</v>
      </c>
      <c r="E541" t="s">
        <v>47</v>
      </c>
      <c r="F541" t="s">
        <v>48</v>
      </c>
      <c r="G541" t="s">
        <v>27</v>
      </c>
      <c r="H541">
        <v>0.6</v>
      </c>
      <c r="I541">
        <v>4250</v>
      </c>
      <c r="J541">
        <v>2550</v>
      </c>
      <c r="K541">
        <v>1019.9999999999999</v>
      </c>
      <c r="L541">
        <v>0.39999999999999997</v>
      </c>
    </row>
    <row r="542" spans="1:12" x14ac:dyDescent="0.3">
      <c r="A542" t="s">
        <v>34</v>
      </c>
      <c r="B542">
        <v>1128299</v>
      </c>
      <c r="C542" s="43">
        <v>44362</v>
      </c>
      <c r="D542" t="s">
        <v>35</v>
      </c>
      <c r="E542" t="s">
        <v>47</v>
      </c>
      <c r="F542" t="s">
        <v>48</v>
      </c>
      <c r="G542" t="s">
        <v>28</v>
      </c>
      <c r="H542">
        <v>0.65</v>
      </c>
      <c r="I542">
        <v>3000</v>
      </c>
      <c r="J542">
        <v>1950</v>
      </c>
      <c r="K542">
        <v>1170.0000000000002</v>
      </c>
      <c r="L542">
        <v>0.60000000000000009</v>
      </c>
    </row>
    <row r="543" spans="1:12" x14ac:dyDescent="0.3">
      <c r="A543" t="s">
        <v>34</v>
      </c>
      <c r="B543">
        <v>1128299</v>
      </c>
      <c r="C543" s="43">
        <v>44362</v>
      </c>
      <c r="D543" t="s">
        <v>35</v>
      </c>
      <c r="E543" t="s">
        <v>47</v>
      </c>
      <c r="F543" t="s">
        <v>48</v>
      </c>
      <c r="G543" t="s">
        <v>29</v>
      </c>
      <c r="H543">
        <v>0.8</v>
      </c>
      <c r="I543">
        <v>6000</v>
      </c>
      <c r="J543">
        <v>4800</v>
      </c>
      <c r="K543">
        <v>1200</v>
      </c>
      <c r="L543">
        <v>0.25</v>
      </c>
    </row>
    <row r="544" spans="1:12" x14ac:dyDescent="0.3">
      <c r="A544" t="s">
        <v>34</v>
      </c>
      <c r="B544">
        <v>1128299</v>
      </c>
      <c r="C544" s="43">
        <v>44391</v>
      </c>
      <c r="D544" t="s">
        <v>35</v>
      </c>
      <c r="E544" t="s">
        <v>47</v>
      </c>
      <c r="F544" t="s">
        <v>48</v>
      </c>
      <c r="G544" t="s">
        <v>24</v>
      </c>
      <c r="H544">
        <v>0.6</v>
      </c>
      <c r="I544">
        <v>7500</v>
      </c>
      <c r="J544">
        <v>4500</v>
      </c>
      <c r="K544">
        <v>1800</v>
      </c>
      <c r="L544">
        <v>0.4</v>
      </c>
    </row>
    <row r="545" spans="1:12" x14ac:dyDescent="0.3">
      <c r="A545" t="s">
        <v>34</v>
      </c>
      <c r="B545">
        <v>1128299</v>
      </c>
      <c r="C545" s="43">
        <v>44391</v>
      </c>
      <c r="D545" t="s">
        <v>35</v>
      </c>
      <c r="E545" t="s">
        <v>47</v>
      </c>
      <c r="F545" t="s">
        <v>48</v>
      </c>
      <c r="G545" t="s">
        <v>25</v>
      </c>
      <c r="H545">
        <v>0.65</v>
      </c>
      <c r="I545">
        <v>6000</v>
      </c>
      <c r="J545">
        <v>3900</v>
      </c>
      <c r="K545">
        <v>975</v>
      </c>
      <c r="L545">
        <v>0.25</v>
      </c>
    </row>
    <row r="546" spans="1:12" x14ac:dyDescent="0.3">
      <c r="A546" t="s">
        <v>34</v>
      </c>
      <c r="B546">
        <v>1128299</v>
      </c>
      <c r="C546" s="43">
        <v>44391</v>
      </c>
      <c r="D546" t="s">
        <v>35</v>
      </c>
      <c r="E546" t="s">
        <v>47</v>
      </c>
      <c r="F546" t="s">
        <v>48</v>
      </c>
      <c r="G546" t="s">
        <v>26</v>
      </c>
      <c r="H546">
        <v>0.65</v>
      </c>
      <c r="I546">
        <v>5500</v>
      </c>
      <c r="J546">
        <v>3575</v>
      </c>
      <c r="K546">
        <v>1430</v>
      </c>
      <c r="L546">
        <v>0.4</v>
      </c>
    </row>
    <row r="547" spans="1:12" x14ac:dyDescent="0.3">
      <c r="A547" t="s">
        <v>34</v>
      </c>
      <c r="B547">
        <v>1128299</v>
      </c>
      <c r="C547" s="43">
        <v>44391</v>
      </c>
      <c r="D547" t="s">
        <v>35</v>
      </c>
      <c r="E547" t="s">
        <v>47</v>
      </c>
      <c r="F547" t="s">
        <v>48</v>
      </c>
      <c r="G547" t="s">
        <v>27</v>
      </c>
      <c r="H547">
        <v>0.6</v>
      </c>
      <c r="I547">
        <v>4500</v>
      </c>
      <c r="J547">
        <v>2700</v>
      </c>
      <c r="K547">
        <v>944.99999999999989</v>
      </c>
      <c r="L547">
        <v>0.35</v>
      </c>
    </row>
    <row r="548" spans="1:12" x14ac:dyDescent="0.3">
      <c r="A548" t="s">
        <v>34</v>
      </c>
      <c r="B548">
        <v>1128299</v>
      </c>
      <c r="C548" s="43">
        <v>44391</v>
      </c>
      <c r="D548" t="s">
        <v>35</v>
      </c>
      <c r="E548" t="s">
        <v>47</v>
      </c>
      <c r="F548" t="s">
        <v>48</v>
      </c>
      <c r="G548" t="s">
        <v>28</v>
      </c>
      <c r="H548">
        <v>0.65</v>
      </c>
      <c r="I548">
        <v>5000</v>
      </c>
      <c r="J548">
        <v>3250</v>
      </c>
      <c r="K548">
        <v>1787.5000000000002</v>
      </c>
      <c r="L548">
        <v>0.55000000000000004</v>
      </c>
    </row>
    <row r="549" spans="1:12" x14ac:dyDescent="0.3">
      <c r="A549" t="s">
        <v>34</v>
      </c>
      <c r="B549">
        <v>1128299</v>
      </c>
      <c r="C549" s="43">
        <v>44391</v>
      </c>
      <c r="D549" t="s">
        <v>35</v>
      </c>
      <c r="E549" t="s">
        <v>47</v>
      </c>
      <c r="F549" t="s">
        <v>48</v>
      </c>
      <c r="G549" t="s">
        <v>29</v>
      </c>
      <c r="H549">
        <v>0.8</v>
      </c>
      <c r="I549">
        <v>5000</v>
      </c>
      <c r="J549">
        <v>4000</v>
      </c>
      <c r="K549">
        <v>800</v>
      </c>
      <c r="L549">
        <v>0.2</v>
      </c>
    </row>
    <row r="550" spans="1:12" x14ac:dyDescent="0.3">
      <c r="A550" t="s">
        <v>34</v>
      </c>
      <c r="B550">
        <v>1128299</v>
      </c>
      <c r="C550" s="43">
        <v>44423</v>
      </c>
      <c r="D550" t="s">
        <v>35</v>
      </c>
      <c r="E550" t="s">
        <v>47</v>
      </c>
      <c r="F550" t="s">
        <v>48</v>
      </c>
      <c r="G550" t="s">
        <v>24</v>
      </c>
      <c r="H550">
        <v>0.65</v>
      </c>
      <c r="I550">
        <v>7000</v>
      </c>
      <c r="J550">
        <v>4550</v>
      </c>
      <c r="K550">
        <v>1820</v>
      </c>
      <c r="L550">
        <v>0.4</v>
      </c>
    </row>
    <row r="551" spans="1:12" x14ac:dyDescent="0.3">
      <c r="A551" t="s">
        <v>34</v>
      </c>
      <c r="B551">
        <v>1128299</v>
      </c>
      <c r="C551" s="43">
        <v>44423</v>
      </c>
      <c r="D551" t="s">
        <v>35</v>
      </c>
      <c r="E551" t="s">
        <v>47</v>
      </c>
      <c r="F551" t="s">
        <v>48</v>
      </c>
      <c r="G551" t="s">
        <v>25</v>
      </c>
      <c r="H551">
        <v>0.70000000000000007</v>
      </c>
      <c r="I551">
        <v>6500</v>
      </c>
      <c r="J551">
        <v>4550</v>
      </c>
      <c r="K551">
        <v>1137.5</v>
      </c>
      <c r="L551">
        <v>0.25</v>
      </c>
    </row>
    <row r="552" spans="1:12" x14ac:dyDescent="0.3">
      <c r="A552" t="s">
        <v>34</v>
      </c>
      <c r="B552">
        <v>1128299</v>
      </c>
      <c r="C552" s="43">
        <v>44423</v>
      </c>
      <c r="D552" t="s">
        <v>35</v>
      </c>
      <c r="E552" t="s">
        <v>47</v>
      </c>
      <c r="F552" t="s">
        <v>48</v>
      </c>
      <c r="G552" t="s">
        <v>26</v>
      </c>
      <c r="H552">
        <v>0.65</v>
      </c>
      <c r="I552">
        <v>5250</v>
      </c>
      <c r="J552">
        <v>3412.5</v>
      </c>
      <c r="K552">
        <v>1365</v>
      </c>
      <c r="L552">
        <v>0.4</v>
      </c>
    </row>
    <row r="553" spans="1:12" x14ac:dyDescent="0.3">
      <c r="A553" t="s">
        <v>34</v>
      </c>
      <c r="B553">
        <v>1128299</v>
      </c>
      <c r="C553" s="43">
        <v>44423</v>
      </c>
      <c r="D553" t="s">
        <v>35</v>
      </c>
      <c r="E553" t="s">
        <v>47</v>
      </c>
      <c r="F553" t="s">
        <v>48</v>
      </c>
      <c r="G553" t="s">
        <v>27</v>
      </c>
      <c r="H553">
        <v>0.65</v>
      </c>
      <c r="I553">
        <v>4750</v>
      </c>
      <c r="J553">
        <v>3087.5</v>
      </c>
      <c r="K553">
        <v>1080.625</v>
      </c>
      <c r="L553">
        <v>0.35</v>
      </c>
    </row>
    <row r="554" spans="1:12" x14ac:dyDescent="0.3">
      <c r="A554" t="s">
        <v>34</v>
      </c>
      <c r="B554">
        <v>1128299</v>
      </c>
      <c r="C554" s="43">
        <v>44423</v>
      </c>
      <c r="D554" t="s">
        <v>35</v>
      </c>
      <c r="E554" t="s">
        <v>47</v>
      </c>
      <c r="F554" t="s">
        <v>48</v>
      </c>
      <c r="G554" t="s">
        <v>28</v>
      </c>
      <c r="H554">
        <v>0.75</v>
      </c>
      <c r="I554">
        <v>4750</v>
      </c>
      <c r="J554">
        <v>3562.5</v>
      </c>
      <c r="K554">
        <v>1959.3750000000002</v>
      </c>
      <c r="L554">
        <v>0.55000000000000004</v>
      </c>
    </row>
    <row r="555" spans="1:12" x14ac:dyDescent="0.3">
      <c r="A555" t="s">
        <v>34</v>
      </c>
      <c r="B555">
        <v>1128299</v>
      </c>
      <c r="C555" s="43">
        <v>44423</v>
      </c>
      <c r="D555" t="s">
        <v>35</v>
      </c>
      <c r="E555" t="s">
        <v>47</v>
      </c>
      <c r="F555" t="s">
        <v>48</v>
      </c>
      <c r="G555" t="s">
        <v>29</v>
      </c>
      <c r="H555">
        <v>0.8</v>
      </c>
      <c r="I555">
        <v>4000</v>
      </c>
      <c r="J555">
        <v>3200</v>
      </c>
      <c r="K555">
        <v>640</v>
      </c>
      <c r="L555">
        <v>0.2</v>
      </c>
    </row>
    <row r="556" spans="1:12" x14ac:dyDescent="0.3">
      <c r="A556" t="s">
        <v>34</v>
      </c>
      <c r="B556">
        <v>1128299</v>
      </c>
      <c r="C556" s="43">
        <v>44455</v>
      </c>
      <c r="D556" t="s">
        <v>35</v>
      </c>
      <c r="E556" t="s">
        <v>47</v>
      </c>
      <c r="F556" t="s">
        <v>48</v>
      </c>
      <c r="G556" t="s">
        <v>24</v>
      </c>
      <c r="H556">
        <v>0.60000000000000009</v>
      </c>
      <c r="I556">
        <v>6000</v>
      </c>
      <c r="J556">
        <v>3600.0000000000005</v>
      </c>
      <c r="K556">
        <v>1260.0000000000002</v>
      </c>
      <c r="L556">
        <v>0.35000000000000003</v>
      </c>
    </row>
    <row r="557" spans="1:12" x14ac:dyDescent="0.3">
      <c r="A557" t="s">
        <v>34</v>
      </c>
      <c r="B557">
        <v>1128299</v>
      </c>
      <c r="C557" s="43">
        <v>44455</v>
      </c>
      <c r="D557" t="s">
        <v>35</v>
      </c>
      <c r="E557" t="s">
        <v>47</v>
      </c>
      <c r="F557" t="s">
        <v>48</v>
      </c>
      <c r="G557" t="s">
        <v>25</v>
      </c>
      <c r="H557">
        <v>0.65000000000000013</v>
      </c>
      <c r="I557">
        <v>6000</v>
      </c>
      <c r="J557">
        <v>3900.0000000000009</v>
      </c>
      <c r="K557">
        <v>780.00000000000023</v>
      </c>
      <c r="L557">
        <v>0.2</v>
      </c>
    </row>
    <row r="558" spans="1:12" x14ac:dyDescent="0.3">
      <c r="A558" t="s">
        <v>34</v>
      </c>
      <c r="B558">
        <v>1128299</v>
      </c>
      <c r="C558" s="43">
        <v>44455</v>
      </c>
      <c r="D558" t="s">
        <v>35</v>
      </c>
      <c r="E558" t="s">
        <v>47</v>
      </c>
      <c r="F558" t="s">
        <v>48</v>
      </c>
      <c r="G558" t="s">
        <v>26</v>
      </c>
      <c r="H558">
        <v>0.60000000000000009</v>
      </c>
      <c r="I558">
        <v>4500</v>
      </c>
      <c r="J558">
        <v>2700.0000000000005</v>
      </c>
      <c r="K558">
        <v>945.00000000000023</v>
      </c>
      <c r="L558">
        <v>0.35000000000000003</v>
      </c>
    </row>
    <row r="559" spans="1:12" x14ac:dyDescent="0.3">
      <c r="A559" t="s">
        <v>34</v>
      </c>
      <c r="B559">
        <v>1128299</v>
      </c>
      <c r="C559" s="43">
        <v>44455</v>
      </c>
      <c r="D559" t="s">
        <v>35</v>
      </c>
      <c r="E559" t="s">
        <v>47</v>
      </c>
      <c r="F559" t="s">
        <v>48</v>
      </c>
      <c r="G559" t="s">
        <v>27</v>
      </c>
      <c r="H559">
        <v>0.60000000000000009</v>
      </c>
      <c r="I559">
        <v>4000</v>
      </c>
      <c r="J559">
        <v>2400.0000000000005</v>
      </c>
      <c r="K559">
        <v>720.00000000000011</v>
      </c>
      <c r="L559">
        <v>0.3</v>
      </c>
    </row>
    <row r="560" spans="1:12" x14ac:dyDescent="0.3">
      <c r="A560" t="s">
        <v>34</v>
      </c>
      <c r="B560">
        <v>1128299</v>
      </c>
      <c r="C560" s="43">
        <v>44455</v>
      </c>
      <c r="D560" t="s">
        <v>35</v>
      </c>
      <c r="E560" t="s">
        <v>47</v>
      </c>
      <c r="F560" t="s">
        <v>48</v>
      </c>
      <c r="G560" t="s">
        <v>28</v>
      </c>
      <c r="H560">
        <v>0.70000000000000007</v>
      </c>
      <c r="I560">
        <v>4000</v>
      </c>
      <c r="J560">
        <v>2800.0000000000005</v>
      </c>
      <c r="K560">
        <v>1400.0000000000005</v>
      </c>
      <c r="L560">
        <v>0.50000000000000011</v>
      </c>
    </row>
    <row r="561" spans="1:12" x14ac:dyDescent="0.3">
      <c r="A561" t="s">
        <v>34</v>
      </c>
      <c r="B561">
        <v>1128299</v>
      </c>
      <c r="C561" s="43">
        <v>44455</v>
      </c>
      <c r="D561" t="s">
        <v>35</v>
      </c>
      <c r="E561" t="s">
        <v>47</v>
      </c>
      <c r="F561" t="s">
        <v>48</v>
      </c>
      <c r="G561" t="s">
        <v>29</v>
      </c>
      <c r="H561">
        <v>0.75000000000000011</v>
      </c>
      <c r="I561">
        <v>4500</v>
      </c>
      <c r="J561">
        <v>3375.0000000000005</v>
      </c>
      <c r="K561">
        <v>506.25000000000017</v>
      </c>
      <c r="L561">
        <v>0.15000000000000002</v>
      </c>
    </row>
    <row r="562" spans="1:12" x14ac:dyDescent="0.3">
      <c r="A562" t="s">
        <v>34</v>
      </c>
      <c r="B562">
        <v>1128299</v>
      </c>
      <c r="C562" s="43">
        <v>44484</v>
      </c>
      <c r="D562" t="s">
        <v>35</v>
      </c>
      <c r="E562" t="s">
        <v>47</v>
      </c>
      <c r="F562" t="s">
        <v>48</v>
      </c>
      <c r="G562" t="s">
        <v>24</v>
      </c>
      <c r="H562">
        <v>0.60000000000000009</v>
      </c>
      <c r="I562">
        <v>5500</v>
      </c>
      <c r="J562">
        <v>3300.0000000000005</v>
      </c>
      <c r="K562">
        <v>1155.0000000000002</v>
      </c>
      <c r="L562">
        <v>0.35000000000000003</v>
      </c>
    </row>
    <row r="563" spans="1:12" x14ac:dyDescent="0.3">
      <c r="A563" t="s">
        <v>34</v>
      </c>
      <c r="B563">
        <v>1128299</v>
      </c>
      <c r="C563" s="43">
        <v>44484</v>
      </c>
      <c r="D563" t="s">
        <v>35</v>
      </c>
      <c r="E563" t="s">
        <v>47</v>
      </c>
      <c r="F563" t="s">
        <v>48</v>
      </c>
      <c r="G563" t="s">
        <v>25</v>
      </c>
      <c r="H563">
        <v>0.65000000000000013</v>
      </c>
      <c r="I563">
        <v>5500</v>
      </c>
      <c r="J563">
        <v>3575.0000000000009</v>
      </c>
      <c r="K563">
        <v>715.00000000000023</v>
      </c>
      <c r="L563">
        <v>0.2</v>
      </c>
    </row>
    <row r="564" spans="1:12" x14ac:dyDescent="0.3">
      <c r="A564" t="s">
        <v>34</v>
      </c>
      <c r="B564">
        <v>1128299</v>
      </c>
      <c r="C564" s="43">
        <v>44484</v>
      </c>
      <c r="D564" t="s">
        <v>35</v>
      </c>
      <c r="E564" t="s">
        <v>47</v>
      </c>
      <c r="F564" t="s">
        <v>48</v>
      </c>
      <c r="G564" t="s">
        <v>26</v>
      </c>
      <c r="H564">
        <v>0.60000000000000009</v>
      </c>
      <c r="I564">
        <v>3750</v>
      </c>
      <c r="J564">
        <v>2250.0000000000005</v>
      </c>
      <c r="K564">
        <v>787.50000000000023</v>
      </c>
      <c r="L564">
        <v>0.35000000000000003</v>
      </c>
    </row>
    <row r="565" spans="1:12" x14ac:dyDescent="0.3">
      <c r="A565" t="s">
        <v>34</v>
      </c>
      <c r="B565">
        <v>1128299</v>
      </c>
      <c r="C565" s="43">
        <v>44484</v>
      </c>
      <c r="D565" t="s">
        <v>35</v>
      </c>
      <c r="E565" t="s">
        <v>47</v>
      </c>
      <c r="F565" t="s">
        <v>48</v>
      </c>
      <c r="G565" t="s">
        <v>27</v>
      </c>
      <c r="H565">
        <v>0.60000000000000009</v>
      </c>
      <c r="I565">
        <v>3500</v>
      </c>
      <c r="J565">
        <v>2100.0000000000005</v>
      </c>
      <c r="K565">
        <v>630.00000000000011</v>
      </c>
      <c r="L565">
        <v>0.3</v>
      </c>
    </row>
    <row r="566" spans="1:12" x14ac:dyDescent="0.3">
      <c r="A566" t="s">
        <v>34</v>
      </c>
      <c r="B566">
        <v>1128299</v>
      </c>
      <c r="C566" s="43">
        <v>44484</v>
      </c>
      <c r="D566" t="s">
        <v>35</v>
      </c>
      <c r="E566" t="s">
        <v>47</v>
      </c>
      <c r="F566" t="s">
        <v>48</v>
      </c>
      <c r="G566" t="s">
        <v>28</v>
      </c>
      <c r="H566">
        <v>0.70000000000000007</v>
      </c>
      <c r="I566">
        <v>3250</v>
      </c>
      <c r="J566">
        <v>2275</v>
      </c>
      <c r="K566">
        <v>1137.5000000000002</v>
      </c>
      <c r="L566">
        <v>0.50000000000000011</v>
      </c>
    </row>
    <row r="567" spans="1:12" x14ac:dyDescent="0.3">
      <c r="A567" t="s">
        <v>34</v>
      </c>
      <c r="B567">
        <v>1128299</v>
      </c>
      <c r="C567" s="43">
        <v>44484</v>
      </c>
      <c r="D567" t="s">
        <v>35</v>
      </c>
      <c r="E567" t="s">
        <v>47</v>
      </c>
      <c r="F567" t="s">
        <v>48</v>
      </c>
      <c r="G567" t="s">
        <v>29</v>
      </c>
      <c r="H567">
        <v>0.75000000000000011</v>
      </c>
      <c r="I567">
        <v>3750</v>
      </c>
      <c r="J567">
        <v>2812.5000000000005</v>
      </c>
      <c r="K567">
        <v>421.87500000000011</v>
      </c>
      <c r="L567">
        <v>0.15000000000000002</v>
      </c>
    </row>
    <row r="568" spans="1:12" x14ac:dyDescent="0.3">
      <c r="A568" t="s">
        <v>34</v>
      </c>
      <c r="B568">
        <v>1128299</v>
      </c>
      <c r="C568" s="43">
        <v>44515</v>
      </c>
      <c r="D568" t="s">
        <v>35</v>
      </c>
      <c r="E568" t="s">
        <v>47</v>
      </c>
      <c r="F568" t="s">
        <v>48</v>
      </c>
      <c r="G568" t="s">
        <v>24</v>
      </c>
      <c r="H568">
        <v>0.60000000000000009</v>
      </c>
      <c r="I568">
        <v>5750</v>
      </c>
      <c r="J568">
        <v>3450.0000000000005</v>
      </c>
      <c r="K568">
        <v>1207.5000000000002</v>
      </c>
      <c r="L568">
        <v>0.35000000000000003</v>
      </c>
    </row>
    <row r="569" spans="1:12" x14ac:dyDescent="0.3">
      <c r="A569" t="s">
        <v>34</v>
      </c>
      <c r="B569">
        <v>1128299</v>
      </c>
      <c r="C569" s="43">
        <v>44515</v>
      </c>
      <c r="D569" t="s">
        <v>35</v>
      </c>
      <c r="E569" t="s">
        <v>47</v>
      </c>
      <c r="F569" t="s">
        <v>48</v>
      </c>
      <c r="G569" t="s">
        <v>25</v>
      </c>
      <c r="H569">
        <v>0.65000000000000013</v>
      </c>
      <c r="I569">
        <v>5750</v>
      </c>
      <c r="J569">
        <v>3737.5000000000009</v>
      </c>
      <c r="K569">
        <v>747.50000000000023</v>
      </c>
      <c r="L569">
        <v>0.2</v>
      </c>
    </row>
    <row r="570" spans="1:12" x14ac:dyDescent="0.3">
      <c r="A570" t="s">
        <v>34</v>
      </c>
      <c r="B570">
        <v>1128299</v>
      </c>
      <c r="C570" s="43">
        <v>44515</v>
      </c>
      <c r="D570" t="s">
        <v>35</v>
      </c>
      <c r="E570" t="s">
        <v>47</v>
      </c>
      <c r="F570" t="s">
        <v>48</v>
      </c>
      <c r="G570" t="s">
        <v>26</v>
      </c>
      <c r="H570">
        <v>0.60000000000000009</v>
      </c>
      <c r="I570">
        <v>4250</v>
      </c>
      <c r="J570">
        <v>2550.0000000000005</v>
      </c>
      <c r="K570">
        <v>892.50000000000023</v>
      </c>
      <c r="L570">
        <v>0.35000000000000003</v>
      </c>
    </row>
    <row r="571" spans="1:12" x14ac:dyDescent="0.3">
      <c r="A571" t="s">
        <v>34</v>
      </c>
      <c r="B571">
        <v>1128299</v>
      </c>
      <c r="C571" s="43">
        <v>44515</v>
      </c>
      <c r="D571" t="s">
        <v>35</v>
      </c>
      <c r="E571" t="s">
        <v>47</v>
      </c>
      <c r="F571" t="s">
        <v>48</v>
      </c>
      <c r="G571" t="s">
        <v>27</v>
      </c>
      <c r="H571">
        <v>0.60000000000000009</v>
      </c>
      <c r="I571">
        <v>4000</v>
      </c>
      <c r="J571">
        <v>2400.0000000000005</v>
      </c>
      <c r="K571">
        <v>720.00000000000011</v>
      </c>
      <c r="L571">
        <v>0.3</v>
      </c>
    </row>
    <row r="572" spans="1:12" x14ac:dyDescent="0.3">
      <c r="A572" t="s">
        <v>34</v>
      </c>
      <c r="B572">
        <v>1128299</v>
      </c>
      <c r="C572" s="43">
        <v>44515</v>
      </c>
      <c r="D572" t="s">
        <v>35</v>
      </c>
      <c r="E572" t="s">
        <v>47</v>
      </c>
      <c r="F572" t="s">
        <v>48</v>
      </c>
      <c r="G572" t="s">
        <v>28</v>
      </c>
      <c r="H572">
        <v>0.70000000000000007</v>
      </c>
      <c r="I572">
        <v>3500</v>
      </c>
      <c r="J572">
        <v>2450.0000000000005</v>
      </c>
      <c r="K572">
        <v>1225.0000000000005</v>
      </c>
      <c r="L572">
        <v>0.50000000000000011</v>
      </c>
    </row>
    <row r="573" spans="1:12" x14ac:dyDescent="0.3">
      <c r="A573" t="s">
        <v>34</v>
      </c>
      <c r="B573">
        <v>1128299</v>
      </c>
      <c r="C573" s="43">
        <v>44515</v>
      </c>
      <c r="D573" t="s">
        <v>35</v>
      </c>
      <c r="E573" t="s">
        <v>47</v>
      </c>
      <c r="F573" t="s">
        <v>48</v>
      </c>
      <c r="G573" t="s">
        <v>29</v>
      </c>
      <c r="H573">
        <v>0.75000000000000011</v>
      </c>
      <c r="I573">
        <v>4750</v>
      </c>
      <c r="J573">
        <v>3562.5000000000005</v>
      </c>
      <c r="K573">
        <v>534.37500000000011</v>
      </c>
      <c r="L573">
        <v>0.15000000000000002</v>
      </c>
    </row>
    <row r="574" spans="1:12" x14ac:dyDescent="0.3">
      <c r="A574" t="s">
        <v>34</v>
      </c>
      <c r="B574">
        <v>1128299</v>
      </c>
      <c r="C574" s="43">
        <v>44544</v>
      </c>
      <c r="D574" t="s">
        <v>35</v>
      </c>
      <c r="E574" t="s">
        <v>47</v>
      </c>
      <c r="F574" t="s">
        <v>48</v>
      </c>
      <c r="G574" t="s">
        <v>24</v>
      </c>
      <c r="H574">
        <v>0.60000000000000009</v>
      </c>
      <c r="I574">
        <v>6750</v>
      </c>
      <c r="J574">
        <v>4050.0000000000005</v>
      </c>
      <c r="K574">
        <v>1417.5000000000002</v>
      </c>
      <c r="L574">
        <v>0.35000000000000003</v>
      </c>
    </row>
    <row r="575" spans="1:12" x14ac:dyDescent="0.3">
      <c r="A575" t="s">
        <v>34</v>
      </c>
      <c r="B575">
        <v>1128299</v>
      </c>
      <c r="C575" s="43">
        <v>44544</v>
      </c>
      <c r="D575" t="s">
        <v>35</v>
      </c>
      <c r="E575" t="s">
        <v>47</v>
      </c>
      <c r="F575" t="s">
        <v>48</v>
      </c>
      <c r="G575" t="s">
        <v>25</v>
      </c>
      <c r="H575">
        <v>0.65000000000000013</v>
      </c>
      <c r="I575">
        <v>6750</v>
      </c>
      <c r="J575">
        <v>4387.5000000000009</v>
      </c>
      <c r="K575">
        <v>877.50000000000023</v>
      </c>
      <c r="L575">
        <v>0.2</v>
      </c>
    </row>
    <row r="576" spans="1:12" x14ac:dyDescent="0.3">
      <c r="A576" t="s">
        <v>34</v>
      </c>
      <c r="B576">
        <v>1128299</v>
      </c>
      <c r="C576" s="43">
        <v>44544</v>
      </c>
      <c r="D576" t="s">
        <v>35</v>
      </c>
      <c r="E576" t="s">
        <v>47</v>
      </c>
      <c r="F576" t="s">
        <v>48</v>
      </c>
      <c r="G576" t="s">
        <v>26</v>
      </c>
      <c r="H576">
        <v>0.60000000000000009</v>
      </c>
      <c r="I576">
        <v>4750</v>
      </c>
      <c r="J576">
        <v>2850.0000000000005</v>
      </c>
      <c r="K576">
        <v>997.50000000000023</v>
      </c>
      <c r="L576">
        <v>0.35000000000000003</v>
      </c>
    </row>
    <row r="577" spans="1:12" x14ac:dyDescent="0.3">
      <c r="A577" t="s">
        <v>34</v>
      </c>
      <c r="B577">
        <v>1128299</v>
      </c>
      <c r="C577" s="43">
        <v>44544</v>
      </c>
      <c r="D577" t="s">
        <v>35</v>
      </c>
      <c r="E577" t="s">
        <v>47</v>
      </c>
      <c r="F577" t="s">
        <v>48</v>
      </c>
      <c r="G577" t="s">
        <v>27</v>
      </c>
      <c r="H577">
        <v>0.60000000000000009</v>
      </c>
      <c r="I577">
        <v>4750</v>
      </c>
      <c r="J577">
        <v>2850.0000000000005</v>
      </c>
      <c r="K577">
        <v>855.00000000000011</v>
      </c>
      <c r="L577">
        <v>0.3</v>
      </c>
    </row>
    <row r="578" spans="1:12" x14ac:dyDescent="0.3">
      <c r="A578" t="s">
        <v>34</v>
      </c>
      <c r="B578">
        <v>1128299</v>
      </c>
      <c r="C578" s="43">
        <v>44544</v>
      </c>
      <c r="D578" t="s">
        <v>35</v>
      </c>
      <c r="E578" t="s">
        <v>47</v>
      </c>
      <c r="F578" t="s">
        <v>48</v>
      </c>
      <c r="G578" t="s">
        <v>28</v>
      </c>
      <c r="H578">
        <v>0.70000000000000007</v>
      </c>
      <c r="I578">
        <v>4000</v>
      </c>
      <c r="J578">
        <v>2800.0000000000005</v>
      </c>
      <c r="K578">
        <v>1400.0000000000005</v>
      </c>
      <c r="L578">
        <v>0.50000000000000011</v>
      </c>
    </row>
    <row r="579" spans="1:12" x14ac:dyDescent="0.3">
      <c r="A579" t="s">
        <v>34</v>
      </c>
      <c r="B579">
        <v>1128299</v>
      </c>
      <c r="C579" s="43">
        <v>44544</v>
      </c>
      <c r="D579" t="s">
        <v>35</v>
      </c>
      <c r="E579" t="s">
        <v>47</v>
      </c>
      <c r="F579" t="s">
        <v>48</v>
      </c>
      <c r="G579" t="s">
        <v>29</v>
      </c>
      <c r="H579">
        <v>0.75000000000000011</v>
      </c>
      <c r="I579">
        <v>5000</v>
      </c>
      <c r="J579">
        <v>3750.0000000000005</v>
      </c>
      <c r="K579">
        <v>562.50000000000011</v>
      </c>
      <c r="L579">
        <v>0.15000000000000002</v>
      </c>
    </row>
    <row r="580" spans="1:12" x14ac:dyDescent="0.3">
      <c r="A580" t="s">
        <v>34</v>
      </c>
      <c r="B580">
        <v>1128299</v>
      </c>
      <c r="C580" s="43">
        <v>44201</v>
      </c>
      <c r="D580" t="s">
        <v>35</v>
      </c>
      <c r="E580" t="s">
        <v>49</v>
      </c>
      <c r="F580" t="s">
        <v>50</v>
      </c>
      <c r="G580" t="s">
        <v>24</v>
      </c>
      <c r="H580">
        <v>0.3</v>
      </c>
      <c r="I580">
        <v>4250</v>
      </c>
      <c r="J580">
        <v>1275</v>
      </c>
      <c r="K580">
        <v>446.25000000000006</v>
      </c>
      <c r="L580">
        <v>0.35000000000000003</v>
      </c>
    </row>
    <row r="581" spans="1:12" x14ac:dyDescent="0.3">
      <c r="A581" t="s">
        <v>34</v>
      </c>
      <c r="B581">
        <v>1128299</v>
      </c>
      <c r="C581" s="43">
        <v>44201</v>
      </c>
      <c r="D581" t="s">
        <v>35</v>
      </c>
      <c r="E581" t="s">
        <v>49</v>
      </c>
      <c r="F581" t="s">
        <v>50</v>
      </c>
      <c r="G581" t="s">
        <v>25</v>
      </c>
      <c r="H581">
        <v>0.4</v>
      </c>
      <c r="I581">
        <v>4250</v>
      </c>
      <c r="J581">
        <v>1700</v>
      </c>
      <c r="K581">
        <v>340</v>
      </c>
      <c r="L581">
        <v>0.2</v>
      </c>
    </row>
    <row r="582" spans="1:12" x14ac:dyDescent="0.3">
      <c r="A582" t="s">
        <v>34</v>
      </c>
      <c r="B582">
        <v>1128299</v>
      </c>
      <c r="C582" s="43">
        <v>44201</v>
      </c>
      <c r="D582" t="s">
        <v>35</v>
      </c>
      <c r="E582" t="s">
        <v>49</v>
      </c>
      <c r="F582" t="s">
        <v>50</v>
      </c>
      <c r="G582" t="s">
        <v>26</v>
      </c>
      <c r="H582">
        <v>0.4</v>
      </c>
      <c r="I582">
        <v>4250</v>
      </c>
      <c r="J582">
        <v>1700</v>
      </c>
      <c r="K582">
        <v>595</v>
      </c>
      <c r="L582">
        <v>0.35000000000000003</v>
      </c>
    </row>
    <row r="583" spans="1:12" x14ac:dyDescent="0.3">
      <c r="A583" t="s">
        <v>34</v>
      </c>
      <c r="B583">
        <v>1128299</v>
      </c>
      <c r="C583" s="43">
        <v>44201</v>
      </c>
      <c r="D583" t="s">
        <v>35</v>
      </c>
      <c r="E583" t="s">
        <v>49</v>
      </c>
      <c r="F583" t="s">
        <v>50</v>
      </c>
      <c r="G583" t="s">
        <v>27</v>
      </c>
      <c r="H583">
        <v>0.4</v>
      </c>
      <c r="I583">
        <v>2750</v>
      </c>
      <c r="J583">
        <v>1100</v>
      </c>
      <c r="K583">
        <v>330</v>
      </c>
      <c r="L583">
        <v>0.3</v>
      </c>
    </row>
    <row r="584" spans="1:12" x14ac:dyDescent="0.3">
      <c r="A584" t="s">
        <v>34</v>
      </c>
      <c r="B584">
        <v>1128299</v>
      </c>
      <c r="C584" s="43">
        <v>44201</v>
      </c>
      <c r="D584" t="s">
        <v>35</v>
      </c>
      <c r="E584" t="s">
        <v>49</v>
      </c>
      <c r="F584" t="s">
        <v>50</v>
      </c>
      <c r="G584" t="s">
        <v>28</v>
      </c>
      <c r="H584">
        <v>0.45</v>
      </c>
      <c r="I584">
        <v>2250</v>
      </c>
      <c r="J584">
        <v>1012.5</v>
      </c>
      <c r="K584">
        <v>506.25</v>
      </c>
      <c r="L584">
        <v>0.5</v>
      </c>
    </row>
    <row r="585" spans="1:12" x14ac:dyDescent="0.3">
      <c r="A585" t="s">
        <v>34</v>
      </c>
      <c r="B585">
        <v>1128299</v>
      </c>
      <c r="C585" s="43">
        <v>44201</v>
      </c>
      <c r="D585" t="s">
        <v>35</v>
      </c>
      <c r="E585" t="s">
        <v>49</v>
      </c>
      <c r="F585" t="s">
        <v>50</v>
      </c>
      <c r="G585" t="s">
        <v>29</v>
      </c>
      <c r="H585">
        <v>0.4</v>
      </c>
      <c r="I585">
        <v>4750</v>
      </c>
      <c r="J585">
        <v>1900</v>
      </c>
      <c r="K585">
        <v>285.00000000000006</v>
      </c>
      <c r="L585">
        <v>0.15000000000000002</v>
      </c>
    </row>
    <row r="586" spans="1:12" x14ac:dyDescent="0.3">
      <c r="A586" t="s">
        <v>34</v>
      </c>
      <c r="B586">
        <v>1128299</v>
      </c>
      <c r="C586" s="43">
        <v>44232</v>
      </c>
      <c r="D586" t="s">
        <v>35</v>
      </c>
      <c r="E586" t="s">
        <v>49</v>
      </c>
      <c r="F586" t="s">
        <v>50</v>
      </c>
      <c r="G586" t="s">
        <v>24</v>
      </c>
      <c r="H586">
        <v>0.3</v>
      </c>
      <c r="I586">
        <v>5250</v>
      </c>
      <c r="J586">
        <v>1575</v>
      </c>
      <c r="K586">
        <v>551.25</v>
      </c>
      <c r="L586">
        <v>0.35000000000000003</v>
      </c>
    </row>
    <row r="587" spans="1:12" x14ac:dyDescent="0.3">
      <c r="A587" t="s">
        <v>34</v>
      </c>
      <c r="B587">
        <v>1128299</v>
      </c>
      <c r="C587" s="43">
        <v>44232</v>
      </c>
      <c r="D587" t="s">
        <v>35</v>
      </c>
      <c r="E587" t="s">
        <v>49</v>
      </c>
      <c r="F587" t="s">
        <v>50</v>
      </c>
      <c r="G587" t="s">
        <v>25</v>
      </c>
      <c r="H587">
        <v>0.4</v>
      </c>
      <c r="I587">
        <v>4250</v>
      </c>
      <c r="J587">
        <v>1700</v>
      </c>
      <c r="K587">
        <v>340</v>
      </c>
      <c r="L587">
        <v>0.2</v>
      </c>
    </row>
    <row r="588" spans="1:12" x14ac:dyDescent="0.3">
      <c r="A588" t="s">
        <v>34</v>
      </c>
      <c r="B588">
        <v>1128299</v>
      </c>
      <c r="C588" s="43">
        <v>44232</v>
      </c>
      <c r="D588" t="s">
        <v>35</v>
      </c>
      <c r="E588" t="s">
        <v>49</v>
      </c>
      <c r="F588" t="s">
        <v>50</v>
      </c>
      <c r="G588" t="s">
        <v>26</v>
      </c>
      <c r="H588">
        <v>0.4</v>
      </c>
      <c r="I588">
        <v>4250</v>
      </c>
      <c r="J588">
        <v>1700</v>
      </c>
      <c r="K588">
        <v>595</v>
      </c>
      <c r="L588">
        <v>0.35000000000000003</v>
      </c>
    </row>
    <row r="589" spans="1:12" x14ac:dyDescent="0.3">
      <c r="A589" t="s">
        <v>34</v>
      </c>
      <c r="B589">
        <v>1128299</v>
      </c>
      <c r="C589" s="43">
        <v>44232</v>
      </c>
      <c r="D589" t="s">
        <v>35</v>
      </c>
      <c r="E589" t="s">
        <v>49</v>
      </c>
      <c r="F589" t="s">
        <v>50</v>
      </c>
      <c r="G589" t="s">
        <v>27</v>
      </c>
      <c r="H589">
        <v>0.4</v>
      </c>
      <c r="I589">
        <v>2750</v>
      </c>
      <c r="J589">
        <v>1100</v>
      </c>
      <c r="K589">
        <v>330</v>
      </c>
      <c r="L589">
        <v>0.3</v>
      </c>
    </row>
    <row r="590" spans="1:12" x14ac:dyDescent="0.3">
      <c r="A590" t="s">
        <v>34</v>
      </c>
      <c r="B590">
        <v>1128299</v>
      </c>
      <c r="C590" s="43">
        <v>44232</v>
      </c>
      <c r="D590" t="s">
        <v>35</v>
      </c>
      <c r="E590" t="s">
        <v>49</v>
      </c>
      <c r="F590" t="s">
        <v>50</v>
      </c>
      <c r="G590" t="s">
        <v>28</v>
      </c>
      <c r="H590">
        <v>0.45</v>
      </c>
      <c r="I590">
        <v>2000</v>
      </c>
      <c r="J590">
        <v>900</v>
      </c>
      <c r="K590">
        <v>450</v>
      </c>
      <c r="L590">
        <v>0.5</v>
      </c>
    </row>
    <row r="591" spans="1:12" x14ac:dyDescent="0.3">
      <c r="A591" t="s">
        <v>34</v>
      </c>
      <c r="B591">
        <v>1128299</v>
      </c>
      <c r="C591" s="43">
        <v>44232</v>
      </c>
      <c r="D591" t="s">
        <v>35</v>
      </c>
      <c r="E591" t="s">
        <v>49</v>
      </c>
      <c r="F591" t="s">
        <v>50</v>
      </c>
      <c r="G591" t="s">
        <v>29</v>
      </c>
      <c r="H591">
        <v>0.4</v>
      </c>
      <c r="I591">
        <v>4000</v>
      </c>
      <c r="J591">
        <v>1600</v>
      </c>
      <c r="K591">
        <v>240.00000000000003</v>
      </c>
      <c r="L591">
        <v>0.15000000000000002</v>
      </c>
    </row>
    <row r="592" spans="1:12" x14ac:dyDescent="0.3">
      <c r="A592" t="s">
        <v>34</v>
      </c>
      <c r="B592">
        <v>1128299</v>
      </c>
      <c r="C592" s="43">
        <v>44259</v>
      </c>
      <c r="D592" t="s">
        <v>35</v>
      </c>
      <c r="E592" t="s">
        <v>49</v>
      </c>
      <c r="F592" t="s">
        <v>50</v>
      </c>
      <c r="G592" t="s">
        <v>24</v>
      </c>
      <c r="H592">
        <v>0.4</v>
      </c>
      <c r="I592">
        <v>5500</v>
      </c>
      <c r="J592">
        <v>2200</v>
      </c>
      <c r="K592">
        <v>770.00000000000011</v>
      </c>
      <c r="L592">
        <v>0.35000000000000003</v>
      </c>
    </row>
    <row r="593" spans="1:12" x14ac:dyDescent="0.3">
      <c r="A593" t="s">
        <v>34</v>
      </c>
      <c r="B593">
        <v>1128299</v>
      </c>
      <c r="C593" s="43">
        <v>44259</v>
      </c>
      <c r="D593" t="s">
        <v>35</v>
      </c>
      <c r="E593" t="s">
        <v>49</v>
      </c>
      <c r="F593" t="s">
        <v>50</v>
      </c>
      <c r="G593" t="s">
        <v>25</v>
      </c>
      <c r="H593">
        <v>0.49999999999999994</v>
      </c>
      <c r="I593">
        <v>4000</v>
      </c>
      <c r="J593">
        <v>1999.9999999999998</v>
      </c>
      <c r="K593">
        <v>400</v>
      </c>
      <c r="L593">
        <v>0.2</v>
      </c>
    </row>
    <row r="594" spans="1:12" x14ac:dyDescent="0.3">
      <c r="A594" t="s">
        <v>34</v>
      </c>
      <c r="B594">
        <v>1128299</v>
      </c>
      <c r="C594" s="43">
        <v>44259</v>
      </c>
      <c r="D594" t="s">
        <v>35</v>
      </c>
      <c r="E594" t="s">
        <v>49</v>
      </c>
      <c r="F594" t="s">
        <v>50</v>
      </c>
      <c r="G594" t="s">
        <v>26</v>
      </c>
      <c r="H594">
        <v>0.54999999999999993</v>
      </c>
      <c r="I594">
        <v>4000</v>
      </c>
      <c r="J594">
        <v>2199.9999999999995</v>
      </c>
      <c r="K594">
        <v>769.99999999999989</v>
      </c>
      <c r="L594">
        <v>0.35000000000000003</v>
      </c>
    </row>
    <row r="595" spans="1:12" x14ac:dyDescent="0.3">
      <c r="A595" t="s">
        <v>34</v>
      </c>
      <c r="B595">
        <v>1128299</v>
      </c>
      <c r="C595" s="43">
        <v>44259</v>
      </c>
      <c r="D595" t="s">
        <v>35</v>
      </c>
      <c r="E595" t="s">
        <v>49</v>
      </c>
      <c r="F595" t="s">
        <v>50</v>
      </c>
      <c r="G595" t="s">
        <v>27</v>
      </c>
      <c r="H595">
        <v>0.54999999999999993</v>
      </c>
      <c r="I595">
        <v>3000</v>
      </c>
      <c r="J595">
        <v>1649.9999999999998</v>
      </c>
      <c r="K595">
        <v>494.99999999999989</v>
      </c>
      <c r="L595">
        <v>0.3</v>
      </c>
    </row>
    <row r="596" spans="1:12" x14ac:dyDescent="0.3">
      <c r="A596" t="s">
        <v>34</v>
      </c>
      <c r="B596">
        <v>1128299</v>
      </c>
      <c r="C596" s="43">
        <v>44259</v>
      </c>
      <c r="D596" t="s">
        <v>35</v>
      </c>
      <c r="E596" t="s">
        <v>49</v>
      </c>
      <c r="F596" t="s">
        <v>50</v>
      </c>
      <c r="G596" t="s">
        <v>28</v>
      </c>
      <c r="H596">
        <v>0.6</v>
      </c>
      <c r="I596">
        <v>1500</v>
      </c>
      <c r="J596">
        <v>900</v>
      </c>
      <c r="K596">
        <v>450</v>
      </c>
      <c r="L596">
        <v>0.5</v>
      </c>
    </row>
    <row r="597" spans="1:12" x14ac:dyDescent="0.3">
      <c r="A597" t="s">
        <v>34</v>
      </c>
      <c r="B597">
        <v>1128299</v>
      </c>
      <c r="C597" s="43">
        <v>44259</v>
      </c>
      <c r="D597" t="s">
        <v>35</v>
      </c>
      <c r="E597" t="s">
        <v>49</v>
      </c>
      <c r="F597" t="s">
        <v>50</v>
      </c>
      <c r="G597" t="s">
        <v>29</v>
      </c>
      <c r="H597">
        <v>0.54999999999999993</v>
      </c>
      <c r="I597">
        <v>3500</v>
      </c>
      <c r="J597">
        <v>1924.9999999999998</v>
      </c>
      <c r="K597">
        <v>288.75</v>
      </c>
      <c r="L597">
        <v>0.15000000000000002</v>
      </c>
    </row>
    <row r="598" spans="1:12" x14ac:dyDescent="0.3">
      <c r="A598" t="s">
        <v>34</v>
      </c>
      <c r="B598">
        <v>1128299</v>
      </c>
      <c r="C598" s="43">
        <v>44291</v>
      </c>
      <c r="D598" t="s">
        <v>35</v>
      </c>
      <c r="E598" t="s">
        <v>49</v>
      </c>
      <c r="F598" t="s">
        <v>50</v>
      </c>
      <c r="G598" t="s">
        <v>24</v>
      </c>
      <c r="H598">
        <v>0.6</v>
      </c>
      <c r="I598">
        <v>5250</v>
      </c>
      <c r="J598">
        <v>3150</v>
      </c>
      <c r="K598">
        <v>1102.5</v>
      </c>
      <c r="L598">
        <v>0.35000000000000003</v>
      </c>
    </row>
    <row r="599" spans="1:12" x14ac:dyDescent="0.3">
      <c r="A599" t="s">
        <v>34</v>
      </c>
      <c r="B599">
        <v>1128299</v>
      </c>
      <c r="C599" s="43">
        <v>44291</v>
      </c>
      <c r="D599" t="s">
        <v>35</v>
      </c>
      <c r="E599" t="s">
        <v>49</v>
      </c>
      <c r="F599" t="s">
        <v>50</v>
      </c>
      <c r="G599" t="s">
        <v>25</v>
      </c>
      <c r="H599">
        <v>0.65</v>
      </c>
      <c r="I599">
        <v>3250</v>
      </c>
      <c r="J599">
        <v>2112.5</v>
      </c>
      <c r="K599">
        <v>422.5</v>
      </c>
      <c r="L599">
        <v>0.2</v>
      </c>
    </row>
    <row r="600" spans="1:12" x14ac:dyDescent="0.3">
      <c r="A600" t="s">
        <v>34</v>
      </c>
      <c r="B600">
        <v>1128299</v>
      </c>
      <c r="C600" s="43">
        <v>44291</v>
      </c>
      <c r="D600" t="s">
        <v>35</v>
      </c>
      <c r="E600" t="s">
        <v>49</v>
      </c>
      <c r="F600" t="s">
        <v>50</v>
      </c>
      <c r="G600" t="s">
        <v>26</v>
      </c>
      <c r="H600">
        <v>0.65</v>
      </c>
      <c r="I600">
        <v>3750</v>
      </c>
      <c r="J600">
        <v>2437.5</v>
      </c>
      <c r="K600">
        <v>853.12500000000011</v>
      </c>
      <c r="L600">
        <v>0.35000000000000003</v>
      </c>
    </row>
    <row r="601" spans="1:12" x14ac:dyDescent="0.3">
      <c r="A601" t="s">
        <v>34</v>
      </c>
      <c r="B601">
        <v>1128299</v>
      </c>
      <c r="C601" s="43">
        <v>44291</v>
      </c>
      <c r="D601" t="s">
        <v>35</v>
      </c>
      <c r="E601" t="s">
        <v>49</v>
      </c>
      <c r="F601" t="s">
        <v>50</v>
      </c>
      <c r="G601" t="s">
        <v>27</v>
      </c>
      <c r="H601">
        <v>0.6</v>
      </c>
      <c r="I601">
        <v>2750</v>
      </c>
      <c r="J601">
        <v>1650</v>
      </c>
      <c r="K601">
        <v>495</v>
      </c>
      <c r="L601">
        <v>0.3</v>
      </c>
    </row>
    <row r="602" spans="1:12" x14ac:dyDescent="0.3">
      <c r="A602" t="s">
        <v>34</v>
      </c>
      <c r="B602">
        <v>1128299</v>
      </c>
      <c r="C602" s="43">
        <v>44291</v>
      </c>
      <c r="D602" t="s">
        <v>35</v>
      </c>
      <c r="E602" t="s">
        <v>49</v>
      </c>
      <c r="F602" t="s">
        <v>50</v>
      </c>
      <c r="G602" t="s">
        <v>28</v>
      </c>
      <c r="H602">
        <v>0.65</v>
      </c>
      <c r="I602">
        <v>1750</v>
      </c>
      <c r="J602">
        <v>1137.5</v>
      </c>
      <c r="K602">
        <v>568.75</v>
      </c>
      <c r="L602">
        <v>0.5</v>
      </c>
    </row>
    <row r="603" spans="1:12" x14ac:dyDescent="0.3">
      <c r="A603" t="s">
        <v>34</v>
      </c>
      <c r="B603">
        <v>1128299</v>
      </c>
      <c r="C603" s="43">
        <v>44291</v>
      </c>
      <c r="D603" t="s">
        <v>35</v>
      </c>
      <c r="E603" t="s">
        <v>49</v>
      </c>
      <c r="F603" t="s">
        <v>50</v>
      </c>
      <c r="G603" t="s">
        <v>29</v>
      </c>
      <c r="H603">
        <v>0.8</v>
      </c>
      <c r="I603">
        <v>3250</v>
      </c>
      <c r="J603">
        <v>2600</v>
      </c>
      <c r="K603">
        <v>390.00000000000006</v>
      </c>
      <c r="L603">
        <v>0.15000000000000002</v>
      </c>
    </row>
    <row r="604" spans="1:12" x14ac:dyDescent="0.3">
      <c r="A604" t="s">
        <v>34</v>
      </c>
      <c r="B604">
        <v>1128299</v>
      </c>
      <c r="C604" s="43">
        <v>44322</v>
      </c>
      <c r="D604" t="s">
        <v>35</v>
      </c>
      <c r="E604" t="s">
        <v>49</v>
      </c>
      <c r="F604" t="s">
        <v>50</v>
      </c>
      <c r="G604" t="s">
        <v>24</v>
      </c>
      <c r="H604">
        <v>0.6</v>
      </c>
      <c r="I604">
        <v>5250</v>
      </c>
      <c r="J604">
        <v>3150</v>
      </c>
      <c r="K604">
        <v>1575</v>
      </c>
      <c r="L604">
        <v>0.5</v>
      </c>
    </row>
    <row r="605" spans="1:12" x14ac:dyDescent="0.3">
      <c r="A605" t="s">
        <v>34</v>
      </c>
      <c r="B605">
        <v>1128299</v>
      </c>
      <c r="C605" s="43">
        <v>44322</v>
      </c>
      <c r="D605" t="s">
        <v>35</v>
      </c>
      <c r="E605" t="s">
        <v>49</v>
      </c>
      <c r="F605" t="s">
        <v>50</v>
      </c>
      <c r="G605" t="s">
        <v>25</v>
      </c>
      <c r="H605">
        <v>0.65</v>
      </c>
      <c r="I605">
        <v>3750</v>
      </c>
      <c r="J605">
        <v>2437.5</v>
      </c>
      <c r="K605">
        <v>853.125</v>
      </c>
      <c r="L605">
        <v>0.35</v>
      </c>
    </row>
    <row r="606" spans="1:12" x14ac:dyDescent="0.3">
      <c r="A606" t="s">
        <v>34</v>
      </c>
      <c r="B606">
        <v>1128299</v>
      </c>
      <c r="C606" s="43">
        <v>44322</v>
      </c>
      <c r="D606" t="s">
        <v>35</v>
      </c>
      <c r="E606" t="s">
        <v>49</v>
      </c>
      <c r="F606" t="s">
        <v>50</v>
      </c>
      <c r="G606" t="s">
        <v>26</v>
      </c>
      <c r="H606">
        <v>0.65</v>
      </c>
      <c r="I606">
        <v>3750</v>
      </c>
      <c r="J606">
        <v>2437.5</v>
      </c>
      <c r="K606">
        <v>1218.75</v>
      </c>
      <c r="L606">
        <v>0.5</v>
      </c>
    </row>
    <row r="607" spans="1:12" x14ac:dyDescent="0.3">
      <c r="A607" t="s">
        <v>34</v>
      </c>
      <c r="B607">
        <v>1128299</v>
      </c>
      <c r="C607" s="43">
        <v>44322</v>
      </c>
      <c r="D607" t="s">
        <v>35</v>
      </c>
      <c r="E607" t="s">
        <v>49</v>
      </c>
      <c r="F607" t="s">
        <v>50</v>
      </c>
      <c r="G607" t="s">
        <v>27</v>
      </c>
      <c r="H607">
        <v>0.6</v>
      </c>
      <c r="I607">
        <v>2750</v>
      </c>
      <c r="J607">
        <v>1650</v>
      </c>
      <c r="K607">
        <v>742.49999999999989</v>
      </c>
      <c r="L607">
        <v>0.44999999999999996</v>
      </c>
    </row>
    <row r="608" spans="1:12" x14ac:dyDescent="0.3">
      <c r="A608" t="s">
        <v>34</v>
      </c>
      <c r="B608">
        <v>1128299</v>
      </c>
      <c r="C608" s="43">
        <v>44322</v>
      </c>
      <c r="D608" t="s">
        <v>35</v>
      </c>
      <c r="E608" t="s">
        <v>49</v>
      </c>
      <c r="F608" t="s">
        <v>50</v>
      </c>
      <c r="G608" t="s">
        <v>28</v>
      </c>
      <c r="H608">
        <v>0.65</v>
      </c>
      <c r="I608">
        <v>1750</v>
      </c>
      <c r="J608">
        <v>1137.5</v>
      </c>
      <c r="K608">
        <v>739.37500000000011</v>
      </c>
      <c r="L608">
        <v>0.65000000000000013</v>
      </c>
    </row>
    <row r="609" spans="1:12" x14ac:dyDescent="0.3">
      <c r="A609" t="s">
        <v>34</v>
      </c>
      <c r="B609">
        <v>1128299</v>
      </c>
      <c r="C609" s="43">
        <v>44322</v>
      </c>
      <c r="D609" t="s">
        <v>35</v>
      </c>
      <c r="E609" t="s">
        <v>49</v>
      </c>
      <c r="F609" t="s">
        <v>50</v>
      </c>
      <c r="G609" t="s">
        <v>29</v>
      </c>
      <c r="H609">
        <v>0.8</v>
      </c>
      <c r="I609">
        <v>4750</v>
      </c>
      <c r="J609">
        <v>3800</v>
      </c>
      <c r="K609">
        <v>1140</v>
      </c>
      <c r="L609">
        <v>0.3</v>
      </c>
    </row>
    <row r="610" spans="1:12" x14ac:dyDescent="0.3">
      <c r="A610" t="s">
        <v>34</v>
      </c>
      <c r="B610">
        <v>1128299</v>
      </c>
      <c r="C610" s="43">
        <v>44352</v>
      </c>
      <c r="D610" t="s">
        <v>35</v>
      </c>
      <c r="E610" t="s">
        <v>49</v>
      </c>
      <c r="F610" t="s">
        <v>50</v>
      </c>
      <c r="G610" t="s">
        <v>24</v>
      </c>
      <c r="H610">
        <v>0.6</v>
      </c>
      <c r="I610">
        <v>7250</v>
      </c>
      <c r="J610">
        <v>4350</v>
      </c>
      <c r="K610">
        <v>2175</v>
      </c>
      <c r="L610">
        <v>0.5</v>
      </c>
    </row>
    <row r="611" spans="1:12" x14ac:dyDescent="0.3">
      <c r="A611" t="s">
        <v>34</v>
      </c>
      <c r="B611">
        <v>1128299</v>
      </c>
      <c r="C611" s="43">
        <v>44352</v>
      </c>
      <c r="D611" t="s">
        <v>35</v>
      </c>
      <c r="E611" t="s">
        <v>49</v>
      </c>
      <c r="F611" t="s">
        <v>50</v>
      </c>
      <c r="G611" t="s">
        <v>25</v>
      </c>
      <c r="H611">
        <v>0.65</v>
      </c>
      <c r="I611">
        <v>5750</v>
      </c>
      <c r="J611">
        <v>3737.5</v>
      </c>
      <c r="K611">
        <v>1308.125</v>
      </c>
      <c r="L611">
        <v>0.35</v>
      </c>
    </row>
    <row r="612" spans="1:12" x14ac:dyDescent="0.3">
      <c r="A612" t="s">
        <v>34</v>
      </c>
      <c r="B612">
        <v>1128299</v>
      </c>
      <c r="C612" s="43">
        <v>44352</v>
      </c>
      <c r="D612" t="s">
        <v>35</v>
      </c>
      <c r="E612" t="s">
        <v>49</v>
      </c>
      <c r="F612" t="s">
        <v>50</v>
      </c>
      <c r="G612" t="s">
        <v>26</v>
      </c>
      <c r="H612">
        <v>0.65</v>
      </c>
      <c r="I612">
        <v>5750</v>
      </c>
      <c r="J612">
        <v>3737.5</v>
      </c>
      <c r="K612">
        <v>1868.75</v>
      </c>
      <c r="L612">
        <v>0.5</v>
      </c>
    </row>
    <row r="613" spans="1:12" x14ac:dyDescent="0.3">
      <c r="A613" t="s">
        <v>34</v>
      </c>
      <c r="B613">
        <v>1128299</v>
      </c>
      <c r="C613" s="43">
        <v>44352</v>
      </c>
      <c r="D613" t="s">
        <v>35</v>
      </c>
      <c r="E613" t="s">
        <v>49</v>
      </c>
      <c r="F613" t="s">
        <v>50</v>
      </c>
      <c r="G613" t="s">
        <v>27</v>
      </c>
      <c r="H613">
        <v>0.65</v>
      </c>
      <c r="I613">
        <v>4500</v>
      </c>
      <c r="J613">
        <v>2925</v>
      </c>
      <c r="K613">
        <v>1316.2499999999998</v>
      </c>
      <c r="L613">
        <v>0.44999999999999996</v>
      </c>
    </row>
    <row r="614" spans="1:12" x14ac:dyDescent="0.3">
      <c r="A614" t="s">
        <v>34</v>
      </c>
      <c r="B614">
        <v>1128299</v>
      </c>
      <c r="C614" s="43">
        <v>44352</v>
      </c>
      <c r="D614" t="s">
        <v>35</v>
      </c>
      <c r="E614" t="s">
        <v>49</v>
      </c>
      <c r="F614" t="s">
        <v>50</v>
      </c>
      <c r="G614" t="s">
        <v>28</v>
      </c>
      <c r="H614">
        <v>0.70000000000000007</v>
      </c>
      <c r="I614">
        <v>3250</v>
      </c>
      <c r="J614">
        <v>2275</v>
      </c>
      <c r="K614">
        <v>1478.7500000000002</v>
      </c>
      <c r="L614">
        <v>0.65000000000000013</v>
      </c>
    </row>
    <row r="615" spans="1:12" x14ac:dyDescent="0.3">
      <c r="A615" t="s">
        <v>34</v>
      </c>
      <c r="B615">
        <v>1128299</v>
      </c>
      <c r="C615" s="43">
        <v>44352</v>
      </c>
      <c r="D615" t="s">
        <v>35</v>
      </c>
      <c r="E615" t="s">
        <v>49</v>
      </c>
      <c r="F615" t="s">
        <v>50</v>
      </c>
      <c r="G615" t="s">
        <v>29</v>
      </c>
      <c r="H615">
        <v>0.85000000000000009</v>
      </c>
      <c r="I615">
        <v>6250</v>
      </c>
      <c r="J615">
        <v>5312.5000000000009</v>
      </c>
      <c r="K615">
        <v>1593.7500000000002</v>
      </c>
      <c r="L615">
        <v>0.3</v>
      </c>
    </row>
    <row r="616" spans="1:12" x14ac:dyDescent="0.3">
      <c r="A616" t="s">
        <v>34</v>
      </c>
      <c r="B616">
        <v>1128299</v>
      </c>
      <c r="C616" s="43">
        <v>44381</v>
      </c>
      <c r="D616" t="s">
        <v>35</v>
      </c>
      <c r="E616" t="s">
        <v>49</v>
      </c>
      <c r="F616" t="s">
        <v>50</v>
      </c>
      <c r="G616" t="s">
        <v>24</v>
      </c>
      <c r="H616">
        <v>0.65</v>
      </c>
      <c r="I616">
        <v>7750</v>
      </c>
      <c r="J616">
        <v>5037.5</v>
      </c>
      <c r="K616">
        <v>2266.875</v>
      </c>
      <c r="L616">
        <v>0.45</v>
      </c>
    </row>
    <row r="617" spans="1:12" x14ac:dyDescent="0.3">
      <c r="A617" t="s">
        <v>34</v>
      </c>
      <c r="B617">
        <v>1128299</v>
      </c>
      <c r="C617" s="43">
        <v>44381</v>
      </c>
      <c r="D617" t="s">
        <v>35</v>
      </c>
      <c r="E617" t="s">
        <v>49</v>
      </c>
      <c r="F617" t="s">
        <v>50</v>
      </c>
      <c r="G617" t="s">
        <v>25</v>
      </c>
      <c r="H617">
        <v>0.70000000000000007</v>
      </c>
      <c r="I617">
        <v>6250</v>
      </c>
      <c r="J617">
        <v>4375</v>
      </c>
      <c r="K617">
        <v>1312.5</v>
      </c>
      <c r="L617">
        <v>0.3</v>
      </c>
    </row>
    <row r="618" spans="1:12" x14ac:dyDescent="0.3">
      <c r="A618" t="s">
        <v>34</v>
      </c>
      <c r="B618">
        <v>1128299</v>
      </c>
      <c r="C618" s="43">
        <v>44381</v>
      </c>
      <c r="D618" t="s">
        <v>35</v>
      </c>
      <c r="E618" t="s">
        <v>49</v>
      </c>
      <c r="F618" t="s">
        <v>50</v>
      </c>
      <c r="G618" t="s">
        <v>26</v>
      </c>
      <c r="H618">
        <v>0.70000000000000007</v>
      </c>
      <c r="I618">
        <v>5750</v>
      </c>
      <c r="J618">
        <v>4025.0000000000005</v>
      </c>
      <c r="K618">
        <v>1811.2500000000002</v>
      </c>
      <c r="L618">
        <v>0.45</v>
      </c>
    </row>
    <row r="619" spans="1:12" x14ac:dyDescent="0.3">
      <c r="A619" t="s">
        <v>34</v>
      </c>
      <c r="B619">
        <v>1128299</v>
      </c>
      <c r="C619" s="43">
        <v>44381</v>
      </c>
      <c r="D619" t="s">
        <v>35</v>
      </c>
      <c r="E619" t="s">
        <v>49</v>
      </c>
      <c r="F619" t="s">
        <v>50</v>
      </c>
      <c r="G619" t="s">
        <v>27</v>
      </c>
      <c r="H619">
        <v>0.65</v>
      </c>
      <c r="I619">
        <v>4750</v>
      </c>
      <c r="J619">
        <v>3087.5</v>
      </c>
      <c r="K619">
        <v>1235</v>
      </c>
      <c r="L619">
        <v>0.39999999999999997</v>
      </c>
    </row>
    <row r="620" spans="1:12" x14ac:dyDescent="0.3">
      <c r="A620" t="s">
        <v>34</v>
      </c>
      <c r="B620">
        <v>1128299</v>
      </c>
      <c r="C620" s="43">
        <v>44381</v>
      </c>
      <c r="D620" t="s">
        <v>35</v>
      </c>
      <c r="E620" t="s">
        <v>49</v>
      </c>
      <c r="F620" t="s">
        <v>50</v>
      </c>
      <c r="G620" t="s">
        <v>28</v>
      </c>
      <c r="H620">
        <v>0.70000000000000007</v>
      </c>
      <c r="I620">
        <v>5250</v>
      </c>
      <c r="J620">
        <v>3675.0000000000005</v>
      </c>
      <c r="K620">
        <v>2205.0000000000005</v>
      </c>
      <c r="L620">
        <v>0.60000000000000009</v>
      </c>
    </row>
    <row r="621" spans="1:12" x14ac:dyDescent="0.3">
      <c r="A621" t="s">
        <v>34</v>
      </c>
      <c r="B621">
        <v>1128299</v>
      </c>
      <c r="C621" s="43">
        <v>44381</v>
      </c>
      <c r="D621" t="s">
        <v>35</v>
      </c>
      <c r="E621" t="s">
        <v>49</v>
      </c>
      <c r="F621" t="s">
        <v>50</v>
      </c>
      <c r="G621" t="s">
        <v>29</v>
      </c>
      <c r="H621">
        <v>0.85000000000000009</v>
      </c>
      <c r="I621">
        <v>5250</v>
      </c>
      <c r="J621">
        <v>4462.5000000000009</v>
      </c>
      <c r="K621">
        <v>1115.6250000000002</v>
      </c>
      <c r="L621">
        <v>0.25</v>
      </c>
    </row>
    <row r="622" spans="1:12" x14ac:dyDescent="0.3">
      <c r="A622" t="s">
        <v>34</v>
      </c>
      <c r="B622">
        <v>1128299</v>
      </c>
      <c r="C622" s="43">
        <v>44413</v>
      </c>
      <c r="D622" t="s">
        <v>35</v>
      </c>
      <c r="E622" t="s">
        <v>49</v>
      </c>
      <c r="F622" t="s">
        <v>50</v>
      </c>
      <c r="G622" t="s">
        <v>24</v>
      </c>
      <c r="H622">
        <v>0.70000000000000007</v>
      </c>
      <c r="I622">
        <v>7250</v>
      </c>
      <c r="J622">
        <v>5075.0000000000009</v>
      </c>
      <c r="K622">
        <v>2283.7500000000005</v>
      </c>
      <c r="L622">
        <v>0.45</v>
      </c>
    </row>
    <row r="623" spans="1:12" x14ac:dyDescent="0.3">
      <c r="A623" t="s">
        <v>34</v>
      </c>
      <c r="B623">
        <v>1128299</v>
      </c>
      <c r="C623" s="43">
        <v>44413</v>
      </c>
      <c r="D623" t="s">
        <v>35</v>
      </c>
      <c r="E623" t="s">
        <v>49</v>
      </c>
      <c r="F623" t="s">
        <v>50</v>
      </c>
      <c r="G623" t="s">
        <v>25</v>
      </c>
      <c r="H623">
        <v>0.75000000000000011</v>
      </c>
      <c r="I623">
        <v>6750</v>
      </c>
      <c r="J623">
        <v>5062.5000000000009</v>
      </c>
      <c r="K623">
        <v>1518.7500000000002</v>
      </c>
      <c r="L623">
        <v>0.3</v>
      </c>
    </row>
    <row r="624" spans="1:12" x14ac:dyDescent="0.3">
      <c r="A624" t="s">
        <v>34</v>
      </c>
      <c r="B624">
        <v>1128299</v>
      </c>
      <c r="C624" s="43">
        <v>44413</v>
      </c>
      <c r="D624" t="s">
        <v>35</v>
      </c>
      <c r="E624" t="s">
        <v>49</v>
      </c>
      <c r="F624" t="s">
        <v>50</v>
      </c>
      <c r="G624" t="s">
        <v>26</v>
      </c>
      <c r="H624">
        <v>0.70000000000000007</v>
      </c>
      <c r="I624">
        <v>5500</v>
      </c>
      <c r="J624">
        <v>3850.0000000000005</v>
      </c>
      <c r="K624">
        <v>1732.5000000000002</v>
      </c>
      <c r="L624">
        <v>0.45</v>
      </c>
    </row>
    <row r="625" spans="1:12" x14ac:dyDescent="0.3">
      <c r="A625" t="s">
        <v>34</v>
      </c>
      <c r="B625">
        <v>1128299</v>
      </c>
      <c r="C625" s="43">
        <v>44413</v>
      </c>
      <c r="D625" t="s">
        <v>35</v>
      </c>
      <c r="E625" t="s">
        <v>49</v>
      </c>
      <c r="F625" t="s">
        <v>50</v>
      </c>
      <c r="G625" t="s">
        <v>27</v>
      </c>
      <c r="H625">
        <v>0.70000000000000007</v>
      </c>
      <c r="I625">
        <v>5000</v>
      </c>
      <c r="J625">
        <v>3500.0000000000005</v>
      </c>
      <c r="K625">
        <v>1400</v>
      </c>
      <c r="L625">
        <v>0.39999999999999997</v>
      </c>
    </row>
    <row r="626" spans="1:12" x14ac:dyDescent="0.3">
      <c r="A626" t="s">
        <v>34</v>
      </c>
      <c r="B626">
        <v>1128299</v>
      </c>
      <c r="C626" s="43">
        <v>44413</v>
      </c>
      <c r="D626" t="s">
        <v>35</v>
      </c>
      <c r="E626" t="s">
        <v>49</v>
      </c>
      <c r="F626" t="s">
        <v>50</v>
      </c>
      <c r="G626" t="s">
        <v>28</v>
      </c>
      <c r="H626">
        <v>0.75</v>
      </c>
      <c r="I626">
        <v>5000</v>
      </c>
      <c r="J626">
        <v>3750</v>
      </c>
      <c r="K626">
        <v>2250.0000000000005</v>
      </c>
      <c r="L626">
        <v>0.60000000000000009</v>
      </c>
    </row>
    <row r="627" spans="1:12" x14ac:dyDescent="0.3">
      <c r="A627" t="s">
        <v>34</v>
      </c>
      <c r="B627">
        <v>1128299</v>
      </c>
      <c r="C627" s="43">
        <v>44413</v>
      </c>
      <c r="D627" t="s">
        <v>35</v>
      </c>
      <c r="E627" t="s">
        <v>49</v>
      </c>
      <c r="F627" t="s">
        <v>50</v>
      </c>
      <c r="G627" t="s">
        <v>29</v>
      </c>
      <c r="H627">
        <v>0.8</v>
      </c>
      <c r="I627">
        <v>4000</v>
      </c>
      <c r="J627">
        <v>3200</v>
      </c>
      <c r="K627">
        <v>800</v>
      </c>
      <c r="L627">
        <v>0.25</v>
      </c>
    </row>
    <row r="628" spans="1:12" x14ac:dyDescent="0.3">
      <c r="A628" t="s">
        <v>34</v>
      </c>
      <c r="B628">
        <v>1128299</v>
      </c>
      <c r="C628" s="43">
        <v>44445</v>
      </c>
      <c r="D628" t="s">
        <v>35</v>
      </c>
      <c r="E628" t="s">
        <v>49</v>
      </c>
      <c r="F628" t="s">
        <v>50</v>
      </c>
      <c r="G628" t="s">
        <v>24</v>
      </c>
      <c r="H628">
        <v>0.65000000000000013</v>
      </c>
      <c r="I628">
        <v>6000</v>
      </c>
      <c r="J628">
        <v>3900.0000000000009</v>
      </c>
      <c r="K628">
        <v>1560.0000000000005</v>
      </c>
      <c r="L628">
        <v>0.4</v>
      </c>
    </row>
    <row r="629" spans="1:12" x14ac:dyDescent="0.3">
      <c r="A629" t="s">
        <v>34</v>
      </c>
      <c r="B629">
        <v>1128299</v>
      </c>
      <c r="C629" s="43">
        <v>44445</v>
      </c>
      <c r="D629" t="s">
        <v>35</v>
      </c>
      <c r="E629" t="s">
        <v>49</v>
      </c>
      <c r="F629" t="s">
        <v>50</v>
      </c>
      <c r="G629" t="s">
        <v>25</v>
      </c>
      <c r="H629">
        <v>0.70000000000000018</v>
      </c>
      <c r="I629">
        <v>6000</v>
      </c>
      <c r="J629">
        <v>4200.0000000000009</v>
      </c>
      <c r="K629">
        <v>1050.0000000000002</v>
      </c>
      <c r="L629">
        <v>0.25</v>
      </c>
    </row>
    <row r="630" spans="1:12" x14ac:dyDescent="0.3">
      <c r="A630" t="s">
        <v>34</v>
      </c>
      <c r="B630">
        <v>1128299</v>
      </c>
      <c r="C630" s="43">
        <v>44445</v>
      </c>
      <c r="D630" t="s">
        <v>35</v>
      </c>
      <c r="E630" t="s">
        <v>49</v>
      </c>
      <c r="F630" t="s">
        <v>50</v>
      </c>
      <c r="G630" t="s">
        <v>26</v>
      </c>
      <c r="H630">
        <v>0.65000000000000013</v>
      </c>
      <c r="I630">
        <v>4500</v>
      </c>
      <c r="J630">
        <v>2925.0000000000005</v>
      </c>
      <c r="K630">
        <v>1170.0000000000002</v>
      </c>
      <c r="L630">
        <v>0.4</v>
      </c>
    </row>
    <row r="631" spans="1:12" x14ac:dyDescent="0.3">
      <c r="A631" t="s">
        <v>34</v>
      </c>
      <c r="B631">
        <v>1128299</v>
      </c>
      <c r="C631" s="43">
        <v>44445</v>
      </c>
      <c r="D631" t="s">
        <v>35</v>
      </c>
      <c r="E631" t="s">
        <v>49</v>
      </c>
      <c r="F631" t="s">
        <v>50</v>
      </c>
      <c r="G631" t="s">
        <v>27</v>
      </c>
      <c r="H631">
        <v>0.65000000000000013</v>
      </c>
      <c r="I631">
        <v>4000</v>
      </c>
      <c r="J631">
        <v>2600.0000000000005</v>
      </c>
      <c r="K631">
        <v>910.00000000000011</v>
      </c>
      <c r="L631">
        <v>0.35</v>
      </c>
    </row>
    <row r="632" spans="1:12" x14ac:dyDescent="0.3">
      <c r="A632" t="s">
        <v>34</v>
      </c>
      <c r="B632">
        <v>1128299</v>
      </c>
      <c r="C632" s="43">
        <v>44445</v>
      </c>
      <c r="D632" t="s">
        <v>35</v>
      </c>
      <c r="E632" t="s">
        <v>49</v>
      </c>
      <c r="F632" t="s">
        <v>50</v>
      </c>
      <c r="G632" t="s">
        <v>28</v>
      </c>
      <c r="H632">
        <v>0.75000000000000011</v>
      </c>
      <c r="I632">
        <v>4000</v>
      </c>
      <c r="J632">
        <v>3000.0000000000005</v>
      </c>
      <c r="K632">
        <v>1650.0000000000007</v>
      </c>
      <c r="L632">
        <v>0.55000000000000016</v>
      </c>
    </row>
    <row r="633" spans="1:12" x14ac:dyDescent="0.3">
      <c r="A633" t="s">
        <v>34</v>
      </c>
      <c r="B633">
        <v>1128299</v>
      </c>
      <c r="C633" s="43">
        <v>44445</v>
      </c>
      <c r="D633" t="s">
        <v>35</v>
      </c>
      <c r="E633" t="s">
        <v>49</v>
      </c>
      <c r="F633" t="s">
        <v>50</v>
      </c>
      <c r="G633" t="s">
        <v>29</v>
      </c>
      <c r="H633">
        <v>0.70000000000000007</v>
      </c>
      <c r="I633">
        <v>4250</v>
      </c>
      <c r="J633">
        <v>2975.0000000000005</v>
      </c>
      <c r="K633">
        <v>595.00000000000011</v>
      </c>
      <c r="L633">
        <v>0.2</v>
      </c>
    </row>
    <row r="634" spans="1:12" x14ac:dyDescent="0.3">
      <c r="A634" t="s">
        <v>34</v>
      </c>
      <c r="B634">
        <v>1128299</v>
      </c>
      <c r="C634" s="43">
        <v>44474</v>
      </c>
      <c r="D634" t="s">
        <v>35</v>
      </c>
      <c r="E634" t="s">
        <v>49</v>
      </c>
      <c r="F634" t="s">
        <v>50</v>
      </c>
      <c r="G634" t="s">
        <v>24</v>
      </c>
      <c r="H634">
        <v>0.55000000000000004</v>
      </c>
      <c r="I634">
        <v>5250</v>
      </c>
      <c r="J634">
        <v>2887.5000000000005</v>
      </c>
      <c r="K634">
        <v>1155.0000000000002</v>
      </c>
      <c r="L634">
        <v>0.4</v>
      </c>
    </row>
    <row r="635" spans="1:12" x14ac:dyDescent="0.3">
      <c r="A635" t="s">
        <v>34</v>
      </c>
      <c r="B635">
        <v>1128299</v>
      </c>
      <c r="C635" s="43">
        <v>44474</v>
      </c>
      <c r="D635" t="s">
        <v>35</v>
      </c>
      <c r="E635" t="s">
        <v>49</v>
      </c>
      <c r="F635" t="s">
        <v>50</v>
      </c>
      <c r="G635" t="s">
        <v>25</v>
      </c>
      <c r="H635">
        <v>0.60000000000000009</v>
      </c>
      <c r="I635">
        <v>5250</v>
      </c>
      <c r="J635">
        <v>3150.0000000000005</v>
      </c>
      <c r="K635">
        <v>787.50000000000011</v>
      </c>
      <c r="L635">
        <v>0.25</v>
      </c>
    </row>
    <row r="636" spans="1:12" x14ac:dyDescent="0.3">
      <c r="A636" t="s">
        <v>34</v>
      </c>
      <c r="B636">
        <v>1128299</v>
      </c>
      <c r="C636" s="43">
        <v>44474</v>
      </c>
      <c r="D636" t="s">
        <v>35</v>
      </c>
      <c r="E636" t="s">
        <v>49</v>
      </c>
      <c r="F636" t="s">
        <v>50</v>
      </c>
      <c r="G636" t="s">
        <v>26</v>
      </c>
      <c r="H636">
        <v>0.55000000000000004</v>
      </c>
      <c r="I636">
        <v>3500</v>
      </c>
      <c r="J636">
        <v>1925.0000000000002</v>
      </c>
      <c r="K636">
        <v>770.00000000000011</v>
      </c>
      <c r="L636">
        <v>0.4</v>
      </c>
    </row>
    <row r="637" spans="1:12" x14ac:dyDescent="0.3">
      <c r="A637" t="s">
        <v>34</v>
      </c>
      <c r="B637">
        <v>1128299</v>
      </c>
      <c r="C637" s="43">
        <v>44474</v>
      </c>
      <c r="D637" t="s">
        <v>35</v>
      </c>
      <c r="E637" t="s">
        <v>49</v>
      </c>
      <c r="F637" t="s">
        <v>50</v>
      </c>
      <c r="G637" t="s">
        <v>27</v>
      </c>
      <c r="H637">
        <v>0.55000000000000004</v>
      </c>
      <c r="I637">
        <v>3250</v>
      </c>
      <c r="J637">
        <v>1787.5000000000002</v>
      </c>
      <c r="K637">
        <v>625.625</v>
      </c>
      <c r="L637">
        <v>0.35</v>
      </c>
    </row>
    <row r="638" spans="1:12" x14ac:dyDescent="0.3">
      <c r="A638" t="s">
        <v>34</v>
      </c>
      <c r="B638">
        <v>1128299</v>
      </c>
      <c r="C638" s="43">
        <v>44474</v>
      </c>
      <c r="D638" t="s">
        <v>35</v>
      </c>
      <c r="E638" t="s">
        <v>49</v>
      </c>
      <c r="F638" t="s">
        <v>50</v>
      </c>
      <c r="G638" t="s">
        <v>28</v>
      </c>
      <c r="H638">
        <v>0.65</v>
      </c>
      <c r="I638">
        <v>3000</v>
      </c>
      <c r="J638">
        <v>1950</v>
      </c>
      <c r="K638">
        <v>1072.5000000000002</v>
      </c>
      <c r="L638">
        <v>0.55000000000000016</v>
      </c>
    </row>
    <row r="639" spans="1:12" x14ac:dyDescent="0.3">
      <c r="A639" t="s">
        <v>34</v>
      </c>
      <c r="B639">
        <v>1128299</v>
      </c>
      <c r="C639" s="43">
        <v>44474</v>
      </c>
      <c r="D639" t="s">
        <v>35</v>
      </c>
      <c r="E639" t="s">
        <v>49</v>
      </c>
      <c r="F639" t="s">
        <v>50</v>
      </c>
      <c r="G639" t="s">
        <v>29</v>
      </c>
      <c r="H639">
        <v>0.70000000000000007</v>
      </c>
      <c r="I639">
        <v>3500</v>
      </c>
      <c r="J639">
        <v>2450.0000000000005</v>
      </c>
      <c r="K639">
        <v>490.00000000000011</v>
      </c>
      <c r="L639">
        <v>0.2</v>
      </c>
    </row>
    <row r="640" spans="1:12" x14ac:dyDescent="0.3">
      <c r="A640" t="s">
        <v>34</v>
      </c>
      <c r="B640">
        <v>1128299</v>
      </c>
      <c r="C640" s="43">
        <v>44505</v>
      </c>
      <c r="D640" t="s">
        <v>35</v>
      </c>
      <c r="E640" t="s">
        <v>49</v>
      </c>
      <c r="F640" t="s">
        <v>50</v>
      </c>
      <c r="G640" t="s">
        <v>24</v>
      </c>
      <c r="H640">
        <v>0.55000000000000004</v>
      </c>
      <c r="I640">
        <v>5750</v>
      </c>
      <c r="J640">
        <v>3162.5000000000005</v>
      </c>
      <c r="K640">
        <v>1265.0000000000002</v>
      </c>
      <c r="L640">
        <v>0.4</v>
      </c>
    </row>
    <row r="641" spans="1:12" x14ac:dyDescent="0.3">
      <c r="A641" t="s">
        <v>34</v>
      </c>
      <c r="B641">
        <v>1128299</v>
      </c>
      <c r="C641" s="43">
        <v>44505</v>
      </c>
      <c r="D641" t="s">
        <v>35</v>
      </c>
      <c r="E641" t="s">
        <v>49</v>
      </c>
      <c r="F641" t="s">
        <v>50</v>
      </c>
      <c r="G641" t="s">
        <v>25</v>
      </c>
      <c r="H641">
        <v>0.60000000000000009</v>
      </c>
      <c r="I641">
        <v>5750</v>
      </c>
      <c r="J641">
        <v>3450.0000000000005</v>
      </c>
      <c r="K641">
        <v>862.50000000000011</v>
      </c>
      <c r="L641">
        <v>0.25</v>
      </c>
    </row>
    <row r="642" spans="1:12" x14ac:dyDescent="0.3">
      <c r="A642" t="s">
        <v>34</v>
      </c>
      <c r="B642">
        <v>1128299</v>
      </c>
      <c r="C642" s="43">
        <v>44505</v>
      </c>
      <c r="D642" t="s">
        <v>35</v>
      </c>
      <c r="E642" t="s">
        <v>49</v>
      </c>
      <c r="F642" t="s">
        <v>50</v>
      </c>
      <c r="G642" t="s">
        <v>26</v>
      </c>
      <c r="H642">
        <v>0.55000000000000004</v>
      </c>
      <c r="I642">
        <v>4250</v>
      </c>
      <c r="J642">
        <v>2337.5</v>
      </c>
      <c r="K642">
        <v>935</v>
      </c>
      <c r="L642">
        <v>0.4</v>
      </c>
    </row>
    <row r="643" spans="1:12" x14ac:dyDescent="0.3">
      <c r="A643" t="s">
        <v>34</v>
      </c>
      <c r="B643">
        <v>1128299</v>
      </c>
      <c r="C643" s="43">
        <v>44505</v>
      </c>
      <c r="D643" t="s">
        <v>35</v>
      </c>
      <c r="E643" t="s">
        <v>49</v>
      </c>
      <c r="F643" t="s">
        <v>50</v>
      </c>
      <c r="G643" t="s">
        <v>27</v>
      </c>
      <c r="H643">
        <v>0.65000000000000013</v>
      </c>
      <c r="I643">
        <v>4000</v>
      </c>
      <c r="J643">
        <v>2600.0000000000005</v>
      </c>
      <c r="K643">
        <v>910.00000000000011</v>
      </c>
      <c r="L643">
        <v>0.35</v>
      </c>
    </row>
    <row r="644" spans="1:12" x14ac:dyDescent="0.3">
      <c r="A644" t="s">
        <v>34</v>
      </c>
      <c r="B644">
        <v>1128299</v>
      </c>
      <c r="C644" s="43">
        <v>44505</v>
      </c>
      <c r="D644" t="s">
        <v>35</v>
      </c>
      <c r="E644" t="s">
        <v>49</v>
      </c>
      <c r="F644" t="s">
        <v>50</v>
      </c>
      <c r="G644" t="s">
        <v>28</v>
      </c>
      <c r="H644">
        <v>0.75000000000000011</v>
      </c>
      <c r="I644">
        <v>3750</v>
      </c>
      <c r="J644">
        <v>2812.5000000000005</v>
      </c>
      <c r="K644">
        <v>1546.8750000000007</v>
      </c>
      <c r="L644">
        <v>0.55000000000000016</v>
      </c>
    </row>
    <row r="645" spans="1:12" x14ac:dyDescent="0.3">
      <c r="A645" t="s">
        <v>34</v>
      </c>
      <c r="B645">
        <v>1128299</v>
      </c>
      <c r="C645" s="43">
        <v>44505</v>
      </c>
      <c r="D645" t="s">
        <v>35</v>
      </c>
      <c r="E645" t="s">
        <v>49</v>
      </c>
      <c r="F645" t="s">
        <v>50</v>
      </c>
      <c r="G645" t="s">
        <v>29</v>
      </c>
      <c r="H645">
        <v>0.80000000000000016</v>
      </c>
      <c r="I645">
        <v>5000</v>
      </c>
      <c r="J645">
        <v>4000.0000000000009</v>
      </c>
      <c r="K645">
        <v>800.00000000000023</v>
      </c>
      <c r="L645">
        <v>0.2</v>
      </c>
    </row>
    <row r="646" spans="1:12" x14ac:dyDescent="0.3">
      <c r="A646" t="s">
        <v>34</v>
      </c>
      <c r="B646">
        <v>1128299</v>
      </c>
      <c r="C646" s="43">
        <v>44534</v>
      </c>
      <c r="D646" t="s">
        <v>35</v>
      </c>
      <c r="E646" t="s">
        <v>49</v>
      </c>
      <c r="F646" t="s">
        <v>50</v>
      </c>
      <c r="G646" t="s">
        <v>24</v>
      </c>
      <c r="H646">
        <v>0.65000000000000013</v>
      </c>
      <c r="I646">
        <v>7000</v>
      </c>
      <c r="J646">
        <v>4550.0000000000009</v>
      </c>
      <c r="K646">
        <v>1820.0000000000005</v>
      </c>
      <c r="L646">
        <v>0.4</v>
      </c>
    </row>
    <row r="647" spans="1:12" x14ac:dyDescent="0.3">
      <c r="A647" t="s">
        <v>34</v>
      </c>
      <c r="B647">
        <v>1128299</v>
      </c>
      <c r="C647" s="43">
        <v>44534</v>
      </c>
      <c r="D647" t="s">
        <v>35</v>
      </c>
      <c r="E647" t="s">
        <v>49</v>
      </c>
      <c r="F647" t="s">
        <v>50</v>
      </c>
      <c r="G647" t="s">
        <v>25</v>
      </c>
      <c r="H647">
        <v>0.70000000000000018</v>
      </c>
      <c r="I647">
        <v>7000</v>
      </c>
      <c r="J647">
        <v>4900.0000000000009</v>
      </c>
      <c r="K647">
        <v>1225.0000000000002</v>
      </c>
      <c r="L647">
        <v>0.25</v>
      </c>
    </row>
    <row r="648" spans="1:12" x14ac:dyDescent="0.3">
      <c r="A648" t="s">
        <v>34</v>
      </c>
      <c r="B648">
        <v>1128299</v>
      </c>
      <c r="C648" s="43">
        <v>44534</v>
      </c>
      <c r="D648" t="s">
        <v>35</v>
      </c>
      <c r="E648" t="s">
        <v>49</v>
      </c>
      <c r="F648" t="s">
        <v>50</v>
      </c>
      <c r="G648" t="s">
        <v>26</v>
      </c>
      <c r="H648">
        <v>0.65000000000000013</v>
      </c>
      <c r="I648">
        <v>5000</v>
      </c>
      <c r="J648">
        <v>3250.0000000000005</v>
      </c>
      <c r="K648">
        <v>1300.0000000000002</v>
      </c>
      <c r="L648">
        <v>0.4</v>
      </c>
    </row>
    <row r="649" spans="1:12" x14ac:dyDescent="0.3">
      <c r="A649" t="s">
        <v>34</v>
      </c>
      <c r="B649">
        <v>1128299</v>
      </c>
      <c r="C649" s="43">
        <v>44534</v>
      </c>
      <c r="D649" t="s">
        <v>35</v>
      </c>
      <c r="E649" t="s">
        <v>49</v>
      </c>
      <c r="F649" t="s">
        <v>50</v>
      </c>
      <c r="G649" t="s">
        <v>27</v>
      </c>
      <c r="H649">
        <v>0.65000000000000013</v>
      </c>
      <c r="I649">
        <v>5000</v>
      </c>
      <c r="J649">
        <v>3250.0000000000005</v>
      </c>
      <c r="K649">
        <v>1137.5</v>
      </c>
      <c r="L649">
        <v>0.35</v>
      </c>
    </row>
    <row r="650" spans="1:12" x14ac:dyDescent="0.3">
      <c r="A650" t="s">
        <v>34</v>
      </c>
      <c r="B650">
        <v>1128299</v>
      </c>
      <c r="C650" s="43">
        <v>44534</v>
      </c>
      <c r="D650" t="s">
        <v>35</v>
      </c>
      <c r="E650" t="s">
        <v>49</v>
      </c>
      <c r="F650" t="s">
        <v>50</v>
      </c>
      <c r="G650" t="s">
        <v>28</v>
      </c>
      <c r="H650">
        <v>0.75000000000000011</v>
      </c>
      <c r="I650">
        <v>4250</v>
      </c>
      <c r="J650">
        <v>3187.5000000000005</v>
      </c>
      <c r="K650">
        <v>1753.1250000000007</v>
      </c>
      <c r="L650">
        <v>0.55000000000000016</v>
      </c>
    </row>
    <row r="651" spans="1:12" x14ac:dyDescent="0.3">
      <c r="A651" t="s">
        <v>34</v>
      </c>
      <c r="B651">
        <v>1128299</v>
      </c>
      <c r="C651" s="43">
        <v>44534</v>
      </c>
      <c r="D651" t="s">
        <v>35</v>
      </c>
      <c r="E651" t="s">
        <v>49</v>
      </c>
      <c r="F651" t="s">
        <v>50</v>
      </c>
      <c r="G651" t="s">
        <v>29</v>
      </c>
      <c r="H651">
        <v>0.80000000000000016</v>
      </c>
      <c r="I651">
        <v>5250</v>
      </c>
      <c r="J651">
        <v>4200.0000000000009</v>
      </c>
      <c r="K651">
        <v>840.00000000000023</v>
      </c>
      <c r="L651">
        <v>0.2</v>
      </c>
    </row>
    <row r="652" spans="1:12" x14ac:dyDescent="0.3">
      <c r="A652" t="s">
        <v>34</v>
      </c>
      <c r="B652">
        <v>1128299</v>
      </c>
      <c r="C652" s="43">
        <v>44199</v>
      </c>
      <c r="D652" t="s">
        <v>35</v>
      </c>
      <c r="E652" t="s">
        <v>51</v>
      </c>
      <c r="F652" t="s">
        <v>52</v>
      </c>
      <c r="G652" t="s">
        <v>24</v>
      </c>
      <c r="H652">
        <v>0.4</v>
      </c>
      <c r="I652">
        <v>4500</v>
      </c>
      <c r="J652">
        <v>1800</v>
      </c>
      <c r="K652">
        <v>540</v>
      </c>
      <c r="L652">
        <v>0.3</v>
      </c>
    </row>
    <row r="653" spans="1:12" x14ac:dyDescent="0.3">
      <c r="A653" t="s">
        <v>34</v>
      </c>
      <c r="B653">
        <v>1128299</v>
      </c>
      <c r="C653" s="43">
        <v>44199</v>
      </c>
      <c r="D653" t="s">
        <v>35</v>
      </c>
      <c r="E653" t="s">
        <v>51</v>
      </c>
      <c r="F653" t="s">
        <v>52</v>
      </c>
      <c r="G653" t="s">
        <v>25</v>
      </c>
      <c r="H653">
        <v>0.5</v>
      </c>
      <c r="I653">
        <v>4500</v>
      </c>
      <c r="J653">
        <v>2250</v>
      </c>
      <c r="K653">
        <v>562.5</v>
      </c>
      <c r="L653">
        <v>0.25</v>
      </c>
    </row>
    <row r="654" spans="1:12" x14ac:dyDescent="0.3">
      <c r="A654" t="s">
        <v>34</v>
      </c>
      <c r="B654">
        <v>1128299</v>
      </c>
      <c r="C654" s="43">
        <v>44199</v>
      </c>
      <c r="D654" t="s">
        <v>35</v>
      </c>
      <c r="E654" t="s">
        <v>51</v>
      </c>
      <c r="F654" t="s">
        <v>52</v>
      </c>
      <c r="G654" t="s">
        <v>26</v>
      </c>
      <c r="H654">
        <v>0.5</v>
      </c>
      <c r="I654">
        <v>4500</v>
      </c>
      <c r="J654">
        <v>2250</v>
      </c>
      <c r="K654">
        <v>562.5</v>
      </c>
      <c r="L654">
        <v>0.25</v>
      </c>
    </row>
    <row r="655" spans="1:12" x14ac:dyDescent="0.3">
      <c r="A655" t="s">
        <v>34</v>
      </c>
      <c r="B655">
        <v>1128299</v>
      </c>
      <c r="C655" s="43">
        <v>44199</v>
      </c>
      <c r="D655" t="s">
        <v>35</v>
      </c>
      <c r="E655" t="s">
        <v>51</v>
      </c>
      <c r="F655" t="s">
        <v>52</v>
      </c>
      <c r="G655" t="s">
        <v>27</v>
      </c>
      <c r="H655">
        <v>0.5</v>
      </c>
      <c r="I655">
        <v>3000</v>
      </c>
      <c r="J655">
        <v>1500</v>
      </c>
      <c r="K655">
        <v>450</v>
      </c>
      <c r="L655">
        <v>0.3</v>
      </c>
    </row>
    <row r="656" spans="1:12" x14ac:dyDescent="0.3">
      <c r="A656" t="s">
        <v>34</v>
      </c>
      <c r="B656">
        <v>1128299</v>
      </c>
      <c r="C656" s="43">
        <v>44199</v>
      </c>
      <c r="D656" t="s">
        <v>35</v>
      </c>
      <c r="E656" t="s">
        <v>51</v>
      </c>
      <c r="F656" t="s">
        <v>52</v>
      </c>
      <c r="G656" t="s">
        <v>28</v>
      </c>
      <c r="H656">
        <v>0.55000000000000004</v>
      </c>
      <c r="I656">
        <v>2500</v>
      </c>
      <c r="J656">
        <v>1375</v>
      </c>
      <c r="K656">
        <v>343.75</v>
      </c>
      <c r="L656">
        <v>0.25</v>
      </c>
    </row>
    <row r="657" spans="1:12" x14ac:dyDescent="0.3">
      <c r="A657" t="s">
        <v>34</v>
      </c>
      <c r="B657">
        <v>1128299</v>
      </c>
      <c r="C657" s="43">
        <v>44199</v>
      </c>
      <c r="D657" t="s">
        <v>35</v>
      </c>
      <c r="E657" t="s">
        <v>51</v>
      </c>
      <c r="F657" t="s">
        <v>52</v>
      </c>
      <c r="G657" t="s">
        <v>29</v>
      </c>
      <c r="H657">
        <v>0.5</v>
      </c>
      <c r="I657">
        <v>5000</v>
      </c>
      <c r="J657">
        <v>2500</v>
      </c>
      <c r="K657">
        <v>500</v>
      </c>
      <c r="L657">
        <v>0.2</v>
      </c>
    </row>
    <row r="658" spans="1:12" x14ac:dyDescent="0.3">
      <c r="A658" t="s">
        <v>34</v>
      </c>
      <c r="B658">
        <v>1128299</v>
      </c>
      <c r="C658" s="43">
        <v>44230</v>
      </c>
      <c r="D658" t="s">
        <v>35</v>
      </c>
      <c r="E658" t="s">
        <v>51</v>
      </c>
      <c r="F658" t="s">
        <v>52</v>
      </c>
      <c r="G658" t="s">
        <v>24</v>
      </c>
      <c r="H658">
        <v>0.4</v>
      </c>
      <c r="I658">
        <v>5500</v>
      </c>
      <c r="J658">
        <v>2200</v>
      </c>
      <c r="K658">
        <v>660</v>
      </c>
      <c r="L658">
        <v>0.3</v>
      </c>
    </row>
    <row r="659" spans="1:12" x14ac:dyDescent="0.3">
      <c r="A659" t="s">
        <v>34</v>
      </c>
      <c r="B659">
        <v>1128299</v>
      </c>
      <c r="C659" s="43">
        <v>44230</v>
      </c>
      <c r="D659" t="s">
        <v>35</v>
      </c>
      <c r="E659" t="s">
        <v>51</v>
      </c>
      <c r="F659" t="s">
        <v>52</v>
      </c>
      <c r="G659" t="s">
        <v>25</v>
      </c>
      <c r="H659">
        <v>0.5</v>
      </c>
      <c r="I659">
        <v>4500</v>
      </c>
      <c r="J659">
        <v>2250</v>
      </c>
      <c r="K659">
        <v>562.5</v>
      </c>
      <c r="L659">
        <v>0.25</v>
      </c>
    </row>
    <row r="660" spans="1:12" x14ac:dyDescent="0.3">
      <c r="A660" t="s">
        <v>34</v>
      </c>
      <c r="B660">
        <v>1128299</v>
      </c>
      <c r="C660" s="43">
        <v>44230</v>
      </c>
      <c r="D660" t="s">
        <v>35</v>
      </c>
      <c r="E660" t="s">
        <v>51</v>
      </c>
      <c r="F660" t="s">
        <v>52</v>
      </c>
      <c r="G660" t="s">
        <v>26</v>
      </c>
      <c r="H660">
        <v>0.5</v>
      </c>
      <c r="I660">
        <v>4500</v>
      </c>
      <c r="J660">
        <v>2250</v>
      </c>
      <c r="K660">
        <v>562.5</v>
      </c>
      <c r="L660">
        <v>0.25</v>
      </c>
    </row>
    <row r="661" spans="1:12" x14ac:dyDescent="0.3">
      <c r="A661" t="s">
        <v>34</v>
      </c>
      <c r="B661">
        <v>1128299</v>
      </c>
      <c r="C661" s="43">
        <v>44230</v>
      </c>
      <c r="D661" t="s">
        <v>35</v>
      </c>
      <c r="E661" t="s">
        <v>51</v>
      </c>
      <c r="F661" t="s">
        <v>52</v>
      </c>
      <c r="G661" t="s">
        <v>27</v>
      </c>
      <c r="H661">
        <v>0.5</v>
      </c>
      <c r="I661">
        <v>3000</v>
      </c>
      <c r="J661">
        <v>1500</v>
      </c>
      <c r="K661">
        <v>450</v>
      </c>
      <c r="L661">
        <v>0.3</v>
      </c>
    </row>
    <row r="662" spans="1:12" x14ac:dyDescent="0.3">
      <c r="A662" t="s">
        <v>34</v>
      </c>
      <c r="B662">
        <v>1128299</v>
      </c>
      <c r="C662" s="43">
        <v>44230</v>
      </c>
      <c r="D662" t="s">
        <v>35</v>
      </c>
      <c r="E662" t="s">
        <v>51</v>
      </c>
      <c r="F662" t="s">
        <v>52</v>
      </c>
      <c r="G662" t="s">
        <v>28</v>
      </c>
      <c r="H662">
        <v>0.55000000000000004</v>
      </c>
      <c r="I662">
        <v>2250</v>
      </c>
      <c r="J662">
        <v>1237.5</v>
      </c>
      <c r="K662">
        <v>309.375</v>
      </c>
      <c r="L662">
        <v>0.25</v>
      </c>
    </row>
    <row r="663" spans="1:12" x14ac:dyDescent="0.3">
      <c r="A663" t="s">
        <v>34</v>
      </c>
      <c r="B663">
        <v>1128299</v>
      </c>
      <c r="C663" s="43">
        <v>44230</v>
      </c>
      <c r="D663" t="s">
        <v>35</v>
      </c>
      <c r="E663" t="s">
        <v>51</v>
      </c>
      <c r="F663" t="s">
        <v>52</v>
      </c>
      <c r="G663" t="s">
        <v>29</v>
      </c>
      <c r="H663">
        <v>0.5</v>
      </c>
      <c r="I663">
        <v>4250</v>
      </c>
      <c r="J663">
        <v>2125</v>
      </c>
      <c r="K663">
        <v>425</v>
      </c>
      <c r="L663">
        <v>0.2</v>
      </c>
    </row>
    <row r="664" spans="1:12" x14ac:dyDescent="0.3">
      <c r="A664" t="s">
        <v>34</v>
      </c>
      <c r="B664">
        <v>1128299</v>
      </c>
      <c r="C664" s="43">
        <v>44257</v>
      </c>
      <c r="D664" t="s">
        <v>35</v>
      </c>
      <c r="E664" t="s">
        <v>51</v>
      </c>
      <c r="F664" t="s">
        <v>52</v>
      </c>
      <c r="G664" t="s">
        <v>24</v>
      </c>
      <c r="H664">
        <v>0.5</v>
      </c>
      <c r="I664">
        <v>5750</v>
      </c>
      <c r="J664">
        <v>2875</v>
      </c>
      <c r="K664">
        <v>862.5</v>
      </c>
      <c r="L664">
        <v>0.3</v>
      </c>
    </row>
    <row r="665" spans="1:12" x14ac:dyDescent="0.3">
      <c r="A665" t="s">
        <v>34</v>
      </c>
      <c r="B665">
        <v>1128299</v>
      </c>
      <c r="C665" s="43">
        <v>44257</v>
      </c>
      <c r="D665" t="s">
        <v>35</v>
      </c>
      <c r="E665" t="s">
        <v>51</v>
      </c>
      <c r="F665" t="s">
        <v>52</v>
      </c>
      <c r="G665" t="s">
        <v>25</v>
      </c>
      <c r="H665">
        <v>0.6</v>
      </c>
      <c r="I665">
        <v>4250</v>
      </c>
      <c r="J665">
        <v>2550</v>
      </c>
      <c r="K665">
        <v>637.5</v>
      </c>
      <c r="L665">
        <v>0.25</v>
      </c>
    </row>
    <row r="666" spans="1:12" x14ac:dyDescent="0.3">
      <c r="A666" t="s">
        <v>34</v>
      </c>
      <c r="B666">
        <v>1128299</v>
      </c>
      <c r="C666" s="43">
        <v>44257</v>
      </c>
      <c r="D666" t="s">
        <v>35</v>
      </c>
      <c r="E666" t="s">
        <v>51</v>
      </c>
      <c r="F666" t="s">
        <v>52</v>
      </c>
      <c r="G666" t="s">
        <v>26</v>
      </c>
      <c r="H666">
        <v>0.64999999999999991</v>
      </c>
      <c r="I666">
        <v>4250</v>
      </c>
      <c r="J666">
        <v>2762.4999999999995</v>
      </c>
      <c r="K666">
        <v>690.62499999999989</v>
      </c>
      <c r="L666">
        <v>0.25</v>
      </c>
    </row>
    <row r="667" spans="1:12" x14ac:dyDescent="0.3">
      <c r="A667" t="s">
        <v>34</v>
      </c>
      <c r="B667">
        <v>1128299</v>
      </c>
      <c r="C667" s="43">
        <v>44257</v>
      </c>
      <c r="D667" t="s">
        <v>35</v>
      </c>
      <c r="E667" t="s">
        <v>51</v>
      </c>
      <c r="F667" t="s">
        <v>52</v>
      </c>
      <c r="G667" t="s">
        <v>27</v>
      </c>
      <c r="H667">
        <v>0.64999999999999991</v>
      </c>
      <c r="I667">
        <v>3250</v>
      </c>
      <c r="J667">
        <v>2112.4999999999995</v>
      </c>
      <c r="K667">
        <v>633.74999999999989</v>
      </c>
      <c r="L667">
        <v>0.3</v>
      </c>
    </row>
    <row r="668" spans="1:12" x14ac:dyDescent="0.3">
      <c r="A668" t="s">
        <v>34</v>
      </c>
      <c r="B668">
        <v>1128299</v>
      </c>
      <c r="C668" s="43">
        <v>44257</v>
      </c>
      <c r="D668" t="s">
        <v>35</v>
      </c>
      <c r="E668" t="s">
        <v>51</v>
      </c>
      <c r="F668" t="s">
        <v>52</v>
      </c>
      <c r="G668" t="s">
        <v>28</v>
      </c>
      <c r="H668">
        <v>0.7</v>
      </c>
      <c r="I668">
        <v>1750</v>
      </c>
      <c r="J668">
        <v>1225</v>
      </c>
      <c r="K668">
        <v>306.25</v>
      </c>
      <c r="L668">
        <v>0.25</v>
      </c>
    </row>
    <row r="669" spans="1:12" x14ac:dyDescent="0.3">
      <c r="A669" t="s">
        <v>34</v>
      </c>
      <c r="B669">
        <v>1128299</v>
      </c>
      <c r="C669" s="43">
        <v>44257</v>
      </c>
      <c r="D669" t="s">
        <v>35</v>
      </c>
      <c r="E669" t="s">
        <v>51</v>
      </c>
      <c r="F669" t="s">
        <v>52</v>
      </c>
      <c r="G669" t="s">
        <v>29</v>
      </c>
      <c r="H669">
        <v>0.64999999999999991</v>
      </c>
      <c r="I669">
        <v>3750</v>
      </c>
      <c r="J669">
        <v>2437.4999999999995</v>
      </c>
      <c r="K669">
        <v>487.49999999999994</v>
      </c>
      <c r="L669">
        <v>0.2</v>
      </c>
    </row>
    <row r="670" spans="1:12" x14ac:dyDescent="0.3">
      <c r="A670" t="s">
        <v>34</v>
      </c>
      <c r="B670">
        <v>1128299</v>
      </c>
      <c r="C670" s="43">
        <v>44289</v>
      </c>
      <c r="D670" t="s">
        <v>35</v>
      </c>
      <c r="E670" t="s">
        <v>51</v>
      </c>
      <c r="F670" t="s">
        <v>52</v>
      </c>
      <c r="G670" t="s">
        <v>24</v>
      </c>
      <c r="H670">
        <v>0.7</v>
      </c>
      <c r="I670">
        <v>5500</v>
      </c>
      <c r="J670">
        <v>3849.9999999999995</v>
      </c>
      <c r="K670">
        <v>1154.9999999999998</v>
      </c>
      <c r="L670">
        <v>0.3</v>
      </c>
    </row>
    <row r="671" spans="1:12" x14ac:dyDescent="0.3">
      <c r="A671" t="s">
        <v>34</v>
      </c>
      <c r="B671">
        <v>1128299</v>
      </c>
      <c r="C671" s="43">
        <v>44289</v>
      </c>
      <c r="D671" t="s">
        <v>35</v>
      </c>
      <c r="E671" t="s">
        <v>51</v>
      </c>
      <c r="F671" t="s">
        <v>52</v>
      </c>
      <c r="G671" t="s">
        <v>25</v>
      </c>
      <c r="H671">
        <v>0.75</v>
      </c>
      <c r="I671">
        <v>3500</v>
      </c>
      <c r="J671">
        <v>2625</v>
      </c>
      <c r="K671">
        <v>656.25</v>
      </c>
      <c r="L671">
        <v>0.25</v>
      </c>
    </row>
    <row r="672" spans="1:12" x14ac:dyDescent="0.3">
      <c r="A672" t="s">
        <v>34</v>
      </c>
      <c r="B672">
        <v>1128299</v>
      </c>
      <c r="C672" s="43">
        <v>44289</v>
      </c>
      <c r="D672" t="s">
        <v>35</v>
      </c>
      <c r="E672" t="s">
        <v>51</v>
      </c>
      <c r="F672" t="s">
        <v>52</v>
      </c>
      <c r="G672" t="s">
        <v>26</v>
      </c>
      <c r="H672">
        <v>0.75</v>
      </c>
      <c r="I672">
        <v>4000</v>
      </c>
      <c r="J672">
        <v>3000</v>
      </c>
      <c r="K672">
        <v>750</v>
      </c>
      <c r="L672">
        <v>0.25</v>
      </c>
    </row>
    <row r="673" spans="1:12" x14ac:dyDescent="0.3">
      <c r="A673" t="s">
        <v>34</v>
      </c>
      <c r="B673">
        <v>1128299</v>
      </c>
      <c r="C673" s="43">
        <v>44289</v>
      </c>
      <c r="D673" t="s">
        <v>35</v>
      </c>
      <c r="E673" t="s">
        <v>51</v>
      </c>
      <c r="F673" t="s">
        <v>52</v>
      </c>
      <c r="G673" t="s">
        <v>27</v>
      </c>
      <c r="H673">
        <v>0.6</v>
      </c>
      <c r="I673">
        <v>3000</v>
      </c>
      <c r="J673">
        <v>1800</v>
      </c>
      <c r="K673">
        <v>540</v>
      </c>
      <c r="L673">
        <v>0.3</v>
      </c>
    </row>
    <row r="674" spans="1:12" x14ac:dyDescent="0.3">
      <c r="A674" t="s">
        <v>34</v>
      </c>
      <c r="B674">
        <v>1128299</v>
      </c>
      <c r="C674" s="43">
        <v>44289</v>
      </c>
      <c r="D674" t="s">
        <v>35</v>
      </c>
      <c r="E674" t="s">
        <v>51</v>
      </c>
      <c r="F674" t="s">
        <v>52</v>
      </c>
      <c r="G674" t="s">
        <v>28</v>
      </c>
      <c r="H674">
        <v>0.65</v>
      </c>
      <c r="I674">
        <v>2000</v>
      </c>
      <c r="J674">
        <v>1300</v>
      </c>
      <c r="K674">
        <v>325</v>
      </c>
      <c r="L674">
        <v>0.25</v>
      </c>
    </row>
    <row r="675" spans="1:12" x14ac:dyDescent="0.3">
      <c r="A675" t="s">
        <v>34</v>
      </c>
      <c r="B675">
        <v>1128299</v>
      </c>
      <c r="C675" s="43">
        <v>44289</v>
      </c>
      <c r="D675" t="s">
        <v>35</v>
      </c>
      <c r="E675" t="s">
        <v>51</v>
      </c>
      <c r="F675" t="s">
        <v>52</v>
      </c>
      <c r="G675" t="s">
        <v>29</v>
      </c>
      <c r="H675">
        <v>0.8</v>
      </c>
      <c r="I675">
        <v>3500</v>
      </c>
      <c r="J675">
        <v>2800</v>
      </c>
      <c r="K675">
        <v>560</v>
      </c>
      <c r="L675">
        <v>0.2</v>
      </c>
    </row>
    <row r="676" spans="1:12" x14ac:dyDescent="0.3">
      <c r="A676" t="s">
        <v>34</v>
      </c>
      <c r="B676">
        <v>1128299</v>
      </c>
      <c r="C676" s="43">
        <v>44320</v>
      </c>
      <c r="D676" t="s">
        <v>35</v>
      </c>
      <c r="E676" t="s">
        <v>51</v>
      </c>
      <c r="F676" t="s">
        <v>52</v>
      </c>
      <c r="G676" t="s">
        <v>24</v>
      </c>
      <c r="H676">
        <v>0.6</v>
      </c>
      <c r="I676">
        <v>5500</v>
      </c>
      <c r="J676">
        <v>3300</v>
      </c>
      <c r="K676">
        <v>990</v>
      </c>
      <c r="L676">
        <v>0.3</v>
      </c>
    </row>
    <row r="677" spans="1:12" x14ac:dyDescent="0.3">
      <c r="A677" t="s">
        <v>34</v>
      </c>
      <c r="B677">
        <v>1128299</v>
      </c>
      <c r="C677" s="43">
        <v>44320</v>
      </c>
      <c r="D677" t="s">
        <v>35</v>
      </c>
      <c r="E677" t="s">
        <v>51</v>
      </c>
      <c r="F677" t="s">
        <v>52</v>
      </c>
      <c r="G677" t="s">
        <v>25</v>
      </c>
      <c r="H677">
        <v>0.65</v>
      </c>
      <c r="I677">
        <v>4000</v>
      </c>
      <c r="J677">
        <v>2600</v>
      </c>
      <c r="K677">
        <v>650</v>
      </c>
      <c r="L677">
        <v>0.25</v>
      </c>
    </row>
    <row r="678" spans="1:12" x14ac:dyDescent="0.3">
      <c r="A678" t="s">
        <v>34</v>
      </c>
      <c r="B678">
        <v>1128299</v>
      </c>
      <c r="C678" s="43">
        <v>44320</v>
      </c>
      <c r="D678" t="s">
        <v>35</v>
      </c>
      <c r="E678" t="s">
        <v>51</v>
      </c>
      <c r="F678" t="s">
        <v>52</v>
      </c>
      <c r="G678" t="s">
        <v>26</v>
      </c>
      <c r="H678">
        <v>0.65</v>
      </c>
      <c r="I678">
        <v>4000</v>
      </c>
      <c r="J678">
        <v>2600</v>
      </c>
      <c r="K678">
        <v>650</v>
      </c>
      <c r="L678">
        <v>0.25</v>
      </c>
    </row>
    <row r="679" spans="1:12" x14ac:dyDescent="0.3">
      <c r="A679" t="s">
        <v>34</v>
      </c>
      <c r="B679">
        <v>1128299</v>
      </c>
      <c r="C679" s="43">
        <v>44320</v>
      </c>
      <c r="D679" t="s">
        <v>35</v>
      </c>
      <c r="E679" t="s">
        <v>51</v>
      </c>
      <c r="F679" t="s">
        <v>52</v>
      </c>
      <c r="G679" t="s">
        <v>27</v>
      </c>
      <c r="H679">
        <v>0.6</v>
      </c>
      <c r="I679">
        <v>3000</v>
      </c>
      <c r="J679">
        <v>1800</v>
      </c>
      <c r="K679">
        <v>540</v>
      </c>
      <c r="L679">
        <v>0.3</v>
      </c>
    </row>
    <row r="680" spans="1:12" x14ac:dyDescent="0.3">
      <c r="A680" t="s">
        <v>34</v>
      </c>
      <c r="B680">
        <v>1128299</v>
      </c>
      <c r="C680" s="43">
        <v>44320</v>
      </c>
      <c r="D680" t="s">
        <v>35</v>
      </c>
      <c r="E680" t="s">
        <v>51</v>
      </c>
      <c r="F680" t="s">
        <v>52</v>
      </c>
      <c r="G680" t="s">
        <v>28</v>
      </c>
      <c r="H680">
        <v>0.65</v>
      </c>
      <c r="I680">
        <v>2000</v>
      </c>
      <c r="J680">
        <v>1300</v>
      </c>
      <c r="K680">
        <v>325</v>
      </c>
      <c r="L680">
        <v>0.25</v>
      </c>
    </row>
    <row r="681" spans="1:12" x14ac:dyDescent="0.3">
      <c r="A681" t="s">
        <v>34</v>
      </c>
      <c r="B681">
        <v>1128299</v>
      </c>
      <c r="C681" s="43">
        <v>44320</v>
      </c>
      <c r="D681" t="s">
        <v>35</v>
      </c>
      <c r="E681" t="s">
        <v>51</v>
      </c>
      <c r="F681" t="s">
        <v>52</v>
      </c>
      <c r="G681" t="s">
        <v>29</v>
      </c>
      <c r="H681">
        <v>0.8</v>
      </c>
      <c r="I681">
        <v>5000</v>
      </c>
      <c r="J681">
        <v>4000</v>
      </c>
      <c r="K681">
        <v>800</v>
      </c>
      <c r="L681">
        <v>0.2</v>
      </c>
    </row>
    <row r="682" spans="1:12" x14ac:dyDescent="0.3">
      <c r="A682" t="s">
        <v>34</v>
      </c>
      <c r="B682">
        <v>1128299</v>
      </c>
      <c r="C682" s="43">
        <v>44350</v>
      </c>
      <c r="D682" t="s">
        <v>35</v>
      </c>
      <c r="E682" t="s">
        <v>51</v>
      </c>
      <c r="F682" t="s">
        <v>52</v>
      </c>
      <c r="G682" t="s">
        <v>24</v>
      </c>
      <c r="H682">
        <v>0.75</v>
      </c>
      <c r="I682">
        <v>7500</v>
      </c>
      <c r="J682">
        <v>5625</v>
      </c>
      <c r="K682">
        <v>1687.5</v>
      </c>
      <c r="L682">
        <v>0.3</v>
      </c>
    </row>
    <row r="683" spans="1:12" x14ac:dyDescent="0.3">
      <c r="A683" t="s">
        <v>34</v>
      </c>
      <c r="B683">
        <v>1128299</v>
      </c>
      <c r="C683" s="43">
        <v>44350</v>
      </c>
      <c r="D683" t="s">
        <v>35</v>
      </c>
      <c r="E683" t="s">
        <v>51</v>
      </c>
      <c r="F683" t="s">
        <v>52</v>
      </c>
      <c r="G683" t="s">
        <v>25</v>
      </c>
      <c r="H683">
        <v>0.8</v>
      </c>
      <c r="I683">
        <v>6250</v>
      </c>
      <c r="J683">
        <v>5000</v>
      </c>
      <c r="K683">
        <v>1250</v>
      </c>
      <c r="L683">
        <v>0.25</v>
      </c>
    </row>
    <row r="684" spans="1:12" x14ac:dyDescent="0.3">
      <c r="A684" t="s">
        <v>34</v>
      </c>
      <c r="B684">
        <v>1128299</v>
      </c>
      <c r="C684" s="43">
        <v>44350</v>
      </c>
      <c r="D684" t="s">
        <v>35</v>
      </c>
      <c r="E684" t="s">
        <v>51</v>
      </c>
      <c r="F684" t="s">
        <v>52</v>
      </c>
      <c r="G684" t="s">
        <v>26</v>
      </c>
      <c r="H684">
        <v>0.8</v>
      </c>
      <c r="I684">
        <v>6250</v>
      </c>
      <c r="J684">
        <v>5000</v>
      </c>
      <c r="K684">
        <v>1250</v>
      </c>
      <c r="L684">
        <v>0.25</v>
      </c>
    </row>
    <row r="685" spans="1:12" x14ac:dyDescent="0.3">
      <c r="A685" t="s">
        <v>34</v>
      </c>
      <c r="B685">
        <v>1128299</v>
      </c>
      <c r="C685" s="43">
        <v>44350</v>
      </c>
      <c r="D685" t="s">
        <v>35</v>
      </c>
      <c r="E685" t="s">
        <v>51</v>
      </c>
      <c r="F685" t="s">
        <v>52</v>
      </c>
      <c r="G685" t="s">
        <v>27</v>
      </c>
      <c r="H685">
        <v>0.8</v>
      </c>
      <c r="I685">
        <v>5000</v>
      </c>
      <c r="J685">
        <v>4000</v>
      </c>
      <c r="K685">
        <v>1200</v>
      </c>
      <c r="L685">
        <v>0.3</v>
      </c>
    </row>
    <row r="686" spans="1:12" x14ac:dyDescent="0.3">
      <c r="A686" t="s">
        <v>34</v>
      </c>
      <c r="B686">
        <v>1128299</v>
      </c>
      <c r="C686" s="43">
        <v>44350</v>
      </c>
      <c r="D686" t="s">
        <v>35</v>
      </c>
      <c r="E686" t="s">
        <v>51</v>
      </c>
      <c r="F686" t="s">
        <v>52</v>
      </c>
      <c r="G686" t="s">
        <v>28</v>
      </c>
      <c r="H686">
        <v>0.85000000000000009</v>
      </c>
      <c r="I686">
        <v>3750</v>
      </c>
      <c r="J686">
        <v>3187.5000000000005</v>
      </c>
      <c r="K686">
        <v>796.87500000000011</v>
      </c>
      <c r="L686">
        <v>0.25</v>
      </c>
    </row>
    <row r="687" spans="1:12" x14ac:dyDescent="0.3">
      <c r="A687" t="s">
        <v>34</v>
      </c>
      <c r="B687">
        <v>1128299</v>
      </c>
      <c r="C687" s="43">
        <v>44350</v>
      </c>
      <c r="D687" t="s">
        <v>35</v>
      </c>
      <c r="E687" t="s">
        <v>51</v>
      </c>
      <c r="F687" t="s">
        <v>52</v>
      </c>
      <c r="G687" t="s">
        <v>29</v>
      </c>
      <c r="H687">
        <v>1</v>
      </c>
      <c r="I687">
        <v>6750</v>
      </c>
      <c r="J687">
        <v>6750</v>
      </c>
      <c r="K687">
        <v>1350</v>
      </c>
      <c r="L687">
        <v>0.2</v>
      </c>
    </row>
    <row r="688" spans="1:12" x14ac:dyDescent="0.3">
      <c r="A688" t="s">
        <v>34</v>
      </c>
      <c r="B688">
        <v>1128299</v>
      </c>
      <c r="C688" s="43">
        <v>44379</v>
      </c>
      <c r="D688" t="s">
        <v>35</v>
      </c>
      <c r="E688" t="s">
        <v>51</v>
      </c>
      <c r="F688" t="s">
        <v>52</v>
      </c>
      <c r="G688" t="s">
        <v>24</v>
      </c>
      <c r="H688">
        <v>0.8</v>
      </c>
      <c r="I688">
        <v>8250</v>
      </c>
      <c r="J688">
        <v>6600</v>
      </c>
      <c r="K688">
        <v>1980</v>
      </c>
      <c r="L688">
        <v>0.3</v>
      </c>
    </row>
    <row r="689" spans="1:12" x14ac:dyDescent="0.3">
      <c r="A689" t="s">
        <v>34</v>
      </c>
      <c r="B689">
        <v>1128299</v>
      </c>
      <c r="C689" s="43">
        <v>44379</v>
      </c>
      <c r="D689" t="s">
        <v>35</v>
      </c>
      <c r="E689" t="s">
        <v>51</v>
      </c>
      <c r="F689" t="s">
        <v>52</v>
      </c>
      <c r="G689" t="s">
        <v>25</v>
      </c>
      <c r="H689">
        <v>0.85000000000000009</v>
      </c>
      <c r="I689">
        <v>6750</v>
      </c>
      <c r="J689">
        <v>5737.5000000000009</v>
      </c>
      <c r="K689">
        <v>1434.3750000000002</v>
      </c>
      <c r="L689">
        <v>0.25</v>
      </c>
    </row>
    <row r="690" spans="1:12" x14ac:dyDescent="0.3">
      <c r="A690" t="s">
        <v>34</v>
      </c>
      <c r="B690">
        <v>1128299</v>
      </c>
      <c r="C690" s="43">
        <v>44379</v>
      </c>
      <c r="D690" t="s">
        <v>35</v>
      </c>
      <c r="E690" t="s">
        <v>51</v>
      </c>
      <c r="F690" t="s">
        <v>52</v>
      </c>
      <c r="G690" t="s">
        <v>26</v>
      </c>
      <c r="H690">
        <v>0.85000000000000009</v>
      </c>
      <c r="I690">
        <v>6250</v>
      </c>
      <c r="J690">
        <v>5312.5000000000009</v>
      </c>
      <c r="K690">
        <v>1328.1250000000002</v>
      </c>
      <c r="L690">
        <v>0.25</v>
      </c>
    </row>
    <row r="691" spans="1:12" x14ac:dyDescent="0.3">
      <c r="A691" t="s">
        <v>34</v>
      </c>
      <c r="B691">
        <v>1128299</v>
      </c>
      <c r="C691" s="43">
        <v>44379</v>
      </c>
      <c r="D691" t="s">
        <v>35</v>
      </c>
      <c r="E691" t="s">
        <v>51</v>
      </c>
      <c r="F691" t="s">
        <v>52</v>
      </c>
      <c r="G691" t="s">
        <v>27</v>
      </c>
      <c r="H691">
        <v>0.8</v>
      </c>
      <c r="I691">
        <v>5250</v>
      </c>
      <c r="J691">
        <v>4200</v>
      </c>
      <c r="K691">
        <v>1260</v>
      </c>
      <c r="L691">
        <v>0.3</v>
      </c>
    </row>
    <row r="692" spans="1:12" x14ac:dyDescent="0.3">
      <c r="A692" t="s">
        <v>34</v>
      </c>
      <c r="B692">
        <v>1128299</v>
      </c>
      <c r="C692" s="43">
        <v>44379</v>
      </c>
      <c r="D692" t="s">
        <v>35</v>
      </c>
      <c r="E692" t="s">
        <v>51</v>
      </c>
      <c r="F692" t="s">
        <v>52</v>
      </c>
      <c r="G692" t="s">
        <v>28</v>
      </c>
      <c r="H692">
        <v>0.85000000000000009</v>
      </c>
      <c r="I692">
        <v>5750</v>
      </c>
      <c r="J692">
        <v>4887.5000000000009</v>
      </c>
      <c r="K692">
        <v>1221.8750000000002</v>
      </c>
      <c r="L692">
        <v>0.25</v>
      </c>
    </row>
    <row r="693" spans="1:12" x14ac:dyDescent="0.3">
      <c r="A693" t="s">
        <v>34</v>
      </c>
      <c r="B693">
        <v>1128299</v>
      </c>
      <c r="C693" s="43">
        <v>44379</v>
      </c>
      <c r="D693" t="s">
        <v>35</v>
      </c>
      <c r="E693" t="s">
        <v>51</v>
      </c>
      <c r="F693" t="s">
        <v>52</v>
      </c>
      <c r="G693" t="s">
        <v>29</v>
      </c>
      <c r="H693">
        <v>1</v>
      </c>
      <c r="I693">
        <v>5750</v>
      </c>
      <c r="J693">
        <v>5750</v>
      </c>
      <c r="K693">
        <v>1150</v>
      </c>
      <c r="L693">
        <v>0.2</v>
      </c>
    </row>
    <row r="694" spans="1:12" x14ac:dyDescent="0.3">
      <c r="A694" t="s">
        <v>34</v>
      </c>
      <c r="B694">
        <v>1128299</v>
      </c>
      <c r="C694" s="43">
        <v>44411</v>
      </c>
      <c r="D694" t="s">
        <v>35</v>
      </c>
      <c r="E694" t="s">
        <v>51</v>
      </c>
      <c r="F694" t="s">
        <v>52</v>
      </c>
      <c r="G694" t="s">
        <v>24</v>
      </c>
      <c r="H694">
        <v>0.85000000000000009</v>
      </c>
      <c r="I694">
        <v>7750</v>
      </c>
      <c r="J694">
        <v>6587.5000000000009</v>
      </c>
      <c r="K694">
        <v>1976.2500000000002</v>
      </c>
      <c r="L694">
        <v>0.3</v>
      </c>
    </row>
    <row r="695" spans="1:12" x14ac:dyDescent="0.3">
      <c r="A695" t="s">
        <v>34</v>
      </c>
      <c r="B695">
        <v>1128299</v>
      </c>
      <c r="C695" s="43">
        <v>44411</v>
      </c>
      <c r="D695" t="s">
        <v>35</v>
      </c>
      <c r="E695" t="s">
        <v>51</v>
      </c>
      <c r="F695" t="s">
        <v>52</v>
      </c>
      <c r="G695" t="s">
        <v>25</v>
      </c>
      <c r="H695">
        <v>0.80000000000000016</v>
      </c>
      <c r="I695">
        <v>7500</v>
      </c>
      <c r="J695">
        <v>6000.0000000000009</v>
      </c>
      <c r="K695">
        <v>1500.0000000000002</v>
      </c>
      <c r="L695">
        <v>0.25</v>
      </c>
    </row>
    <row r="696" spans="1:12" x14ac:dyDescent="0.3">
      <c r="A696" t="s">
        <v>34</v>
      </c>
      <c r="B696">
        <v>1128299</v>
      </c>
      <c r="C696" s="43">
        <v>44411</v>
      </c>
      <c r="D696" t="s">
        <v>35</v>
      </c>
      <c r="E696" t="s">
        <v>51</v>
      </c>
      <c r="F696" t="s">
        <v>52</v>
      </c>
      <c r="G696" t="s">
        <v>26</v>
      </c>
      <c r="H696">
        <v>0.75000000000000011</v>
      </c>
      <c r="I696">
        <v>6250</v>
      </c>
      <c r="J696">
        <v>4687.5000000000009</v>
      </c>
      <c r="K696">
        <v>1171.8750000000002</v>
      </c>
      <c r="L696">
        <v>0.25</v>
      </c>
    </row>
    <row r="697" spans="1:12" x14ac:dyDescent="0.3">
      <c r="A697" t="s">
        <v>34</v>
      </c>
      <c r="B697">
        <v>1128299</v>
      </c>
      <c r="C697" s="43">
        <v>44411</v>
      </c>
      <c r="D697" t="s">
        <v>35</v>
      </c>
      <c r="E697" t="s">
        <v>51</v>
      </c>
      <c r="F697" t="s">
        <v>52</v>
      </c>
      <c r="G697" t="s">
        <v>27</v>
      </c>
      <c r="H697">
        <v>0.75000000000000011</v>
      </c>
      <c r="I697">
        <v>5750</v>
      </c>
      <c r="J697">
        <v>4312.5000000000009</v>
      </c>
      <c r="K697">
        <v>1293.7500000000002</v>
      </c>
      <c r="L697">
        <v>0.3</v>
      </c>
    </row>
    <row r="698" spans="1:12" x14ac:dyDescent="0.3">
      <c r="A698" t="s">
        <v>34</v>
      </c>
      <c r="B698">
        <v>1128299</v>
      </c>
      <c r="C698" s="43">
        <v>44411</v>
      </c>
      <c r="D698" t="s">
        <v>35</v>
      </c>
      <c r="E698" t="s">
        <v>51</v>
      </c>
      <c r="F698" t="s">
        <v>52</v>
      </c>
      <c r="G698" t="s">
        <v>28</v>
      </c>
      <c r="H698">
        <v>0.75</v>
      </c>
      <c r="I698">
        <v>5750</v>
      </c>
      <c r="J698">
        <v>4312.5</v>
      </c>
      <c r="K698">
        <v>1078.125</v>
      </c>
      <c r="L698">
        <v>0.25</v>
      </c>
    </row>
    <row r="699" spans="1:12" x14ac:dyDescent="0.3">
      <c r="A699" t="s">
        <v>34</v>
      </c>
      <c r="B699">
        <v>1128299</v>
      </c>
      <c r="C699" s="43">
        <v>44411</v>
      </c>
      <c r="D699" t="s">
        <v>35</v>
      </c>
      <c r="E699" t="s">
        <v>51</v>
      </c>
      <c r="F699" t="s">
        <v>52</v>
      </c>
      <c r="G699" t="s">
        <v>29</v>
      </c>
      <c r="H699">
        <v>0.8</v>
      </c>
      <c r="I699">
        <v>4000</v>
      </c>
      <c r="J699">
        <v>3200</v>
      </c>
      <c r="K699">
        <v>640</v>
      </c>
      <c r="L699">
        <v>0.2</v>
      </c>
    </row>
    <row r="700" spans="1:12" x14ac:dyDescent="0.3">
      <c r="A700" t="s">
        <v>34</v>
      </c>
      <c r="B700">
        <v>1128299</v>
      </c>
      <c r="C700" s="43">
        <v>44443</v>
      </c>
      <c r="D700" t="s">
        <v>35</v>
      </c>
      <c r="E700" t="s">
        <v>51</v>
      </c>
      <c r="F700" t="s">
        <v>52</v>
      </c>
      <c r="G700" t="s">
        <v>24</v>
      </c>
      <c r="H700">
        <v>0.70000000000000018</v>
      </c>
      <c r="I700">
        <v>6000</v>
      </c>
      <c r="J700">
        <v>4200.0000000000009</v>
      </c>
      <c r="K700">
        <v>1260.0000000000002</v>
      </c>
      <c r="L700">
        <v>0.3</v>
      </c>
    </row>
    <row r="701" spans="1:12" x14ac:dyDescent="0.3">
      <c r="A701" t="s">
        <v>34</v>
      </c>
      <c r="B701">
        <v>1128299</v>
      </c>
      <c r="C701" s="43">
        <v>44443</v>
      </c>
      <c r="D701" t="s">
        <v>35</v>
      </c>
      <c r="E701" t="s">
        <v>51</v>
      </c>
      <c r="F701" t="s">
        <v>52</v>
      </c>
      <c r="G701" t="s">
        <v>25</v>
      </c>
      <c r="H701">
        <v>0.75000000000000022</v>
      </c>
      <c r="I701">
        <v>6000</v>
      </c>
      <c r="J701">
        <v>4500.0000000000009</v>
      </c>
      <c r="K701">
        <v>1125.0000000000002</v>
      </c>
      <c r="L701">
        <v>0.25</v>
      </c>
    </row>
    <row r="702" spans="1:12" x14ac:dyDescent="0.3">
      <c r="A702" t="s">
        <v>34</v>
      </c>
      <c r="B702">
        <v>1128299</v>
      </c>
      <c r="C702" s="43">
        <v>44443</v>
      </c>
      <c r="D702" t="s">
        <v>35</v>
      </c>
      <c r="E702" t="s">
        <v>51</v>
      </c>
      <c r="F702" t="s">
        <v>52</v>
      </c>
      <c r="G702" t="s">
        <v>26</v>
      </c>
      <c r="H702">
        <v>0.70000000000000018</v>
      </c>
      <c r="I702">
        <v>4500</v>
      </c>
      <c r="J702">
        <v>3150.0000000000009</v>
      </c>
      <c r="K702">
        <v>787.50000000000023</v>
      </c>
      <c r="L702">
        <v>0.25</v>
      </c>
    </row>
    <row r="703" spans="1:12" x14ac:dyDescent="0.3">
      <c r="A703" t="s">
        <v>34</v>
      </c>
      <c r="B703">
        <v>1128299</v>
      </c>
      <c r="C703" s="43">
        <v>44443</v>
      </c>
      <c r="D703" t="s">
        <v>35</v>
      </c>
      <c r="E703" t="s">
        <v>51</v>
      </c>
      <c r="F703" t="s">
        <v>52</v>
      </c>
      <c r="G703" t="s">
        <v>27</v>
      </c>
      <c r="H703">
        <v>0.70000000000000018</v>
      </c>
      <c r="I703">
        <v>4000</v>
      </c>
      <c r="J703">
        <v>2800.0000000000009</v>
      </c>
      <c r="K703">
        <v>840.00000000000023</v>
      </c>
      <c r="L703">
        <v>0.3</v>
      </c>
    </row>
    <row r="704" spans="1:12" x14ac:dyDescent="0.3">
      <c r="A704" t="s">
        <v>34</v>
      </c>
      <c r="B704">
        <v>1128299</v>
      </c>
      <c r="C704" s="43">
        <v>44443</v>
      </c>
      <c r="D704" t="s">
        <v>35</v>
      </c>
      <c r="E704" t="s">
        <v>51</v>
      </c>
      <c r="F704" t="s">
        <v>52</v>
      </c>
      <c r="G704" t="s">
        <v>28</v>
      </c>
      <c r="H704">
        <v>0.80000000000000016</v>
      </c>
      <c r="I704">
        <v>4250</v>
      </c>
      <c r="J704">
        <v>3400.0000000000005</v>
      </c>
      <c r="K704">
        <v>850.00000000000011</v>
      </c>
      <c r="L704">
        <v>0.25</v>
      </c>
    </row>
    <row r="705" spans="1:12" x14ac:dyDescent="0.3">
      <c r="A705" t="s">
        <v>34</v>
      </c>
      <c r="B705">
        <v>1128299</v>
      </c>
      <c r="C705" s="43">
        <v>44443</v>
      </c>
      <c r="D705" t="s">
        <v>35</v>
      </c>
      <c r="E705" t="s">
        <v>51</v>
      </c>
      <c r="F705" t="s">
        <v>52</v>
      </c>
      <c r="G705" t="s">
        <v>29</v>
      </c>
      <c r="H705">
        <v>0.65</v>
      </c>
      <c r="I705">
        <v>4500</v>
      </c>
      <c r="J705">
        <v>2925</v>
      </c>
      <c r="K705">
        <v>585</v>
      </c>
      <c r="L705">
        <v>0.2</v>
      </c>
    </row>
    <row r="706" spans="1:12" x14ac:dyDescent="0.3">
      <c r="A706" t="s">
        <v>34</v>
      </c>
      <c r="B706">
        <v>1128299</v>
      </c>
      <c r="C706" s="43">
        <v>44472</v>
      </c>
      <c r="D706" t="s">
        <v>35</v>
      </c>
      <c r="E706" t="s">
        <v>51</v>
      </c>
      <c r="F706" t="s">
        <v>52</v>
      </c>
      <c r="G706" t="s">
        <v>24</v>
      </c>
      <c r="H706">
        <v>0.60000000000000009</v>
      </c>
      <c r="I706">
        <v>5500</v>
      </c>
      <c r="J706">
        <v>3300.0000000000005</v>
      </c>
      <c r="K706">
        <v>990.00000000000011</v>
      </c>
      <c r="L706">
        <v>0.3</v>
      </c>
    </row>
    <row r="707" spans="1:12" x14ac:dyDescent="0.3">
      <c r="A707" t="s">
        <v>34</v>
      </c>
      <c r="B707">
        <v>1128299</v>
      </c>
      <c r="C707" s="43">
        <v>44472</v>
      </c>
      <c r="D707" t="s">
        <v>35</v>
      </c>
      <c r="E707" t="s">
        <v>51</v>
      </c>
      <c r="F707" t="s">
        <v>52</v>
      </c>
      <c r="G707" t="s">
        <v>25</v>
      </c>
      <c r="H707">
        <v>0.65000000000000013</v>
      </c>
      <c r="I707">
        <v>5500</v>
      </c>
      <c r="J707">
        <v>3575.0000000000009</v>
      </c>
      <c r="K707">
        <v>893.75000000000023</v>
      </c>
      <c r="L707">
        <v>0.25</v>
      </c>
    </row>
    <row r="708" spans="1:12" x14ac:dyDescent="0.3">
      <c r="A708" t="s">
        <v>34</v>
      </c>
      <c r="B708">
        <v>1128299</v>
      </c>
      <c r="C708" s="43">
        <v>44472</v>
      </c>
      <c r="D708" t="s">
        <v>35</v>
      </c>
      <c r="E708" t="s">
        <v>51</v>
      </c>
      <c r="F708" t="s">
        <v>52</v>
      </c>
      <c r="G708" t="s">
        <v>26</v>
      </c>
      <c r="H708">
        <v>0.60000000000000009</v>
      </c>
      <c r="I708">
        <v>3750</v>
      </c>
      <c r="J708">
        <v>2250.0000000000005</v>
      </c>
      <c r="K708">
        <v>562.50000000000011</v>
      </c>
      <c r="L708">
        <v>0.25</v>
      </c>
    </row>
    <row r="709" spans="1:12" x14ac:dyDescent="0.3">
      <c r="A709" t="s">
        <v>34</v>
      </c>
      <c r="B709">
        <v>1128299</v>
      </c>
      <c r="C709" s="43">
        <v>44472</v>
      </c>
      <c r="D709" t="s">
        <v>35</v>
      </c>
      <c r="E709" t="s">
        <v>51</v>
      </c>
      <c r="F709" t="s">
        <v>52</v>
      </c>
      <c r="G709" t="s">
        <v>27</v>
      </c>
      <c r="H709">
        <v>0.60000000000000009</v>
      </c>
      <c r="I709">
        <v>3500</v>
      </c>
      <c r="J709">
        <v>2100.0000000000005</v>
      </c>
      <c r="K709">
        <v>630.00000000000011</v>
      </c>
      <c r="L709">
        <v>0.3</v>
      </c>
    </row>
    <row r="710" spans="1:12" x14ac:dyDescent="0.3">
      <c r="A710" t="s">
        <v>34</v>
      </c>
      <c r="B710">
        <v>1128299</v>
      </c>
      <c r="C710" s="43">
        <v>44472</v>
      </c>
      <c r="D710" t="s">
        <v>35</v>
      </c>
      <c r="E710" t="s">
        <v>51</v>
      </c>
      <c r="F710" t="s">
        <v>52</v>
      </c>
      <c r="G710" t="s">
        <v>28</v>
      </c>
      <c r="H710">
        <v>0.70000000000000007</v>
      </c>
      <c r="I710">
        <v>3250</v>
      </c>
      <c r="J710">
        <v>2275</v>
      </c>
      <c r="K710">
        <v>568.75</v>
      </c>
      <c r="L710">
        <v>0.25</v>
      </c>
    </row>
    <row r="711" spans="1:12" x14ac:dyDescent="0.3">
      <c r="A711" t="s">
        <v>34</v>
      </c>
      <c r="B711">
        <v>1128299</v>
      </c>
      <c r="C711" s="43">
        <v>44472</v>
      </c>
      <c r="D711" t="s">
        <v>35</v>
      </c>
      <c r="E711" t="s">
        <v>51</v>
      </c>
      <c r="F711" t="s">
        <v>52</v>
      </c>
      <c r="G711" t="s">
        <v>29</v>
      </c>
      <c r="H711">
        <v>0.75000000000000011</v>
      </c>
      <c r="I711">
        <v>3750</v>
      </c>
      <c r="J711">
        <v>2812.5000000000005</v>
      </c>
      <c r="K711">
        <v>562.50000000000011</v>
      </c>
      <c r="L711">
        <v>0.2</v>
      </c>
    </row>
    <row r="712" spans="1:12" x14ac:dyDescent="0.3">
      <c r="A712" t="s">
        <v>34</v>
      </c>
      <c r="B712">
        <v>1128299</v>
      </c>
      <c r="C712" s="43">
        <v>44503</v>
      </c>
      <c r="D712" t="s">
        <v>35</v>
      </c>
      <c r="E712" t="s">
        <v>51</v>
      </c>
      <c r="F712" t="s">
        <v>52</v>
      </c>
      <c r="G712" t="s">
        <v>24</v>
      </c>
      <c r="H712">
        <v>0.60000000000000009</v>
      </c>
      <c r="I712">
        <v>6000</v>
      </c>
      <c r="J712">
        <v>3600.0000000000005</v>
      </c>
      <c r="K712">
        <v>1080</v>
      </c>
      <c r="L712">
        <v>0.3</v>
      </c>
    </row>
    <row r="713" spans="1:12" x14ac:dyDescent="0.3">
      <c r="A713" t="s">
        <v>34</v>
      </c>
      <c r="B713">
        <v>1128299</v>
      </c>
      <c r="C713" s="43">
        <v>44503</v>
      </c>
      <c r="D713" t="s">
        <v>35</v>
      </c>
      <c r="E713" t="s">
        <v>51</v>
      </c>
      <c r="F713" t="s">
        <v>52</v>
      </c>
      <c r="G713" t="s">
        <v>25</v>
      </c>
      <c r="H713">
        <v>0.65000000000000013</v>
      </c>
      <c r="I713">
        <v>6250</v>
      </c>
      <c r="J713">
        <v>4062.5000000000009</v>
      </c>
      <c r="K713">
        <v>1015.6250000000002</v>
      </c>
      <c r="L713">
        <v>0.25</v>
      </c>
    </row>
    <row r="714" spans="1:12" x14ac:dyDescent="0.3">
      <c r="A714" t="s">
        <v>34</v>
      </c>
      <c r="B714">
        <v>1128299</v>
      </c>
      <c r="C714" s="43">
        <v>44503</v>
      </c>
      <c r="D714" t="s">
        <v>35</v>
      </c>
      <c r="E714" t="s">
        <v>51</v>
      </c>
      <c r="F714" t="s">
        <v>52</v>
      </c>
      <c r="G714" t="s">
        <v>26</v>
      </c>
      <c r="H714">
        <v>0.60000000000000009</v>
      </c>
      <c r="I714">
        <v>4750</v>
      </c>
      <c r="J714">
        <v>2850.0000000000005</v>
      </c>
      <c r="K714">
        <v>712.50000000000011</v>
      </c>
      <c r="L714">
        <v>0.25</v>
      </c>
    </row>
    <row r="715" spans="1:12" x14ac:dyDescent="0.3">
      <c r="A715" t="s">
        <v>34</v>
      </c>
      <c r="B715">
        <v>1128299</v>
      </c>
      <c r="C715" s="43">
        <v>44503</v>
      </c>
      <c r="D715" t="s">
        <v>35</v>
      </c>
      <c r="E715" t="s">
        <v>51</v>
      </c>
      <c r="F715" t="s">
        <v>52</v>
      </c>
      <c r="G715" t="s">
        <v>27</v>
      </c>
      <c r="H715">
        <v>0.70000000000000018</v>
      </c>
      <c r="I715">
        <v>4500</v>
      </c>
      <c r="J715">
        <v>3150.0000000000009</v>
      </c>
      <c r="K715">
        <v>945.00000000000023</v>
      </c>
      <c r="L715">
        <v>0.3</v>
      </c>
    </row>
    <row r="716" spans="1:12" x14ac:dyDescent="0.3">
      <c r="A716" t="s">
        <v>34</v>
      </c>
      <c r="B716">
        <v>1128299</v>
      </c>
      <c r="C716" s="43">
        <v>44503</v>
      </c>
      <c r="D716" t="s">
        <v>35</v>
      </c>
      <c r="E716" t="s">
        <v>51</v>
      </c>
      <c r="F716" t="s">
        <v>52</v>
      </c>
      <c r="G716" t="s">
        <v>28</v>
      </c>
      <c r="H716">
        <v>0.90000000000000013</v>
      </c>
      <c r="I716">
        <v>4250</v>
      </c>
      <c r="J716">
        <v>3825.0000000000005</v>
      </c>
      <c r="K716">
        <v>956.25000000000011</v>
      </c>
      <c r="L716">
        <v>0.25</v>
      </c>
    </row>
    <row r="717" spans="1:12" x14ac:dyDescent="0.3">
      <c r="A717" t="s">
        <v>34</v>
      </c>
      <c r="B717">
        <v>1128299</v>
      </c>
      <c r="C717" s="43">
        <v>44503</v>
      </c>
      <c r="D717" t="s">
        <v>35</v>
      </c>
      <c r="E717" t="s">
        <v>51</v>
      </c>
      <c r="F717" t="s">
        <v>52</v>
      </c>
      <c r="G717" t="s">
        <v>29</v>
      </c>
      <c r="H717">
        <v>0.95000000000000018</v>
      </c>
      <c r="I717">
        <v>5500</v>
      </c>
      <c r="J717">
        <v>5225.0000000000009</v>
      </c>
      <c r="K717">
        <v>1045.0000000000002</v>
      </c>
      <c r="L717">
        <v>0.2</v>
      </c>
    </row>
    <row r="718" spans="1:12" x14ac:dyDescent="0.3">
      <c r="A718" t="s">
        <v>34</v>
      </c>
      <c r="B718">
        <v>1128299</v>
      </c>
      <c r="C718" s="43">
        <v>44532</v>
      </c>
      <c r="D718" t="s">
        <v>35</v>
      </c>
      <c r="E718" t="s">
        <v>51</v>
      </c>
      <c r="F718" t="s">
        <v>52</v>
      </c>
      <c r="G718" t="s">
        <v>24</v>
      </c>
      <c r="H718">
        <v>0.80000000000000016</v>
      </c>
      <c r="I718">
        <v>7500</v>
      </c>
      <c r="J718">
        <v>6000.0000000000009</v>
      </c>
      <c r="K718">
        <v>1800.0000000000002</v>
      </c>
      <c r="L718">
        <v>0.3</v>
      </c>
    </row>
    <row r="719" spans="1:12" x14ac:dyDescent="0.3">
      <c r="A719" t="s">
        <v>34</v>
      </c>
      <c r="B719">
        <v>1128299</v>
      </c>
      <c r="C719" s="43">
        <v>44532</v>
      </c>
      <c r="D719" t="s">
        <v>35</v>
      </c>
      <c r="E719" t="s">
        <v>51</v>
      </c>
      <c r="F719" t="s">
        <v>52</v>
      </c>
      <c r="G719" t="s">
        <v>25</v>
      </c>
      <c r="H719">
        <v>0.8500000000000002</v>
      </c>
      <c r="I719">
        <v>7500</v>
      </c>
      <c r="J719">
        <v>6375.0000000000018</v>
      </c>
      <c r="K719">
        <v>1593.7500000000005</v>
      </c>
      <c r="L719">
        <v>0.25</v>
      </c>
    </row>
    <row r="720" spans="1:12" x14ac:dyDescent="0.3">
      <c r="A720" t="s">
        <v>34</v>
      </c>
      <c r="B720">
        <v>1128299</v>
      </c>
      <c r="C720" s="43">
        <v>44532</v>
      </c>
      <c r="D720" t="s">
        <v>35</v>
      </c>
      <c r="E720" t="s">
        <v>51</v>
      </c>
      <c r="F720" t="s">
        <v>52</v>
      </c>
      <c r="G720" t="s">
        <v>26</v>
      </c>
      <c r="H720">
        <v>0.80000000000000016</v>
      </c>
      <c r="I720">
        <v>5500</v>
      </c>
      <c r="J720">
        <v>4400.0000000000009</v>
      </c>
      <c r="K720">
        <v>1100.0000000000002</v>
      </c>
      <c r="L720">
        <v>0.25</v>
      </c>
    </row>
    <row r="721" spans="1:12" x14ac:dyDescent="0.3">
      <c r="A721" t="s">
        <v>34</v>
      </c>
      <c r="B721">
        <v>1128299</v>
      </c>
      <c r="C721" s="43">
        <v>44532</v>
      </c>
      <c r="D721" t="s">
        <v>35</v>
      </c>
      <c r="E721" t="s">
        <v>51</v>
      </c>
      <c r="F721" t="s">
        <v>52</v>
      </c>
      <c r="G721" t="s">
        <v>27</v>
      </c>
      <c r="H721">
        <v>0.80000000000000016</v>
      </c>
      <c r="I721">
        <v>5500</v>
      </c>
      <c r="J721">
        <v>4400.0000000000009</v>
      </c>
      <c r="K721">
        <v>1320.0000000000002</v>
      </c>
      <c r="L721">
        <v>0.3</v>
      </c>
    </row>
    <row r="722" spans="1:12" x14ac:dyDescent="0.3">
      <c r="A722" t="s">
        <v>34</v>
      </c>
      <c r="B722">
        <v>1128299</v>
      </c>
      <c r="C722" s="43">
        <v>44532</v>
      </c>
      <c r="D722" t="s">
        <v>35</v>
      </c>
      <c r="E722" t="s">
        <v>51</v>
      </c>
      <c r="F722" t="s">
        <v>52</v>
      </c>
      <c r="G722" t="s">
        <v>28</v>
      </c>
      <c r="H722">
        <v>0.90000000000000013</v>
      </c>
      <c r="I722">
        <v>4750</v>
      </c>
      <c r="J722">
        <v>4275.0000000000009</v>
      </c>
      <c r="K722">
        <v>1068.7500000000002</v>
      </c>
      <c r="L722">
        <v>0.25</v>
      </c>
    </row>
    <row r="723" spans="1:12" x14ac:dyDescent="0.3">
      <c r="A723" t="s">
        <v>34</v>
      </c>
      <c r="B723">
        <v>1128299</v>
      </c>
      <c r="C723" s="43">
        <v>44532</v>
      </c>
      <c r="D723" t="s">
        <v>35</v>
      </c>
      <c r="E723" t="s">
        <v>51</v>
      </c>
      <c r="F723" t="s">
        <v>52</v>
      </c>
      <c r="G723" t="s">
        <v>29</v>
      </c>
      <c r="H723">
        <v>0.95000000000000018</v>
      </c>
      <c r="I723">
        <v>5750</v>
      </c>
      <c r="J723">
        <v>5462.5000000000009</v>
      </c>
      <c r="K723">
        <v>1092.5000000000002</v>
      </c>
      <c r="L723">
        <v>0.2</v>
      </c>
    </row>
    <row r="724" spans="1:12" x14ac:dyDescent="0.3">
      <c r="A724" t="s">
        <v>21</v>
      </c>
      <c r="B724">
        <v>1185732</v>
      </c>
      <c r="C724" s="43">
        <v>44208</v>
      </c>
      <c r="D724" t="s">
        <v>53</v>
      </c>
      <c r="E724" t="s">
        <v>54</v>
      </c>
      <c r="F724" t="s">
        <v>55</v>
      </c>
      <c r="G724" t="s">
        <v>24</v>
      </c>
      <c r="H724">
        <v>0.45</v>
      </c>
      <c r="I724">
        <v>10500</v>
      </c>
      <c r="J724">
        <v>4725</v>
      </c>
      <c r="K724">
        <v>2126.25</v>
      </c>
      <c r="L724">
        <v>0.45</v>
      </c>
    </row>
    <row r="725" spans="1:12" x14ac:dyDescent="0.3">
      <c r="A725" t="s">
        <v>21</v>
      </c>
      <c r="B725">
        <v>1185732</v>
      </c>
      <c r="C725" s="43">
        <v>44208</v>
      </c>
      <c r="D725" t="s">
        <v>53</v>
      </c>
      <c r="E725" t="s">
        <v>54</v>
      </c>
      <c r="F725" t="s">
        <v>55</v>
      </c>
      <c r="G725" t="s">
        <v>25</v>
      </c>
      <c r="H725">
        <v>0.45</v>
      </c>
      <c r="I725">
        <v>8500</v>
      </c>
      <c r="J725">
        <v>3825</v>
      </c>
      <c r="K725">
        <v>1338.75</v>
      </c>
      <c r="L725">
        <v>0.35</v>
      </c>
    </row>
    <row r="726" spans="1:12" x14ac:dyDescent="0.3">
      <c r="A726" t="s">
        <v>21</v>
      </c>
      <c r="B726">
        <v>1185732</v>
      </c>
      <c r="C726" s="43">
        <v>44208</v>
      </c>
      <c r="D726" t="s">
        <v>53</v>
      </c>
      <c r="E726" t="s">
        <v>54</v>
      </c>
      <c r="F726" t="s">
        <v>55</v>
      </c>
      <c r="G726" t="s">
        <v>26</v>
      </c>
      <c r="H726">
        <v>0.35000000000000003</v>
      </c>
      <c r="I726">
        <v>8500</v>
      </c>
      <c r="J726">
        <v>2975.0000000000005</v>
      </c>
      <c r="K726">
        <v>743.75000000000011</v>
      </c>
      <c r="L726">
        <v>0.25</v>
      </c>
    </row>
    <row r="727" spans="1:12" x14ac:dyDescent="0.3">
      <c r="A727" t="s">
        <v>21</v>
      </c>
      <c r="B727">
        <v>1185732</v>
      </c>
      <c r="C727" s="43">
        <v>44208</v>
      </c>
      <c r="D727" t="s">
        <v>53</v>
      </c>
      <c r="E727" t="s">
        <v>54</v>
      </c>
      <c r="F727" t="s">
        <v>55</v>
      </c>
      <c r="G727" t="s">
        <v>27</v>
      </c>
      <c r="H727">
        <v>0.39999999999999997</v>
      </c>
      <c r="I727">
        <v>7000</v>
      </c>
      <c r="J727">
        <v>2799.9999999999995</v>
      </c>
      <c r="K727">
        <v>839.99999999999989</v>
      </c>
      <c r="L727">
        <v>0.3</v>
      </c>
    </row>
    <row r="728" spans="1:12" x14ac:dyDescent="0.3">
      <c r="A728" t="s">
        <v>21</v>
      </c>
      <c r="B728">
        <v>1185732</v>
      </c>
      <c r="C728" s="43">
        <v>44208</v>
      </c>
      <c r="D728" t="s">
        <v>53</v>
      </c>
      <c r="E728" t="s">
        <v>54</v>
      </c>
      <c r="F728" t="s">
        <v>55</v>
      </c>
      <c r="G728" t="s">
        <v>28</v>
      </c>
      <c r="H728">
        <v>0.55000000000000004</v>
      </c>
      <c r="I728">
        <v>7500</v>
      </c>
      <c r="J728">
        <v>4125</v>
      </c>
      <c r="K728">
        <v>1443.75</v>
      </c>
      <c r="L728">
        <v>0.35</v>
      </c>
    </row>
    <row r="729" spans="1:12" x14ac:dyDescent="0.3">
      <c r="A729" t="s">
        <v>21</v>
      </c>
      <c r="B729">
        <v>1185732</v>
      </c>
      <c r="C729" s="43">
        <v>44208</v>
      </c>
      <c r="D729" t="s">
        <v>53</v>
      </c>
      <c r="E729" t="s">
        <v>54</v>
      </c>
      <c r="F729" t="s">
        <v>55</v>
      </c>
      <c r="G729" t="s">
        <v>29</v>
      </c>
      <c r="H729">
        <v>0.45</v>
      </c>
      <c r="I729">
        <v>8500</v>
      </c>
      <c r="J729">
        <v>3825</v>
      </c>
      <c r="K729">
        <v>1912.5</v>
      </c>
      <c r="L729">
        <v>0.5</v>
      </c>
    </row>
    <row r="730" spans="1:12" x14ac:dyDescent="0.3">
      <c r="A730" t="s">
        <v>21</v>
      </c>
      <c r="B730">
        <v>1185732</v>
      </c>
      <c r="C730" s="43">
        <v>44237</v>
      </c>
      <c r="D730" t="s">
        <v>53</v>
      </c>
      <c r="E730" t="s">
        <v>54</v>
      </c>
      <c r="F730" t="s">
        <v>55</v>
      </c>
      <c r="G730" t="s">
        <v>24</v>
      </c>
      <c r="H730">
        <v>0.45</v>
      </c>
      <c r="I730">
        <v>11000</v>
      </c>
      <c r="J730">
        <v>4950</v>
      </c>
      <c r="K730">
        <v>2227.5</v>
      </c>
      <c r="L730">
        <v>0.45</v>
      </c>
    </row>
    <row r="731" spans="1:12" x14ac:dyDescent="0.3">
      <c r="A731" t="s">
        <v>21</v>
      </c>
      <c r="B731">
        <v>1185732</v>
      </c>
      <c r="C731" s="43">
        <v>44237</v>
      </c>
      <c r="D731" t="s">
        <v>53</v>
      </c>
      <c r="E731" t="s">
        <v>54</v>
      </c>
      <c r="F731" t="s">
        <v>55</v>
      </c>
      <c r="G731" t="s">
        <v>25</v>
      </c>
      <c r="H731">
        <v>0.45</v>
      </c>
      <c r="I731">
        <v>7500</v>
      </c>
      <c r="J731">
        <v>3375</v>
      </c>
      <c r="K731">
        <v>1181.25</v>
      </c>
      <c r="L731">
        <v>0.35</v>
      </c>
    </row>
    <row r="732" spans="1:12" x14ac:dyDescent="0.3">
      <c r="A732" t="s">
        <v>21</v>
      </c>
      <c r="B732">
        <v>1185732</v>
      </c>
      <c r="C732" s="43">
        <v>44237</v>
      </c>
      <c r="D732" t="s">
        <v>53</v>
      </c>
      <c r="E732" t="s">
        <v>54</v>
      </c>
      <c r="F732" t="s">
        <v>55</v>
      </c>
      <c r="G732" t="s">
        <v>26</v>
      </c>
      <c r="H732">
        <v>0.35000000000000003</v>
      </c>
      <c r="I732">
        <v>8000</v>
      </c>
      <c r="J732">
        <v>2800.0000000000005</v>
      </c>
      <c r="K732">
        <v>700.00000000000011</v>
      </c>
      <c r="L732">
        <v>0.25</v>
      </c>
    </row>
    <row r="733" spans="1:12" x14ac:dyDescent="0.3">
      <c r="A733" t="s">
        <v>21</v>
      </c>
      <c r="B733">
        <v>1185732</v>
      </c>
      <c r="C733" s="43">
        <v>44237</v>
      </c>
      <c r="D733" t="s">
        <v>53</v>
      </c>
      <c r="E733" t="s">
        <v>54</v>
      </c>
      <c r="F733" t="s">
        <v>55</v>
      </c>
      <c r="G733" t="s">
        <v>27</v>
      </c>
      <c r="H733">
        <v>0.39999999999999997</v>
      </c>
      <c r="I733">
        <v>6750</v>
      </c>
      <c r="J733">
        <v>2700</v>
      </c>
      <c r="K733">
        <v>810</v>
      </c>
      <c r="L733">
        <v>0.3</v>
      </c>
    </row>
    <row r="734" spans="1:12" x14ac:dyDescent="0.3">
      <c r="A734" t="s">
        <v>21</v>
      </c>
      <c r="B734">
        <v>1185732</v>
      </c>
      <c r="C734" s="43">
        <v>44237</v>
      </c>
      <c r="D734" t="s">
        <v>53</v>
      </c>
      <c r="E734" t="s">
        <v>54</v>
      </c>
      <c r="F734" t="s">
        <v>55</v>
      </c>
      <c r="G734" t="s">
        <v>28</v>
      </c>
      <c r="H734">
        <v>0.55000000000000004</v>
      </c>
      <c r="I734">
        <v>7500</v>
      </c>
      <c r="J734">
        <v>4125</v>
      </c>
      <c r="K734">
        <v>1443.75</v>
      </c>
      <c r="L734">
        <v>0.35</v>
      </c>
    </row>
    <row r="735" spans="1:12" x14ac:dyDescent="0.3">
      <c r="A735" t="s">
        <v>21</v>
      </c>
      <c r="B735">
        <v>1185732</v>
      </c>
      <c r="C735" s="43">
        <v>44237</v>
      </c>
      <c r="D735" t="s">
        <v>53</v>
      </c>
      <c r="E735" t="s">
        <v>54</v>
      </c>
      <c r="F735" t="s">
        <v>55</v>
      </c>
      <c r="G735" t="s">
        <v>29</v>
      </c>
      <c r="H735">
        <v>0.45</v>
      </c>
      <c r="I735">
        <v>8500</v>
      </c>
      <c r="J735">
        <v>3825</v>
      </c>
      <c r="K735">
        <v>1912.5</v>
      </c>
      <c r="L735">
        <v>0.5</v>
      </c>
    </row>
    <row r="736" spans="1:12" x14ac:dyDescent="0.3">
      <c r="A736" t="s">
        <v>21</v>
      </c>
      <c r="B736">
        <v>1185732</v>
      </c>
      <c r="C736" s="43">
        <v>44263</v>
      </c>
      <c r="D736" t="s">
        <v>53</v>
      </c>
      <c r="E736" t="s">
        <v>54</v>
      </c>
      <c r="F736" t="s">
        <v>55</v>
      </c>
      <c r="G736" t="s">
        <v>24</v>
      </c>
      <c r="H736">
        <v>0.45</v>
      </c>
      <c r="I736">
        <v>10700</v>
      </c>
      <c r="J736">
        <v>4815</v>
      </c>
      <c r="K736">
        <v>2166.75</v>
      </c>
      <c r="L736">
        <v>0.45</v>
      </c>
    </row>
    <row r="737" spans="1:12" x14ac:dyDescent="0.3">
      <c r="A737" t="s">
        <v>21</v>
      </c>
      <c r="B737">
        <v>1185732</v>
      </c>
      <c r="C737" s="43">
        <v>44263</v>
      </c>
      <c r="D737" t="s">
        <v>53</v>
      </c>
      <c r="E737" t="s">
        <v>54</v>
      </c>
      <c r="F737" t="s">
        <v>55</v>
      </c>
      <c r="G737" t="s">
        <v>25</v>
      </c>
      <c r="H737">
        <v>0.45</v>
      </c>
      <c r="I737">
        <v>7500</v>
      </c>
      <c r="J737">
        <v>3375</v>
      </c>
      <c r="K737">
        <v>1181.25</v>
      </c>
      <c r="L737">
        <v>0.35</v>
      </c>
    </row>
    <row r="738" spans="1:12" x14ac:dyDescent="0.3">
      <c r="A738" t="s">
        <v>21</v>
      </c>
      <c r="B738">
        <v>1185732</v>
      </c>
      <c r="C738" s="43">
        <v>44263</v>
      </c>
      <c r="D738" t="s">
        <v>53</v>
      </c>
      <c r="E738" t="s">
        <v>54</v>
      </c>
      <c r="F738" t="s">
        <v>55</v>
      </c>
      <c r="G738" t="s">
        <v>26</v>
      </c>
      <c r="H738">
        <v>0.35000000000000003</v>
      </c>
      <c r="I738">
        <v>7750</v>
      </c>
      <c r="J738">
        <v>2712.5000000000005</v>
      </c>
      <c r="K738">
        <v>678.12500000000011</v>
      </c>
      <c r="L738">
        <v>0.25</v>
      </c>
    </row>
    <row r="739" spans="1:12" x14ac:dyDescent="0.3">
      <c r="A739" t="s">
        <v>21</v>
      </c>
      <c r="B739">
        <v>1185732</v>
      </c>
      <c r="C739" s="43">
        <v>44263</v>
      </c>
      <c r="D739" t="s">
        <v>53</v>
      </c>
      <c r="E739" t="s">
        <v>54</v>
      </c>
      <c r="F739" t="s">
        <v>55</v>
      </c>
      <c r="G739" t="s">
        <v>27</v>
      </c>
      <c r="H739">
        <v>0.39999999999999997</v>
      </c>
      <c r="I739">
        <v>6250</v>
      </c>
      <c r="J739">
        <v>2500</v>
      </c>
      <c r="K739">
        <v>750</v>
      </c>
      <c r="L739">
        <v>0.3</v>
      </c>
    </row>
    <row r="740" spans="1:12" x14ac:dyDescent="0.3">
      <c r="A740" t="s">
        <v>21</v>
      </c>
      <c r="B740">
        <v>1185732</v>
      </c>
      <c r="C740" s="43">
        <v>44263</v>
      </c>
      <c r="D740" t="s">
        <v>53</v>
      </c>
      <c r="E740" t="s">
        <v>54</v>
      </c>
      <c r="F740" t="s">
        <v>55</v>
      </c>
      <c r="G740" t="s">
        <v>28</v>
      </c>
      <c r="H740">
        <v>0.55000000000000004</v>
      </c>
      <c r="I740">
        <v>6750</v>
      </c>
      <c r="J740">
        <v>3712.5000000000005</v>
      </c>
      <c r="K740">
        <v>1299.375</v>
      </c>
      <c r="L740">
        <v>0.35</v>
      </c>
    </row>
    <row r="741" spans="1:12" x14ac:dyDescent="0.3">
      <c r="A741" t="s">
        <v>21</v>
      </c>
      <c r="B741">
        <v>1185732</v>
      </c>
      <c r="C741" s="43">
        <v>44263</v>
      </c>
      <c r="D741" t="s">
        <v>53</v>
      </c>
      <c r="E741" t="s">
        <v>54</v>
      </c>
      <c r="F741" t="s">
        <v>55</v>
      </c>
      <c r="G741" t="s">
        <v>29</v>
      </c>
      <c r="H741">
        <v>0.45</v>
      </c>
      <c r="I741">
        <v>7750</v>
      </c>
      <c r="J741">
        <v>3487.5</v>
      </c>
      <c r="K741">
        <v>1743.75</v>
      </c>
      <c r="L741">
        <v>0.5</v>
      </c>
    </row>
    <row r="742" spans="1:12" x14ac:dyDescent="0.3">
      <c r="A742" t="s">
        <v>21</v>
      </c>
      <c r="B742">
        <v>1185732</v>
      </c>
      <c r="C742" s="43">
        <v>44295</v>
      </c>
      <c r="D742" t="s">
        <v>53</v>
      </c>
      <c r="E742" t="s">
        <v>54</v>
      </c>
      <c r="F742" t="s">
        <v>55</v>
      </c>
      <c r="G742" t="s">
        <v>24</v>
      </c>
      <c r="H742">
        <v>0.45</v>
      </c>
      <c r="I742">
        <v>10250</v>
      </c>
      <c r="J742">
        <v>4612.5</v>
      </c>
      <c r="K742">
        <v>2075.625</v>
      </c>
      <c r="L742">
        <v>0.45</v>
      </c>
    </row>
    <row r="743" spans="1:12" x14ac:dyDescent="0.3">
      <c r="A743" t="s">
        <v>21</v>
      </c>
      <c r="B743">
        <v>1185732</v>
      </c>
      <c r="C743" s="43">
        <v>44295</v>
      </c>
      <c r="D743" t="s">
        <v>53</v>
      </c>
      <c r="E743" t="s">
        <v>54</v>
      </c>
      <c r="F743" t="s">
        <v>55</v>
      </c>
      <c r="G743" t="s">
        <v>25</v>
      </c>
      <c r="H743">
        <v>0.45</v>
      </c>
      <c r="I743">
        <v>7250</v>
      </c>
      <c r="J743">
        <v>3262.5</v>
      </c>
      <c r="K743">
        <v>1141.875</v>
      </c>
      <c r="L743">
        <v>0.35</v>
      </c>
    </row>
    <row r="744" spans="1:12" x14ac:dyDescent="0.3">
      <c r="A744" t="s">
        <v>21</v>
      </c>
      <c r="B744">
        <v>1185732</v>
      </c>
      <c r="C744" s="43">
        <v>44295</v>
      </c>
      <c r="D744" t="s">
        <v>53</v>
      </c>
      <c r="E744" t="s">
        <v>54</v>
      </c>
      <c r="F744" t="s">
        <v>55</v>
      </c>
      <c r="G744" t="s">
        <v>26</v>
      </c>
      <c r="H744">
        <v>0.35000000000000003</v>
      </c>
      <c r="I744">
        <v>7250</v>
      </c>
      <c r="J744">
        <v>2537.5000000000005</v>
      </c>
      <c r="K744">
        <v>634.37500000000011</v>
      </c>
      <c r="L744">
        <v>0.25</v>
      </c>
    </row>
    <row r="745" spans="1:12" x14ac:dyDescent="0.3">
      <c r="A745" t="s">
        <v>21</v>
      </c>
      <c r="B745">
        <v>1185732</v>
      </c>
      <c r="C745" s="43">
        <v>44295</v>
      </c>
      <c r="D745" t="s">
        <v>53</v>
      </c>
      <c r="E745" t="s">
        <v>54</v>
      </c>
      <c r="F745" t="s">
        <v>55</v>
      </c>
      <c r="G745" t="s">
        <v>27</v>
      </c>
      <c r="H745">
        <v>0.39999999999999997</v>
      </c>
      <c r="I745">
        <v>6500</v>
      </c>
      <c r="J745">
        <v>2600</v>
      </c>
      <c r="K745">
        <v>780</v>
      </c>
      <c r="L745">
        <v>0.3</v>
      </c>
    </row>
    <row r="746" spans="1:12" x14ac:dyDescent="0.3">
      <c r="A746" t="s">
        <v>21</v>
      </c>
      <c r="B746">
        <v>1185732</v>
      </c>
      <c r="C746" s="43">
        <v>44295</v>
      </c>
      <c r="D746" t="s">
        <v>53</v>
      </c>
      <c r="E746" t="s">
        <v>54</v>
      </c>
      <c r="F746" t="s">
        <v>55</v>
      </c>
      <c r="G746" t="s">
        <v>28</v>
      </c>
      <c r="H746">
        <v>0.55000000000000004</v>
      </c>
      <c r="I746">
        <v>6750</v>
      </c>
      <c r="J746">
        <v>3712.5000000000005</v>
      </c>
      <c r="K746">
        <v>1299.375</v>
      </c>
      <c r="L746">
        <v>0.35</v>
      </c>
    </row>
    <row r="747" spans="1:12" x14ac:dyDescent="0.3">
      <c r="A747" t="s">
        <v>21</v>
      </c>
      <c r="B747">
        <v>1185732</v>
      </c>
      <c r="C747" s="43">
        <v>44295</v>
      </c>
      <c r="D747" t="s">
        <v>53</v>
      </c>
      <c r="E747" t="s">
        <v>54</v>
      </c>
      <c r="F747" t="s">
        <v>55</v>
      </c>
      <c r="G747" t="s">
        <v>29</v>
      </c>
      <c r="H747">
        <v>0.45</v>
      </c>
      <c r="I747">
        <v>8000</v>
      </c>
      <c r="J747">
        <v>3600</v>
      </c>
      <c r="K747">
        <v>1800</v>
      </c>
      <c r="L747">
        <v>0.5</v>
      </c>
    </row>
    <row r="748" spans="1:12" x14ac:dyDescent="0.3">
      <c r="A748" t="s">
        <v>21</v>
      </c>
      <c r="B748">
        <v>1185732</v>
      </c>
      <c r="C748" s="43">
        <v>44324</v>
      </c>
      <c r="D748" t="s">
        <v>53</v>
      </c>
      <c r="E748" t="s">
        <v>54</v>
      </c>
      <c r="F748" t="s">
        <v>55</v>
      </c>
      <c r="G748" t="s">
        <v>24</v>
      </c>
      <c r="H748">
        <v>0.55000000000000004</v>
      </c>
      <c r="I748">
        <v>10700</v>
      </c>
      <c r="J748">
        <v>5885.0000000000009</v>
      </c>
      <c r="K748">
        <v>2648.2500000000005</v>
      </c>
      <c r="L748">
        <v>0.45</v>
      </c>
    </row>
    <row r="749" spans="1:12" x14ac:dyDescent="0.3">
      <c r="A749" t="s">
        <v>21</v>
      </c>
      <c r="B749">
        <v>1185732</v>
      </c>
      <c r="C749" s="43">
        <v>44324</v>
      </c>
      <c r="D749" t="s">
        <v>53</v>
      </c>
      <c r="E749" t="s">
        <v>54</v>
      </c>
      <c r="F749" t="s">
        <v>55</v>
      </c>
      <c r="G749" t="s">
        <v>25</v>
      </c>
      <c r="H749">
        <v>0.55000000000000004</v>
      </c>
      <c r="I749">
        <v>7750</v>
      </c>
      <c r="J749">
        <v>4262.5</v>
      </c>
      <c r="K749">
        <v>1491.875</v>
      </c>
      <c r="L749">
        <v>0.35</v>
      </c>
    </row>
    <row r="750" spans="1:12" x14ac:dyDescent="0.3">
      <c r="A750" t="s">
        <v>21</v>
      </c>
      <c r="B750">
        <v>1185732</v>
      </c>
      <c r="C750" s="43">
        <v>44324</v>
      </c>
      <c r="D750" t="s">
        <v>53</v>
      </c>
      <c r="E750" t="s">
        <v>54</v>
      </c>
      <c r="F750" t="s">
        <v>55</v>
      </c>
      <c r="G750" t="s">
        <v>26</v>
      </c>
      <c r="H750">
        <v>0.5</v>
      </c>
      <c r="I750">
        <v>7500</v>
      </c>
      <c r="J750">
        <v>3750</v>
      </c>
      <c r="K750">
        <v>937.5</v>
      </c>
      <c r="L750">
        <v>0.25</v>
      </c>
    </row>
    <row r="751" spans="1:12" x14ac:dyDescent="0.3">
      <c r="A751" t="s">
        <v>21</v>
      </c>
      <c r="B751">
        <v>1185732</v>
      </c>
      <c r="C751" s="43">
        <v>44324</v>
      </c>
      <c r="D751" t="s">
        <v>53</v>
      </c>
      <c r="E751" t="s">
        <v>54</v>
      </c>
      <c r="F751" t="s">
        <v>55</v>
      </c>
      <c r="G751" t="s">
        <v>27</v>
      </c>
      <c r="H751">
        <v>0.5</v>
      </c>
      <c r="I751">
        <v>7000</v>
      </c>
      <c r="J751">
        <v>3500</v>
      </c>
      <c r="K751">
        <v>1050</v>
      </c>
      <c r="L751">
        <v>0.3</v>
      </c>
    </row>
    <row r="752" spans="1:12" x14ac:dyDescent="0.3">
      <c r="A752" t="s">
        <v>21</v>
      </c>
      <c r="B752">
        <v>1185732</v>
      </c>
      <c r="C752" s="43">
        <v>44324</v>
      </c>
      <c r="D752" t="s">
        <v>53</v>
      </c>
      <c r="E752" t="s">
        <v>54</v>
      </c>
      <c r="F752" t="s">
        <v>55</v>
      </c>
      <c r="G752" t="s">
        <v>28</v>
      </c>
      <c r="H752">
        <v>0.6</v>
      </c>
      <c r="I752">
        <v>7250</v>
      </c>
      <c r="J752">
        <v>4350</v>
      </c>
      <c r="K752">
        <v>1522.5</v>
      </c>
      <c r="L752">
        <v>0.35</v>
      </c>
    </row>
    <row r="753" spans="1:12" x14ac:dyDescent="0.3">
      <c r="A753" t="s">
        <v>21</v>
      </c>
      <c r="B753">
        <v>1185732</v>
      </c>
      <c r="C753" s="43">
        <v>44324</v>
      </c>
      <c r="D753" t="s">
        <v>53</v>
      </c>
      <c r="E753" t="s">
        <v>54</v>
      </c>
      <c r="F753" t="s">
        <v>55</v>
      </c>
      <c r="G753" t="s">
        <v>29</v>
      </c>
      <c r="H753">
        <v>0.65</v>
      </c>
      <c r="I753">
        <v>8250</v>
      </c>
      <c r="J753">
        <v>5362.5</v>
      </c>
      <c r="K753">
        <v>2681.25</v>
      </c>
      <c r="L753">
        <v>0.5</v>
      </c>
    </row>
    <row r="754" spans="1:12" x14ac:dyDescent="0.3">
      <c r="A754" t="s">
        <v>21</v>
      </c>
      <c r="B754">
        <v>1185732</v>
      </c>
      <c r="C754" s="43">
        <v>44357</v>
      </c>
      <c r="D754" t="s">
        <v>53</v>
      </c>
      <c r="E754" t="s">
        <v>54</v>
      </c>
      <c r="F754" t="s">
        <v>55</v>
      </c>
      <c r="G754" t="s">
        <v>24</v>
      </c>
      <c r="H754">
        <v>0.6</v>
      </c>
      <c r="I754">
        <v>10750</v>
      </c>
      <c r="J754">
        <v>6450</v>
      </c>
      <c r="K754">
        <v>2902.5</v>
      </c>
      <c r="L754">
        <v>0.45</v>
      </c>
    </row>
    <row r="755" spans="1:12" x14ac:dyDescent="0.3">
      <c r="A755" t="s">
        <v>21</v>
      </c>
      <c r="B755">
        <v>1185732</v>
      </c>
      <c r="C755" s="43">
        <v>44357</v>
      </c>
      <c r="D755" t="s">
        <v>53</v>
      </c>
      <c r="E755" t="s">
        <v>54</v>
      </c>
      <c r="F755" t="s">
        <v>55</v>
      </c>
      <c r="G755" t="s">
        <v>25</v>
      </c>
      <c r="H755">
        <v>0.55000000000000004</v>
      </c>
      <c r="I755">
        <v>8250</v>
      </c>
      <c r="J755">
        <v>4537.5</v>
      </c>
      <c r="K755">
        <v>1588.125</v>
      </c>
      <c r="L755">
        <v>0.35</v>
      </c>
    </row>
    <row r="756" spans="1:12" x14ac:dyDescent="0.3">
      <c r="A756" t="s">
        <v>21</v>
      </c>
      <c r="B756">
        <v>1185732</v>
      </c>
      <c r="C756" s="43">
        <v>44357</v>
      </c>
      <c r="D756" t="s">
        <v>53</v>
      </c>
      <c r="E756" t="s">
        <v>54</v>
      </c>
      <c r="F756" t="s">
        <v>55</v>
      </c>
      <c r="G756" t="s">
        <v>26</v>
      </c>
      <c r="H756">
        <v>0.5</v>
      </c>
      <c r="I756">
        <v>8000</v>
      </c>
      <c r="J756">
        <v>4000</v>
      </c>
      <c r="K756">
        <v>1000</v>
      </c>
      <c r="L756">
        <v>0.25</v>
      </c>
    </row>
    <row r="757" spans="1:12" x14ac:dyDescent="0.3">
      <c r="A757" t="s">
        <v>21</v>
      </c>
      <c r="B757">
        <v>1185732</v>
      </c>
      <c r="C757" s="43">
        <v>44357</v>
      </c>
      <c r="D757" t="s">
        <v>53</v>
      </c>
      <c r="E757" t="s">
        <v>54</v>
      </c>
      <c r="F757" t="s">
        <v>55</v>
      </c>
      <c r="G757" t="s">
        <v>27</v>
      </c>
      <c r="H757">
        <v>0.5</v>
      </c>
      <c r="I757">
        <v>7750</v>
      </c>
      <c r="J757">
        <v>3875</v>
      </c>
      <c r="K757">
        <v>1162.5</v>
      </c>
      <c r="L757">
        <v>0.3</v>
      </c>
    </row>
    <row r="758" spans="1:12" x14ac:dyDescent="0.3">
      <c r="A758" t="s">
        <v>21</v>
      </c>
      <c r="B758">
        <v>1185732</v>
      </c>
      <c r="C758" s="43">
        <v>44357</v>
      </c>
      <c r="D758" t="s">
        <v>53</v>
      </c>
      <c r="E758" t="s">
        <v>54</v>
      </c>
      <c r="F758" t="s">
        <v>55</v>
      </c>
      <c r="G758" t="s">
        <v>28</v>
      </c>
      <c r="H758">
        <v>0.65</v>
      </c>
      <c r="I758">
        <v>7750</v>
      </c>
      <c r="J758">
        <v>5037.5</v>
      </c>
      <c r="K758">
        <v>1763.125</v>
      </c>
      <c r="L758">
        <v>0.35</v>
      </c>
    </row>
    <row r="759" spans="1:12" x14ac:dyDescent="0.3">
      <c r="A759" t="s">
        <v>21</v>
      </c>
      <c r="B759">
        <v>1185732</v>
      </c>
      <c r="C759" s="43">
        <v>44357</v>
      </c>
      <c r="D759" t="s">
        <v>53</v>
      </c>
      <c r="E759" t="s">
        <v>54</v>
      </c>
      <c r="F759" t="s">
        <v>55</v>
      </c>
      <c r="G759" t="s">
        <v>29</v>
      </c>
      <c r="H759">
        <v>0.70000000000000007</v>
      </c>
      <c r="I759">
        <v>9250</v>
      </c>
      <c r="J759">
        <v>6475.0000000000009</v>
      </c>
      <c r="K759">
        <v>3237.5000000000005</v>
      </c>
      <c r="L759">
        <v>0.5</v>
      </c>
    </row>
    <row r="760" spans="1:12" x14ac:dyDescent="0.3">
      <c r="A760" t="s">
        <v>21</v>
      </c>
      <c r="B760">
        <v>1185732</v>
      </c>
      <c r="C760" s="43">
        <v>44385</v>
      </c>
      <c r="D760" t="s">
        <v>53</v>
      </c>
      <c r="E760" t="s">
        <v>54</v>
      </c>
      <c r="F760" t="s">
        <v>55</v>
      </c>
      <c r="G760" t="s">
        <v>24</v>
      </c>
      <c r="H760">
        <v>0.65</v>
      </c>
      <c r="I760">
        <v>11500</v>
      </c>
      <c r="J760">
        <v>7475</v>
      </c>
      <c r="K760">
        <v>3363.75</v>
      </c>
      <c r="L760">
        <v>0.45</v>
      </c>
    </row>
    <row r="761" spans="1:12" x14ac:dyDescent="0.3">
      <c r="A761" t="s">
        <v>21</v>
      </c>
      <c r="B761">
        <v>1185732</v>
      </c>
      <c r="C761" s="43">
        <v>44385</v>
      </c>
      <c r="D761" t="s">
        <v>53</v>
      </c>
      <c r="E761" t="s">
        <v>54</v>
      </c>
      <c r="F761" t="s">
        <v>55</v>
      </c>
      <c r="G761" t="s">
        <v>25</v>
      </c>
      <c r="H761">
        <v>0.60000000000000009</v>
      </c>
      <c r="I761">
        <v>9000</v>
      </c>
      <c r="J761">
        <v>5400.0000000000009</v>
      </c>
      <c r="K761">
        <v>1890.0000000000002</v>
      </c>
      <c r="L761">
        <v>0.35</v>
      </c>
    </row>
    <row r="762" spans="1:12" x14ac:dyDescent="0.3">
      <c r="A762" t="s">
        <v>21</v>
      </c>
      <c r="B762">
        <v>1185732</v>
      </c>
      <c r="C762" s="43">
        <v>44385</v>
      </c>
      <c r="D762" t="s">
        <v>53</v>
      </c>
      <c r="E762" t="s">
        <v>54</v>
      </c>
      <c r="F762" t="s">
        <v>55</v>
      </c>
      <c r="G762" t="s">
        <v>26</v>
      </c>
      <c r="H762">
        <v>0.55000000000000004</v>
      </c>
      <c r="I762">
        <v>8250</v>
      </c>
      <c r="J762">
        <v>4537.5</v>
      </c>
      <c r="K762">
        <v>1134.375</v>
      </c>
      <c r="L762">
        <v>0.25</v>
      </c>
    </row>
    <row r="763" spans="1:12" x14ac:dyDescent="0.3">
      <c r="A763" t="s">
        <v>21</v>
      </c>
      <c r="B763">
        <v>1185732</v>
      </c>
      <c r="C763" s="43">
        <v>44385</v>
      </c>
      <c r="D763" t="s">
        <v>53</v>
      </c>
      <c r="E763" t="s">
        <v>54</v>
      </c>
      <c r="F763" t="s">
        <v>55</v>
      </c>
      <c r="G763" t="s">
        <v>27</v>
      </c>
      <c r="H763">
        <v>0.55000000000000004</v>
      </c>
      <c r="I763">
        <v>7750</v>
      </c>
      <c r="J763">
        <v>4262.5</v>
      </c>
      <c r="K763">
        <v>1278.75</v>
      </c>
      <c r="L763">
        <v>0.3</v>
      </c>
    </row>
    <row r="764" spans="1:12" x14ac:dyDescent="0.3">
      <c r="A764" t="s">
        <v>21</v>
      </c>
      <c r="B764">
        <v>1185732</v>
      </c>
      <c r="C764" s="43">
        <v>44385</v>
      </c>
      <c r="D764" t="s">
        <v>53</v>
      </c>
      <c r="E764" t="s">
        <v>54</v>
      </c>
      <c r="F764" t="s">
        <v>55</v>
      </c>
      <c r="G764" t="s">
        <v>28</v>
      </c>
      <c r="H764">
        <v>0.65</v>
      </c>
      <c r="I764">
        <v>8000</v>
      </c>
      <c r="J764">
        <v>5200</v>
      </c>
      <c r="K764">
        <v>1819.9999999999998</v>
      </c>
      <c r="L764">
        <v>0.35</v>
      </c>
    </row>
    <row r="765" spans="1:12" x14ac:dyDescent="0.3">
      <c r="A765" t="s">
        <v>21</v>
      </c>
      <c r="B765">
        <v>1185732</v>
      </c>
      <c r="C765" s="43">
        <v>44385</v>
      </c>
      <c r="D765" t="s">
        <v>53</v>
      </c>
      <c r="E765" t="s">
        <v>54</v>
      </c>
      <c r="F765" t="s">
        <v>55</v>
      </c>
      <c r="G765" t="s">
        <v>29</v>
      </c>
      <c r="H765">
        <v>0.70000000000000007</v>
      </c>
      <c r="I765">
        <v>9750</v>
      </c>
      <c r="J765">
        <v>6825.0000000000009</v>
      </c>
      <c r="K765">
        <v>3412.5000000000005</v>
      </c>
      <c r="L765">
        <v>0.5</v>
      </c>
    </row>
    <row r="766" spans="1:12" x14ac:dyDescent="0.3">
      <c r="A766" t="s">
        <v>21</v>
      </c>
      <c r="B766">
        <v>1185732</v>
      </c>
      <c r="C766" s="43">
        <v>44417</v>
      </c>
      <c r="D766" t="s">
        <v>53</v>
      </c>
      <c r="E766" t="s">
        <v>54</v>
      </c>
      <c r="F766" t="s">
        <v>55</v>
      </c>
      <c r="G766" t="s">
        <v>24</v>
      </c>
      <c r="H766">
        <v>0.65</v>
      </c>
      <c r="I766">
        <v>11250</v>
      </c>
      <c r="J766">
        <v>7312.5</v>
      </c>
      <c r="K766">
        <v>3290.625</v>
      </c>
      <c r="L766">
        <v>0.45</v>
      </c>
    </row>
    <row r="767" spans="1:12" x14ac:dyDescent="0.3">
      <c r="A767" t="s">
        <v>21</v>
      </c>
      <c r="B767">
        <v>1185732</v>
      </c>
      <c r="C767" s="43">
        <v>44417</v>
      </c>
      <c r="D767" t="s">
        <v>53</v>
      </c>
      <c r="E767" t="s">
        <v>54</v>
      </c>
      <c r="F767" t="s">
        <v>55</v>
      </c>
      <c r="G767" t="s">
        <v>25</v>
      </c>
      <c r="H767">
        <v>0.60000000000000009</v>
      </c>
      <c r="I767">
        <v>9000</v>
      </c>
      <c r="J767">
        <v>5400.0000000000009</v>
      </c>
      <c r="K767">
        <v>1890.0000000000002</v>
      </c>
      <c r="L767">
        <v>0.35</v>
      </c>
    </row>
    <row r="768" spans="1:12" x14ac:dyDescent="0.3">
      <c r="A768" t="s">
        <v>21</v>
      </c>
      <c r="B768">
        <v>1185732</v>
      </c>
      <c r="C768" s="43">
        <v>44417</v>
      </c>
      <c r="D768" t="s">
        <v>53</v>
      </c>
      <c r="E768" t="s">
        <v>54</v>
      </c>
      <c r="F768" t="s">
        <v>55</v>
      </c>
      <c r="G768" t="s">
        <v>26</v>
      </c>
      <c r="H768">
        <v>0.55000000000000004</v>
      </c>
      <c r="I768">
        <v>8250</v>
      </c>
      <c r="J768">
        <v>4537.5</v>
      </c>
      <c r="K768">
        <v>1134.375</v>
      </c>
      <c r="L768">
        <v>0.25</v>
      </c>
    </row>
    <row r="769" spans="1:12" x14ac:dyDescent="0.3">
      <c r="A769" t="s">
        <v>21</v>
      </c>
      <c r="B769">
        <v>1185732</v>
      </c>
      <c r="C769" s="43">
        <v>44417</v>
      </c>
      <c r="D769" t="s">
        <v>53</v>
      </c>
      <c r="E769" t="s">
        <v>54</v>
      </c>
      <c r="F769" t="s">
        <v>55</v>
      </c>
      <c r="G769" t="s">
        <v>27</v>
      </c>
      <c r="H769">
        <v>0.45</v>
      </c>
      <c r="I769">
        <v>7750</v>
      </c>
      <c r="J769">
        <v>3487.5</v>
      </c>
      <c r="K769">
        <v>1046.25</v>
      </c>
      <c r="L769">
        <v>0.3</v>
      </c>
    </row>
    <row r="770" spans="1:12" x14ac:dyDescent="0.3">
      <c r="A770" t="s">
        <v>21</v>
      </c>
      <c r="B770">
        <v>1185732</v>
      </c>
      <c r="C770" s="43">
        <v>44417</v>
      </c>
      <c r="D770" t="s">
        <v>53</v>
      </c>
      <c r="E770" t="s">
        <v>54</v>
      </c>
      <c r="F770" t="s">
        <v>55</v>
      </c>
      <c r="G770" t="s">
        <v>28</v>
      </c>
      <c r="H770">
        <v>0.55000000000000004</v>
      </c>
      <c r="I770">
        <v>7500</v>
      </c>
      <c r="J770">
        <v>4125</v>
      </c>
      <c r="K770">
        <v>1443.75</v>
      </c>
      <c r="L770">
        <v>0.35</v>
      </c>
    </row>
    <row r="771" spans="1:12" x14ac:dyDescent="0.3">
      <c r="A771" t="s">
        <v>21</v>
      </c>
      <c r="B771">
        <v>1185732</v>
      </c>
      <c r="C771" s="43">
        <v>44417</v>
      </c>
      <c r="D771" t="s">
        <v>53</v>
      </c>
      <c r="E771" t="s">
        <v>54</v>
      </c>
      <c r="F771" t="s">
        <v>55</v>
      </c>
      <c r="G771" t="s">
        <v>29</v>
      </c>
      <c r="H771">
        <v>0.60000000000000009</v>
      </c>
      <c r="I771">
        <v>9250</v>
      </c>
      <c r="J771">
        <v>5550.0000000000009</v>
      </c>
      <c r="K771">
        <v>2775.0000000000005</v>
      </c>
      <c r="L771">
        <v>0.5</v>
      </c>
    </row>
    <row r="772" spans="1:12" x14ac:dyDescent="0.3">
      <c r="A772" t="s">
        <v>21</v>
      </c>
      <c r="B772">
        <v>1185732</v>
      </c>
      <c r="C772" s="43">
        <v>44447</v>
      </c>
      <c r="D772" t="s">
        <v>53</v>
      </c>
      <c r="E772" t="s">
        <v>54</v>
      </c>
      <c r="F772" t="s">
        <v>55</v>
      </c>
      <c r="G772" t="s">
        <v>24</v>
      </c>
      <c r="H772">
        <v>0.55000000000000004</v>
      </c>
      <c r="I772">
        <v>10500</v>
      </c>
      <c r="J772">
        <v>5775.0000000000009</v>
      </c>
      <c r="K772">
        <v>2598.7500000000005</v>
      </c>
      <c r="L772">
        <v>0.45</v>
      </c>
    </row>
    <row r="773" spans="1:12" x14ac:dyDescent="0.3">
      <c r="A773" t="s">
        <v>21</v>
      </c>
      <c r="B773">
        <v>1185732</v>
      </c>
      <c r="C773" s="43">
        <v>44447</v>
      </c>
      <c r="D773" t="s">
        <v>53</v>
      </c>
      <c r="E773" t="s">
        <v>54</v>
      </c>
      <c r="F773" t="s">
        <v>55</v>
      </c>
      <c r="G773" t="s">
        <v>25</v>
      </c>
      <c r="H773">
        <v>0.50000000000000011</v>
      </c>
      <c r="I773">
        <v>8500</v>
      </c>
      <c r="J773">
        <v>4250.0000000000009</v>
      </c>
      <c r="K773">
        <v>1487.5000000000002</v>
      </c>
      <c r="L773">
        <v>0.35</v>
      </c>
    </row>
    <row r="774" spans="1:12" x14ac:dyDescent="0.3">
      <c r="A774" t="s">
        <v>21</v>
      </c>
      <c r="B774">
        <v>1185732</v>
      </c>
      <c r="C774" s="43">
        <v>44447</v>
      </c>
      <c r="D774" t="s">
        <v>53</v>
      </c>
      <c r="E774" t="s">
        <v>54</v>
      </c>
      <c r="F774" t="s">
        <v>55</v>
      </c>
      <c r="G774" t="s">
        <v>26</v>
      </c>
      <c r="H774">
        <v>0.45</v>
      </c>
      <c r="I774">
        <v>7500</v>
      </c>
      <c r="J774">
        <v>3375</v>
      </c>
      <c r="K774">
        <v>843.75</v>
      </c>
      <c r="L774">
        <v>0.25</v>
      </c>
    </row>
    <row r="775" spans="1:12" x14ac:dyDescent="0.3">
      <c r="A775" t="s">
        <v>21</v>
      </c>
      <c r="B775">
        <v>1185732</v>
      </c>
      <c r="C775" s="43">
        <v>44447</v>
      </c>
      <c r="D775" t="s">
        <v>53</v>
      </c>
      <c r="E775" t="s">
        <v>54</v>
      </c>
      <c r="F775" t="s">
        <v>55</v>
      </c>
      <c r="G775" t="s">
        <v>27</v>
      </c>
      <c r="H775">
        <v>0.45</v>
      </c>
      <c r="I775">
        <v>7250</v>
      </c>
      <c r="J775">
        <v>3262.5</v>
      </c>
      <c r="K775">
        <v>978.75</v>
      </c>
      <c r="L775">
        <v>0.3</v>
      </c>
    </row>
    <row r="776" spans="1:12" x14ac:dyDescent="0.3">
      <c r="A776" t="s">
        <v>21</v>
      </c>
      <c r="B776">
        <v>1185732</v>
      </c>
      <c r="C776" s="43">
        <v>44447</v>
      </c>
      <c r="D776" t="s">
        <v>53</v>
      </c>
      <c r="E776" t="s">
        <v>54</v>
      </c>
      <c r="F776" t="s">
        <v>55</v>
      </c>
      <c r="G776" t="s">
        <v>28</v>
      </c>
      <c r="H776">
        <v>0.55000000000000004</v>
      </c>
      <c r="I776">
        <v>7250</v>
      </c>
      <c r="J776">
        <v>3987.5000000000005</v>
      </c>
      <c r="K776">
        <v>1395.625</v>
      </c>
      <c r="L776">
        <v>0.35</v>
      </c>
    </row>
    <row r="777" spans="1:12" x14ac:dyDescent="0.3">
      <c r="A777" t="s">
        <v>21</v>
      </c>
      <c r="B777">
        <v>1185732</v>
      </c>
      <c r="C777" s="43">
        <v>44447</v>
      </c>
      <c r="D777" t="s">
        <v>53</v>
      </c>
      <c r="E777" t="s">
        <v>54</v>
      </c>
      <c r="F777" t="s">
        <v>55</v>
      </c>
      <c r="G777" t="s">
        <v>29</v>
      </c>
      <c r="H777">
        <v>0.60000000000000009</v>
      </c>
      <c r="I777">
        <v>8250</v>
      </c>
      <c r="J777">
        <v>4950.0000000000009</v>
      </c>
      <c r="K777">
        <v>2475.0000000000005</v>
      </c>
      <c r="L777">
        <v>0.5</v>
      </c>
    </row>
    <row r="778" spans="1:12" x14ac:dyDescent="0.3">
      <c r="A778" t="s">
        <v>21</v>
      </c>
      <c r="B778">
        <v>1185732</v>
      </c>
      <c r="C778" s="43">
        <v>44479</v>
      </c>
      <c r="D778" t="s">
        <v>53</v>
      </c>
      <c r="E778" t="s">
        <v>54</v>
      </c>
      <c r="F778" t="s">
        <v>55</v>
      </c>
      <c r="G778" t="s">
        <v>24</v>
      </c>
      <c r="H778">
        <v>0.60000000000000009</v>
      </c>
      <c r="I778">
        <v>10000</v>
      </c>
      <c r="J778">
        <v>6000.0000000000009</v>
      </c>
      <c r="K778">
        <v>2700.0000000000005</v>
      </c>
      <c r="L778">
        <v>0.45</v>
      </c>
    </row>
    <row r="779" spans="1:12" x14ac:dyDescent="0.3">
      <c r="A779" t="s">
        <v>21</v>
      </c>
      <c r="B779">
        <v>1185732</v>
      </c>
      <c r="C779" s="43">
        <v>44479</v>
      </c>
      <c r="D779" t="s">
        <v>53</v>
      </c>
      <c r="E779" t="s">
        <v>54</v>
      </c>
      <c r="F779" t="s">
        <v>55</v>
      </c>
      <c r="G779" t="s">
        <v>25</v>
      </c>
      <c r="H779">
        <v>0.50000000000000011</v>
      </c>
      <c r="I779">
        <v>8250</v>
      </c>
      <c r="J779">
        <v>4125.0000000000009</v>
      </c>
      <c r="K779">
        <v>1443.7500000000002</v>
      </c>
      <c r="L779">
        <v>0.35</v>
      </c>
    </row>
    <row r="780" spans="1:12" x14ac:dyDescent="0.3">
      <c r="A780" t="s">
        <v>21</v>
      </c>
      <c r="B780">
        <v>1185732</v>
      </c>
      <c r="C780" s="43">
        <v>44479</v>
      </c>
      <c r="D780" t="s">
        <v>53</v>
      </c>
      <c r="E780" t="s">
        <v>54</v>
      </c>
      <c r="F780" t="s">
        <v>55</v>
      </c>
      <c r="G780" t="s">
        <v>26</v>
      </c>
      <c r="H780">
        <v>0.50000000000000011</v>
      </c>
      <c r="I780">
        <v>7250</v>
      </c>
      <c r="J780">
        <v>3625.0000000000009</v>
      </c>
      <c r="K780">
        <v>906.25000000000023</v>
      </c>
      <c r="L780">
        <v>0.25</v>
      </c>
    </row>
    <row r="781" spans="1:12" x14ac:dyDescent="0.3">
      <c r="A781" t="s">
        <v>21</v>
      </c>
      <c r="B781">
        <v>1185732</v>
      </c>
      <c r="C781" s="43">
        <v>44479</v>
      </c>
      <c r="D781" t="s">
        <v>53</v>
      </c>
      <c r="E781" t="s">
        <v>54</v>
      </c>
      <c r="F781" t="s">
        <v>55</v>
      </c>
      <c r="G781" t="s">
        <v>27</v>
      </c>
      <c r="H781">
        <v>0.50000000000000011</v>
      </c>
      <c r="I781">
        <v>7000</v>
      </c>
      <c r="J781">
        <v>3500.0000000000009</v>
      </c>
      <c r="K781">
        <v>1050.0000000000002</v>
      </c>
      <c r="L781">
        <v>0.3</v>
      </c>
    </row>
    <row r="782" spans="1:12" x14ac:dyDescent="0.3">
      <c r="A782" t="s">
        <v>21</v>
      </c>
      <c r="B782">
        <v>1185732</v>
      </c>
      <c r="C782" s="43">
        <v>44479</v>
      </c>
      <c r="D782" t="s">
        <v>53</v>
      </c>
      <c r="E782" t="s">
        <v>54</v>
      </c>
      <c r="F782" t="s">
        <v>55</v>
      </c>
      <c r="G782" t="s">
        <v>28</v>
      </c>
      <c r="H782">
        <v>0.60000000000000009</v>
      </c>
      <c r="I782">
        <v>7000</v>
      </c>
      <c r="J782">
        <v>4200.0000000000009</v>
      </c>
      <c r="K782">
        <v>1470.0000000000002</v>
      </c>
      <c r="L782">
        <v>0.35</v>
      </c>
    </row>
    <row r="783" spans="1:12" x14ac:dyDescent="0.3">
      <c r="A783" t="s">
        <v>21</v>
      </c>
      <c r="B783">
        <v>1185732</v>
      </c>
      <c r="C783" s="43">
        <v>44479</v>
      </c>
      <c r="D783" t="s">
        <v>53</v>
      </c>
      <c r="E783" t="s">
        <v>54</v>
      </c>
      <c r="F783" t="s">
        <v>55</v>
      </c>
      <c r="G783" t="s">
        <v>29</v>
      </c>
      <c r="H783">
        <v>0.65</v>
      </c>
      <c r="I783">
        <v>8250</v>
      </c>
      <c r="J783">
        <v>5362.5</v>
      </c>
      <c r="K783">
        <v>2681.25</v>
      </c>
      <c r="L783">
        <v>0.5</v>
      </c>
    </row>
    <row r="784" spans="1:12" x14ac:dyDescent="0.3">
      <c r="A784" t="s">
        <v>21</v>
      </c>
      <c r="B784">
        <v>1185732</v>
      </c>
      <c r="C784" s="43">
        <v>44509</v>
      </c>
      <c r="D784" t="s">
        <v>53</v>
      </c>
      <c r="E784" t="s">
        <v>54</v>
      </c>
      <c r="F784" t="s">
        <v>55</v>
      </c>
      <c r="G784" t="s">
        <v>24</v>
      </c>
      <c r="H784">
        <v>0.60000000000000009</v>
      </c>
      <c r="I784">
        <v>9750</v>
      </c>
      <c r="J784">
        <v>5850.0000000000009</v>
      </c>
      <c r="K784">
        <v>2632.5000000000005</v>
      </c>
      <c r="L784">
        <v>0.45</v>
      </c>
    </row>
    <row r="785" spans="1:12" x14ac:dyDescent="0.3">
      <c r="A785" t="s">
        <v>21</v>
      </c>
      <c r="B785">
        <v>1185732</v>
      </c>
      <c r="C785" s="43">
        <v>44509</v>
      </c>
      <c r="D785" t="s">
        <v>53</v>
      </c>
      <c r="E785" t="s">
        <v>54</v>
      </c>
      <c r="F785" t="s">
        <v>55</v>
      </c>
      <c r="G785" t="s">
        <v>25</v>
      </c>
      <c r="H785">
        <v>0.50000000000000011</v>
      </c>
      <c r="I785">
        <v>8000</v>
      </c>
      <c r="J785">
        <v>4000.0000000000009</v>
      </c>
      <c r="K785">
        <v>1400.0000000000002</v>
      </c>
      <c r="L785">
        <v>0.35</v>
      </c>
    </row>
    <row r="786" spans="1:12" x14ac:dyDescent="0.3">
      <c r="A786" t="s">
        <v>21</v>
      </c>
      <c r="B786">
        <v>1185732</v>
      </c>
      <c r="C786" s="43">
        <v>44509</v>
      </c>
      <c r="D786" t="s">
        <v>53</v>
      </c>
      <c r="E786" t="s">
        <v>54</v>
      </c>
      <c r="F786" t="s">
        <v>55</v>
      </c>
      <c r="G786" t="s">
        <v>26</v>
      </c>
      <c r="H786">
        <v>0.50000000000000011</v>
      </c>
      <c r="I786">
        <v>7450</v>
      </c>
      <c r="J786">
        <v>3725.0000000000009</v>
      </c>
      <c r="K786">
        <v>931.25000000000023</v>
      </c>
      <c r="L786">
        <v>0.25</v>
      </c>
    </row>
    <row r="787" spans="1:12" x14ac:dyDescent="0.3">
      <c r="A787" t="s">
        <v>21</v>
      </c>
      <c r="B787">
        <v>1185732</v>
      </c>
      <c r="C787" s="43">
        <v>44509</v>
      </c>
      <c r="D787" t="s">
        <v>53</v>
      </c>
      <c r="E787" t="s">
        <v>54</v>
      </c>
      <c r="F787" t="s">
        <v>55</v>
      </c>
      <c r="G787" t="s">
        <v>27</v>
      </c>
      <c r="H787">
        <v>0.50000000000000011</v>
      </c>
      <c r="I787">
        <v>7750</v>
      </c>
      <c r="J787">
        <v>3875.0000000000009</v>
      </c>
      <c r="K787">
        <v>1162.5000000000002</v>
      </c>
      <c r="L787">
        <v>0.3</v>
      </c>
    </row>
    <row r="788" spans="1:12" x14ac:dyDescent="0.3">
      <c r="A788" t="s">
        <v>21</v>
      </c>
      <c r="B788">
        <v>1185732</v>
      </c>
      <c r="C788" s="43">
        <v>44509</v>
      </c>
      <c r="D788" t="s">
        <v>53</v>
      </c>
      <c r="E788" t="s">
        <v>54</v>
      </c>
      <c r="F788" t="s">
        <v>55</v>
      </c>
      <c r="G788" t="s">
        <v>28</v>
      </c>
      <c r="H788">
        <v>0.65</v>
      </c>
      <c r="I788">
        <v>7500</v>
      </c>
      <c r="J788">
        <v>4875</v>
      </c>
      <c r="K788">
        <v>1706.25</v>
      </c>
      <c r="L788">
        <v>0.35</v>
      </c>
    </row>
    <row r="789" spans="1:12" x14ac:dyDescent="0.3">
      <c r="A789" t="s">
        <v>21</v>
      </c>
      <c r="B789">
        <v>1185732</v>
      </c>
      <c r="C789" s="43">
        <v>44509</v>
      </c>
      <c r="D789" t="s">
        <v>53</v>
      </c>
      <c r="E789" t="s">
        <v>54</v>
      </c>
      <c r="F789" t="s">
        <v>55</v>
      </c>
      <c r="G789" t="s">
        <v>29</v>
      </c>
      <c r="H789">
        <v>0.7</v>
      </c>
      <c r="I789">
        <v>8500</v>
      </c>
      <c r="J789">
        <v>5950</v>
      </c>
      <c r="K789">
        <v>2975</v>
      </c>
      <c r="L789">
        <v>0.5</v>
      </c>
    </row>
    <row r="790" spans="1:12" x14ac:dyDescent="0.3">
      <c r="A790" t="s">
        <v>21</v>
      </c>
      <c r="B790">
        <v>1185732</v>
      </c>
      <c r="C790" s="43">
        <v>44538</v>
      </c>
      <c r="D790" t="s">
        <v>53</v>
      </c>
      <c r="E790" t="s">
        <v>54</v>
      </c>
      <c r="F790" t="s">
        <v>55</v>
      </c>
      <c r="G790" t="s">
        <v>24</v>
      </c>
      <c r="H790">
        <v>0.65</v>
      </c>
      <c r="I790">
        <v>10750</v>
      </c>
      <c r="J790">
        <v>6987.5</v>
      </c>
      <c r="K790">
        <v>3144.375</v>
      </c>
      <c r="L790">
        <v>0.45</v>
      </c>
    </row>
    <row r="791" spans="1:12" x14ac:dyDescent="0.3">
      <c r="A791" t="s">
        <v>21</v>
      </c>
      <c r="B791">
        <v>1185732</v>
      </c>
      <c r="C791" s="43">
        <v>44538</v>
      </c>
      <c r="D791" t="s">
        <v>53</v>
      </c>
      <c r="E791" t="s">
        <v>54</v>
      </c>
      <c r="F791" t="s">
        <v>55</v>
      </c>
      <c r="G791" t="s">
        <v>25</v>
      </c>
      <c r="H791">
        <v>0.55000000000000004</v>
      </c>
      <c r="I791">
        <v>8750</v>
      </c>
      <c r="J791">
        <v>4812.5</v>
      </c>
      <c r="K791">
        <v>1684.375</v>
      </c>
      <c r="L791">
        <v>0.35</v>
      </c>
    </row>
    <row r="792" spans="1:12" x14ac:dyDescent="0.3">
      <c r="A792" t="s">
        <v>21</v>
      </c>
      <c r="B792">
        <v>1185732</v>
      </c>
      <c r="C792" s="43">
        <v>44538</v>
      </c>
      <c r="D792" t="s">
        <v>53</v>
      </c>
      <c r="E792" t="s">
        <v>54</v>
      </c>
      <c r="F792" t="s">
        <v>55</v>
      </c>
      <c r="G792" t="s">
        <v>26</v>
      </c>
      <c r="H792">
        <v>0.55000000000000004</v>
      </c>
      <c r="I792">
        <v>8250</v>
      </c>
      <c r="J792">
        <v>4537.5</v>
      </c>
      <c r="K792">
        <v>1134.375</v>
      </c>
      <c r="L792">
        <v>0.25</v>
      </c>
    </row>
    <row r="793" spans="1:12" x14ac:dyDescent="0.3">
      <c r="A793" t="s">
        <v>21</v>
      </c>
      <c r="B793">
        <v>1185732</v>
      </c>
      <c r="C793" s="43">
        <v>44538</v>
      </c>
      <c r="D793" t="s">
        <v>53</v>
      </c>
      <c r="E793" t="s">
        <v>54</v>
      </c>
      <c r="F793" t="s">
        <v>55</v>
      </c>
      <c r="G793" t="s">
        <v>27</v>
      </c>
      <c r="H793">
        <v>0.55000000000000004</v>
      </c>
      <c r="I793">
        <v>7750</v>
      </c>
      <c r="J793">
        <v>4262.5</v>
      </c>
      <c r="K793">
        <v>1278.75</v>
      </c>
      <c r="L793">
        <v>0.3</v>
      </c>
    </row>
    <row r="794" spans="1:12" x14ac:dyDescent="0.3">
      <c r="A794" t="s">
        <v>21</v>
      </c>
      <c r="B794">
        <v>1185732</v>
      </c>
      <c r="C794" s="43">
        <v>44538</v>
      </c>
      <c r="D794" t="s">
        <v>53</v>
      </c>
      <c r="E794" t="s">
        <v>54</v>
      </c>
      <c r="F794" t="s">
        <v>55</v>
      </c>
      <c r="G794" t="s">
        <v>28</v>
      </c>
      <c r="H794">
        <v>0.65</v>
      </c>
      <c r="I794">
        <v>7750</v>
      </c>
      <c r="J794">
        <v>5037.5</v>
      </c>
      <c r="K794">
        <v>1763.125</v>
      </c>
      <c r="L794">
        <v>0.35</v>
      </c>
    </row>
    <row r="795" spans="1:12" x14ac:dyDescent="0.3">
      <c r="A795" t="s">
        <v>21</v>
      </c>
      <c r="B795">
        <v>1185732</v>
      </c>
      <c r="C795" s="43">
        <v>44538</v>
      </c>
      <c r="D795" t="s">
        <v>53</v>
      </c>
      <c r="E795" t="s">
        <v>54</v>
      </c>
      <c r="F795" t="s">
        <v>55</v>
      </c>
      <c r="G795" t="s">
        <v>29</v>
      </c>
      <c r="H795">
        <v>0.7</v>
      </c>
      <c r="I795">
        <v>8750</v>
      </c>
      <c r="J795">
        <v>6125</v>
      </c>
      <c r="K795">
        <v>3062.5</v>
      </c>
      <c r="L795">
        <v>0.5</v>
      </c>
    </row>
    <row r="796" spans="1:12" x14ac:dyDescent="0.3">
      <c r="A796" t="s">
        <v>21</v>
      </c>
      <c r="B796">
        <v>1185732</v>
      </c>
      <c r="C796" s="43">
        <v>44209</v>
      </c>
      <c r="D796" t="s">
        <v>40</v>
      </c>
      <c r="E796" t="s">
        <v>56</v>
      </c>
      <c r="F796" t="s">
        <v>57</v>
      </c>
      <c r="G796" t="s">
        <v>24</v>
      </c>
      <c r="H796">
        <v>0.35</v>
      </c>
      <c r="I796">
        <v>4500</v>
      </c>
      <c r="J796">
        <v>1575</v>
      </c>
      <c r="K796">
        <v>551.25</v>
      </c>
      <c r="L796">
        <v>0.35000000000000003</v>
      </c>
    </row>
    <row r="797" spans="1:12" x14ac:dyDescent="0.3">
      <c r="A797" t="s">
        <v>21</v>
      </c>
      <c r="B797">
        <v>1185732</v>
      </c>
      <c r="C797" s="43">
        <v>44209</v>
      </c>
      <c r="D797" t="s">
        <v>40</v>
      </c>
      <c r="E797" t="s">
        <v>56</v>
      </c>
      <c r="F797" t="s">
        <v>57</v>
      </c>
      <c r="G797" t="s">
        <v>25</v>
      </c>
      <c r="H797">
        <v>0.35</v>
      </c>
      <c r="I797">
        <v>2500</v>
      </c>
      <c r="J797">
        <v>875</v>
      </c>
      <c r="K797">
        <v>262.5</v>
      </c>
      <c r="L797">
        <v>0.3</v>
      </c>
    </row>
    <row r="798" spans="1:12" x14ac:dyDescent="0.3">
      <c r="A798" t="s">
        <v>21</v>
      </c>
      <c r="B798">
        <v>1185732</v>
      </c>
      <c r="C798" s="43">
        <v>44209</v>
      </c>
      <c r="D798" t="s">
        <v>40</v>
      </c>
      <c r="E798" t="s">
        <v>56</v>
      </c>
      <c r="F798" t="s">
        <v>57</v>
      </c>
      <c r="G798" t="s">
        <v>26</v>
      </c>
      <c r="H798">
        <v>0.25</v>
      </c>
      <c r="I798">
        <v>2500</v>
      </c>
      <c r="J798">
        <v>625</v>
      </c>
      <c r="K798">
        <v>187.5</v>
      </c>
      <c r="L798">
        <v>0.3</v>
      </c>
    </row>
    <row r="799" spans="1:12" x14ac:dyDescent="0.3">
      <c r="A799" t="s">
        <v>21</v>
      </c>
      <c r="B799">
        <v>1185732</v>
      </c>
      <c r="C799" s="43">
        <v>44209</v>
      </c>
      <c r="D799" t="s">
        <v>40</v>
      </c>
      <c r="E799" t="s">
        <v>56</v>
      </c>
      <c r="F799" t="s">
        <v>57</v>
      </c>
      <c r="G799" t="s">
        <v>27</v>
      </c>
      <c r="H799">
        <v>0.30000000000000004</v>
      </c>
      <c r="I799">
        <v>1000</v>
      </c>
      <c r="J799">
        <v>300.00000000000006</v>
      </c>
      <c r="K799">
        <v>105.00000000000003</v>
      </c>
      <c r="L799">
        <v>0.35000000000000003</v>
      </c>
    </row>
    <row r="800" spans="1:12" x14ac:dyDescent="0.3">
      <c r="A800" t="s">
        <v>21</v>
      </c>
      <c r="B800">
        <v>1185732</v>
      </c>
      <c r="C800" s="43">
        <v>44209</v>
      </c>
      <c r="D800" t="s">
        <v>40</v>
      </c>
      <c r="E800" t="s">
        <v>56</v>
      </c>
      <c r="F800" t="s">
        <v>57</v>
      </c>
      <c r="G800" t="s">
        <v>28</v>
      </c>
      <c r="H800">
        <v>0.44999999999999996</v>
      </c>
      <c r="I800">
        <v>1500</v>
      </c>
      <c r="J800">
        <v>674.99999999999989</v>
      </c>
      <c r="K800">
        <v>202.49999999999997</v>
      </c>
      <c r="L800">
        <v>0.3</v>
      </c>
    </row>
    <row r="801" spans="1:12" x14ac:dyDescent="0.3">
      <c r="A801" t="s">
        <v>21</v>
      </c>
      <c r="B801">
        <v>1185732</v>
      </c>
      <c r="C801" s="43">
        <v>44209</v>
      </c>
      <c r="D801" t="s">
        <v>40</v>
      </c>
      <c r="E801" t="s">
        <v>56</v>
      </c>
      <c r="F801" t="s">
        <v>57</v>
      </c>
      <c r="G801" t="s">
        <v>29</v>
      </c>
      <c r="H801">
        <v>0.35</v>
      </c>
      <c r="I801">
        <v>2500</v>
      </c>
      <c r="J801">
        <v>875</v>
      </c>
      <c r="K801">
        <v>393.75</v>
      </c>
      <c r="L801">
        <v>0.45</v>
      </c>
    </row>
    <row r="802" spans="1:12" x14ac:dyDescent="0.3">
      <c r="A802" t="s">
        <v>21</v>
      </c>
      <c r="B802">
        <v>1185732</v>
      </c>
      <c r="C802" s="43">
        <v>44240</v>
      </c>
      <c r="D802" t="s">
        <v>40</v>
      </c>
      <c r="E802" t="s">
        <v>56</v>
      </c>
      <c r="F802" t="s">
        <v>57</v>
      </c>
      <c r="G802" t="s">
        <v>24</v>
      </c>
      <c r="H802">
        <v>0.35</v>
      </c>
      <c r="I802">
        <v>5000</v>
      </c>
      <c r="J802">
        <v>1750</v>
      </c>
      <c r="K802">
        <v>612.50000000000011</v>
      </c>
      <c r="L802">
        <v>0.35000000000000003</v>
      </c>
    </row>
    <row r="803" spans="1:12" x14ac:dyDescent="0.3">
      <c r="A803" t="s">
        <v>21</v>
      </c>
      <c r="B803">
        <v>1185732</v>
      </c>
      <c r="C803" s="43">
        <v>44240</v>
      </c>
      <c r="D803" t="s">
        <v>40</v>
      </c>
      <c r="E803" t="s">
        <v>56</v>
      </c>
      <c r="F803" t="s">
        <v>57</v>
      </c>
      <c r="G803" t="s">
        <v>25</v>
      </c>
      <c r="H803">
        <v>0.35</v>
      </c>
      <c r="I803">
        <v>1500</v>
      </c>
      <c r="J803">
        <v>525</v>
      </c>
      <c r="K803">
        <v>157.5</v>
      </c>
      <c r="L803">
        <v>0.3</v>
      </c>
    </row>
    <row r="804" spans="1:12" x14ac:dyDescent="0.3">
      <c r="A804" t="s">
        <v>21</v>
      </c>
      <c r="B804">
        <v>1185732</v>
      </c>
      <c r="C804" s="43">
        <v>44240</v>
      </c>
      <c r="D804" t="s">
        <v>40</v>
      </c>
      <c r="E804" t="s">
        <v>56</v>
      </c>
      <c r="F804" t="s">
        <v>57</v>
      </c>
      <c r="G804" t="s">
        <v>26</v>
      </c>
      <c r="H804">
        <v>0.25</v>
      </c>
      <c r="I804">
        <v>2000</v>
      </c>
      <c r="J804">
        <v>500</v>
      </c>
      <c r="K804">
        <v>150</v>
      </c>
      <c r="L804">
        <v>0.3</v>
      </c>
    </row>
    <row r="805" spans="1:12" x14ac:dyDescent="0.3">
      <c r="A805" t="s">
        <v>21</v>
      </c>
      <c r="B805">
        <v>1185732</v>
      </c>
      <c r="C805" s="43">
        <v>44240</v>
      </c>
      <c r="D805" t="s">
        <v>40</v>
      </c>
      <c r="E805" t="s">
        <v>56</v>
      </c>
      <c r="F805" t="s">
        <v>57</v>
      </c>
      <c r="G805" t="s">
        <v>27</v>
      </c>
      <c r="H805">
        <v>0.30000000000000004</v>
      </c>
      <c r="I805">
        <v>750</v>
      </c>
      <c r="J805">
        <v>225.00000000000003</v>
      </c>
      <c r="K805">
        <v>78.750000000000014</v>
      </c>
      <c r="L805">
        <v>0.35000000000000003</v>
      </c>
    </row>
    <row r="806" spans="1:12" x14ac:dyDescent="0.3">
      <c r="A806" t="s">
        <v>21</v>
      </c>
      <c r="B806">
        <v>1185732</v>
      </c>
      <c r="C806" s="43">
        <v>44240</v>
      </c>
      <c r="D806" t="s">
        <v>40</v>
      </c>
      <c r="E806" t="s">
        <v>56</v>
      </c>
      <c r="F806" t="s">
        <v>57</v>
      </c>
      <c r="G806" t="s">
        <v>28</v>
      </c>
      <c r="H806">
        <v>0.44999999999999996</v>
      </c>
      <c r="I806">
        <v>1500</v>
      </c>
      <c r="J806">
        <v>674.99999999999989</v>
      </c>
      <c r="K806">
        <v>202.49999999999997</v>
      </c>
      <c r="L806">
        <v>0.3</v>
      </c>
    </row>
    <row r="807" spans="1:12" x14ac:dyDescent="0.3">
      <c r="A807" t="s">
        <v>21</v>
      </c>
      <c r="B807">
        <v>1185732</v>
      </c>
      <c r="C807" s="43">
        <v>44240</v>
      </c>
      <c r="D807" t="s">
        <v>40</v>
      </c>
      <c r="E807" t="s">
        <v>56</v>
      </c>
      <c r="F807" t="s">
        <v>57</v>
      </c>
      <c r="G807" t="s">
        <v>29</v>
      </c>
      <c r="H807">
        <v>0.35</v>
      </c>
      <c r="I807">
        <v>2250</v>
      </c>
      <c r="J807">
        <v>787.5</v>
      </c>
      <c r="K807">
        <v>354.375</v>
      </c>
      <c r="L807">
        <v>0.45</v>
      </c>
    </row>
    <row r="808" spans="1:12" x14ac:dyDescent="0.3">
      <c r="A808" t="s">
        <v>21</v>
      </c>
      <c r="B808">
        <v>1185732</v>
      </c>
      <c r="C808" s="43">
        <v>44267</v>
      </c>
      <c r="D808" t="s">
        <v>40</v>
      </c>
      <c r="E808" t="s">
        <v>56</v>
      </c>
      <c r="F808" t="s">
        <v>57</v>
      </c>
      <c r="G808" t="s">
        <v>24</v>
      </c>
      <c r="H808">
        <v>0.4</v>
      </c>
      <c r="I808">
        <v>4450</v>
      </c>
      <c r="J808">
        <v>1780</v>
      </c>
      <c r="K808">
        <v>623.00000000000011</v>
      </c>
      <c r="L808">
        <v>0.35000000000000003</v>
      </c>
    </row>
    <row r="809" spans="1:12" x14ac:dyDescent="0.3">
      <c r="A809" t="s">
        <v>21</v>
      </c>
      <c r="B809">
        <v>1185732</v>
      </c>
      <c r="C809" s="43">
        <v>44267</v>
      </c>
      <c r="D809" t="s">
        <v>40</v>
      </c>
      <c r="E809" t="s">
        <v>56</v>
      </c>
      <c r="F809" t="s">
        <v>57</v>
      </c>
      <c r="G809" t="s">
        <v>25</v>
      </c>
      <c r="H809">
        <v>0.4</v>
      </c>
      <c r="I809">
        <v>1250</v>
      </c>
      <c r="J809">
        <v>500</v>
      </c>
      <c r="K809">
        <v>150</v>
      </c>
      <c r="L809">
        <v>0.3</v>
      </c>
    </row>
    <row r="810" spans="1:12" x14ac:dyDescent="0.3">
      <c r="A810" t="s">
        <v>21</v>
      </c>
      <c r="B810">
        <v>1185732</v>
      </c>
      <c r="C810" s="43">
        <v>44267</v>
      </c>
      <c r="D810" t="s">
        <v>40</v>
      </c>
      <c r="E810" t="s">
        <v>56</v>
      </c>
      <c r="F810" t="s">
        <v>57</v>
      </c>
      <c r="G810" t="s">
        <v>26</v>
      </c>
      <c r="H810">
        <v>0.30000000000000004</v>
      </c>
      <c r="I810">
        <v>1750</v>
      </c>
      <c r="J810">
        <v>525.00000000000011</v>
      </c>
      <c r="K810">
        <v>157.50000000000003</v>
      </c>
      <c r="L810">
        <v>0.3</v>
      </c>
    </row>
    <row r="811" spans="1:12" x14ac:dyDescent="0.3">
      <c r="A811" t="s">
        <v>21</v>
      </c>
      <c r="B811">
        <v>1185732</v>
      </c>
      <c r="C811" s="43">
        <v>44267</v>
      </c>
      <c r="D811" t="s">
        <v>40</v>
      </c>
      <c r="E811" t="s">
        <v>56</v>
      </c>
      <c r="F811" t="s">
        <v>57</v>
      </c>
      <c r="G811" t="s">
        <v>27</v>
      </c>
      <c r="H811">
        <v>0.35</v>
      </c>
      <c r="I811">
        <v>250</v>
      </c>
      <c r="J811">
        <v>87.5</v>
      </c>
      <c r="K811">
        <v>30.625000000000004</v>
      </c>
      <c r="L811">
        <v>0.35000000000000003</v>
      </c>
    </row>
    <row r="812" spans="1:12" x14ac:dyDescent="0.3">
      <c r="A812" t="s">
        <v>21</v>
      </c>
      <c r="B812">
        <v>1185732</v>
      </c>
      <c r="C812" s="43">
        <v>44267</v>
      </c>
      <c r="D812" t="s">
        <v>40</v>
      </c>
      <c r="E812" t="s">
        <v>56</v>
      </c>
      <c r="F812" t="s">
        <v>57</v>
      </c>
      <c r="G812" t="s">
        <v>28</v>
      </c>
      <c r="H812">
        <v>0.5</v>
      </c>
      <c r="I812">
        <v>750</v>
      </c>
      <c r="J812">
        <v>375</v>
      </c>
      <c r="K812">
        <v>112.5</v>
      </c>
      <c r="L812">
        <v>0.3</v>
      </c>
    </row>
    <row r="813" spans="1:12" x14ac:dyDescent="0.3">
      <c r="A813" t="s">
        <v>21</v>
      </c>
      <c r="B813">
        <v>1185732</v>
      </c>
      <c r="C813" s="43">
        <v>44267</v>
      </c>
      <c r="D813" t="s">
        <v>40</v>
      </c>
      <c r="E813" t="s">
        <v>56</v>
      </c>
      <c r="F813" t="s">
        <v>57</v>
      </c>
      <c r="G813" t="s">
        <v>29</v>
      </c>
      <c r="H813">
        <v>0.4</v>
      </c>
      <c r="I813">
        <v>1750</v>
      </c>
      <c r="J813">
        <v>700</v>
      </c>
      <c r="K813">
        <v>315</v>
      </c>
      <c r="L813">
        <v>0.45</v>
      </c>
    </row>
    <row r="814" spans="1:12" x14ac:dyDescent="0.3">
      <c r="A814" t="s">
        <v>21</v>
      </c>
      <c r="B814">
        <v>1185732</v>
      </c>
      <c r="C814" s="43">
        <v>44299</v>
      </c>
      <c r="D814" t="s">
        <v>40</v>
      </c>
      <c r="E814" t="s">
        <v>56</v>
      </c>
      <c r="F814" t="s">
        <v>57</v>
      </c>
      <c r="G814" t="s">
        <v>24</v>
      </c>
      <c r="H814">
        <v>0.4</v>
      </c>
      <c r="I814">
        <v>4000</v>
      </c>
      <c r="J814">
        <v>1600</v>
      </c>
      <c r="K814">
        <v>560</v>
      </c>
      <c r="L814">
        <v>0.35000000000000003</v>
      </c>
    </row>
    <row r="815" spans="1:12" x14ac:dyDescent="0.3">
      <c r="A815" t="s">
        <v>21</v>
      </c>
      <c r="B815">
        <v>1185732</v>
      </c>
      <c r="C815" s="43">
        <v>44299</v>
      </c>
      <c r="D815" t="s">
        <v>40</v>
      </c>
      <c r="E815" t="s">
        <v>56</v>
      </c>
      <c r="F815" t="s">
        <v>57</v>
      </c>
      <c r="G815" t="s">
        <v>25</v>
      </c>
      <c r="H815">
        <v>0.4</v>
      </c>
      <c r="I815">
        <v>1000</v>
      </c>
      <c r="J815">
        <v>400</v>
      </c>
      <c r="K815">
        <v>120</v>
      </c>
      <c r="L815">
        <v>0.3</v>
      </c>
    </row>
    <row r="816" spans="1:12" x14ac:dyDescent="0.3">
      <c r="A816" t="s">
        <v>21</v>
      </c>
      <c r="B816">
        <v>1185732</v>
      </c>
      <c r="C816" s="43">
        <v>44299</v>
      </c>
      <c r="D816" t="s">
        <v>40</v>
      </c>
      <c r="E816" t="s">
        <v>56</v>
      </c>
      <c r="F816" t="s">
        <v>57</v>
      </c>
      <c r="G816" t="s">
        <v>26</v>
      </c>
      <c r="H816">
        <v>0.30000000000000004</v>
      </c>
      <c r="I816">
        <v>1000</v>
      </c>
      <c r="J816">
        <v>300.00000000000006</v>
      </c>
      <c r="K816">
        <v>90.000000000000014</v>
      </c>
      <c r="L816">
        <v>0.3</v>
      </c>
    </row>
    <row r="817" spans="1:12" x14ac:dyDescent="0.3">
      <c r="A817" t="s">
        <v>21</v>
      </c>
      <c r="B817">
        <v>1185732</v>
      </c>
      <c r="C817" s="43">
        <v>44299</v>
      </c>
      <c r="D817" t="s">
        <v>40</v>
      </c>
      <c r="E817" t="s">
        <v>56</v>
      </c>
      <c r="F817" t="s">
        <v>57</v>
      </c>
      <c r="G817" t="s">
        <v>27</v>
      </c>
      <c r="H817">
        <v>0.35</v>
      </c>
      <c r="I817">
        <v>250</v>
      </c>
      <c r="J817">
        <v>87.5</v>
      </c>
      <c r="K817">
        <v>30.625000000000004</v>
      </c>
      <c r="L817">
        <v>0.35000000000000003</v>
      </c>
    </row>
    <row r="818" spans="1:12" x14ac:dyDescent="0.3">
      <c r="A818" t="s">
        <v>21</v>
      </c>
      <c r="B818">
        <v>1185732</v>
      </c>
      <c r="C818" s="43">
        <v>44299</v>
      </c>
      <c r="D818" t="s">
        <v>40</v>
      </c>
      <c r="E818" t="s">
        <v>56</v>
      </c>
      <c r="F818" t="s">
        <v>57</v>
      </c>
      <c r="G818" t="s">
        <v>28</v>
      </c>
      <c r="H818">
        <v>0.5</v>
      </c>
      <c r="I818">
        <v>500</v>
      </c>
      <c r="J818">
        <v>250</v>
      </c>
      <c r="K818">
        <v>75</v>
      </c>
      <c r="L818">
        <v>0.3</v>
      </c>
    </row>
    <row r="819" spans="1:12" x14ac:dyDescent="0.3">
      <c r="A819" t="s">
        <v>21</v>
      </c>
      <c r="B819">
        <v>1185732</v>
      </c>
      <c r="C819" s="43">
        <v>44299</v>
      </c>
      <c r="D819" t="s">
        <v>40</v>
      </c>
      <c r="E819" t="s">
        <v>56</v>
      </c>
      <c r="F819" t="s">
        <v>57</v>
      </c>
      <c r="G819" t="s">
        <v>29</v>
      </c>
      <c r="H819">
        <v>0.4</v>
      </c>
      <c r="I819">
        <v>1750</v>
      </c>
      <c r="J819">
        <v>700</v>
      </c>
      <c r="K819">
        <v>315</v>
      </c>
      <c r="L819">
        <v>0.45</v>
      </c>
    </row>
    <row r="820" spans="1:12" x14ac:dyDescent="0.3">
      <c r="A820" t="s">
        <v>21</v>
      </c>
      <c r="B820">
        <v>1185732</v>
      </c>
      <c r="C820" s="43">
        <v>44330</v>
      </c>
      <c r="D820" t="s">
        <v>40</v>
      </c>
      <c r="E820" t="s">
        <v>56</v>
      </c>
      <c r="F820" t="s">
        <v>57</v>
      </c>
      <c r="G820" t="s">
        <v>24</v>
      </c>
      <c r="H820">
        <v>0.5</v>
      </c>
      <c r="I820">
        <v>4450</v>
      </c>
      <c r="J820">
        <v>2225</v>
      </c>
      <c r="K820">
        <v>778.75000000000011</v>
      </c>
      <c r="L820">
        <v>0.35000000000000003</v>
      </c>
    </row>
    <row r="821" spans="1:12" x14ac:dyDescent="0.3">
      <c r="A821" t="s">
        <v>21</v>
      </c>
      <c r="B821">
        <v>1185732</v>
      </c>
      <c r="C821" s="43">
        <v>44330</v>
      </c>
      <c r="D821" t="s">
        <v>40</v>
      </c>
      <c r="E821" t="s">
        <v>56</v>
      </c>
      <c r="F821" t="s">
        <v>57</v>
      </c>
      <c r="G821" t="s">
        <v>25</v>
      </c>
      <c r="H821">
        <v>0.45000000000000007</v>
      </c>
      <c r="I821">
        <v>1500</v>
      </c>
      <c r="J821">
        <v>675.00000000000011</v>
      </c>
      <c r="K821">
        <v>202.50000000000003</v>
      </c>
      <c r="L821">
        <v>0.3</v>
      </c>
    </row>
    <row r="822" spans="1:12" x14ac:dyDescent="0.3">
      <c r="A822" t="s">
        <v>21</v>
      </c>
      <c r="B822">
        <v>1185732</v>
      </c>
      <c r="C822" s="43">
        <v>44330</v>
      </c>
      <c r="D822" t="s">
        <v>40</v>
      </c>
      <c r="E822" t="s">
        <v>56</v>
      </c>
      <c r="F822" t="s">
        <v>57</v>
      </c>
      <c r="G822" t="s">
        <v>26</v>
      </c>
      <c r="H822">
        <v>0.4</v>
      </c>
      <c r="I822">
        <v>1250</v>
      </c>
      <c r="J822">
        <v>500</v>
      </c>
      <c r="K822">
        <v>150</v>
      </c>
      <c r="L822">
        <v>0.3</v>
      </c>
    </row>
    <row r="823" spans="1:12" x14ac:dyDescent="0.3">
      <c r="A823" t="s">
        <v>21</v>
      </c>
      <c r="B823">
        <v>1185732</v>
      </c>
      <c r="C823" s="43">
        <v>44330</v>
      </c>
      <c r="D823" t="s">
        <v>40</v>
      </c>
      <c r="E823" t="s">
        <v>56</v>
      </c>
      <c r="F823" t="s">
        <v>57</v>
      </c>
      <c r="G823" t="s">
        <v>27</v>
      </c>
      <c r="H823">
        <v>0.4</v>
      </c>
      <c r="I823">
        <v>500</v>
      </c>
      <c r="J823">
        <v>200</v>
      </c>
      <c r="K823">
        <v>70</v>
      </c>
      <c r="L823">
        <v>0.35000000000000003</v>
      </c>
    </row>
    <row r="824" spans="1:12" x14ac:dyDescent="0.3">
      <c r="A824" t="s">
        <v>21</v>
      </c>
      <c r="B824">
        <v>1185732</v>
      </c>
      <c r="C824" s="43">
        <v>44330</v>
      </c>
      <c r="D824" t="s">
        <v>40</v>
      </c>
      <c r="E824" t="s">
        <v>56</v>
      </c>
      <c r="F824" t="s">
        <v>57</v>
      </c>
      <c r="G824" t="s">
        <v>28</v>
      </c>
      <c r="H824">
        <v>0.54999999999999993</v>
      </c>
      <c r="I824">
        <v>750</v>
      </c>
      <c r="J824">
        <v>412.49999999999994</v>
      </c>
      <c r="K824">
        <v>123.74999999999997</v>
      </c>
      <c r="L824">
        <v>0.3</v>
      </c>
    </row>
    <row r="825" spans="1:12" x14ac:dyDescent="0.3">
      <c r="A825" t="s">
        <v>21</v>
      </c>
      <c r="B825">
        <v>1185732</v>
      </c>
      <c r="C825" s="43">
        <v>44330</v>
      </c>
      <c r="D825" t="s">
        <v>40</v>
      </c>
      <c r="E825" t="s">
        <v>56</v>
      </c>
      <c r="F825" t="s">
        <v>57</v>
      </c>
      <c r="G825" t="s">
        <v>29</v>
      </c>
      <c r="H825">
        <v>0.6</v>
      </c>
      <c r="I825">
        <v>1750</v>
      </c>
      <c r="J825">
        <v>1050</v>
      </c>
      <c r="K825">
        <v>472.5</v>
      </c>
      <c r="L825">
        <v>0.45</v>
      </c>
    </row>
    <row r="826" spans="1:12" x14ac:dyDescent="0.3">
      <c r="A826" t="s">
        <v>21</v>
      </c>
      <c r="B826">
        <v>1185732</v>
      </c>
      <c r="C826" s="43">
        <v>44360</v>
      </c>
      <c r="D826" t="s">
        <v>40</v>
      </c>
      <c r="E826" t="s">
        <v>56</v>
      </c>
      <c r="F826" t="s">
        <v>57</v>
      </c>
      <c r="G826" t="s">
        <v>24</v>
      </c>
      <c r="H826">
        <v>0.45</v>
      </c>
      <c r="I826">
        <v>4250</v>
      </c>
      <c r="J826">
        <v>1912.5</v>
      </c>
      <c r="K826">
        <v>669.37500000000011</v>
      </c>
      <c r="L826">
        <v>0.35000000000000003</v>
      </c>
    </row>
    <row r="827" spans="1:12" x14ac:dyDescent="0.3">
      <c r="A827" t="s">
        <v>21</v>
      </c>
      <c r="B827">
        <v>1185732</v>
      </c>
      <c r="C827" s="43">
        <v>44360</v>
      </c>
      <c r="D827" t="s">
        <v>40</v>
      </c>
      <c r="E827" t="s">
        <v>56</v>
      </c>
      <c r="F827" t="s">
        <v>57</v>
      </c>
      <c r="G827" t="s">
        <v>25</v>
      </c>
      <c r="H827">
        <v>0.40000000000000008</v>
      </c>
      <c r="I827">
        <v>1750</v>
      </c>
      <c r="J827">
        <v>700.00000000000011</v>
      </c>
      <c r="K827">
        <v>210.00000000000003</v>
      </c>
      <c r="L827">
        <v>0.3</v>
      </c>
    </row>
    <row r="828" spans="1:12" x14ac:dyDescent="0.3">
      <c r="A828" t="s">
        <v>21</v>
      </c>
      <c r="B828">
        <v>1185732</v>
      </c>
      <c r="C828" s="43">
        <v>44360</v>
      </c>
      <c r="D828" t="s">
        <v>40</v>
      </c>
      <c r="E828" t="s">
        <v>56</v>
      </c>
      <c r="F828" t="s">
        <v>57</v>
      </c>
      <c r="G828" t="s">
        <v>26</v>
      </c>
      <c r="H828">
        <v>0.35000000000000003</v>
      </c>
      <c r="I828">
        <v>1750</v>
      </c>
      <c r="J828">
        <v>612.50000000000011</v>
      </c>
      <c r="K828">
        <v>183.75000000000003</v>
      </c>
      <c r="L828">
        <v>0.3</v>
      </c>
    </row>
    <row r="829" spans="1:12" x14ac:dyDescent="0.3">
      <c r="A829" t="s">
        <v>21</v>
      </c>
      <c r="B829">
        <v>1185732</v>
      </c>
      <c r="C829" s="43">
        <v>44360</v>
      </c>
      <c r="D829" t="s">
        <v>40</v>
      </c>
      <c r="E829" t="s">
        <v>56</v>
      </c>
      <c r="F829" t="s">
        <v>57</v>
      </c>
      <c r="G829" t="s">
        <v>27</v>
      </c>
      <c r="H829">
        <v>0.35000000000000003</v>
      </c>
      <c r="I829">
        <v>1500</v>
      </c>
      <c r="J829">
        <v>525</v>
      </c>
      <c r="K829">
        <v>183.75000000000003</v>
      </c>
      <c r="L829">
        <v>0.35000000000000003</v>
      </c>
    </row>
    <row r="830" spans="1:12" x14ac:dyDescent="0.3">
      <c r="A830" t="s">
        <v>21</v>
      </c>
      <c r="B830">
        <v>1185732</v>
      </c>
      <c r="C830" s="43">
        <v>44360</v>
      </c>
      <c r="D830" t="s">
        <v>40</v>
      </c>
      <c r="E830" t="s">
        <v>56</v>
      </c>
      <c r="F830" t="s">
        <v>57</v>
      </c>
      <c r="G830" t="s">
        <v>28</v>
      </c>
      <c r="H830">
        <v>0.5</v>
      </c>
      <c r="I830">
        <v>1500</v>
      </c>
      <c r="J830">
        <v>750</v>
      </c>
      <c r="K830">
        <v>225</v>
      </c>
      <c r="L830">
        <v>0.3</v>
      </c>
    </row>
    <row r="831" spans="1:12" x14ac:dyDescent="0.3">
      <c r="A831" t="s">
        <v>21</v>
      </c>
      <c r="B831">
        <v>1185732</v>
      </c>
      <c r="C831" s="43">
        <v>44360</v>
      </c>
      <c r="D831" t="s">
        <v>40</v>
      </c>
      <c r="E831" t="s">
        <v>56</v>
      </c>
      <c r="F831" t="s">
        <v>57</v>
      </c>
      <c r="G831" t="s">
        <v>29</v>
      </c>
      <c r="H831">
        <v>0.55000000000000004</v>
      </c>
      <c r="I831">
        <v>3250</v>
      </c>
      <c r="J831">
        <v>1787.5000000000002</v>
      </c>
      <c r="K831">
        <v>804.37500000000011</v>
      </c>
      <c r="L831">
        <v>0.45</v>
      </c>
    </row>
    <row r="832" spans="1:12" x14ac:dyDescent="0.3">
      <c r="A832" t="s">
        <v>21</v>
      </c>
      <c r="B832">
        <v>1185732</v>
      </c>
      <c r="C832" s="43">
        <v>44389</v>
      </c>
      <c r="D832" t="s">
        <v>40</v>
      </c>
      <c r="E832" t="s">
        <v>56</v>
      </c>
      <c r="F832" t="s">
        <v>57</v>
      </c>
      <c r="G832" t="s">
        <v>24</v>
      </c>
      <c r="H832">
        <v>0.5</v>
      </c>
      <c r="I832">
        <v>5500</v>
      </c>
      <c r="J832">
        <v>2750</v>
      </c>
      <c r="K832">
        <v>962.50000000000011</v>
      </c>
      <c r="L832">
        <v>0.35000000000000003</v>
      </c>
    </row>
    <row r="833" spans="1:12" x14ac:dyDescent="0.3">
      <c r="A833" t="s">
        <v>21</v>
      </c>
      <c r="B833">
        <v>1185732</v>
      </c>
      <c r="C833" s="43">
        <v>44389</v>
      </c>
      <c r="D833" t="s">
        <v>40</v>
      </c>
      <c r="E833" t="s">
        <v>56</v>
      </c>
      <c r="F833" t="s">
        <v>57</v>
      </c>
      <c r="G833" t="s">
        <v>25</v>
      </c>
      <c r="H833">
        <v>0.45000000000000007</v>
      </c>
      <c r="I833">
        <v>3000</v>
      </c>
      <c r="J833">
        <v>1350.0000000000002</v>
      </c>
      <c r="K833">
        <v>405.00000000000006</v>
      </c>
      <c r="L833">
        <v>0.3</v>
      </c>
    </row>
    <row r="834" spans="1:12" x14ac:dyDescent="0.3">
      <c r="A834" t="s">
        <v>21</v>
      </c>
      <c r="B834">
        <v>1185732</v>
      </c>
      <c r="C834" s="43">
        <v>44389</v>
      </c>
      <c r="D834" t="s">
        <v>40</v>
      </c>
      <c r="E834" t="s">
        <v>56</v>
      </c>
      <c r="F834" t="s">
        <v>57</v>
      </c>
      <c r="G834" t="s">
        <v>26</v>
      </c>
      <c r="H834">
        <v>0.4</v>
      </c>
      <c r="I834">
        <v>2250</v>
      </c>
      <c r="J834">
        <v>900</v>
      </c>
      <c r="K834">
        <v>270</v>
      </c>
      <c r="L834">
        <v>0.3</v>
      </c>
    </row>
    <row r="835" spans="1:12" x14ac:dyDescent="0.3">
      <c r="A835" t="s">
        <v>21</v>
      </c>
      <c r="B835">
        <v>1185732</v>
      </c>
      <c r="C835" s="43">
        <v>44389</v>
      </c>
      <c r="D835" t="s">
        <v>40</v>
      </c>
      <c r="E835" t="s">
        <v>56</v>
      </c>
      <c r="F835" t="s">
        <v>57</v>
      </c>
      <c r="G835" t="s">
        <v>27</v>
      </c>
      <c r="H835">
        <v>0.4</v>
      </c>
      <c r="I835">
        <v>1750</v>
      </c>
      <c r="J835">
        <v>700</v>
      </c>
      <c r="K835">
        <v>245.00000000000003</v>
      </c>
      <c r="L835">
        <v>0.35000000000000003</v>
      </c>
    </row>
    <row r="836" spans="1:12" x14ac:dyDescent="0.3">
      <c r="A836" t="s">
        <v>21</v>
      </c>
      <c r="B836">
        <v>1185732</v>
      </c>
      <c r="C836" s="43">
        <v>44389</v>
      </c>
      <c r="D836" t="s">
        <v>40</v>
      </c>
      <c r="E836" t="s">
        <v>56</v>
      </c>
      <c r="F836" t="s">
        <v>57</v>
      </c>
      <c r="G836" t="s">
        <v>28</v>
      </c>
      <c r="H836">
        <v>0.5</v>
      </c>
      <c r="I836">
        <v>2000</v>
      </c>
      <c r="J836">
        <v>1000</v>
      </c>
      <c r="K836">
        <v>300</v>
      </c>
      <c r="L836">
        <v>0.3</v>
      </c>
    </row>
    <row r="837" spans="1:12" x14ac:dyDescent="0.3">
      <c r="A837" t="s">
        <v>21</v>
      </c>
      <c r="B837">
        <v>1185732</v>
      </c>
      <c r="C837" s="43">
        <v>44389</v>
      </c>
      <c r="D837" t="s">
        <v>40</v>
      </c>
      <c r="E837" t="s">
        <v>56</v>
      </c>
      <c r="F837" t="s">
        <v>57</v>
      </c>
      <c r="G837" t="s">
        <v>29</v>
      </c>
      <c r="H837">
        <v>0.55000000000000004</v>
      </c>
      <c r="I837">
        <v>3750</v>
      </c>
      <c r="J837">
        <v>2062.5</v>
      </c>
      <c r="K837">
        <v>928.125</v>
      </c>
      <c r="L837">
        <v>0.45</v>
      </c>
    </row>
    <row r="838" spans="1:12" x14ac:dyDescent="0.3">
      <c r="A838" t="s">
        <v>21</v>
      </c>
      <c r="B838">
        <v>1185732</v>
      </c>
      <c r="C838" s="43">
        <v>44421</v>
      </c>
      <c r="D838" t="s">
        <v>40</v>
      </c>
      <c r="E838" t="s">
        <v>56</v>
      </c>
      <c r="F838" t="s">
        <v>57</v>
      </c>
      <c r="G838" t="s">
        <v>24</v>
      </c>
      <c r="H838">
        <v>0.5</v>
      </c>
      <c r="I838">
        <v>5250</v>
      </c>
      <c r="J838">
        <v>2625</v>
      </c>
      <c r="K838">
        <v>918.75000000000011</v>
      </c>
      <c r="L838">
        <v>0.35000000000000003</v>
      </c>
    </row>
    <row r="839" spans="1:12" x14ac:dyDescent="0.3">
      <c r="A839" t="s">
        <v>21</v>
      </c>
      <c r="B839">
        <v>1185732</v>
      </c>
      <c r="C839" s="43">
        <v>44421</v>
      </c>
      <c r="D839" t="s">
        <v>40</v>
      </c>
      <c r="E839" t="s">
        <v>56</v>
      </c>
      <c r="F839" t="s">
        <v>57</v>
      </c>
      <c r="G839" t="s">
        <v>25</v>
      </c>
      <c r="H839">
        <v>0.45000000000000007</v>
      </c>
      <c r="I839">
        <v>3000</v>
      </c>
      <c r="J839">
        <v>1350.0000000000002</v>
      </c>
      <c r="K839">
        <v>405.00000000000006</v>
      </c>
      <c r="L839">
        <v>0.3</v>
      </c>
    </row>
    <row r="840" spans="1:12" x14ac:dyDescent="0.3">
      <c r="A840" t="s">
        <v>21</v>
      </c>
      <c r="B840">
        <v>1185732</v>
      </c>
      <c r="C840" s="43">
        <v>44421</v>
      </c>
      <c r="D840" t="s">
        <v>40</v>
      </c>
      <c r="E840" t="s">
        <v>56</v>
      </c>
      <c r="F840" t="s">
        <v>57</v>
      </c>
      <c r="G840" t="s">
        <v>26</v>
      </c>
      <c r="H840">
        <v>0.4</v>
      </c>
      <c r="I840">
        <v>2250</v>
      </c>
      <c r="J840">
        <v>900</v>
      </c>
      <c r="K840">
        <v>270</v>
      </c>
      <c r="L840">
        <v>0.3</v>
      </c>
    </row>
    <row r="841" spans="1:12" x14ac:dyDescent="0.3">
      <c r="A841" t="s">
        <v>21</v>
      </c>
      <c r="B841">
        <v>1185732</v>
      </c>
      <c r="C841" s="43">
        <v>44421</v>
      </c>
      <c r="D841" t="s">
        <v>40</v>
      </c>
      <c r="E841" t="s">
        <v>56</v>
      </c>
      <c r="F841" t="s">
        <v>57</v>
      </c>
      <c r="G841" t="s">
        <v>27</v>
      </c>
      <c r="H841">
        <v>0.35000000000000003</v>
      </c>
      <c r="I841">
        <v>1750</v>
      </c>
      <c r="J841">
        <v>612.50000000000011</v>
      </c>
      <c r="K841">
        <v>214.37500000000006</v>
      </c>
      <c r="L841">
        <v>0.35000000000000003</v>
      </c>
    </row>
    <row r="842" spans="1:12" x14ac:dyDescent="0.3">
      <c r="A842" t="s">
        <v>21</v>
      </c>
      <c r="B842">
        <v>1185732</v>
      </c>
      <c r="C842" s="43">
        <v>44421</v>
      </c>
      <c r="D842" t="s">
        <v>40</v>
      </c>
      <c r="E842" t="s">
        <v>56</v>
      </c>
      <c r="F842" t="s">
        <v>57</v>
      </c>
      <c r="G842" t="s">
        <v>28</v>
      </c>
      <c r="H842">
        <v>0.45</v>
      </c>
      <c r="I842">
        <v>1500</v>
      </c>
      <c r="J842">
        <v>675</v>
      </c>
      <c r="K842">
        <v>202.5</v>
      </c>
      <c r="L842">
        <v>0.3</v>
      </c>
    </row>
    <row r="843" spans="1:12" x14ac:dyDescent="0.3">
      <c r="A843" t="s">
        <v>21</v>
      </c>
      <c r="B843">
        <v>1185732</v>
      </c>
      <c r="C843" s="43">
        <v>44421</v>
      </c>
      <c r="D843" t="s">
        <v>40</v>
      </c>
      <c r="E843" t="s">
        <v>56</v>
      </c>
      <c r="F843" t="s">
        <v>57</v>
      </c>
      <c r="G843" t="s">
        <v>29</v>
      </c>
      <c r="H843">
        <v>0.5</v>
      </c>
      <c r="I843">
        <v>3250</v>
      </c>
      <c r="J843">
        <v>1625</v>
      </c>
      <c r="K843">
        <v>731.25</v>
      </c>
      <c r="L843">
        <v>0.45</v>
      </c>
    </row>
    <row r="844" spans="1:12" x14ac:dyDescent="0.3">
      <c r="A844" t="s">
        <v>21</v>
      </c>
      <c r="B844">
        <v>1185732</v>
      </c>
      <c r="C844" s="43">
        <v>44453</v>
      </c>
      <c r="D844" t="s">
        <v>40</v>
      </c>
      <c r="E844" t="s">
        <v>56</v>
      </c>
      <c r="F844" t="s">
        <v>57</v>
      </c>
      <c r="G844" t="s">
        <v>24</v>
      </c>
      <c r="H844">
        <v>0.45</v>
      </c>
      <c r="I844">
        <v>4500</v>
      </c>
      <c r="J844">
        <v>2025</v>
      </c>
      <c r="K844">
        <v>708.75000000000011</v>
      </c>
      <c r="L844">
        <v>0.35000000000000003</v>
      </c>
    </row>
    <row r="845" spans="1:12" x14ac:dyDescent="0.3">
      <c r="A845" t="s">
        <v>21</v>
      </c>
      <c r="B845">
        <v>1185732</v>
      </c>
      <c r="C845" s="43">
        <v>44453</v>
      </c>
      <c r="D845" t="s">
        <v>40</v>
      </c>
      <c r="E845" t="s">
        <v>56</v>
      </c>
      <c r="F845" t="s">
        <v>57</v>
      </c>
      <c r="G845" t="s">
        <v>25</v>
      </c>
      <c r="H845">
        <v>0.40000000000000008</v>
      </c>
      <c r="I845">
        <v>2500</v>
      </c>
      <c r="J845">
        <v>1000.0000000000002</v>
      </c>
      <c r="K845">
        <v>300.00000000000006</v>
      </c>
      <c r="L845">
        <v>0.3</v>
      </c>
    </row>
    <row r="846" spans="1:12" x14ac:dyDescent="0.3">
      <c r="A846" t="s">
        <v>21</v>
      </c>
      <c r="B846">
        <v>1185732</v>
      </c>
      <c r="C846" s="43">
        <v>44453</v>
      </c>
      <c r="D846" t="s">
        <v>40</v>
      </c>
      <c r="E846" t="s">
        <v>56</v>
      </c>
      <c r="F846" t="s">
        <v>57</v>
      </c>
      <c r="G846" t="s">
        <v>26</v>
      </c>
      <c r="H846">
        <v>0.25</v>
      </c>
      <c r="I846">
        <v>1500</v>
      </c>
      <c r="J846">
        <v>375</v>
      </c>
      <c r="K846">
        <v>112.5</v>
      </c>
      <c r="L846">
        <v>0.3</v>
      </c>
    </row>
    <row r="847" spans="1:12" x14ac:dyDescent="0.3">
      <c r="A847" t="s">
        <v>21</v>
      </c>
      <c r="B847">
        <v>1185732</v>
      </c>
      <c r="C847" s="43">
        <v>44453</v>
      </c>
      <c r="D847" t="s">
        <v>40</v>
      </c>
      <c r="E847" t="s">
        <v>56</v>
      </c>
      <c r="F847" t="s">
        <v>57</v>
      </c>
      <c r="G847" t="s">
        <v>27</v>
      </c>
      <c r="H847">
        <v>0.25</v>
      </c>
      <c r="I847">
        <v>1250</v>
      </c>
      <c r="J847">
        <v>312.5</v>
      </c>
      <c r="K847">
        <v>109.37500000000001</v>
      </c>
      <c r="L847">
        <v>0.35000000000000003</v>
      </c>
    </row>
    <row r="848" spans="1:12" x14ac:dyDescent="0.3">
      <c r="A848" t="s">
        <v>21</v>
      </c>
      <c r="B848">
        <v>1185732</v>
      </c>
      <c r="C848" s="43">
        <v>44453</v>
      </c>
      <c r="D848" t="s">
        <v>40</v>
      </c>
      <c r="E848" t="s">
        <v>56</v>
      </c>
      <c r="F848" t="s">
        <v>57</v>
      </c>
      <c r="G848" t="s">
        <v>28</v>
      </c>
      <c r="H848">
        <v>0.35</v>
      </c>
      <c r="I848">
        <v>1250</v>
      </c>
      <c r="J848">
        <v>437.5</v>
      </c>
      <c r="K848">
        <v>131.25</v>
      </c>
      <c r="L848">
        <v>0.3</v>
      </c>
    </row>
    <row r="849" spans="1:12" x14ac:dyDescent="0.3">
      <c r="A849" t="s">
        <v>21</v>
      </c>
      <c r="B849">
        <v>1185732</v>
      </c>
      <c r="C849" s="43">
        <v>44453</v>
      </c>
      <c r="D849" t="s">
        <v>40</v>
      </c>
      <c r="E849" t="s">
        <v>56</v>
      </c>
      <c r="F849" t="s">
        <v>57</v>
      </c>
      <c r="G849" t="s">
        <v>29</v>
      </c>
      <c r="H849">
        <v>0.4</v>
      </c>
      <c r="I849">
        <v>2000</v>
      </c>
      <c r="J849">
        <v>800</v>
      </c>
      <c r="K849">
        <v>360</v>
      </c>
      <c r="L849">
        <v>0.45</v>
      </c>
    </row>
    <row r="850" spans="1:12" x14ac:dyDescent="0.3">
      <c r="A850" t="s">
        <v>21</v>
      </c>
      <c r="B850">
        <v>1185732</v>
      </c>
      <c r="C850" s="43">
        <v>44482</v>
      </c>
      <c r="D850" t="s">
        <v>40</v>
      </c>
      <c r="E850" t="s">
        <v>56</v>
      </c>
      <c r="F850" t="s">
        <v>57</v>
      </c>
      <c r="G850" t="s">
        <v>24</v>
      </c>
      <c r="H850">
        <v>0.44999999999999996</v>
      </c>
      <c r="I850">
        <v>3750</v>
      </c>
      <c r="J850">
        <v>1687.4999999999998</v>
      </c>
      <c r="K850">
        <v>590.625</v>
      </c>
      <c r="L850">
        <v>0.35000000000000003</v>
      </c>
    </row>
    <row r="851" spans="1:12" x14ac:dyDescent="0.3">
      <c r="A851" t="s">
        <v>21</v>
      </c>
      <c r="B851">
        <v>1185732</v>
      </c>
      <c r="C851" s="43">
        <v>44482</v>
      </c>
      <c r="D851" t="s">
        <v>40</v>
      </c>
      <c r="E851" t="s">
        <v>56</v>
      </c>
      <c r="F851" t="s">
        <v>57</v>
      </c>
      <c r="G851" t="s">
        <v>25</v>
      </c>
      <c r="H851">
        <v>0.35</v>
      </c>
      <c r="I851">
        <v>2000</v>
      </c>
      <c r="J851">
        <v>700</v>
      </c>
      <c r="K851">
        <v>210</v>
      </c>
      <c r="L851">
        <v>0.3</v>
      </c>
    </row>
    <row r="852" spans="1:12" x14ac:dyDescent="0.3">
      <c r="A852" t="s">
        <v>21</v>
      </c>
      <c r="B852">
        <v>1185732</v>
      </c>
      <c r="C852" s="43">
        <v>44482</v>
      </c>
      <c r="D852" t="s">
        <v>40</v>
      </c>
      <c r="E852" t="s">
        <v>56</v>
      </c>
      <c r="F852" t="s">
        <v>57</v>
      </c>
      <c r="G852" t="s">
        <v>26</v>
      </c>
      <c r="H852">
        <v>0.35</v>
      </c>
      <c r="I852">
        <v>1000</v>
      </c>
      <c r="J852">
        <v>350</v>
      </c>
      <c r="K852">
        <v>105</v>
      </c>
      <c r="L852">
        <v>0.3</v>
      </c>
    </row>
    <row r="853" spans="1:12" x14ac:dyDescent="0.3">
      <c r="A853" t="s">
        <v>21</v>
      </c>
      <c r="B853">
        <v>1185732</v>
      </c>
      <c r="C853" s="43">
        <v>44482</v>
      </c>
      <c r="D853" t="s">
        <v>40</v>
      </c>
      <c r="E853" t="s">
        <v>56</v>
      </c>
      <c r="F853" t="s">
        <v>57</v>
      </c>
      <c r="G853" t="s">
        <v>27</v>
      </c>
      <c r="H853">
        <v>0.35</v>
      </c>
      <c r="I853">
        <v>750</v>
      </c>
      <c r="J853">
        <v>262.5</v>
      </c>
      <c r="K853">
        <v>91.875000000000014</v>
      </c>
      <c r="L853">
        <v>0.35000000000000003</v>
      </c>
    </row>
    <row r="854" spans="1:12" x14ac:dyDescent="0.3">
      <c r="A854" t="s">
        <v>21</v>
      </c>
      <c r="B854">
        <v>1185732</v>
      </c>
      <c r="C854" s="43">
        <v>44482</v>
      </c>
      <c r="D854" t="s">
        <v>40</v>
      </c>
      <c r="E854" t="s">
        <v>56</v>
      </c>
      <c r="F854" t="s">
        <v>57</v>
      </c>
      <c r="G854" t="s">
        <v>28</v>
      </c>
      <c r="H854">
        <v>0.44999999999999996</v>
      </c>
      <c r="I854">
        <v>750</v>
      </c>
      <c r="J854">
        <v>337.49999999999994</v>
      </c>
      <c r="K854">
        <v>101.24999999999999</v>
      </c>
      <c r="L854">
        <v>0.3</v>
      </c>
    </row>
    <row r="855" spans="1:12" x14ac:dyDescent="0.3">
      <c r="A855" t="s">
        <v>21</v>
      </c>
      <c r="B855">
        <v>1185732</v>
      </c>
      <c r="C855" s="43">
        <v>44482</v>
      </c>
      <c r="D855" t="s">
        <v>40</v>
      </c>
      <c r="E855" t="s">
        <v>56</v>
      </c>
      <c r="F855" t="s">
        <v>57</v>
      </c>
      <c r="G855" t="s">
        <v>29</v>
      </c>
      <c r="H855">
        <v>0.49999999999999989</v>
      </c>
      <c r="I855">
        <v>2000</v>
      </c>
      <c r="J855">
        <v>999.99999999999977</v>
      </c>
      <c r="K855">
        <v>449.99999999999989</v>
      </c>
      <c r="L855">
        <v>0.45</v>
      </c>
    </row>
    <row r="856" spans="1:12" x14ac:dyDescent="0.3">
      <c r="A856" t="s">
        <v>21</v>
      </c>
      <c r="B856">
        <v>1185732</v>
      </c>
      <c r="C856" s="43">
        <v>44513</v>
      </c>
      <c r="D856" t="s">
        <v>40</v>
      </c>
      <c r="E856" t="s">
        <v>56</v>
      </c>
      <c r="F856" t="s">
        <v>57</v>
      </c>
      <c r="G856" t="s">
        <v>24</v>
      </c>
      <c r="H856">
        <v>0.5</v>
      </c>
      <c r="I856">
        <v>3500</v>
      </c>
      <c r="J856">
        <v>1750</v>
      </c>
      <c r="K856">
        <v>612.50000000000011</v>
      </c>
      <c r="L856">
        <v>0.35000000000000003</v>
      </c>
    </row>
    <row r="857" spans="1:12" x14ac:dyDescent="0.3">
      <c r="A857" t="s">
        <v>21</v>
      </c>
      <c r="B857">
        <v>1185732</v>
      </c>
      <c r="C857" s="43">
        <v>44513</v>
      </c>
      <c r="D857" t="s">
        <v>40</v>
      </c>
      <c r="E857" t="s">
        <v>56</v>
      </c>
      <c r="F857" t="s">
        <v>57</v>
      </c>
      <c r="G857" t="s">
        <v>25</v>
      </c>
      <c r="H857">
        <v>0.4</v>
      </c>
      <c r="I857">
        <v>2000</v>
      </c>
      <c r="J857">
        <v>800</v>
      </c>
      <c r="K857">
        <v>240</v>
      </c>
      <c r="L857">
        <v>0.3</v>
      </c>
    </row>
    <row r="858" spans="1:12" x14ac:dyDescent="0.3">
      <c r="A858" t="s">
        <v>21</v>
      </c>
      <c r="B858">
        <v>1185732</v>
      </c>
      <c r="C858" s="43">
        <v>44513</v>
      </c>
      <c r="D858" t="s">
        <v>40</v>
      </c>
      <c r="E858" t="s">
        <v>56</v>
      </c>
      <c r="F858" t="s">
        <v>57</v>
      </c>
      <c r="G858" t="s">
        <v>26</v>
      </c>
      <c r="H858">
        <v>0.4</v>
      </c>
      <c r="I858">
        <v>1450</v>
      </c>
      <c r="J858">
        <v>580</v>
      </c>
      <c r="K858">
        <v>174</v>
      </c>
      <c r="L858">
        <v>0.3</v>
      </c>
    </row>
    <row r="859" spans="1:12" x14ac:dyDescent="0.3">
      <c r="A859" t="s">
        <v>21</v>
      </c>
      <c r="B859">
        <v>1185732</v>
      </c>
      <c r="C859" s="43">
        <v>44513</v>
      </c>
      <c r="D859" t="s">
        <v>40</v>
      </c>
      <c r="E859" t="s">
        <v>56</v>
      </c>
      <c r="F859" t="s">
        <v>57</v>
      </c>
      <c r="G859" t="s">
        <v>27</v>
      </c>
      <c r="H859">
        <v>0.4</v>
      </c>
      <c r="I859">
        <v>1500</v>
      </c>
      <c r="J859">
        <v>600</v>
      </c>
      <c r="K859">
        <v>210.00000000000003</v>
      </c>
      <c r="L859">
        <v>0.35000000000000003</v>
      </c>
    </row>
    <row r="860" spans="1:12" x14ac:dyDescent="0.3">
      <c r="A860" t="s">
        <v>21</v>
      </c>
      <c r="B860">
        <v>1185732</v>
      </c>
      <c r="C860" s="43">
        <v>44513</v>
      </c>
      <c r="D860" t="s">
        <v>40</v>
      </c>
      <c r="E860" t="s">
        <v>56</v>
      </c>
      <c r="F860" t="s">
        <v>57</v>
      </c>
      <c r="G860" t="s">
        <v>28</v>
      </c>
      <c r="H860">
        <v>0.54999999999999993</v>
      </c>
      <c r="I860">
        <v>1250</v>
      </c>
      <c r="J860">
        <v>687.49999999999989</v>
      </c>
      <c r="K860">
        <v>206.24999999999997</v>
      </c>
      <c r="L860">
        <v>0.3</v>
      </c>
    </row>
    <row r="861" spans="1:12" x14ac:dyDescent="0.3">
      <c r="A861" t="s">
        <v>21</v>
      </c>
      <c r="B861">
        <v>1185732</v>
      </c>
      <c r="C861" s="43">
        <v>44513</v>
      </c>
      <c r="D861" t="s">
        <v>40</v>
      </c>
      <c r="E861" t="s">
        <v>56</v>
      </c>
      <c r="F861" t="s">
        <v>57</v>
      </c>
      <c r="G861" t="s">
        <v>29</v>
      </c>
      <c r="H861">
        <v>0.59999999999999987</v>
      </c>
      <c r="I861">
        <v>2250</v>
      </c>
      <c r="J861">
        <v>1349.9999999999998</v>
      </c>
      <c r="K861">
        <v>607.49999999999989</v>
      </c>
      <c r="L861">
        <v>0.45</v>
      </c>
    </row>
    <row r="862" spans="1:12" x14ac:dyDescent="0.3">
      <c r="A862" t="s">
        <v>21</v>
      </c>
      <c r="B862">
        <v>1185732</v>
      </c>
      <c r="C862" s="43">
        <v>44542</v>
      </c>
      <c r="D862" t="s">
        <v>40</v>
      </c>
      <c r="E862" t="s">
        <v>56</v>
      </c>
      <c r="F862" t="s">
        <v>57</v>
      </c>
      <c r="G862" t="s">
        <v>24</v>
      </c>
      <c r="H862">
        <v>0.54999999999999993</v>
      </c>
      <c r="I862">
        <v>4750</v>
      </c>
      <c r="J862">
        <v>2612.4999999999995</v>
      </c>
      <c r="K862">
        <v>914.37499999999989</v>
      </c>
      <c r="L862">
        <v>0.35000000000000003</v>
      </c>
    </row>
    <row r="863" spans="1:12" x14ac:dyDescent="0.3">
      <c r="A863" t="s">
        <v>21</v>
      </c>
      <c r="B863">
        <v>1185732</v>
      </c>
      <c r="C863" s="43">
        <v>44542</v>
      </c>
      <c r="D863" t="s">
        <v>40</v>
      </c>
      <c r="E863" t="s">
        <v>56</v>
      </c>
      <c r="F863" t="s">
        <v>57</v>
      </c>
      <c r="G863" t="s">
        <v>25</v>
      </c>
      <c r="H863">
        <v>0.45</v>
      </c>
      <c r="I863">
        <v>2750</v>
      </c>
      <c r="J863">
        <v>1237.5</v>
      </c>
      <c r="K863">
        <v>371.25</v>
      </c>
      <c r="L863">
        <v>0.3</v>
      </c>
    </row>
    <row r="864" spans="1:12" x14ac:dyDescent="0.3">
      <c r="A864" t="s">
        <v>21</v>
      </c>
      <c r="B864">
        <v>1185732</v>
      </c>
      <c r="C864" s="43">
        <v>44542</v>
      </c>
      <c r="D864" t="s">
        <v>40</v>
      </c>
      <c r="E864" t="s">
        <v>56</v>
      </c>
      <c r="F864" t="s">
        <v>57</v>
      </c>
      <c r="G864" t="s">
        <v>26</v>
      </c>
      <c r="H864">
        <v>0.45</v>
      </c>
      <c r="I864">
        <v>2250</v>
      </c>
      <c r="J864">
        <v>1012.5</v>
      </c>
      <c r="K864">
        <v>303.75</v>
      </c>
      <c r="L864">
        <v>0.3</v>
      </c>
    </row>
    <row r="865" spans="1:12" x14ac:dyDescent="0.3">
      <c r="A865" t="s">
        <v>21</v>
      </c>
      <c r="B865">
        <v>1185732</v>
      </c>
      <c r="C865" s="43">
        <v>44542</v>
      </c>
      <c r="D865" t="s">
        <v>40</v>
      </c>
      <c r="E865" t="s">
        <v>56</v>
      </c>
      <c r="F865" t="s">
        <v>57</v>
      </c>
      <c r="G865" t="s">
        <v>27</v>
      </c>
      <c r="H865">
        <v>0.45</v>
      </c>
      <c r="I865">
        <v>1750</v>
      </c>
      <c r="J865">
        <v>787.5</v>
      </c>
      <c r="K865">
        <v>275.625</v>
      </c>
      <c r="L865">
        <v>0.35000000000000003</v>
      </c>
    </row>
    <row r="866" spans="1:12" x14ac:dyDescent="0.3">
      <c r="A866" t="s">
        <v>21</v>
      </c>
      <c r="B866">
        <v>1185732</v>
      </c>
      <c r="C866" s="43">
        <v>44542</v>
      </c>
      <c r="D866" t="s">
        <v>40</v>
      </c>
      <c r="E866" t="s">
        <v>56</v>
      </c>
      <c r="F866" t="s">
        <v>57</v>
      </c>
      <c r="G866" t="s">
        <v>28</v>
      </c>
      <c r="H866">
        <v>0.54999999999999993</v>
      </c>
      <c r="I866">
        <v>1750</v>
      </c>
      <c r="J866">
        <v>962.49999999999989</v>
      </c>
      <c r="K866">
        <v>288.74999999999994</v>
      </c>
      <c r="L866">
        <v>0.3</v>
      </c>
    </row>
    <row r="867" spans="1:12" x14ac:dyDescent="0.3">
      <c r="A867" t="s">
        <v>21</v>
      </c>
      <c r="B867">
        <v>1185732</v>
      </c>
      <c r="C867" s="43">
        <v>44542</v>
      </c>
      <c r="D867" t="s">
        <v>40</v>
      </c>
      <c r="E867" t="s">
        <v>56</v>
      </c>
      <c r="F867" t="s">
        <v>57</v>
      </c>
      <c r="G867" t="s">
        <v>29</v>
      </c>
      <c r="H867">
        <v>0.59999999999999987</v>
      </c>
      <c r="I867">
        <v>2750</v>
      </c>
      <c r="J867">
        <v>1649.9999999999995</v>
      </c>
      <c r="K867">
        <v>742.49999999999977</v>
      </c>
      <c r="L867">
        <v>0.45</v>
      </c>
    </row>
    <row r="868" spans="1:12" x14ac:dyDescent="0.3">
      <c r="A868" t="s">
        <v>38</v>
      </c>
      <c r="B868">
        <v>1189833</v>
      </c>
      <c r="C868" s="43">
        <v>44213</v>
      </c>
      <c r="D868" t="s">
        <v>40</v>
      </c>
      <c r="E868" t="s">
        <v>58</v>
      </c>
      <c r="F868" t="s">
        <v>59</v>
      </c>
      <c r="G868" t="s">
        <v>24</v>
      </c>
      <c r="H868">
        <v>0.35</v>
      </c>
      <c r="I868">
        <v>4750</v>
      </c>
      <c r="J868">
        <v>1662.5</v>
      </c>
      <c r="K868">
        <v>748.125</v>
      </c>
      <c r="L868">
        <v>0.45</v>
      </c>
    </row>
    <row r="869" spans="1:12" x14ac:dyDescent="0.3">
      <c r="A869" t="s">
        <v>38</v>
      </c>
      <c r="B869">
        <v>1189833</v>
      </c>
      <c r="C869" s="43">
        <v>44213</v>
      </c>
      <c r="D869" t="s">
        <v>40</v>
      </c>
      <c r="E869" t="s">
        <v>58</v>
      </c>
      <c r="F869" t="s">
        <v>59</v>
      </c>
      <c r="G869" t="s">
        <v>25</v>
      </c>
      <c r="H869">
        <v>0.45</v>
      </c>
      <c r="I869">
        <v>4750</v>
      </c>
      <c r="J869">
        <v>2137.5</v>
      </c>
      <c r="K869">
        <v>641.25</v>
      </c>
      <c r="L869">
        <v>0.3</v>
      </c>
    </row>
    <row r="870" spans="1:12" x14ac:dyDescent="0.3">
      <c r="A870" t="s">
        <v>38</v>
      </c>
      <c r="B870">
        <v>1189833</v>
      </c>
      <c r="C870" s="43">
        <v>44213</v>
      </c>
      <c r="D870" t="s">
        <v>40</v>
      </c>
      <c r="E870" t="s">
        <v>58</v>
      </c>
      <c r="F870" t="s">
        <v>59</v>
      </c>
      <c r="G870" t="s">
        <v>26</v>
      </c>
      <c r="H870">
        <v>0.45</v>
      </c>
      <c r="I870">
        <v>4750</v>
      </c>
      <c r="J870">
        <v>2137.5</v>
      </c>
      <c r="K870">
        <v>961.875</v>
      </c>
      <c r="L870">
        <v>0.45</v>
      </c>
    </row>
    <row r="871" spans="1:12" x14ac:dyDescent="0.3">
      <c r="A871" t="s">
        <v>38</v>
      </c>
      <c r="B871">
        <v>1189833</v>
      </c>
      <c r="C871" s="43">
        <v>44213</v>
      </c>
      <c r="D871" t="s">
        <v>40</v>
      </c>
      <c r="E871" t="s">
        <v>58</v>
      </c>
      <c r="F871" t="s">
        <v>59</v>
      </c>
      <c r="G871" t="s">
        <v>27</v>
      </c>
      <c r="H871">
        <v>0.45</v>
      </c>
      <c r="I871">
        <v>3250</v>
      </c>
      <c r="J871">
        <v>1462.5</v>
      </c>
      <c r="K871">
        <v>585</v>
      </c>
      <c r="L871">
        <v>0.39999999999999997</v>
      </c>
    </row>
    <row r="872" spans="1:12" x14ac:dyDescent="0.3">
      <c r="A872" t="s">
        <v>38</v>
      </c>
      <c r="B872">
        <v>1189833</v>
      </c>
      <c r="C872" s="43">
        <v>44213</v>
      </c>
      <c r="D872" t="s">
        <v>40</v>
      </c>
      <c r="E872" t="s">
        <v>58</v>
      </c>
      <c r="F872" t="s">
        <v>59</v>
      </c>
      <c r="G872" t="s">
        <v>28</v>
      </c>
      <c r="H872">
        <v>0.5</v>
      </c>
      <c r="I872">
        <v>2750</v>
      </c>
      <c r="J872">
        <v>1375</v>
      </c>
      <c r="K872">
        <v>825.00000000000011</v>
      </c>
      <c r="L872">
        <v>0.60000000000000009</v>
      </c>
    </row>
    <row r="873" spans="1:12" x14ac:dyDescent="0.3">
      <c r="A873" t="s">
        <v>38</v>
      </c>
      <c r="B873">
        <v>1189833</v>
      </c>
      <c r="C873" s="43">
        <v>44213</v>
      </c>
      <c r="D873" t="s">
        <v>40</v>
      </c>
      <c r="E873" t="s">
        <v>58</v>
      </c>
      <c r="F873" t="s">
        <v>59</v>
      </c>
      <c r="G873" t="s">
        <v>29</v>
      </c>
      <c r="H873">
        <v>0.45</v>
      </c>
      <c r="I873">
        <v>4750</v>
      </c>
      <c r="J873">
        <v>2137.5</v>
      </c>
      <c r="K873">
        <v>534.375</v>
      </c>
      <c r="L873">
        <v>0.25</v>
      </c>
    </row>
    <row r="874" spans="1:12" x14ac:dyDescent="0.3">
      <c r="A874" t="s">
        <v>38</v>
      </c>
      <c r="B874">
        <v>1189833</v>
      </c>
      <c r="C874" s="43">
        <v>44244</v>
      </c>
      <c r="D874" t="s">
        <v>40</v>
      </c>
      <c r="E874" t="s">
        <v>58</v>
      </c>
      <c r="F874" t="s">
        <v>59</v>
      </c>
      <c r="G874" t="s">
        <v>24</v>
      </c>
      <c r="H874">
        <v>0.35</v>
      </c>
      <c r="I874">
        <v>5250</v>
      </c>
      <c r="J874">
        <v>1837.4999999999998</v>
      </c>
      <c r="K874">
        <v>826.87499999999989</v>
      </c>
      <c r="L874">
        <v>0.45</v>
      </c>
    </row>
    <row r="875" spans="1:12" x14ac:dyDescent="0.3">
      <c r="A875" t="s">
        <v>38</v>
      </c>
      <c r="B875">
        <v>1189833</v>
      </c>
      <c r="C875" s="43">
        <v>44244</v>
      </c>
      <c r="D875" t="s">
        <v>40</v>
      </c>
      <c r="E875" t="s">
        <v>58</v>
      </c>
      <c r="F875" t="s">
        <v>59</v>
      </c>
      <c r="G875" t="s">
        <v>25</v>
      </c>
      <c r="H875">
        <v>0.45</v>
      </c>
      <c r="I875">
        <v>4250</v>
      </c>
      <c r="J875">
        <v>1912.5</v>
      </c>
      <c r="K875">
        <v>573.75</v>
      </c>
      <c r="L875">
        <v>0.3</v>
      </c>
    </row>
    <row r="876" spans="1:12" x14ac:dyDescent="0.3">
      <c r="A876" t="s">
        <v>38</v>
      </c>
      <c r="B876">
        <v>1189833</v>
      </c>
      <c r="C876" s="43">
        <v>44244</v>
      </c>
      <c r="D876" t="s">
        <v>40</v>
      </c>
      <c r="E876" t="s">
        <v>58</v>
      </c>
      <c r="F876" t="s">
        <v>59</v>
      </c>
      <c r="G876" t="s">
        <v>26</v>
      </c>
      <c r="H876">
        <v>0.45</v>
      </c>
      <c r="I876">
        <v>4500</v>
      </c>
      <c r="J876">
        <v>2025</v>
      </c>
      <c r="K876">
        <v>911.25</v>
      </c>
      <c r="L876">
        <v>0.45</v>
      </c>
    </row>
    <row r="877" spans="1:12" x14ac:dyDescent="0.3">
      <c r="A877" t="s">
        <v>38</v>
      </c>
      <c r="B877">
        <v>1189833</v>
      </c>
      <c r="C877" s="43">
        <v>44244</v>
      </c>
      <c r="D877" t="s">
        <v>40</v>
      </c>
      <c r="E877" t="s">
        <v>58</v>
      </c>
      <c r="F877" t="s">
        <v>59</v>
      </c>
      <c r="G877" t="s">
        <v>27</v>
      </c>
      <c r="H877">
        <v>0.45</v>
      </c>
      <c r="I877">
        <v>3000</v>
      </c>
      <c r="J877">
        <v>1350</v>
      </c>
      <c r="K877">
        <v>540</v>
      </c>
      <c r="L877">
        <v>0.39999999999999997</v>
      </c>
    </row>
    <row r="878" spans="1:12" x14ac:dyDescent="0.3">
      <c r="A878" t="s">
        <v>38</v>
      </c>
      <c r="B878">
        <v>1189833</v>
      </c>
      <c r="C878" s="43">
        <v>44244</v>
      </c>
      <c r="D878" t="s">
        <v>40</v>
      </c>
      <c r="E878" t="s">
        <v>58</v>
      </c>
      <c r="F878" t="s">
        <v>59</v>
      </c>
      <c r="G878" t="s">
        <v>28</v>
      </c>
      <c r="H878">
        <v>0.5</v>
      </c>
      <c r="I878">
        <v>2250</v>
      </c>
      <c r="J878">
        <v>1125</v>
      </c>
      <c r="K878">
        <v>675.00000000000011</v>
      </c>
      <c r="L878">
        <v>0.60000000000000009</v>
      </c>
    </row>
    <row r="879" spans="1:12" x14ac:dyDescent="0.3">
      <c r="A879" t="s">
        <v>38</v>
      </c>
      <c r="B879">
        <v>1189833</v>
      </c>
      <c r="C879" s="43">
        <v>44244</v>
      </c>
      <c r="D879" t="s">
        <v>40</v>
      </c>
      <c r="E879" t="s">
        <v>58</v>
      </c>
      <c r="F879" t="s">
        <v>59</v>
      </c>
      <c r="G879" t="s">
        <v>29</v>
      </c>
      <c r="H879">
        <v>0.45</v>
      </c>
      <c r="I879">
        <v>4250</v>
      </c>
      <c r="J879">
        <v>1912.5</v>
      </c>
      <c r="K879">
        <v>478.125</v>
      </c>
      <c r="L879">
        <v>0.25</v>
      </c>
    </row>
    <row r="880" spans="1:12" x14ac:dyDescent="0.3">
      <c r="A880" t="s">
        <v>38</v>
      </c>
      <c r="B880">
        <v>1189833</v>
      </c>
      <c r="C880" s="43">
        <v>44271</v>
      </c>
      <c r="D880" t="s">
        <v>40</v>
      </c>
      <c r="E880" t="s">
        <v>58</v>
      </c>
      <c r="F880" t="s">
        <v>59</v>
      </c>
      <c r="G880" t="s">
        <v>24</v>
      </c>
      <c r="H880">
        <v>0.35</v>
      </c>
      <c r="I880">
        <v>5750</v>
      </c>
      <c r="J880">
        <v>2012.4999999999998</v>
      </c>
      <c r="K880">
        <v>905.62499999999989</v>
      </c>
      <c r="L880">
        <v>0.45</v>
      </c>
    </row>
    <row r="881" spans="1:12" x14ac:dyDescent="0.3">
      <c r="A881" t="s">
        <v>38</v>
      </c>
      <c r="B881">
        <v>1189833</v>
      </c>
      <c r="C881" s="43">
        <v>44271</v>
      </c>
      <c r="D881" t="s">
        <v>40</v>
      </c>
      <c r="E881" t="s">
        <v>58</v>
      </c>
      <c r="F881" t="s">
        <v>59</v>
      </c>
      <c r="G881" t="s">
        <v>25</v>
      </c>
      <c r="H881">
        <v>0.45</v>
      </c>
      <c r="I881">
        <v>4250</v>
      </c>
      <c r="J881">
        <v>1912.5</v>
      </c>
      <c r="K881">
        <v>573.75</v>
      </c>
      <c r="L881">
        <v>0.3</v>
      </c>
    </row>
    <row r="882" spans="1:12" x14ac:dyDescent="0.3">
      <c r="A882" t="s">
        <v>38</v>
      </c>
      <c r="B882">
        <v>1189833</v>
      </c>
      <c r="C882" s="43">
        <v>44271</v>
      </c>
      <c r="D882" t="s">
        <v>40</v>
      </c>
      <c r="E882" t="s">
        <v>58</v>
      </c>
      <c r="F882" t="s">
        <v>59</v>
      </c>
      <c r="G882" t="s">
        <v>26</v>
      </c>
      <c r="H882">
        <v>0.45</v>
      </c>
      <c r="I882">
        <v>4250</v>
      </c>
      <c r="J882">
        <v>1912.5</v>
      </c>
      <c r="K882">
        <v>860.625</v>
      </c>
      <c r="L882">
        <v>0.45</v>
      </c>
    </row>
    <row r="883" spans="1:12" x14ac:dyDescent="0.3">
      <c r="A883" t="s">
        <v>38</v>
      </c>
      <c r="B883">
        <v>1189833</v>
      </c>
      <c r="C883" s="43">
        <v>44271</v>
      </c>
      <c r="D883" t="s">
        <v>40</v>
      </c>
      <c r="E883" t="s">
        <v>58</v>
      </c>
      <c r="F883" t="s">
        <v>59</v>
      </c>
      <c r="G883" t="s">
        <v>27</v>
      </c>
      <c r="H883">
        <v>0.45</v>
      </c>
      <c r="I883">
        <v>3250</v>
      </c>
      <c r="J883">
        <v>1462.5</v>
      </c>
      <c r="K883">
        <v>585</v>
      </c>
      <c r="L883">
        <v>0.39999999999999997</v>
      </c>
    </row>
    <row r="884" spans="1:12" x14ac:dyDescent="0.3">
      <c r="A884" t="s">
        <v>38</v>
      </c>
      <c r="B884">
        <v>1189833</v>
      </c>
      <c r="C884" s="43">
        <v>44271</v>
      </c>
      <c r="D884" t="s">
        <v>40</v>
      </c>
      <c r="E884" t="s">
        <v>58</v>
      </c>
      <c r="F884" t="s">
        <v>59</v>
      </c>
      <c r="G884" t="s">
        <v>28</v>
      </c>
      <c r="H884">
        <v>0.5</v>
      </c>
      <c r="I884">
        <v>2000</v>
      </c>
      <c r="J884">
        <v>1000</v>
      </c>
      <c r="K884">
        <v>600.00000000000011</v>
      </c>
      <c r="L884">
        <v>0.60000000000000009</v>
      </c>
    </row>
    <row r="885" spans="1:12" x14ac:dyDescent="0.3">
      <c r="A885" t="s">
        <v>38</v>
      </c>
      <c r="B885">
        <v>1189833</v>
      </c>
      <c r="C885" s="43">
        <v>44271</v>
      </c>
      <c r="D885" t="s">
        <v>40</v>
      </c>
      <c r="E885" t="s">
        <v>58</v>
      </c>
      <c r="F885" t="s">
        <v>59</v>
      </c>
      <c r="G885" t="s">
        <v>29</v>
      </c>
      <c r="H885">
        <v>0.45</v>
      </c>
      <c r="I885">
        <v>4000</v>
      </c>
      <c r="J885">
        <v>1800</v>
      </c>
      <c r="K885">
        <v>450</v>
      </c>
      <c r="L885">
        <v>0.25</v>
      </c>
    </row>
    <row r="886" spans="1:12" x14ac:dyDescent="0.3">
      <c r="A886" t="s">
        <v>38</v>
      </c>
      <c r="B886">
        <v>1189833</v>
      </c>
      <c r="C886" s="43">
        <v>44303</v>
      </c>
      <c r="D886" t="s">
        <v>40</v>
      </c>
      <c r="E886" t="s">
        <v>58</v>
      </c>
      <c r="F886" t="s">
        <v>59</v>
      </c>
      <c r="G886" t="s">
        <v>24</v>
      </c>
      <c r="H886">
        <v>0.45</v>
      </c>
      <c r="I886">
        <v>5750</v>
      </c>
      <c r="J886">
        <v>2587.5</v>
      </c>
      <c r="K886">
        <v>1164.375</v>
      </c>
      <c r="L886">
        <v>0.45</v>
      </c>
    </row>
    <row r="887" spans="1:12" x14ac:dyDescent="0.3">
      <c r="A887" t="s">
        <v>38</v>
      </c>
      <c r="B887">
        <v>1189833</v>
      </c>
      <c r="C887" s="43">
        <v>44303</v>
      </c>
      <c r="D887" t="s">
        <v>40</v>
      </c>
      <c r="E887" t="s">
        <v>58</v>
      </c>
      <c r="F887" t="s">
        <v>59</v>
      </c>
      <c r="G887" t="s">
        <v>25</v>
      </c>
      <c r="H887">
        <v>0.45</v>
      </c>
      <c r="I887">
        <v>3750</v>
      </c>
      <c r="J887">
        <v>1687.5</v>
      </c>
      <c r="K887">
        <v>506.25</v>
      </c>
      <c r="L887">
        <v>0.3</v>
      </c>
    </row>
    <row r="888" spans="1:12" x14ac:dyDescent="0.3">
      <c r="A888" t="s">
        <v>38</v>
      </c>
      <c r="B888">
        <v>1189833</v>
      </c>
      <c r="C888" s="43">
        <v>44303</v>
      </c>
      <c r="D888" t="s">
        <v>40</v>
      </c>
      <c r="E888" t="s">
        <v>58</v>
      </c>
      <c r="F888" t="s">
        <v>59</v>
      </c>
      <c r="G888" t="s">
        <v>26</v>
      </c>
      <c r="H888">
        <v>0.45</v>
      </c>
      <c r="I888">
        <v>4000</v>
      </c>
      <c r="J888">
        <v>1800</v>
      </c>
      <c r="K888">
        <v>810</v>
      </c>
      <c r="L888">
        <v>0.45</v>
      </c>
    </row>
    <row r="889" spans="1:12" x14ac:dyDescent="0.3">
      <c r="A889" t="s">
        <v>38</v>
      </c>
      <c r="B889">
        <v>1189833</v>
      </c>
      <c r="C889" s="43">
        <v>44303</v>
      </c>
      <c r="D889" t="s">
        <v>40</v>
      </c>
      <c r="E889" t="s">
        <v>58</v>
      </c>
      <c r="F889" t="s">
        <v>59</v>
      </c>
      <c r="G889" t="s">
        <v>27</v>
      </c>
      <c r="H889">
        <v>0.4</v>
      </c>
      <c r="I889">
        <v>3000</v>
      </c>
      <c r="J889">
        <v>1200</v>
      </c>
      <c r="K889">
        <v>479.99999999999994</v>
      </c>
      <c r="L889">
        <v>0.39999999999999997</v>
      </c>
    </row>
    <row r="890" spans="1:12" x14ac:dyDescent="0.3">
      <c r="A890" t="s">
        <v>38</v>
      </c>
      <c r="B890">
        <v>1189833</v>
      </c>
      <c r="C890" s="43">
        <v>44303</v>
      </c>
      <c r="D890" t="s">
        <v>40</v>
      </c>
      <c r="E890" t="s">
        <v>58</v>
      </c>
      <c r="F890" t="s">
        <v>59</v>
      </c>
      <c r="G890" t="s">
        <v>28</v>
      </c>
      <c r="H890">
        <v>0.45</v>
      </c>
      <c r="I890">
        <v>2000</v>
      </c>
      <c r="J890">
        <v>900</v>
      </c>
      <c r="K890">
        <v>540.00000000000011</v>
      </c>
      <c r="L890">
        <v>0.60000000000000009</v>
      </c>
    </row>
    <row r="891" spans="1:12" x14ac:dyDescent="0.3">
      <c r="A891" t="s">
        <v>38</v>
      </c>
      <c r="B891">
        <v>1189833</v>
      </c>
      <c r="C891" s="43">
        <v>44303</v>
      </c>
      <c r="D891" t="s">
        <v>40</v>
      </c>
      <c r="E891" t="s">
        <v>58</v>
      </c>
      <c r="F891" t="s">
        <v>59</v>
      </c>
      <c r="G891" t="s">
        <v>29</v>
      </c>
      <c r="H891">
        <v>0.6</v>
      </c>
      <c r="I891">
        <v>3750</v>
      </c>
      <c r="J891">
        <v>2250</v>
      </c>
      <c r="K891">
        <v>562.5</v>
      </c>
      <c r="L891">
        <v>0.25</v>
      </c>
    </row>
    <row r="892" spans="1:12" x14ac:dyDescent="0.3">
      <c r="A892" t="s">
        <v>38</v>
      </c>
      <c r="B892">
        <v>1189833</v>
      </c>
      <c r="C892" s="43">
        <v>44334</v>
      </c>
      <c r="D892" t="s">
        <v>40</v>
      </c>
      <c r="E892" t="s">
        <v>58</v>
      </c>
      <c r="F892" t="s">
        <v>59</v>
      </c>
      <c r="G892" t="s">
        <v>24</v>
      </c>
      <c r="H892">
        <v>0.4</v>
      </c>
      <c r="I892">
        <v>5750</v>
      </c>
      <c r="J892">
        <v>2300</v>
      </c>
      <c r="K892">
        <v>1035</v>
      </c>
      <c r="L892">
        <v>0.45</v>
      </c>
    </row>
    <row r="893" spans="1:12" x14ac:dyDescent="0.3">
      <c r="A893" t="s">
        <v>38</v>
      </c>
      <c r="B893">
        <v>1189833</v>
      </c>
      <c r="C893" s="43">
        <v>44334</v>
      </c>
      <c r="D893" t="s">
        <v>40</v>
      </c>
      <c r="E893" t="s">
        <v>58</v>
      </c>
      <c r="F893" t="s">
        <v>59</v>
      </c>
      <c r="G893" t="s">
        <v>25</v>
      </c>
      <c r="H893">
        <v>0.45</v>
      </c>
      <c r="I893">
        <v>4250</v>
      </c>
      <c r="J893">
        <v>1912.5</v>
      </c>
      <c r="K893">
        <v>573.75</v>
      </c>
      <c r="L893">
        <v>0.3</v>
      </c>
    </row>
    <row r="894" spans="1:12" x14ac:dyDescent="0.3">
      <c r="A894" t="s">
        <v>38</v>
      </c>
      <c r="B894">
        <v>1189833</v>
      </c>
      <c r="C894" s="43">
        <v>44334</v>
      </c>
      <c r="D894" t="s">
        <v>40</v>
      </c>
      <c r="E894" t="s">
        <v>58</v>
      </c>
      <c r="F894" t="s">
        <v>59</v>
      </c>
      <c r="G894" t="s">
        <v>26</v>
      </c>
      <c r="H894">
        <v>0.45</v>
      </c>
      <c r="I894">
        <v>4250</v>
      </c>
      <c r="J894">
        <v>1912.5</v>
      </c>
      <c r="K894">
        <v>860.625</v>
      </c>
      <c r="L894">
        <v>0.45</v>
      </c>
    </row>
    <row r="895" spans="1:12" x14ac:dyDescent="0.3">
      <c r="A895" t="s">
        <v>38</v>
      </c>
      <c r="B895">
        <v>1189833</v>
      </c>
      <c r="C895" s="43">
        <v>44334</v>
      </c>
      <c r="D895" t="s">
        <v>40</v>
      </c>
      <c r="E895" t="s">
        <v>58</v>
      </c>
      <c r="F895" t="s">
        <v>59</v>
      </c>
      <c r="G895" t="s">
        <v>27</v>
      </c>
      <c r="H895">
        <v>0.4</v>
      </c>
      <c r="I895">
        <v>3250</v>
      </c>
      <c r="J895">
        <v>1300</v>
      </c>
      <c r="K895">
        <v>520</v>
      </c>
      <c r="L895">
        <v>0.39999999999999997</v>
      </c>
    </row>
    <row r="896" spans="1:12" x14ac:dyDescent="0.3">
      <c r="A896" t="s">
        <v>38</v>
      </c>
      <c r="B896">
        <v>1189833</v>
      </c>
      <c r="C896" s="43">
        <v>44334</v>
      </c>
      <c r="D896" t="s">
        <v>40</v>
      </c>
      <c r="E896" t="s">
        <v>58</v>
      </c>
      <c r="F896" t="s">
        <v>59</v>
      </c>
      <c r="G896" t="s">
        <v>28</v>
      </c>
      <c r="H896">
        <v>0.45</v>
      </c>
      <c r="I896">
        <v>2250</v>
      </c>
      <c r="J896">
        <v>1012.5</v>
      </c>
      <c r="K896">
        <v>607.50000000000011</v>
      </c>
      <c r="L896">
        <v>0.60000000000000009</v>
      </c>
    </row>
    <row r="897" spans="1:12" x14ac:dyDescent="0.3">
      <c r="A897" t="s">
        <v>38</v>
      </c>
      <c r="B897">
        <v>1189833</v>
      </c>
      <c r="C897" s="43">
        <v>44334</v>
      </c>
      <c r="D897" t="s">
        <v>40</v>
      </c>
      <c r="E897" t="s">
        <v>58</v>
      </c>
      <c r="F897" t="s">
        <v>59</v>
      </c>
      <c r="G897" t="s">
        <v>29</v>
      </c>
      <c r="H897">
        <v>0.6</v>
      </c>
      <c r="I897">
        <v>4000</v>
      </c>
      <c r="J897">
        <v>2400</v>
      </c>
      <c r="K897">
        <v>600</v>
      </c>
      <c r="L897">
        <v>0.25</v>
      </c>
    </row>
    <row r="898" spans="1:12" x14ac:dyDescent="0.3">
      <c r="A898" t="s">
        <v>38</v>
      </c>
      <c r="B898">
        <v>1189833</v>
      </c>
      <c r="C898" s="43">
        <v>44364</v>
      </c>
      <c r="D898" t="s">
        <v>40</v>
      </c>
      <c r="E898" t="s">
        <v>58</v>
      </c>
      <c r="F898" t="s">
        <v>59</v>
      </c>
      <c r="G898" t="s">
        <v>24</v>
      </c>
      <c r="H898">
        <v>0.4</v>
      </c>
      <c r="I898">
        <v>6750</v>
      </c>
      <c r="J898">
        <v>2700</v>
      </c>
      <c r="K898">
        <v>1215</v>
      </c>
      <c r="L898">
        <v>0.45</v>
      </c>
    </row>
    <row r="899" spans="1:12" x14ac:dyDescent="0.3">
      <c r="A899" t="s">
        <v>38</v>
      </c>
      <c r="B899">
        <v>1189833</v>
      </c>
      <c r="C899" s="43">
        <v>44364</v>
      </c>
      <c r="D899" t="s">
        <v>40</v>
      </c>
      <c r="E899" t="s">
        <v>58</v>
      </c>
      <c r="F899" t="s">
        <v>59</v>
      </c>
      <c r="G899" t="s">
        <v>25</v>
      </c>
      <c r="H899">
        <v>0.45</v>
      </c>
      <c r="I899">
        <v>5250</v>
      </c>
      <c r="J899">
        <v>2362.5</v>
      </c>
      <c r="K899">
        <v>708.75</v>
      </c>
      <c r="L899">
        <v>0.3</v>
      </c>
    </row>
    <row r="900" spans="1:12" x14ac:dyDescent="0.3">
      <c r="A900" t="s">
        <v>38</v>
      </c>
      <c r="B900">
        <v>1189833</v>
      </c>
      <c r="C900" s="43">
        <v>44364</v>
      </c>
      <c r="D900" t="s">
        <v>40</v>
      </c>
      <c r="E900" t="s">
        <v>58</v>
      </c>
      <c r="F900" t="s">
        <v>59</v>
      </c>
      <c r="G900" t="s">
        <v>26</v>
      </c>
      <c r="H900">
        <v>0.45</v>
      </c>
      <c r="I900">
        <v>5500</v>
      </c>
      <c r="J900">
        <v>2475</v>
      </c>
      <c r="K900">
        <v>1113.75</v>
      </c>
      <c r="L900">
        <v>0.45</v>
      </c>
    </row>
    <row r="901" spans="1:12" x14ac:dyDescent="0.3">
      <c r="A901" t="s">
        <v>38</v>
      </c>
      <c r="B901">
        <v>1189833</v>
      </c>
      <c r="C901" s="43">
        <v>44364</v>
      </c>
      <c r="D901" t="s">
        <v>40</v>
      </c>
      <c r="E901" t="s">
        <v>58</v>
      </c>
      <c r="F901" t="s">
        <v>59</v>
      </c>
      <c r="G901" t="s">
        <v>27</v>
      </c>
      <c r="H901">
        <v>0.4</v>
      </c>
      <c r="I901">
        <v>4250</v>
      </c>
      <c r="J901">
        <v>1700</v>
      </c>
      <c r="K901">
        <v>680</v>
      </c>
      <c r="L901">
        <v>0.39999999999999997</v>
      </c>
    </row>
    <row r="902" spans="1:12" x14ac:dyDescent="0.3">
      <c r="A902" t="s">
        <v>38</v>
      </c>
      <c r="B902">
        <v>1189833</v>
      </c>
      <c r="C902" s="43">
        <v>44364</v>
      </c>
      <c r="D902" t="s">
        <v>40</v>
      </c>
      <c r="E902" t="s">
        <v>58</v>
      </c>
      <c r="F902" t="s">
        <v>59</v>
      </c>
      <c r="G902" t="s">
        <v>28</v>
      </c>
      <c r="H902">
        <v>0.45</v>
      </c>
      <c r="I902">
        <v>3000</v>
      </c>
      <c r="J902">
        <v>1350</v>
      </c>
      <c r="K902">
        <v>810.00000000000011</v>
      </c>
      <c r="L902">
        <v>0.60000000000000009</v>
      </c>
    </row>
    <row r="903" spans="1:12" x14ac:dyDescent="0.3">
      <c r="A903" t="s">
        <v>38</v>
      </c>
      <c r="B903">
        <v>1189833</v>
      </c>
      <c r="C903" s="43">
        <v>44364</v>
      </c>
      <c r="D903" t="s">
        <v>40</v>
      </c>
      <c r="E903" t="s">
        <v>58</v>
      </c>
      <c r="F903" t="s">
        <v>59</v>
      </c>
      <c r="G903" t="s">
        <v>29</v>
      </c>
      <c r="H903">
        <v>0.6</v>
      </c>
      <c r="I903">
        <v>6000</v>
      </c>
      <c r="J903">
        <v>3600</v>
      </c>
      <c r="K903">
        <v>900</v>
      </c>
      <c r="L903">
        <v>0.25</v>
      </c>
    </row>
    <row r="904" spans="1:12" x14ac:dyDescent="0.3">
      <c r="A904" t="s">
        <v>38</v>
      </c>
      <c r="B904">
        <v>1189833</v>
      </c>
      <c r="C904" s="43">
        <v>44393</v>
      </c>
      <c r="D904" t="s">
        <v>40</v>
      </c>
      <c r="E904" t="s">
        <v>58</v>
      </c>
      <c r="F904" t="s">
        <v>59</v>
      </c>
      <c r="G904" t="s">
        <v>24</v>
      </c>
      <c r="H904">
        <v>0.4</v>
      </c>
      <c r="I904">
        <v>7500</v>
      </c>
      <c r="J904">
        <v>3000</v>
      </c>
      <c r="K904">
        <v>1350</v>
      </c>
      <c r="L904">
        <v>0.45</v>
      </c>
    </row>
    <row r="905" spans="1:12" x14ac:dyDescent="0.3">
      <c r="A905" t="s">
        <v>38</v>
      </c>
      <c r="B905">
        <v>1189833</v>
      </c>
      <c r="C905" s="43">
        <v>44393</v>
      </c>
      <c r="D905" t="s">
        <v>40</v>
      </c>
      <c r="E905" t="s">
        <v>58</v>
      </c>
      <c r="F905" t="s">
        <v>59</v>
      </c>
      <c r="G905" t="s">
        <v>25</v>
      </c>
      <c r="H905">
        <v>0.45</v>
      </c>
      <c r="I905">
        <v>6000</v>
      </c>
      <c r="J905">
        <v>2700</v>
      </c>
      <c r="K905">
        <v>810</v>
      </c>
      <c r="L905">
        <v>0.3</v>
      </c>
    </row>
    <row r="906" spans="1:12" x14ac:dyDescent="0.3">
      <c r="A906" t="s">
        <v>38</v>
      </c>
      <c r="B906">
        <v>1189833</v>
      </c>
      <c r="C906" s="43">
        <v>44393</v>
      </c>
      <c r="D906" t="s">
        <v>40</v>
      </c>
      <c r="E906" t="s">
        <v>58</v>
      </c>
      <c r="F906" t="s">
        <v>59</v>
      </c>
      <c r="G906" t="s">
        <v>26</v>
      </c>
      <c r="H906">
        <v>0.45</v>
      </c>
      <c r="I906">
        <v>5500</v>
      </c>
      <c r="J906">
        <v>2475</v>
      </c>
      <c r="K906">
        <v>1113.75</v>
      </c>
      <c r="L906">
        <v>0.45</v>
      </c>
    </row>
    <row r="907" spans="1:12" x14ac:dyDescent="0.3">
      <c r="A907" t="s">
        <v>38</v>
      </c>
      <c r="B907">
        <v>1189833</v>
      </c>
      <c r="C907" s="43">
        <v>44393</v>
      </c>
      <c r="D907" t="s">
        <v>40</v>
      </c>
      <c r="E907" t="s">
        <v>58</v>
      </c>
      <c r="F907" t="s">
        <v>59</v>
      </c>
      <c r="G907" t="s">
        <v>27</v>
      </c>
      <c r="H907">
        <v>0.4</v>
      </c>
      <c r="I907">
        <v>4500</v>
      </c>
      <c r="J907">
        <v>1800</v>
      </c>
      <c r="K907">
        <v>719.99999999999989</v>
      </c>
      <c r="L907">
        <v>0.39999999999999997</v>
      </c>
    </row>
    <row r="908" spans="1:12" x14ac:dyDescent="0.3">
      <c r="A908" t="s">
        <v>38</v>
      </c>
      <c r="B908">
        <v>1189833</v>
      </c>
      <c r="C908" s="43">
        <v>44393</v>
      </c>
      <c r="D908" t="s">
        <v>40</v>
      </c>
      <c r="E908" t="s">
        <v>58</v>
      </c>
      <c r="F908" t="s">
        <v>59</v>
      </c>
      <c r="G908" t="s">
        <v>28</v>
      </c>
      <c r="H908">
        <v>0.45</v>
      </c>
      <c r="I908">
        <v>4750</v>
      </c>
      <c r="J908">
        <v>2137.5</v>
      </c>
      <c r="K908">
        <v>1282.5000000000002</v>
      </c>
      <c r="L908">
        <v>0.60000000000000009</v>
      </c>
    </row>
    <row r="909" spans="1:12" x14ac:dyDescent="0.3">
      <c r="A909" t="s">
        <v>38</v>
      </c>
      <c r="B909">
        <v>1189833</v>
      </c>
      <c r="C909" s="43">
        <v>44393</v>
      </c>
      <c r="D909" t="s">
        <v>40</v>
      </c>
      <c r="E909" t="s">
        <v>58</v>
      </c>
      <c r="F909" t="s">
        <v>59</v>
      </c>
      <c r="G909" t="s">
        <v>29</v>
      </c>
      <c r="H909">
        <v>0.6</v>
      </c>
      <c r="I909">
        <v>4750</v>
      </c>
      <c r="J909">
        <v>2850</v>
      </c>
      <c r="K909">
        <v>712.5</v>
      </c>
      <c r="L909">
        <v>0.25</v>
      </c>
    </row>
    <row r="910" spans="1:12" x14ac:dyDescent="0.3">
      <c r="A910" t="s">
        <v>38</v>
      </c>
      <c r="B910">
        <v>1189833</v>
      </c>
      <c r="C910" s="43">
        <v>44425</v>
      </c>
      <c r="D910" t="s">
        <v>40</v>
      </c>
      <c r="E910" t="s">
        <v>58</v>
      </c>
      <c r="F910" t="s">
        <v>59</v>
      </c>
      <c r="G910" t="s">
        <v>24</v>
      </c>
      <c r="H910">
        <v>0.45</v>
      </c>
      <c r="I910">
        <v>6750</v>
      </c>
      <c r="J910">
        <v>3037.5</v>
      </c>
      <c r="K910">
        <v>1366.875</v>
      </c>
      <c r="L910">
        <v>0.45</v>
      </c>
    </row>
    <row r="911" spans="1:12" x14ac:dyDescent="0.3">
      <c r="A911" t="s">
        <v>38</v>
      </c>
      <c r="B911">
        <v>1189833</v>
      </c>
      <c r="C911" s="43">
        <v>44425</v>
      </c>
      <c r="D911" t="s">
        <v>40</v>
      </c>
      <c r="E911" t="s">
        <v>58</v>
      </c>
      <c r="F911" t="s">
        <v>59</v>
      </c>
      <c r="G911" t="s">
        <v>25</v>
      </c>
      <c r="H911">
        <v>0.55000000000000004</v>
      </c>
      <c r="I911">
        <v>6250</v>
      </c>
      <c r="J911">
        <v>3437.5000000000005</v>
      </c>
      <c r="K911">
        <v>1031.25</v>
      </c>
      <c r="L911">
        <v>0.3</v>
      </c>
    </row>
    <row r="912" spans="1:12" x14ac:dyDescent="0.3">
      <c r="A912" t="s">
        <v>38</v>
      </c>
      <c r="B912">
        <v>1189833</v>
      </c>
      <c r="C912" s="43">
        <v>44425</v>
      </c>
      <c r="D912" t="s">
        <v>40</v>
      </c>
      <c r="E912" t="s">
        <v>58</v>
      </c>
      <c r="F912" t="s">
        <v>59</v>
      </c>
      <c r="G912" t="s">
        <v>26</v>
      </c>
      <c r="H912">
        <v>0.5</v>
      </c>
      <c r="I912">
        <v>5000</v>
      </c>
      <c r="J912">
        <v>2500</v>
      </c>
      <c r="K912">
        <v>1125</v>
      </c>
      <c r="L912">
        <v>0.45</v>
      </c>
    </row>
    <row r="913" spans="1:12" x14ac:dyDescent="0.3">
      <c r="A913" t="s">
        <v>38</v>
      </c>
      <c r="B913">
        <v>1189833</v>
      </c>
      <c r="C913" s="43">
        <v>44425</v>
      </c>
      <c r="D913" t="s">
        <v>40</v>
      </c>
      <c r="E913" t="s">
        <v>58</v>
      </c>
      <c r="F913" t="s">
        <v>59</v>
      </c>
      <c r="G913" t="s">
        <v>27</v>
      </c>
      <c r="H913">
        <v>0.45</v>
      </c>
      <c r="I913">
        <v>4250</v>
      </c>
      <c r="J913">
        <v>1912.5</v>
      </c>
      <c r="K913">
        <v>764.99999999999989</v>
      </c>
      <c r="L913">
        <v>0.39999999999999997</v>
      </c>
    </row>
    <row r="914" spans="1:12" x14ac:dyDescent="0.3">
      <c r="A914" t="s">
        <v>38</v>
      </c>
      <c r="B914">
        <v>1189833</v>
      </c>
      <c r="C914" s="43">
        <v>44425</v>
      </c>
      <c r="D914" t="s">
        <v>40</v>
      </c>
      <c r="E914" t="s">
        <v>58</v>
      </c>
      <c r="F914" t="s">
        <v>59</v>
      </c>
      <c r="G914" t="s">
        <v>28</v>
      </c>
      <c r="H914">
        <v>0.54999999999999993</v>
      </c>
      <c r="I914">
        <v>4250</v>
      </c>
      <c r="J914">
        <v>2337.4999999999995</v>
      </c>
      <c r="K914">
        <v>1402.5</v>
      </c>
      <c r="L914">
        <v>0.60000000000000009</v>
      </c>
    </row>
    <row r="915" spans="1:12" x14ac:dyDescent="0.3">
      <c r="A915" t="s">
        <v>38</v>
      </c>
      <c r="B915">
        <v>1189833</v>
      </c>
      <c r="C915" s="43">
        <v>44425</v>
      </c>
      <c r="D915" t="s">
        <v>40</v>
      </c>
      <c r="E915" t="s">
        <v>58</v>
      </c>
      <c r="F915" t="s">
        <v>59</v>
      </c>
      <c r="G915" t="s">
        <v>29</v>
      </c>
      <c r="H915">
        <v>0.6</v>
      </c>
      <c r="I915">
        <v>4000</v>
      </c>
      <c r="J915">
        <v>2400</v>
      </c>
      <c r="K915">
        <v>600</v>
      </c>
      <c r="L915">
        <v>0.25</v>
      </c>
    </row>
    <row r="916" spans="1:12" x14ac:dyDescent="0.3">
      <c r="A916" t="s">
        <v>38</v>
      </c>
      <c r="B916">
        <v>1189833</v>
      </c>
      <c r="C916" s="43">
        <v>44457</v>
      </c>
      <c r="D916" t="s">
        <v>40</v>
      </c>
      <c r="E916" t="s">
        <v>58</v>
      </c>
      <c r="F916" t="s">
        <v>59</v>
      </c>
      <c r="G916" t="s">
        <v>24</v>
      </c>
      <c r="H916">
        <v>0.45</v>
      </c>
      <c r="I916">
        <v>6000</v>
      </c>
      <c r="J916">
        <v>2700</v>
      </c>
      <c r="K916">
        <v>1215</v>
      </c>
      <c r="L916">
        <v>0.45</v>
      </c>
    </row>
    <row r="917" spans="1:12" x14ac:dyDescent="0.3">
      <c r="A917" t="s">
        <v>38</v>
      </c>
      <c r="B917">
        <v>1189833</v>
      </c>
      <c r="C917" s="43">
        <v>44457</v>
      </c>
      <c r="D917" t="s">
        <v>40</v>
      </c>
      <c r="E917" t="s">
        <v>58</v>
      </c>
      <c r="F917" t="s">
        <v>59</v>
      </c>
      <c r="G917" t="s">
        <v>25</v>
      </c>
      <c r="H917">
        <v>0.5</v>
      </c>
      <c r="I917">
        <v>6000</v>
      </c>
      <c r="J917">
        <v>3000</v>
      </c>
      <c r="K917">
        <v>900</v>
      </c>
      <c r="L917">
        <v>0.3</v>
      </c>
    </row>
    <row r="918" spans="1:12" x14ac:dyDescent="0.3">
      <c r="A918" t="s">
        <v>38</v>
      </c>
      <c r="B918">
        <v>1189833</v>
      </c>
      <c r="C918" s="43">
        <v>44457</v>
      </c>
      <c r="D918" t="s">
        <v>40</v>
      </c>
      <c r="E918" t="s">
        <v>58</v>
      </c>
      <c r="F918" t="s">
        <v>59</v>
      </c>
      <c r="G918" t="s">
        <v>26</v>
      </c>
      <c r="H918">
        <v>0.45</v>
      </c>
      <c r="I918">
        <v>4500</v>
      </c>
      <c r="J918">
        <v>2025</v>
      </c>
      <c r="K918">
        <v>911.25</v>
      </c>
      <c r="L918">
        <v>0.45</v>
      </c>
    </row>
    <row r="919" spans="1:12" x14ac:dyDescent="0.3">
      <c r="A919" t="s">
        <v>38</v>
      </c>
      <c r="B919">
        <v>1189833</v>
      </c>
      <c r="C919" s="43">
        <v>44457</v>
      </c>
      <c r="D919" t="s">
        <v>40</v>
      </c>
      <c r="E919" t="s">
        <v>58</v>
      </c>
      <c r="F919" t="s">
        <v>59</v>
      </c>
      <c r="G919" t="s">
        <v>27</v>
      </c>
      <c r="H919">
        <v>0.45</v>
      </c>
      <c r="I919">
        <v>4000</v>
      </c>
      <c r="J919">
        <v>1800</v>
      </c>
      <c r="K919">
        <v>719.99999999999989</v>
      </c>
      <c r="L919">
        <v>0.39999999999999997</v>
      </c>
    </row>
    <row r="920" spans="1:12" x14ac:dyDescent="0.3">
      <c r="A920" t="s">
        <v>38</v>
      </c>
      <c r="B920">
        <v>1189833</v>
      </c>
      <c r="C920" s="43">
        <v>44457</v>
      </c>
      <c r="D920" t="s">
        <v>40</v>
      </c>
      <c r="E920" t="s">
        <v>58</v>
      </c>
      <c r="F920" t="s">
        <v>59</v>
      </c>
      <c r="G920" t="s">
        <v>28</v>
      </c>
      <c r="H920">
        <v>0.54999999999999993</v>
      </c>
      <c r="I920">
        <v>4000</v>
      </c>
      <c r="J920">
        <v>2199.9999999999995</v>
      </c>
      <c r="K920">
        <v>1320</v>
      </c>
      <c r="L920">
        <v>0.60000000000000009</v>
      </c>
    </row>
    <row r="921" spans="1:12" x14ac:dyDescent="0.3">
      <c r="A921" t="s">
        <v>38</v>
      </c>
      <c r="B921">
        <v>1189833</v>
      </c>
      <c r="C921" s="43">
        <v>44457</v>
      </c>
      <c r="D921" t="s">
        <v>40</v>
      </c>
      <c r="E921" t="s">
        <v>58</v>
      </c>
      <c r="F921" t="s">
        <v>59</v>
      </c>
      <c r="G921" t="s">
        <v>29</v>
      </c>
      <c r="H921">
        <v>0.6</v>
      </c>
      <c r="I921">
        <v>4500</v>
      </c>
      <c r="J921">
        <v>2700</v>
      </c>
      <c r="K921">
        <v>675</v>
      </c>
      <c r="L921">
        <v>0.25</v>
      </c>
    </row>
    <row r="922" spans="1:12" x14ac:dyDescent="0.3">
      <c r="A922" t="s">
        <v>38</v>
      </c>
      <c r="B922">
        <v>1189833</v>
      </c>
      <c r="C922" s="43">
        <v>44486</v>
      </c>
      <c r="D922" t="s">
        <v>40</v>
      </c>
      <c r="E922" t="s">
        <v>58</v>
      </c>
      <c r="F922" t="s">
        <v>59</v>
      </c>
      <c r="G922" t="s">
        <v>24</v>
      </c>
      <c r="H922">
        <v>0.45</v>
      </c>
      <c r="I922">
        <v>5500</v>
      </c>
      <c r="J922">
        <v>2475</v>
      </c>
      <c r="K922">
        <v>1113.75</v>
      </c>
      <c r="L922">
        <v>0.45</v>
      </c>
    </row>
    <row r="923" spans="1:12" x14ac:dyDescent="0.3">
      <c r="A923" t="s">
        <v>38</v>
      </c>
      <c r="B923">
        <v>1189833</v>
      </c>
      <c r="C923" s="43">
        <v>44486</v>
      </c>
      <c r="D923" t="s">
        <v>40</v>
      </c>
      <c r="E923" t="s">
        <v>58</v>
      </c>
      <c r="F923" t="s">
        <v>59</v>
      </c>
      <c r="G923" t="s">
        <v>25</v>
      </c>
      <c r="H923">
        <v>0.5</v>
      </c>
      <c r="I923">
        <v>5500</v>
      </c>
      <c r="J923">
        <v>2750</v>
      </c>
      <c r="K923">
        <v>825</v>
      </c>
      <c r="L923">
        <v>0.3</v>
      </c>
    </row>
    <row r="924" spans="1:12" x14ac:dyDescent="0.3">
      <c r="A924" t="s">
        <v>38</v>
      </c>
      <c r="B924">
        <v>1189833</v>
      </c>
      <c r="C924" s="43">
        <v>44486</v>
      </c>
      <c r="D924" t="s">
        <v>40</v>
      </c>
      <c r="E924" t="s">
        <v>58</v>
      </c>
      <c r="F924" t="s">
        <v>59</v>
      </c>
      <c r="G924" t="s">
        <v>26</v>
      </c>
      <c r="H924">
        <v>0.45</v>
      </c>
      <c r="I924">
        <v>4000</v>
      </c>
      <c r="J924">
        <v>1800</v>
      </c>
      <c r="K924">
        <v>810</v>
      </c>
      <c r="L924">
        <v>0.45</v>
      </c>
    </row>
    <row r="925" spans="1:12" x14ac:dyDescent="0.3">
      <c r="A925" t="s">
        <v>38</v>
      </c>
      <c r="B925">
        <v>1189833</v>
      </c>
      <c r="C925" s="43">
        <v>44486</v>
      </c>
      <c r="D925" t="s">
        <v>40</v>
      </c>
      <c r="E925" t="s">
        <v>58</v>
      </c>
      <c r="F925" t="s">
        <v>59</v>
      </c>
      <c r="G925" t="s">
        <v>27</v>
      </c>
      <c r="H925">
        <v>0.45</v>
      </c>
      <c r="I925">
        <v>3750</v>
      </c>
      <c r="J925">
        <v>1687.5</v>
      </c>
      <c r="K925">
        <v>675</v>
      </c>
      <c r="L925">
        <v>0.39999999999999997</v>
      </c>
    </row>
    <row r="926" spans="1:12" x14ac:dyDescent="0.3">
      <c r="A926" t="s">
        <v>38</v>
      </c>
      <c r="B926">
        <v>1189833</v>
      </c>
      <c r="C926" s="43">
        <v>44486</v>
      </c>
      <c r="D926" t="s">
        <v>40</v>
      </c>
      <c r="E926" t="s">
        <v>58</v>
      </c>
      <c r="F926" t="s">
        <v>59</v>
      </c>
      <c r="G926" t="s">
        <v>28</v>
      </c>
      <c r="H926">
        <v>0.54999999999999993</v>
      </c>
      <c r="I926">
        <v>3500</v>
      </c>
      <c r="J926">
        <v>1924.9999999999998</v>
      </c>
      <c r="K926">
        <v>1155</v>
      </c>
      <c r="L926">
        <v>0.60000000000000009</v>
      </c>
    </row>
    <row r="927" spans="1:12" x14ac:dyDescent="0.3">
      <c r="A927" t="s">
        <v>38</v>
      </c>
      <c r="B927">
        <v>1189833</v>
      </c>
      <c r="C927" s="43">
        <v>44486</v>
      </c>
      <c r="D927" t="s">
        <v>40</v>
      </c>
      <c r="E927" t="s">
        <v>58</v>
      </c>
      <c r="F927" t="s">
        <v>59</v>
      </c>
      <c r="G927" t="s">
        <v>29</v>
      </c>
      <c r="H927">
        <v>0.6</v>
      </c>
      <c r="I927">
        <v>4000</v>
      </c>
      <c r="J927">
        <v>2400</v>
      </c>
      <c r="K927">
        <v>600</v>
      </c>
      <c r="L927">
        <v>0.25</v>
      </c>
    </row>
    <row r="928" spans="1:12" x14ac:dyDescent="0.3">
      <c r="A928" t="s">
        <v>38</v>
      </c>
      <c r="B928">
        <v>1189833</v>
      </c>
      <c r="C928" s="43">
        <v>44517</v>
      </c>
      <c r="D928" t="s">
        <v>40</v>
      </c>
      <c r="E928" t="s">
        <v>58</v>
      </c>
      <c r="F928" t="s">
        <v>59</v>
      </c>
      <c r="G928" t="s">
        <v>24</v>
      </c>
      <c r="H928">
        <v>0.4</v>
      </c>
      <c r="I928">
        <v>5750</v>
      </c>
      <c r="J928">
        <v>2300</v>
      </c>
      <c r="K928">
        <v>1035</v>
      </c>
      <c r="L928">
        <v>0.45</v>
      </c>
    </row>
    <row r="929" spans="1:12" x14ac:dyDescent="0.3">
      <c r="A929" t="s">
        <v>38</v>
      </c>
      <c r="B929">
        <v>1189833</v>
      </c>
      <c r="C929" s="43">
        <v>44517</v>
      </c>
      <c r="D929" t="s">
        <v>40</v>
      </c>
      <c r="E929" t="s">
        <v>58</v>
      </c>
      <c r="F929" t="s">
        <v>59</v>
      </c>
      <c r="G929" t="s">
        <v>25</v>
      </c>
      <c r="H929">
        <v>0.45000000000000007</v>
      </c>
      <c r="I929">
        <v>5750</v>
      </c>
      <c r="J929">
        <v>2587.5000000000005</v>
      </c>
      <c r="K929">
        <v>776.25000000000011</v>
      </c>
      <c r="L929">
        <v>0.3</v>
      </c>
    </row>
    <row r="930" spans="1:12" x14ac:dyDescent="0.3">
      <c r="A930" t="s">
        <v>38</v>
      </c>
      <c r="B930">
        <v>1189833</v>
      </c>
      <c r="C930" s="43">
        <v>44517</v>
      </c>
      <c r="D930" t="s">
        <v>40</v>
      </c>
      <c r="E930" t="s">
        <v>58</v>
      </c>
      <c r="F930" t="s">
        <v>59</v>
      </c>
      <c r="G930" t="s">
        <v>26</v>
      </c>
      <c r="H930">
        <v>0.4</v>
      </c>
      <c r="I930">
        <v>4250</v>
      </c>
      <c r="J930">
        <v>1700</v>
      </c>
      <c r="K930">
        <v>765</v>
      </c>
      <c r="L930">
        <v>0.45</v>
      </c>
    </row>
    <row r="931" spans="1:12" x14ac:dyDescent="0.3">
      <c r="A931" t="s">
        <v>38</v>
      </c>
      <c r="B931">
        <v>1189833</v>
      </c>
      <c r="C931" s="43">
        <v>44517</v>
      </c>
      <c r="D931" t="s">
        <v>40</v>
      </c>
      <c r="E931" t="s">
        <v>58</v>
      </c>
      <c r="F931" t="s">
        <v>59</v>
      </c>
      <c r="G931" t="s">
        <v>27</v>
      </c>
      <c r="H931">
        <v>0.4</v>
      </c>
      <c r="I931">
        <v>4250</v>
      </c>
      <c r="J931">
        <v>1700</v>
      </c>
      <c r="K931">
        <v>680</v>
      </c>
      <c r="L931">
        <v>0.39999999999999997</v>
      </c>
    </row>
    <row r="932" spans="1:12" x14ac:dyDescent="0.3">
      <c r="A932" t="s">
        <v>38</v>
      </c>
      <c r="B932">
        <v>1189833</v>
      </c>
      <c r="C932" s="43">
        <v>44517</v>
      </c>
      <c r="D932" t="s">
        <v>40</v>
      </c>
      <c r="E932" t="s">
        <v>58</v>
      </c>
      <c r="F932" t="s">
        <v>59</v>
      </c>
      <c r="G932" t="s">
        <v>28</v>
      </c>
      <c r="H932">
        <v>0.54999999999999993</v>
      </c>
      <c r="I932">
        <v>3750</v>
      </c>
      <c r="J932">
        <v>2062.4999999999995</v>
      </c>
      <c r="K932">
        <v>1237.5</v>
      </c>
      <c r="L932">
        <v>0.60000000000000009</v>
      </c>
    </row>
    <row r="933" spans="1:12" x14ac:dyDescent="0.3">
      <c r="A933" t="s">
        <v>38</v>
      </c>
      <c r="B933">
        <v>1189833</v>
      </c>
      <c r="C933" s="43">
        <v>44517</v>
      </c>
      <c r="D933" t="s">
        <v>40</v>
      </c>
      <c r="E933" t="s">
        <v>58</v>
      </c>
      <c r="F933" t="s">
        <v>59</v>
      </c>
      <c r="G933" t="s">
        <v>29</v>
      </c>
      <c r="H933">
        <v>0.6</v>
      </c>
      <c r="I933">
        <v>4750</v>
      </c>
      <c r="J933">
        <v>2850</v>
      </c>
      <c r="K933">
        <v>712.5</v>
      </c>
      <c r="L933">
        <v>0.25</v>
      </c>
    </row>
    <row r="934" spans="1:12" x14ac:dyDescent="0.3">
      <c r="A934" t="s">
        <v>38</v>
      </c>
      <c r="B934">
        <v>1189833</v>
      </c>
      <c r="C934" s="43">
        <v>44546</v>
      </c>
      <c r="D934" t="s">
        <v>40</v>
      </c>
      <c r="E934" t="s">
        <v>58</v>
      </c>
      <c r="F934" t="s">
        <v>59</v>
      </c>
      <c r="G934" t="s">
        <v>24</v>
      </c>
      <c r="H934">
        <v>0.45</v>
      </c>
      <c r="I934">
        <v>6750</v>
      </c>
      <c r="J934">
        <v>3037.5</v>
      </c>
      <c r="K934">
        <v>1366.875</v>
      </c>
      <c r="L934">
        <v>0.45</v>
      </c>
    </row>
    <row r="935" spans="1:12" x14ac:dyDescent="0.3">
      <c r="A935" t="s">
        <v>38</v>
      </c>
      <c r="B935">
        <v>1189833</v>
      </c>
      <c r="C935" s="43">
        <v>44546</v>
      </c>
      <c r="D935" t="s">
        <v>40</v>
      </c>
      <c r="E935" t="s">
        <v>58</v>
      </c>
      <c r="F935" t="s">
        <v>59</v>
      </c>
      <c r="G935" t="s">
        <v>25</v>
      </c>
      <c r="H935">
        <v>0.5</v>
      </c>
      <c r="I935">
        <v>6750</v>
      </c>
      <c r="J935">
        <v>3375</v>
      </c>
      <c r="K935">
        <v>1012.5</v>
      </c>
      <c r="L935">
        <v>0.3</v>
      </c>
    </row>
    <row r="936" spans="1:12" x14ac:dyDescent="0.3">
      <c r="A936" t="s">
        <v>38</v>
      </c>
      <c r="B936">
        <v>1189833</v>
      </c>
      <c r="C936" s="43">
        <v>44546</v>
      </c>
      <c r="D936" t="s">
        <v>40</v>
      </c>
      <c r="E936" t="s">
        <v>58</v>
      </c>
      <c r="F936" t="s">
        <v>59</v>
      </c>
      <c r="G936" t="s">
        <v>26</v>
      </c>
      <c r="H936">
        <v>0.45</v>
      </c>
      <c r="I936">
        <v>4750</v>
      </c>
      <c r="J936">
        <v>2137.5</v>
      </c>
      <c r="K936">
        <v>961.875</v>
      </c>
      <c r="L936">
        <v>0.45</v>
      </c>
    </row>
    <row r="937" spans="1:12" x14ac:dyDescent="0.3">
      <c r="A937" t="s">
        <v>38</v>
      </c>
      <c r="B937">
        <v>1189833</v>
      </c>
      <c r="C937" s="43">
        <v>44546</v>
      </c>
      <c r="D937" t="s">
        <v>40</v>
      </c>
      <c r="E937" t="s">
        <v>58</v>
      </c>
      <c r="F937" t="s">
        <v>59</v>
      </c>
      <c r="G937" t="s">
        <v>27</v>
      </c>
      <c r="H937">
        <v>0.45</v>
      </c>
      <c r="I937">
        <v>4750</v>
      </c>
      <c r="J937">
        <v>2137.5</v>
      </c>
      <c r="K937">
        <v>854.99999999999989</v>
      </c>
      <c r="L937">
        <v>0.39999999999999997</v>
      </c>
    </row>
    <row r="938" spans="1:12" x14ac:dyDescent="0.3">
      <c r="A938" t="s">
        <v>38</v>
      </c>
      <c r="B938">
        <v>1189833</v>
      </c>
      <c r="C938" s="43">
        <v>44546</v>
      </c>
      <c r="D938" t="s">
        <v>40</v>
      </c>
      <c r="E938" t="s">
        <v>58</v>
      </c>
      <c r="F938" t="s">
        <v>59</v>
      </c>
      <c r="G938" t="s">
        <v>28</v>
      </c>
      <c r="H938">
        <v>0.54999999999999993</v>
      </c>
      <c r="I938">
        <v>4000</v>
      </c>
      <c r="J938">
        <v>2199.9999999999995</v>
      </c>
      <c r="K938">
        <v>1320</v>
      </c>
      <c r="L938">
        <v>0.60000000000000009</v>
      </c>
    </row>
    <row r="939" spans="1:12" x14ac:dyDescent="0.3">
      <c r="A939" t="s">
        <v>38</v>
      </c>
      <c r="B939">
        <v>1189833</v>
      </c>
      <c r="C939" s="43">
        <v>44546</v>
      </c>
      <c r="D939" t="s">
        <v>40</v>
      </c>
      <c r="E939" t="s">
        <v>58</v>
      </c>
      <c r="F939" t="s">
        <v>59</v>
      </c>
      <c r="G939" t="s">
        <v>29</v>
      </c>
      <c r="H939">
        <v>0.6</v>
      </c>
      <c r="I939">
        <v>5000</v>
      </c>
      <c r="J939">
        <v>3000</v>
      </c>
      <c r="K939">
        <v>750</v>
      </c>
      <c r="L939">
        <v>0.25</v>
      </c>
    </row>
    <row r="940" spans="1:12" x14ac:dyDescent="0.3">
      <c r="A940" t="s">
        <v>30</v>
      </c>
      <c r="B940">
        <v>1197831</v>
      </c>
      <c r="C940" s="43">
        <v>44200</v>
      </c>
      <c r="D940" t="s">
        <v>31</v>
      </c>
      <c r="E940" t="s">
        <v>60</v>
      </c>
      <c r="F940" t="s">
        <v>61</v>
      </c>
      <c r="G940" t="s">
        <v>24</v>
      </c>
      <c r="H940">
        <v>0.2</v>
      </c>
      <c r="I940">
        <v>7000</v>
      </c>
      <c r="J940">
        <v>1400</v>
      </c>
      <c r="K940">
        <v>489.99999999999994</v>
      </c>
      <c r="L940">
        <v>0.35</v>
      </c>
    </row>
    <row r="941" spans="1:12" x14ac:dyDescent="0.3">
      <c r="A941" t="s">
        <v>30</v>
      </c>
      <c r="B941">
        <v>1197831</v>
      </c>
      <c r="C941" s="43">
        <v>44200</v>
      </c>
      <c r="D941" t="s">
        <v>31</v>
      </c>
      <c r="E941" t="s">
        <v>60</v>
      </c>
      <c r="F941" t="s">
        <v>61</v>
      </c>
      <c r="G941" t="s">
        <v>25</v>
      </c>
      <c r="H941">
        <v>0.3</v>
      </c>
      <c r="I941">
        <v>7000</v>
      </c>
      <c r="J941">
        <v>2100</v>
      </c>
      <c r="K941">
        <v>735</v>
      </c>
      <c r="L941">
        <v>0.35</v>
      </c>
    </row>
    <row r="942" spans="1:12" x14ac:dyDescent="0.3">
      <c r="A942" t="s">
        <v>30</v>
      </c>
      <c r="B942">
        <v>1197831</v>
      </c>
      <c r="C942" s="43">
        <v>44200</v>
      </c>
      <c r="D942" t="s">
        <v>31</v>
      </c>
      <c r="E942" t="s">
        <v>60</v>
      </c>
      <c r="F942" t="s">
        <v>61</v>
      </c>
      <c r="G942" t="s">
        <v>26</v>
      </c>
      <c r="H942">
        <v>0.3</v>
      </c>
      <c r="I942">
        <v>5000</v>
      </c>
      <c r="J942">
        <v>1500</v>
      </c>
      <c r="K942">
        <v>525</v>
      </c>
      <c r="L942">
        <v>0.35</v>
      </c>
    </row>
    <row r="943" spans="1:12" x14ac:dyDescent="0.3">
      <c r="A943" t="s">
        <v>30</v>
      </c>
      <c r="B943">
        <v>1197831</v>
      </c>
      <c r="C943" s="43">
        <v>44200</v>
      </c>
      <c r="D943" t="s">
        <v>31</v>
      </c>
      <c r="E943" t="s">
        <v>60</v>
      </c>
      <c r="F943" t="s">
        <v>61</v>
      </c>
      <c r="G943" t="s">
        <v>27</v>
      </c>
      <c r="H943">
        <v>0.35</v>
      </c>
      <c r="I943">
        <v>5000</v>
      </c>
      <c r="J943">
        <v>1750</v>
      </c>
      <c r="K943">
        <v>787.5</v>
      </c>
      <c r="L943">
        <v>0.45</v>
      </c>
    </row>
    <row r="944" spans="1:12" x14ac:dyDescent="0.3">
      <c r="A944" t="s">
        <v>30</v>
      </c>
      <c r="B944">
        <v>1197831</v>
      </c>
      <c r="C944" s="43">
        <v>44200</v>
      </c>
      <c r="D944" t="s">
        <v>31</v>
      </c>
      <c r="E944" t="s">
        <v>60</v>
      </c>
      <c r="F944" t="s">
        <v>61</v>
      </c>
      <c r="G944" t="s">
        <v>28</v>
      </c>
      <c r="H944">
        <v>0.4</v>
      </c>
      <c r="I944">
        <v>3500</v>
      </c>
      <c r="J944">
        <v>1400</v>
      </c>
      <c r="K944">
        <v>420</v>
      </c>
      <c r="L944">
        <v>0.3</v>
      </c>
    </row>
    <row r="945" spans="1:12" x14ac:dyDescent="0.3">
      <c r="A945" t="s">
        <v>30</v>
      </c>
      <c r="B945">
        <v>1197831</v>
      </c>
      <c r="C945" s="43">
        <v>44200</v>
      </c>
      <c r="D945" t="s">
        <v>31</v>
      </c>
      <c r="E945" t="s">
        <v>60</v>
      </c>
      <c r="F945" t="s">
        <v>61</v>
      </c>
      <c r="G945" t="s">
        <v>29</v>
      </c>
      <c r="H945">
        <v>0.35</v>
      </c>
      <c r="I945">
        <v>5000</v>
      </c>
      <c r="J945">
        <v>1750</v>
      </c>
      <c r="K945">
        <v>875</v>
      </c>
      <c r="L945">
        <v>0.5</v>
      </c>
    </row>
    <row r="946" spans="1:12" x14ac:dyDescent="0.3">
      <c r="A946" t="s">
        <v>30</v>
      </c>
      <c r="B946">
        <v>1197831</v>
      </c>
      <c r="C946" s="43">
        <v>44230</v>
      </c>
      <c r="D946" t="s">
        <v>31</v>
      </c>
      <c r="E946" t="s">
        <v>60</v>
      </c>
      <c r="F946" t="s">
        <v>61</v>
      </c>
      <c r="G946" t="s">
        <v>24</v>
      </c>
      <c r="H946">
        <v>0.25</v>
      </c>
      <c r="I946">
        <v>6500</v>
      </c>
      <c r="J946">
        <v>1625</v>
      </c>
      <c r="K946">
        <v>568.75</v>
      </c>
      <c r="L946">
        <v>0.35</v>
      </c>
    </row>
    <row r="947" spans="1:12" x14ac:dyDescent="0.3">
      <c r="A947" t="s">
        <v>30</v>
      </c>
      <c r="B947">
        <v>1197831</v>
      </c>
      <c r="C947" s="43">
        <v>44230</v>
      </c>
      <c r="D947" t="s">
        <v>31</v>
      </c>
      <c r="E947" t="s">
        <v>60</v>
      </c>
      <c r="F947" t="s">
        <v>61</v>
      </c>
      <c r="G947" t="s">
        <v>25</v>
      </c>
      <c r="H947">
        <v>0.35</v>
      </c>
      <c r="I947">
        <v>6250</v>
      </c>
      <c r="J947">
        <v>2187.5</v>
      </c>
      <c r="K947">
        <v>765.625</v>
      </c>
      <c r="L947">
        <v>0.35</v>
      </c>
    </row>
    <row r="948" spans="1:12" x14ac:dyDescent="0.3">
      <c r="A948" t="s">
        <v>30</v>
      </c>
      <c r="B948">
        <v>1197831</v>
      </c>
      <c r="C948" s="43">
        <v>44230</v>
      </c>
      <c r="D948" t="s">
        <v>31</v>
      </c>
      <c r="E948" t="s">
        <v>60</v>
      </c>
      <c r="F948" t="s">
        <v>61</v>
      </c>
      <c r="G948" t="s">
        <v>26</v>
      </c>
      <c r="H948">
        <v>0.35</v>
      </c>
      <c r="I948">
        <v>4500</v>
      </c>
      <c r="J948">
        <v>1575</v>
      </c>
      <c r="K948">
        <v>551.25</v>
      </c>
      <c r="L948">
        <v>0.35</v>
      </c>
    </row>
    <row r="949" spans="1:12" x14ac:dyDescent="0.3">
      <c r="A949" t="s">
        <v>30</v>
      </c>
      <c r="B949">
        <v>1197831</v>
      </c>
      <c r="C949" s="43">
        <v>44230</v>
      </c>
      <c r="D949" t="s">
        <v>31</v>
      </c>
      <c r="E949" t="s">
        <v>60</v>
      </c>
      <c r="F949" t="s">
        <v>61</v>
      </c>
      <c r="G949" t="s">
        <v>27</v>
      </c>
      <c r="H949">
        <v>0.35</v>
      </c>
      <c r="I949">
        <v>4000</v>
      </c>
      <c r="J949">
        <v>1400</v>
      </c>
      <c r="K949">
        <v>630</v>
      </c>
      <c r="L949">
        <v>0.45</v>
      </c>
    </row>
    <row r="950" spans="1:12" x14ac:dyDescent="0.3">
      <c r="A950" t="s">
        <v>30</v>
      </c>
      <c r="B950">
        <v>1197831</v>
      </c>
      <c r="C950" s="43">
        <v>44230</v>
      </c>
      <c r="D950" t="s">
        <v>31</v>
      </c>
      <c r="E950" t="s">
        <v>60</v>
      </c>
      <c r="F950" t="s">
        <v>61</v>
      </c>
      <c r="G950" t="s">
        <v>28</v>
      </c>
      <c r="H950">
        <v>0.4</v>
      </c>
      <c r="I950">
        <v>2750</v>
      </c>
      <c r="J950">
        <v>1100</v>
      </c>
      <c r="K950">
        <v>330</v>
      </c>
      <c r="L950">
        <v>0.3</v>
      </c>
    </row>
    <row r="951" spans="1:12" x14ac:dyDescent="0.3">
      <c r="A951" t="s">
        <v>30</v>
      </c>
      <c r="B951">
        <v>1197831</v>
      </c>
      <c r="C951" s="43">
        <v>44230</v>
      </c>
      <c r="D951" t="s">
        <v>31</v>
      </c>
      <c r="E951" t="s">
        <v>60</v>
      </c>
      <c r="F951" t="s">
        <v>61</v>
      </c>
      <c r="G951" t="s">
        <v>29</v>
      </c>
      <c r="H951">
        <v>0.35</v>
      </c>
      <c r="I951">
        <v>4750</v>
      </c>
      <c r="J951">
        <v>1662.5</v>
      </c>
      <c r="K951">
        <v>831.25</v>
      </c>
      <c r="L951">
        <v>0.5</v>
      </c>
    </row>
    <row r="952" spans="1:12" x14ac:dyDescent="0.3">
      <c r="A952" t="s">
        <v>30</v>
      </c>
      <c r="B952">
        <v>1197831</v>
      </c>
      <c r="C952" s="43">
        <v>44260</v>
      </c>
      <c r="D952" t="s">
        <v>31</v>
      </c>
      <c r="E952" t="s">
        <v>60</v>
      </c>
      <c r="F952" t="s">
        <v>61</v>
      </c>
      <c r="G952" t="s">
        <v>24</v>
      </c>
      <c r="H952">
        <v>0.3</v>
      </c>
      <c r="I952">
        <v>6500</v>
      </c>
      <c r="J952">
        <v>1950</v>
      </c>
      <c r="K952">
        <v>779.99999999999989</v>
      </c>
      <c r="L952">
        <v>0.39999999999999997</v>
      </c>
    </row>
    <row r="953" spans="1:12" x14ac:dyDescent="0.3">
      <c r="A953" t="s">
        <v>30</v>
      </c>
      <c r="B953">
        <v>1197831</v>
      </c>
      <c r="C953" s="43">
        <v>44260</v>
      </c>
      <c r="D953" t="s">
        <v>31</v>
      </c>
      <c r="E953" t="s">
        <v>60</v>
      </c>
      <c r="F953" t="s">
        <v>61</v>
      </c>
      <c r="G953" t="s">
        <v>25</v>
      </c>
      <c r="H953">
        <v>0.4</v>
      </c>
      <c r="I953">
        <v>6500</v>
      </c>
      <c r="J953">
        <v>2600</v>
      </c>
      <c r="K953">
        <v>1040</v>
      </c>
      <c r="L953">
        <v>0.39999999999999997</v>
      </c>
    </row>
    <row r="954" spans="1:12" x14ac:dyDescent="0.3">
      <c r="A954" t="s">
        <v>30</v>
      </c>
      <c r="B954">
        <v>1197831</v>
      </c>
      <c r="C954" s="43">
        <v>44260</v>
      </c>
      <c r="D954" t="s">
        <v>31</v>
      </c>
      <c r="E954" t="s">
        <v>60</v>
      </c>
      <c r="F954" t="s">
        <v>61</v>
      </c>
      <c r="G954" t="s">
        <v>26</v>
      </c>
      <c r="H954">
        <v>0.3</v>
      </c>
      <c r="I954">
        <v>4750</v>
      </c>
      <c r="J954">
        <v>1425</v>
      </c>
      <c r="K954">
        <v>570</v>
      </c>
      <c r="L954">
        <v>0.39999999999999997</v>
      </c>
    </row>
    <row r="955" spans="1:12" x14ac:dyDescent="0.3">
      <c r="A955" t="s">
        <v>30</v>
      </c>
      <c r="B955">
        <v>1197831</v>
      </c>
      <c r="C955" s="43">
        <v>44260</v>
      </c>
      <c r="D955" t="s">
        <v>31</v>
      </c>
      <c r="E955" t="s">
        <v>60</v>
      </c>
      <c r="F955" t="s">
        <v>61</v>
      </c>
      <c r="G955" t="s">
        <v>27</v>
      </c>
      <c r="H955">
        <v>0.35000000000000003</v>
      </c>
      <c r="I955">
        <v>3750</v>
      </c>
      <c r="J955">
        <v>1312.5000000000002</v>
      </c>
      <c r="K955">
        <v>656.25000000000011</v>
      </c>
      <c r="L955">
        <v>0.5</v>
      </c>
    </row>
    <row r="956" spans="1:12" x14ac:dyDescent="0.3">
      <c r="A956" t="s">
        <v>30</v>
      </c>
      <c r="B956">
        <v>1197831</v>
      </c>
      <c r="C956" s="43">
        <v>44260</v>
      </c>
      <c r="D956" t="s">
        <v>31</v>
      </c>
      <c r="E956" t="s">
        <v>60</v>
      </c>
      <c r="F956" t="s">
        <v>61</v>
      </c>
      <c r="G956" t="s">
        <v>28</v>
      </c>
      <c r="H956">
        <v>0.4</v>
      </c>
      <c r="I956">
        <v>2750</v>
      </c>
      <c r="J956">
        <v>1100</v>
      </c>
      <c r="K956">
        <v>385</v>
      </c>
      <c r="L956">
        <v>0.35</v>
      </c>
    </row>
    <row r="957" spans="1:12" x14ac:dyDescent="0.3">
      <c r="A957" t="s">
        <v>30</v>
      </c>
      <c r="B957">
        <v>1197831</v>
      </c>
      <c r="C957" s="43">
        <v>44260</v>
      </c>
      <c r="D957" t="s">
        <v>31</v>
      </c>
      <c r="E957" t="s">
        <v>60</v>
      </c>
      <c r="F957" t="s">
        <v>61</v>
      </c>
      <c r="G957" t="s">
        <v>29</v>
      </c>
      <c r="H957">
        <v>0.35000000000000003</v>
      </c>
      <c r="I957">
        <v>4250</v>
      </c>
      <c r="J957">
        <v>1487.5000000000002</v>
      </c>
      <c r="K957">
        <v>818.12500000000023</v>
      </c>
      <c r="L957">
        <v>0.55000000000000004</v>
      </c>
    </row>
    <row r="958" spans="1:12" x14ac:dyDescent="0.3">
      <c r="A958" t="s">
        <v>30</v>
      </c>
      <c r="B958">
        <v>1197831</v>
      </c>
      <c r="C958" s="43">
        <v>44290</v>
      </c>
      <c r="D958" t="s">
        <v>31</v>
      </c>
      <c r="E958" t="s">
        <v>60</v>
      </c>
      <c r="F958" t="s">
        <v>61</v>
      </c>
      <c r="G958" t="s">
        <v>24</v>
      </c>
      <c r="H958">
        <v>0.19999999999999998</v>
      </c>
      <c r="I958">
        <v>6750</v>
      </c>
      <c r="J958">
        <v>1350</v>
      </c>
      <c r="K958">
        <v>540</v>
      </c>
      <c r="L958">
        <v>0.39999999999999997</v>
      </c>
    </row>
    <row r="959" spans="1:12" x14ac:dyDescent="0.3">
      <c r="A959" t="s">
        <v>30</v>
      </c>
      <c r="B959">
        <v>1197831</v>
      </c>
      <c r="C959" s="43">
        <v>44290</v>
      </c>
      <c r="D959" t="s">
        <v>31</v>
      </c>
      <c r="E959" t="s">
        <v>60</v>
      </c>
      <c r="F959" t="s">
        <v>61</v>
      </c>
      <c r="G959" t="s">
        <v>25</v>
      </c>
      <c r="H959">
        <v>0.25000000000000006</v>
      </c>
      <c r="I959">
        <v>6750</v>
      </c>
      <c r="J959">
        <v>1687.5000000000005</v>
      </c>
      <c r="K959">
        <v>675.00000000000011</v>
      </c>
      <c r="L959">
        <v>0.39999999999999997</v>
      </c>
    </row>
    <row r="960" spans="1:12" x14ac:dyDescent="0.3">
      <c r="A960" t="s">
        <v>30</v>
      </c>
      <c r="B960">
        <v>1197831</v>
      </c>
      <c r="C960" s="43">
        <v>44290</v>
      </c>
      <c r="D960" t="s">
        <v>31</v>
      </c>
      <c r="E960" t="s">
        <v>60</v>
      </c>
      <c r="F960" t="s">
        <v>61</v>
      </c>
      <c r="G960" t="s">
        <v>26</v>
      </c>
      <c r="H960">
        <v>0.19999999999999996</v>
      </c>
      <c r="I960">
        <v>5000</v>
      </c>
      <c r="J960">
        <v>999.99999999999977</v>
      </c>
      <c r="K960">
        <v>399.99999999999989</v>
      </c>
      <c r="L960">
        <v>0.39999999999999997</v>
      </c>
    </row>
    <row r="961" spans="1:12" x14ac:dyDescent="0.3">
      <c r="A961" t="s">
        <v>30</v>
      </c>
      <c r="B961">
        <v>1197831</v>
      </c>
      <c r="C961" s="43">
        <v>44290</v>
      </c>
      <c r="D961" t="s">
        <v>31</v>
      </c>
      <c r="E961" t="s">
        <v>60</v>
      </c>
      <c r="F961" t="s">
        <v>61</v>
      </c>
      <c r="G961" t="s">
        <v>27</v>
      </c>
      <c r="H961">
        <v>0.25000000000000006</v>
      </c>
      <c r="I961">
        <v>4000</v>
      </c>
      <c r="J961">
        <v>1000.0000000000002</v>
      </c>
      <c r="K961">
        <v>500.00000000000011</v>
      </c>
      <c r="L961">
        <v>0.5</v>
      </c>
    </row>
    <row r="962" spans="1:12" x14ac:dyDescent="0.3">
      <c r="A962" t="s">
        <v>30</v>
      </c>
      <c r="B962">
        <v>1197831</v>
      </c>
      <c r="C962" s="43">
        <v>44290</v>
      </c>
      <c r="D962" t="s">
        <v>31</v>
      </c>
      <c r="E962" t="s">
        <v>60</v>
      </c>
      <c r="F962" t="s">
        <v>61</v>
      </c>
      <c r="G962" t="s">
        <v>28</v>
      </c>
      <c r="H962">
        <v>0.3</v>
      </c>
      <c r="I962">
        <v>3000</v>
      </c>
      <c r="J962">
        <v>900</v>
      </c>
      <c r="K962">
        <v>315</v>
      </c>
      <c r="L962">
        <v>0.35</v>
      </c>
    </row>
    <row r="963" spans="1:12" x14ac:dyDescent="0.3">
      <c r="A963" t="s">
        <v>30</v>
      </c>
      <c r="B963">
        <v>1197831</v>
      </c>
      <c r="C963" s="43">
        <v>44290</v>
      </c>
      <c r="D963" t="s">
        <v>31</v>
      </c>
      <c r="E963" t="s">
        <v>60</v>
      </c>
      <c r="F963" t="s">
        <v>61</v>
      </c>
      <c r="G963" t="s">
        <v>29</v>
      </c>
      <c r="H963">
        <v>0.25000000000000006</v>
      </c>
      <c r="I963">
        <v>5750</v>
      </c>
      <c r="J963">
        <v>1437.5000000000002</v>
      </c>
      <c r="K963">
        <v>790.62500000000023</v>
      </c>
      <c r="L963">
        <v>0.55000000000000004</v>
      </c>
    </row>
    <row r="964" spans="1:12" x14ac:dyDescent="0.3">
      <c r="A964" t="s">
        <v>30</v>
      </c>
      <c r="B964">
        <v>1197831</v>
      </c>
      <c r="C964" s="43">
        <v>44320</v>
      </c>
      <c r="D964" t="s">
        <v>31</v>
      </c>
      <c r="E964" t="s">
        <v>60</v>
      </c>
      <c r="F964" t="s">
        <v>61</v>
      </c>
      <c r="G964" t="s">
        <v>24</v>
      </c>
      <c r="H964">
        <v>0.14999999999999997</v>
      </c>
      <c r="I964">
        <v>7250</v>
      </c>
      <c r="J964">
        <v>1087.4999999999998</v>
      </c>
      <c r="K964">
        <v>434.99999999999989</v>
      </c>
      <c r="L964">
        <v>0.39999999999999997</v>
      </c>
    </row>
    <row r="965" spans="1:12" x14ac:dyDescent="0.3">
      <c r="A965" t="s">
        <v>30</v>
      </c>
      <c r="B965">
        <v>1197831</v>
      </c>
      <c r="C965" s="43">
        <v>44320</v>
      </c>
      <c r="D965" t="s">
        <v>31</v>
      </c>
      <c r="E965" t="s">
        <v>60</v>
      </c>
      <c r="F965" t="s">
        <v>61</v>
      </c>
      <c r="G965" t="s">
        <v>25</v>
      </c>
      <c r="H965">
        <v>0.25000000000000006</v>
      </c>
      <c r="I965">
        <v>7500</v>
      </c>
      <c r="J965">
        <v>1875.0000000000005</v>
      </c>
      <c r="K965">
        <v>750.00000000000011</v>
      </c>
      <c r="L965">
        <v>0.39999999999999997</v>
      </c>
    </row>
    <row r="966" spans="1:12" x14ac:dyDescent="0.3">
      <c r="A966" t="s">
        <v>30</v>
      </c>
      <c r="B966">
        <v>1197831</v>
      </c>
      <c r="C966" s="43">
        <v>44320</v>
      </c>
      <c r="D966" t="s">
        <v>31</v>
      </c>
      <c r="E966" t="s">
        <v>60</v>
      </c>
      <c r="F966" t="s">
        <v>61</v>
      </c>
      <c r="G966" t="s">
        <v>26</v>
      </c>
      <c r="H966">
        <v>0.19999999999999996</v>
      </c>
      <c r="I966">
        <v>6000</v>
      </c>
      <c r="J966">
        <v>1199.9999999999998</v>
      </c>
      <c r="K966">
        <v>479.99999999999989</v>
      </c>
      <c r="L966">
        <v>0.39999999999999997</v>
      </c>
    </row>
    <row r="967" spans="1:12" x14ac:dyDescent="0.3">
      <c r="A967" t="s">
        <v>30</v>
      </c>
      <c r="B967">
        <v>1197831</v>
      </c>
      <c r="C967" s="43">
        <v>44320</v>
      </c>
      <c r="D967" t="s">
        <v>31</v>
      </c>
      <c r="E967" t="s">
        <v>60</v>
      </c>
      <c r="F967" t="s">
        <v>61</v>
      </c>
      <c r="G967" t="s">
        <v>27</v>
      </c>
      <c r="H967">
        <v>0.30000000000000004</v>
      </c>
      <c r="I967">
        <v>5250</v>
      </c>
      <c r="J967">
        <v>1575.0000000000002</v>
      </c>
      <c r="K967">
        <v>787.50000000000011</v>
      </c>
      <c r="L967">
        <v>0.5</v>
      </c>
    </row>
    <row r="968" spans="1:12" x14ac:dyDescent="0.3">
      <c r="A968" t="s">
        <v>30</v>
      </c>
      <c r="B968">
        <v>1197831</v>
      </c>
      <c r="C968" s="43">
        <v>44320</v>
      </c>
      <c r="D968" t="s">
        <v>31</v>
      </c>
      <c r="E968" t="s">
        <v>60</v>
      </c>
      <c r="F968" t="s">
        <v>61</v>
      </c>
      <c r="G968" t="s">
        <v>28</v>
      </c>
      <c r="H968">
        <v>0.45</v>
      </c>
      <c r="I968">
        <v>4250</v>
      </c>
      <c r="J968">
        <v>1912.5</v>
      </c>
      <c r="K968">
        <v>669.375</v>
      </c>
      <c r="L968">
        <v>0.35</v>
      </c>
    </row>
    <row r="969" spans="1:12" x14ac:dyDescent="0.3">
      <c r="A969" t="s">
        <v>30</v>
      </c>
      <c r="B969">
        <v>1197831</v>
      </c>
      <c r="C969" s="43">
        <v>44320</v>
      </c>
      <c r="D969" t="s">
        <v>31</v>
      </c>
      <c r="E969" t="s">
        <v>60</v>
      </c>
      <c r="F969" t="s">
        <v>61</v>
      </c>
      <c r="G969" t="s">
        <v>29</v>
      </c>
      <c r="H969">
        <v>0.4</v>
      </c>
      <c r="I969">
        <v>7750</v>
      </c>
      <c r="J969">
        <v>3100</v>
      </c>
      <c r="K969">
        <v>1705.0000000000002</v>
      </c>
      <c r="L969">
        <v>0.55000000000000004</v>
      </c>
    </row>
    <row r="970" spans="1:12" x14ac:dyDescent="0.3">
      <c r="A970" t="s">
        <v>30</v>
      </c>
      <c r="B970">
        <v>1197831</v>
      </c>
      <c r="C970" s="43">
        <v>44350</v>
      </c>
      <c r="D970" t="s">
        <v>31</v>
      </c>
      <c r="E970" t="s">
        <v>60</v>
      </c>
      <c r="F970" t="s">
        <v>61</v>
      </c>
      <c r="G970" t="s">
        <v>24</v>
      </c>
      <c r="H970">
        <v>0.4</v>
      </c>
      <c r="I970">
        <v>7750</v>
      </c>
      <c r="J970">
        <v>3100</v>
      </c>
      <c r="K970">
        <v>1240</v>
      </c>
      <c r="L970">
        <v>0.39999999999999997</v>
      </c>
    </row>
    <row r="971" spans="1:12" x14ac:dyDescent="0.3">
      <c r="A971" t="s">
        <v>30</v>
      </c>
      <c r="B971">
        <v>1197831</v>
      </c>
      <c r="C971" s="43">
        <v>44350</v>
      </c>
      <c r="D971" t="s">
        <v>31</v>
      </c>
      <c r="E971" t="s">
        <v>60</v>
      </c>
      <c r="F971" t="s">
        <v>61</v>
      </c>
      <c r="G971" t="s">
        <v>25</v>
      </c>
      <c r="H971">
        <v>0.45</v>
      </c>
      <c r="I971">
        <v>7750</v>
      </c>
      <c r="J971">
        <v>3487.5</v>
      </c>
      <c r="K971">
        <v>1394.9999999999998</v>
      </c>
      <c r="L971">
        <v>0.39999999999999997</v>
      </c>
    </row>
    <row r="972" spans="1:12" x14ac:dyDescent="0.3">
      <c r="A972" t="s">
        <v>30</v>
      </c>
      <c r="B972">
        <v>1197831</v>
      </c>
      <c r="C972" s="43">
        <v>44350</v>
      </c>
      <c r="D972" t="s">
        <v>31</v>
      </c>
      <c r="E972" t="s">
        <v>60</v>
      </c>
      <c r="F972" t="s">
        <v>61</v>
      </c>
      <c r="G972" t="s">
        <v>26</v>
      </c>
      <c r="H972">
        <v>0.4</v>
      </c>
      <c r="I972">
        <v>6500</v>
      </c>
      <c r="J972">
        <v>2600</v>
      </c>
      <c r="K972">
        <v>1040</v>
      </c>
      <c r="L972">
        <v>0.39999999999999997</v>
      </c>
    </row>
    <row r="973" spans="1:12" x14ac:dyDescent="0.3">
      <c r="A973" t="s">
        <v>30</v>
      </c>
      <c r="B973">
        <v>1197831</v>
      </c>
      <c r="C973" s="43">
        <v>44350</v>
      </c>
      <c r="D973" t="s">
        <v>31</v>
      </c>
      <c r="E973" t="s">
        <v>60</v>
      </c>
      <c r="F973" t="s">
        <v>61</v>
      </c>
      <c r="G973" t="s">
        <v>27</v>
      </c>
      <c r="H973">
        <v>0.4</v>
      </c>
      <c r="I973">
        <v>6000</v>
      </c>
      <c r="J973">
        <v>2400</v>
      </c>
      <c r="K973">
        <v>1200</v>
      </c>
      <c r="L973">
        <v>0.5</v>
      </c>
    </row>
    <row r="974" spans="1:12" x14ac:dyDescent="0.3">
      <c r="A974" t="s">
        <v>30</v>
      </c>
      <c r="B974">
        <v>1197831</v>
      </c>
      <c r="C974" s="43">
        <v>44350</v>
      </c>
      <c r="D974" t="s">
        <v>31</v>
      </c>
      <c r="E974" t="s">
        <v>60</v>
      </c>
      <c r="F974" t="s">
        <v>61</v>
      </c>
      <c r="G974" t="s">
        <v>28</v>
      </c>
      <c r="H974">
        <v>0.45</v>
      </c>
      <c r="I974">
        <v>5000</v>
      </c>
      <c r="J974">
        <v>2250</v>
      </c>
      <c r="K974">
        <v>787.5</v>
      </c>
      <c r="L974">
        <v>0.35</v>
      </c>
    </row>
    <row r="975" spans="1:12" x14ac:dyDescent="0.3">
      <c r="A975" t="s">
        <v>30</v>
      </c>
      <c r="B975">
        <v>1197831</v>
      </c>
      <c r="C975" s="43">
        <v>44350</v>
      </c>
      <c r="D975" t="s">
        <v>31</v>
      </c>
      <c r="E975" t="s">
        <v>60</v>
      </c>
      <c r="F975" t="s">
        <v>61</v>
      </c>
      <c r="G975" t="s">
        <v>29</v>
      </c>
      <c r="H975">
        <v>0.5</v>
      </c>
      <c r="I975">
        <v>8750</v>
      </c>
      <c r="J975">
        <v>4375</v>
      </c>
      <c r="K975">
        <v>2406.25</v>
      </c>
      <c r="L975">
        <v>0.55000000000000004</v>
      </c>
    </row>
    <row r="976" spans="1:12" x14ac:dyDescent="0.3">
      <c r="A976" t="s">
        <v>30</v>
      </c>
      <c r="B976">
        <v>1197831</v>
      </c>
      <c r="C976" s="43">
        <v>44382</v>
      </c>
      <c r="D976" t="s">
        <v>31</v>
      </c>
      <c r="E976" t="s">
        <v>60</v>
      </c>
      <c r="F976" t="s">
        <v>61</v>
      </c>
      <c r="G976" t="s">
        <v>24</v>
      </c>
      <c r="H976">
        <v>0.4</v>
      </c>
      <c r="I976">
        <v>8250</v>
      </c>
      <c r="J976">
        <v>3300</v>
      </c>
      <c r="K976">
        <v>1484.9999999999998</v>
      </c>
      <c r="L976">
        <v>0.44999999999999996</v>
      </c>
    </row>
    <row r="977" spans="1:12" x14ac:dyDescent="0.3">
      <c r="A977" t="s">
        <v>30</v>
      </c>
      <c r="B977">
        <v>1197831</v>
      </c>
      <c r="C977" s="43">
        <v>44382</v>
      </c>
      <c r="D977" t="s">
        <v>31</v>
      </c>
      <c r="E977" t="s">
        <v>60</v>
      </c>
      <c r="F977" t="s">
        <v>61</v>
      </c>
      <c r="G977" t="s">
        <v>25</v>
      </c>
      <c r="H977">
        <v>0.45</v>
      </c>
      <c r="I977">
        <v>8250</v>
      </c>
      <c r="J977">
        <v>3712.5</v>
      </c>
      <c r="K977">
        <v>1670.6249999999998</v>
      </c>
      <c r="L977">
        <v>0.44999999999999996</v>
      </c>
    </row>
    <row r="978" spans="1:12" x14ac:dyDescent="0.3">
      <c r="A978" t="s">
        <v>30</v>
      </c>
      <c r="B978">
        <v>1197831</v>
      </c>
      <c r="C978" s="43">
        <v>44382</v>
      </c>
      <c r="D978" t="s">
        <v>31</v>
      </c>
      <c r="E978" t="s">
        <v>60</v>
      </c>
      <c r="F978" t="s">
        <v>61</v>
      </c>
      <c r="G978" t="s">
        <v>26</v>
      </c>
      <c r="H978">
        <v>0.4</v>
      </c>
      <c r="I978">
        <v>9750</v>
      </c>
      <c r="J978">
        <v>3900</v>
      </c>
      <c r="K978">
        <v>1754.9999999999998</v>
      </c>
      <c r="L978">
        <v>0.44999999999999996</v>
      </c>
    </row>
    <row r="979" spans="1:12" x14ac:dyDescent="0.3">
      <c r="A979" t="s">
        <v>30</v>
      </c>
      <c r="B979">
        <v>1197831</v>
      </c>
      <c r="C979" s="43">
        <v>44382</v>
      </c>
      <c r="D979" t="s">
        <v>31</v>
      </c>
      <c r="E979" t="s">
        <v>60</v>
      </c>
      <c r="F979" t="s">
        <v>61</v>
      </c>
      <c r="G979" t="s">
        <v>27</v>
      </c>
      <c r="H979">
        <v>0.4</v>
      </c>
      <c r="I979">
        <v>5750</v>
      </c>
      <c r="J979">
        <v>2300</v>
      </c>
      <c r="K979">
        <v>1265</v>
      </c>
      <c r="L979">
        <v>0.55000000000000004</v>
      </c>
    </row>
    <row r="980" spans="1:12" x14ac:dyDescent="0.3">
      <c r="A980" t="s">
        <v>30</v>
      </c>
      <c r="B980">
        <v>1197831</v>
      </c>
      <c r="C980" s="43">
        <v>44382</v>
      </c>
      <c r="D980" t="s">
        <v>31</v>
      </c>
      <c r="E980" t="s">
        <v>60</v>
      </c>
      <c r="F980" t="s">
        <v>61</v>
      </c>
      <c r="G980" t="s">
        <v>28</v>
      </c>
      <c r="H980">
        <v>0.45</v>
      </c>
      <c r="I980">
        <v>5500</v>
      </c>
      <c r="J980">
        <v>2475</v>
      </c>
      <c r="K980">
        <v>989.99999999999989</v>
      </c>
      <c r="L980">
        <v>0.39999999999999997</v>
      </c>
    </row>
    <row r="981" spans="1:12" x14ac:dyDescent="0.3">
      <c r="A981" t="s">
        <v>30</v>
      </c>
      <c r="B981">
        <v>1197831</v>
      </c>
      <c r="C981" s="43">
        <v>44382</v>
      </c>
      <c r="D981" t="s">
        <v>31</v>
      </c>
      <c r="E981" t="s">
        <v>60</v>
      </c>
      <c r="F981" t="s">
        <v>61</v>
      </c>
      <c r="G981" t="s">
        <v>29</v>
      </c>
      <c r="H981">
        <v>0.54999999999999993</v>
      </c>
      <c r="I981">
        <v>8250</v>
      </c>
      <c r="J981">
        <v>4537.4999999999991</v>
      </c>
      <c r="K981">
        <v>2722.5</v>
      </c>
      <c r="L981">
        <v>0.60000000000000009</v>
      </c>
    </row>
    <row r="982" spans="1:12" x14ac:dyDescent="0.3">
      <c r="A982" t="s">
        <v>30</v>
      </c>
      <c r="B982">
        <v>1197831</v>
      </c>
      <c r="C982" s="43">
        <v>44415</v>
      </c>
      <c r="D982" t="s">
        <v>31</v>
      </c>
      <c r="E982" t="s">
        <v>60</v>
      </c>
      <c r="F982" t="s">
        <v>61</v>
      </c>
      <c r="G982" t="s">
        <v>24</v>
      </c>
      <c r="H982">
        <v>0.45</v>
      </c>
      <c r="I982">
        <v>7750</v>
      </c>
      <c r="J982">
        <v>3487.5</v>
      </c>
      <c r="K982">
        <v>1569.3749999999998</v>
      </c>
      <c r="L982">
        <v>0.44999999999999996</v>
      </c>
    </row>
    <row r="983" spans="1:12" x14ac:dyDescent="0.3">
      <c r="A983" t="s">
        <v>30</v>
      </c>
      <c r="B983">
        <v>1197831</v>
      </c>
      <c r="C983" s="43">
        <v>44415</v>
      </c>
      <c r="D983" t="s">
        <v>31</v>
      </c>
      <c r="E983" t="s">
        <v>60</v>
      </c>
      <c r="F983" t="s">
        <v>61</v>
      </c>
      <c r="G983" t="s">
        <v>25</v>
      </c>
      <c r="H983">
        <v>0.55000000000000004</v>
      </c>
      <c r="I983">
        <v>7750</v>
      </c>
      <c r="J983">
        <v>4262.5</v>
      </c>
      <c r="K983">
        <v>1918.1249999999998</v>
      </c>
      <c r="L983">
        <v>0.44999999999999996</v>
      </c>
    </row>
    <row r="984" spans="1:12" x14ac:dyDescent="0.3">
      <c r="A984" t="s">
        <v>30</v>
      </c>
      <c r="B984">
        <v>1197831</v>
      </c>
      <c r="C984" s="43">
        <v>44415</v>
      </c>
      <c r="D984" t="s">
        <v>31</v>
      </c>
      <c r="E984" t="s">
        <v>60</v>
      </c>
      <c r="F984" t="s">
        <v>61</v>
      </c>
      <c r="G984" t="s">
        <v>26</v>
      </c>
      <c r="H984">
        <v>0.5</v>
      </c>
      <c r="I984">
        <v>9500</v>
      </c>
      <c r="J984">
        <v>4750</v>
      </c>
      <c r="K984">
        <v>2137.5</v>
      </c>
      <c r="L984">
        <v>0.44999999999999996</v>
      </c>
    </row>
    <row r="985" spans="1:12" x14ac:dyDescent="0.3">
      <c r="A985" t="s">
        <v>30</v>
      </c>
      <c r="B985">
        <v>1197831</v>
      </c>
      <c r="C985" s="43">
        <v>44415</v>
      </c>
      <c r="D985" t="s">
        <v>31</v>
      </c>
      <c r="E985" t="s">
        <v>60</v>
      </c>
      <c r="F985" t="s">
        <v>61</v>
      </c>
      <c r="G985" t="s">
        <v>27</v>
      </c>
      <c r="H985">
        <v>0.45</v>
      </c>
      <c r="I985">
        <v>4750</v>
      </c>
      <c r="J985">
        <v>2137.5</v>
      </c>
      <c r="K985">
        <v>1175.625</v>
      </c>
      <c r="L985">
        <v>0.55000000000000004</v>
      </c>
    </row>
    <row r="986" spans="1:12" x14ac:dyDescent="0.3">
      <c r="A986" t="s">
        <v>30</v>
      </c>
      <c r="B986">
        <v>1197831</v>
      </c>
      <c r="C986" s="43">
        <v>44415</v>
      </c>
      <c r="D986" t="s">
        <v>31</v>
      </c>
      <c r="E986" t="s">
        <v>60</v>
      </c>
      <c r="F986" t="s">
        <v>61</v>
      </c>
      <c r="G986" t="s">
        <v>28</v>
      </c>
      <c r="H986">
        <v>0.5</v>
      </c>
      <c r="I986">
        <v>4750</v>
      </c>
      <c r="J986">
        <v>2375</v>
      </c>
      <c r="K986">
        <v>949.99999999999989</v>
      </c>
      <c r="L986">
        <v>0.39999999999999997</v>
      </c>
    </row>
    <row r="987" spans="1:12" x14ac:dyDescent="0.3">
      <c r="A987" t="s">
        <v>30</v>
      </c>
      <c r="B987">
        <v>1197831</v>
      </c>
      <c r="C987" s="43">
        <v>44415</v>
      </c>
      <c r="D987" t="s">
        <v>31</v>
      </c>
      <c r="E987" t="s">
        <v>60</v>
      </c>
      <c r="F987" t="s">
        <v>61</v>
      </c>
      <c r="G987" t="s">
        <v>29</v>
      </c>
      <c r="H987">
        <v>0.54999999999999993</v>
      </c>
      <c r="I987">
        <v>7250</v>
      </c>
      <c r="J987">
        <v>3987.4999999999995</v>
      </c>
      <c r="K987">
        <v>2392.5</v>
      </c>
      <c r="L987">
        <v>0.60000000000000009</v>
      </c>
    </row>
    <row r="988" spans="1:12" x14ac:dyDescent="0.3">
      <c r="A988" t="s">
        <v>30</v>
      </c>
      <c r="B988">
        <v>1197831</v>
      </c>
      <c r="C988" s="43">
        <v>44443</v>
      </c>
      <c r="D988" t="s">
        <v>31</v>
      </c>
      <c r="E988" t="s">
        <v>60</v>
      </c>
      <c r="F988" t="s">
        <v>61</v>
      </c>
      <c r="G988" t="s">
        <v>24</v>
      </c>
      <c r="H988">
        <v>0.5</v>
      </c>
      <c r="I988">
        <v>6750</v>
      </c>
      <c r="J988">
        <v>3375</v>
      </c>
      <c r="K988">
        <v>1518.7499999999998</v>
      </c>
      <c r="L988">
        <v>0.44999999999999996</v>
      </c>
    </row>
    <row r="989" spans="1:12" x14ac:dyDescent="0.3">
      <c r="A989" t="s">
        <v>30</v>
      </c>
      <c r="B989">
        <v>1197831</v>
      </c>
      <c r="C989" s="43">
        <v>44443</v>
      </c>
      <c r="D989" t="s">
        <v>31</v>
      </c>
      <c r="E989" t="s">
        <v>60</v>
      </c>
      <c r="F989" t="s">
        <v>61</v>
      </c>
      <c r="G989" t="s">
        <v>25</v>
      </c>
      <c r="H989">
        <v>0.5</v>
      </c>
      <c r="I989">
        <v>6250</v>
      </c>
      <c r="J989">
        <v>3125</v>
      </c>
      <c r="K989">
        <v>1406.2499999999998</v>
      </c>
      <c r="L989">
        <v>0.44999999999999996</v>
      </c>
    </row>
    <row r="990" spans="1:12" x14ac:dyDescent="0.3">
      <c r="A990" t="s">
        <v>30</v>
      </c>
      <c r="B990">
        <v>1197831</v>
      </c>
      <c r="C990" s="43">
        <v>44443</v>
      </c>
      <c r="D990" t="s">
        <v>31</v>
      </c>
      <c r="E990" t="s">
        <v>60</v>
      </c>
      <c r="F990" t="s">
        <v>61</v>
      </c>
      <c r="G990" t="s">
        <v>26</v>
      </c>
      <c r="H990">
        <v>0.54999999999999993</v>
      </c>
      <c r="I990">
        <v>6750</v>
      </c>
      <c r="J990">
        <v>3712.4999999999995</v>
      </c>
      <c r="K990">
        <v>1670.6249999999995</v>
      </c>
      <c r="L990">
        <v>0.44999999999999996</v>
      </c>
    </row>
    <row r="991" spans="1:12" x14ac:dyDescent="0.3">
      <c r="A991" t="s">
        <v>30</v>
      </c>
      <c r="B991">
        <v>1197831</v>
      </c>
      <c r="C991" s="43">
        <v>44443</v>
      </c>
      <c r="D991" t="s">
        <v>31</v>
      </c>
      <c r="E991" t="s">
        <v>60</v>
      </c>
      <c r="F991" t="s">
        <v>61</v>
      </c>
      <c r="G991" t="s">
        <v>27</v>
      </c>
      <c r="H991">
        <v>0.54999999999999993</v>
      </c>
      <c r="I991">
        <v>4000</v>
      </c>
      <c r="J991">
        <v>2199.9999999999995</v>
      </c>
      <c r="K991">
        <v>1209.9999999999998</v>
      </c>
      <c r="L991">
        <v>0.55000000000000004</v>
      </c>
    </row>
    <row r="992" spans="1:12" x14ac:dyDescent="0.3">
      <c r="A992" t="s">
        <v>30</v>
      </c>
      <c r="B992">
        <v>1197831</v>
      </c>
      <c r="C992" s="43">
        <v>44443</v>
      </c>
      <c r="D992" t="s">
        <v>31</v>
      </c>
      <c r="E992" t="s">
        <v>60</v>
      </c>
      <c r="F992" t="s">
        <v>61</v>
      </c>
      <c r="G992" t="s">
        <v>28</v>
      </c>
      <c r="H992">
        <v>0.5</v>
      </c>
      <c r="I992">
        <v>4000</v>
      </c>
      <c r="J992">
        <v>2000</v>
      </c>
      <c r="K992">
        <v>799.99999999999989</v>
      </c>
      <c r="L992">
        <v>0.39999999999999997</v>
      </c>
    </row>
    <row r="993" spans="1:12" x14ac:dyDescent="0.3">
      <c r="A993" t="s">
        <v>30</v>
      </c>
      <c r="B993">
        <v>1197831</v>
      </c>
      <c r="C993" s="43">
        <v>44443</v>
      </c>
      <c r="D993" t="s">
        <v>31</v>
      </c>
      <c r="E993" t="s">
        <v>60</v>
      </c>
      <c r="F993" t="s">
        <v>61</v>
      </c>
      <c r="G993" t="s">
        <v>29</v>
      </c>
      <c r="H993">
        <v>0.45</v>
      </c>
      <c r="I993">
        <v>6250</v>
      </c>
      <c r="J993">
        <v>2812.5</v>
      </c>
      <c r="K993">
        <v>1687.5000000000002</v>
      </c>
      <c r="L993">
        <v>0.60000000000000009</v>
      </c>
    </row>
    <row r="994" spans="1:12" x14ac:dyDescent="0.3">
      <c r="A994" t="s">
        <v>30</v>
      </c>
      <c r="B994">
        <v>1197831</v>
      </c>
      <c r="C994" s="43">
        <v>44472</v>
      </c>
      <c r="D994" t="s">
        <v>31</v>
      </c>
      <c r="E994" t="s">
        <v>60</v>
      </c>
      <c r="F994" t="s">
        <v>61</v>
      </c>
      <c r="G994" t="s">
        <v>24</v>
      </c>
      <c r="H994">
        <v>0.35000000000000003</v>
      </c>
      <c r="I994">
        <v>5750</v>
      </c>
      <c r="J994">
        <v>2012.5000000000002</v>
      </c>
      <c r="K994">
        <v>905.625</v>
      </c>
      <c r="L994">
        <v>0.44999999999999996</v>
      </c>
    </row>
    <row r="995" spans="1:12" x14ac:dyDescent="0.3">
      <c r="A995" t="s">
        <v>30</v>
      </c>
      <c r="B995">
        <v>1197831</v>
      </c>
      <c r="C995" s="43">
        <v>44472</v>
      </c>
      <c r="D995" t="s">
        <v>31</v>
      </c>
      <c r="E995" t="s">
        <v>60</v>
      </c>
      <c r="F995" t="s">
        <v>61</v>
      </c>
      <c r="G995" t="s">
        <v>25</v>
      </c>
      <c r="H995">
        <v>0.35000000000000003</v>
      </c>
      <c r="I995">
        <v>5750</v>
      </c>
      <c r="J995">
        <v>2012.5000000000002</v>
      </c>
      <c r="K995">
        <v>905.625</v>
      </c>
      <c r="L995">
        <v>0.44999999999999996</v>
      </c>
    </row>
    <row r="996" spans="1:12" x14ac:dyDescent="0.3">
      <c r="A996" t="s">
        <v>30</v>
      </c>
      <c r="B996">
        <v>1197831</v>
      </c>
      <c r="C996" s="43">
        <v>44472</v>
      </c>
      <c r="D996" t="s">
        <v>31</v>
      </c>
      <c r="E996" t="s">
        <v>60</v>
      </c>
      <c r="F996" t="s">
        <v>61</v>
      </c>
      <c r="G996" t="s">
        <v>26</v>
      </c>
      <c r="H996">
        <v>0.4</v>
      </c>
      <c r="I996">
        <v>5250</v>
      </c>
      <c r="J996">
        <v>2100</v>
      </c>
      <c r="K996">
        <v>944.99999999999989</v>
      </c>
      <c r="L996">
        <v>0.44999999999999996</v>
      </c>
    </row>
    <row r="997" spans="1:12" x14ac:dyDescent="0.3">
      <c r="A997" t="s">
        <v>30</v>
      </c>
      <c r="B997">
        <v>1197831</v>
      </c>
      <c r="C997" s="43">
        <v>44472</v>
      </c>
      <c r="D997" t="s">
        <v>31</v>
      </c>
      <c r="E997" t="s">
        <v>60</v>
      </c>
      <c r="F997" t="s">
        <v>61</v>
      </c>
      <c r="G997" t="s">
        <v>27</v>
      </c>
      <c r="H997">
        <v>0.4</v>
      </c>
      <c r="I997">
        <v>3750</v>
      </c>
      <c r="J997">
        <v>1500</v>
      </c>
      <c r="K997">
        <v>825.00000000000011</v>
      </c>
      <c r="L997">
        <v>0.55000000000000004</v>
      </c>
    </row>
    <row r="998" spans="1:12" x14ac:dyDescent="0.3">
      <c r="A998" t="s">
        <v>30</v>
      </c>
      <c r="B998">
        <v>1197831</v>
      </c>
      <c r="C998" s="43">
        <v>44472</v>
      </c>
      <c r="D998" t="s">
        <v>31</v>
      </c>
      <c r="E998" t="s">
        <v>60</v>
      </c>
      <c r="F998" t="s">
        <v>61</v>
      </c>
      <c r="G998" t="s">
        <v>28</v>
      </c>
      <c r="H998">
        <v>0.35000000000000003</v>
      </c>
      <c r="I998">
        <v>3500</v>
      </c>
      <c r="J998">
        <v>1225.0000000000002</v>
      </c>
      <c r="K998">
        <v>490.00000000000006</v>
      </c>
      <c r="L998">
        <v>0.39999999999999997</v>
      </c>
    </row>
    <row r="999" spans="1:12" x14ac:dyDescent="0.3">
      <c r="A999" t="s">
        <v>30</v>
      </c>
      <c r="B999">
        <v>1197831</v>
      </c>
      <c r="C999" s="43">
        <v>44472</v>
      </c>
      <c r="D999" t="s">
        <v>31</v>
      </c>
      <c r="E999" t="s">
        <v>60</v>
      </c>
      <c r="F999" t="s">
        <v>61</v>
      </c>
      <c r="G999" t="s">
        <v>29</v>
      </c>
      <c r="H999">
        <v>0.45</v>
      </c>
      <c r="I999">
        <v>5250</v>
      </c>
      <c r="J999">
        <v>2362.5</v>
      </c>
      <c r="K999">
        <v>1417.5000000000002</v>
      </c>
      <c r="L999">
        <v>0.60000000000000009</v>
      </c>
    </row>
    <row r="1000" spans="1:12" x14ac:dyDescent="0.3">
      <c r="A1000" t="s">
        <v>30</v>
      </c>
      <c r="B1000">
        <v>1197831</v>
      </c>
      <c r="C1000" s="43">
        <v>44504</v>
      </c>
      <c r="D1000" t="s">
        <v>31</v>
      </c>
      <c r="E1000" t="s">
        <v>60</v>
      </c>
      <c r="F1000" t="s">
        <v>61</v>
      </c>
      <c r="G1000" t="s">
        <v>24</v>
      </c>
      <c r="H1000">
        <v>0.30000000000000004</v>
      </c>
      <c r="I1000">
        <v>6750</v>
      </c>
      <c r="J1000">
        <v>2025.0000000000002</v>
      </c>
      <c r="K1000">
        <v>911.25</v>
      </c>
      <c r="L1000">
        <v>0.44999999999999996</v>
      </c>
    </row>
    <row r="1001" spans="1:12" x14ac:dyDescent="0.3">
      <c r="A1001" t="s">
        <v>30</v>
      </c>
      <c r="B1001">
        <v>1197831</v>
      </c>
      <c r="C1001" s="43">
        <v>44504</v>
      </c>
      <c r="D1001" t="s">
        <v>31</v>
      </c>
      <c r="E1001" t="s">
        <v>60</v>
      </c>
      <c r="F1001" t="s">
        <v>61</v>
      </c>
      <c r="G1001" t="s">
        <v>25</v>
      </c>
      <c r="H1001">
        <v>0.30000000000000004</v>
      </c>
      <c r="I1001">
        <v>6750</v>
      </c>
      <c r="J1001">
        <v>2025.0000000000002</v>
      </c>
      <c r="K1001">
        <v>911.25</v>
      </c>
      <c r="L1001">
        <v>0.44999999999999996</v>
      </c>
    </row>
    <row r="1002" spans="1:12" x14ac:dyDescent="0.3">
      <c r="A1002" t="s">
        <v>30</v>
      </c>
      <c r="B1002">
        <v>1197831</v>
      </c>
      <c r="C1002" s="43">
        <v>44504</v>
      </c>
      <c r="D1002" t="s">
        <v>31</v>
      </c>
      <c r="E1002" t="s">
        <v>60</v>
      </c>
      <c r="F1002" t="s">
        <v>61</v>
      </c>
      <c r="G1002" t="s">
        <v>26</v>
      </c>
      <c r="H1002">
        <v>0.55000000000000004</v>
      </c>
      <c r="I1002">
        <v>6000</v>
      </c>
      <c r="J1002">
        <v>3300.0000000000005</v>
      </c>
      <c r="K1002">
        <v>1485</v>
      </c>
      <c r="L1002">
        <v>0.44999999999999996</v>
      </c>
    </row>
    <row r="1003" spans="1:12" x14ac:dyDescent="0.3">
      <c r="A1003" t="s">
        <v>30</v>
      </c>
      <c r="B1003">
        <v>1197831</v>
      </c>
      <c r="C1003" s="43">
        <v>44504</v>
      </c>
      <c r="D1003" t="s">
        <v>31</v>
      </c>
      <c r="E1003" t="s">
        <v>60</v>
      </c>
      <c r="F1003" t="s">
        <v>61</v>
      </c>
      <c r="G1003" t="s">
        <v>27</v>
      </c>
      <c r="H1003">
        <v>0.55000000000000004</v>
      </c>
      <c r="I1003">
        <v>4750</v>
      </c>
      <c r="J1003">
        <v>2612.5</v>
      </c>
      <c r="K1003">
        <v>1436.8750000000002</v>
      </c>
      <c r="L1003">
        <v>0.55000000000000004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CE1EA-2C34-45E8-9084-69D41BDB3399}">
  <dimension ref="A1:X4"/>
  <sheetViews>
    <sheetView tabSelected="1" zoomScale="66" zoomScaleNormal="60" workbookViewId="0">
      <selection activeCell="W16" sqref="W16"/>
    </sheetView>
  </sheetViews>
  <sheetFormatPr defaultRowHeight="14.4" x14ac:dyDescent="0.3"/>
  <cols>
    <col min="1" max="4" width="8.88671875" style="45"/>
    <col min="5" max="5" width="16.109375" style="45" bestFit="1" customWidth="1"/>
    <col min="6" max="6" width="8.88671875" style="45"/>
    <col min="7" max="7" width="20.88671875" style="45" bestFit="1" customWidth="1"/>
    <col min="8" max="8" width="8.88671875" style="45"/>
    <col min="9" max="9" width="15" style="45" customWidth="1"/>
    <col min="10" max="10" width="8.88671875" style="45"/>
    <col min="11" max="11" width="19.5546875" style="45" customWidth="1"/>
    <col min="12" max="12" width="8.88671875" style="45"/>
    <col min="13" max="14" width="16.77734375" style="45" bestFit="1" customWidth="1"/>
    <col min="15" max="16384" width="8.88671875" style="45"/>
  </cols>
  <sheetData>
    <row r="1" spans="1:24" customFormat="1" x14ac:dyDescent="0.3">
      <c r="A1" s="60"/>
      <c r="B1" s="60"/>
      <c r="C1" s="60"/>
      <c r="D1" s="46"/>
      <c r="E1" s="46"/>
      <c r="F1" s="46"/>
      <c r="G1" s="46"/>
      <c r="H1" s="46"/>
      <c r="I1" s="46"/>
      <c r="J1" s="46"/>
      <c r="K1" s="46"/>
      <c r="L1" s="46"/>
      <c r="M1" s="46"/>
      <c r="N1" s="46"/>
      <c r="O1" s="46"/>
      <c r="P1" s="46"/>
      <c r="Q1" s="46"/>
      <c r="R1" s="46"/>
      <c r="S1" s="46"/>
      <c r="T1" s="46"/>
      <c r="U1" s="46"/>
      <c r="V1" s="46"/>
      <c r="W1" s="46"/>
      <c r="X1" s="46"/>
    </row>
    <row r="2" spans="1:24" customFormat="1" ht="21" x14ac:dyDescent="0.4">
      <c r="A2" s="60"/>
      <c r="B2" s="60"/>
      <c r="C2" s="60"/>
      <c r="D2" s="46"/>
      <c r="E2" s="48" t="s">
        <v>17</v>
      </c>
      <c r="F2" s="46"/>
      <c r="G2" s="48" t="s">
        <v>157</v>
      </c>
      <c r="H2" s="46"/>
      <c r="I2" s="48" t="s">
        <v>158</v>
      </c>
      <c r="J2" s="46"/>
      <c r="K2" s="48" t="s">
        <v>173</v>
      </c>
      <c r="L2" s="46"/>
      <c r="M2" s="48" t="s">
        <v>159</v>
      </c>
      <c r="N2" s="53"/>
      <c r="O2" s="46"/>
      <c r="P2" s="46"/>
      <c r="Q2" s="46"/>
      <c r="R2" s="46"/>
      <c r="S2" s="46"/>
      <c r="T2" s="46"/>
      <c r="U2" s="46"/>
      <c r="V2" s="46"/>
      <c r="W2" s="46"/>
      <c r="X2" s="46"/>
    </row>
    <row r="3" spans="1:24" customFormat="1" ht="21" x14ac:dyDescent="0.4">
      <c r="A3" s="60"/>
      <c r="B3" s="60"/>
      <c r="C3" s="60"/>
      <c r="D3" s="46"/>
      <c r="E3" s="57">
        <f>GETPIVOTDATA("[Measures].[Sum of Units Sold]",Pivots!$A$3)</f>
        <v>17148250</v>
      </c>
      <c r="F3" s="46"/>
      <c r="G3" s="59">
        <f>GETPIVOTDATA("[Measures].[Sum of Operating Profit]",Pivots!$A$3)</f>
        <v>3173631.875</v>
      </c>
      <c r="H3" s="46"/>
      <c r="I3" s="57">
        <f>GETPIVOTDATA("[Measures].[Sum of Total Sales]",Pivots!$A$3)</f>
        <v>8684027.5</v>
      </c>
      <c r="J3" s="46"/>
      <c r="K3" s="56">
        <f>GETPIVOTDATA("[Measures].[Average of Operating Margin]",Pivots!$K$3)</f>
        <v>0.36310442386831221</v>
      </c>
      <c r="L3" s="46"/>
      <c r="M3" s="54">
        <v>45489</v>
      </c>
      <c r="N3" s="53"/>
      <c r="O3" s="46"/>
      <c r="P3" s="46"/>
      <c r="Q3" s="46"/>
      <c r="R3" s="46"/>
      <c r="S3" s="46"/>
      <c r="T3" s="46"/>
      <c r="U3" s="46"/>
      <c r="V3" s="46"/>
      <c r="W3" s="46"/>
      <c r="X3" s="46"/>
    </row>
    <row r="4" spans="1:24" customFormat="1" x14ac:dyDescent="0.3">
      <c r="A4" s="60"/>
      <c r="B4" s="60"/>
      <c r="C4" s="60"/>
      <c r="D4" s="46"/>
      <c r="E4" s="46"/>
      <c r="F4" s="46"/>
      <c r="G4" s="46"/>
      <c r="H4" s="46"/>
      <c r="I4" s="46"/>
      <c r="J4" s="46"/>
      <c r="K4" s="46"/>
      <c r="L4" s="46"/>
      <c r="M4" s="46"/>
      <c r="N4" s="46"/>
      <c r="O4" s="46"/>
      <c r="P4" s="46"/>
      <c r="Q4" s="46"/>
      <c r="R4" s="46"/>
      <c r="S4" s="46"/>
      <c r="T4" s="46"/>
      <c r="U4" s="46"/>
      <c r="V4" s="46"/>
      <c r="W4" s="46"/>
      <c r="X4" s="46"/>
    </row>
  </sheetData>
  <mergeCells count="1">
    <mergeCell ref="A1:C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F508FF4B-4DFF-4C77-B895-248910F150CB}">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4BD8C4C4-0D87-49D1-A988-7DB093B36521}">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CE7905F9-17FF-4BB5-A46B-5C827CA097DE}">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A8292AA6-2939-447C-9DF1-66D8C5AE22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Cover Page</vt:lpstr>
      <vt:lpstr>Sheet2</vt:lpstr>
      <vt:lpstr>Data</vt:lpstr>
      <vt:lpstr>Sheet1</vt:lpstr>
      <vt:lpstr>Sheet4</vt:lpstr>
      <vt:lpstr>Pivots</vt:lpstr>
      <vt:lpstr>Sheet3</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Saqlain Satvilkar</dc:creator>
  <cp:lastModifiedBy>Saqlain Satvilkar</cp:lastModifiedBy>
  <cp:lastPrinted>2024-07-15T21:53:30Z</cp:lastPrinted>
  <dcterms:created xsi:type="dcterms:W3CDTF">2022-04-21T14:05:43Z</dcterms:created>
  <dcterms:modified xsi:type="dcterms:W3CDTF">2024-07-15T22:04:28Z</dcterms:modified>
</cp:coreProperties>
</file>