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Lab\Works\Graphene\old_dataset\Supplementary Information\"/>
    </mc:Choice>
  </mc:AlternateContent>
  <xr:revisionPtr revIDLastSave="0" documentId="8_{DA40EEA2-7B2B-4DA7-8C2E-F22BFF1F451B}" xr6:coauthVersionLast="47" xr6:coauthVersionMax="47" xr10:uidLastSave="{00000000-0000-0000-0000-000000000000}"/>
  <bookViews>
    <workbookView xWindow="-108" yWindow="-108" windowWidth="23256" windowHeight="12576" xr2:uid="{EFB1DC83-8D63-45B5-8F4D-730AB77C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9" i="1" l="1"/>
  <c r="V19" i="1"/>
  <c r="X18" i="1"/>
  <c r="V18" i="1"/>
  <c r="X17" i="1"/>
  <c r="W17" i="1"/>
  <c r="V17" i="1"/>
  <c r="X16" i="1"/>
  <c r="W16" i="1"/>
  <c r="X15" i="1"/>
  <c r="W15" i="1"/>
  <c r="V15" i="1"/>
  <c r="V14" i="1"/>
  <c r="V13" i="1"/>
  <c r="V12" i="1"/>
  <c r="X11" i="1"/>
  <c r="V11" i="1"/>
  <c r="W10" i="1"/>
  <c r="V10" i="1"/>
  <c r="X9" i="1"/>
  <c r="W9" i="1"/>
  <c r="V9" i="1"/>
  <c r="X8" i="1"/>
  <c r="W8" i="1"/>
  <c r="V8" i="1"/>
  <c r="X7" i="1"/>
  <c r="V7" i="1"/>
  <c r="X6" i="1"/>
  <c r="V6" i="1"/>
  <c r="W5" i="1"/>
  <c r="X4" i="1"/>
  <c r="V4" i="1"/>
  <c r="X3" i="1"/>
  <c r="X29" i="1" s="1"/>
  <c r="W3" i="1"/>
  <c r="V3" i="1"/>
  <c r="W2" i="1"/>
  <c r="W24" i="1" s="1"/>
  <c r="V2" i="1"/>
  <c r="V22" i="1" s="1"/>
  <c r="W37" i="1" l="1"/>
  <c r="W32" i="1"/>
  <c r="V21" i="1"/>
  <c r="W22" i="1"/>
  <c r="X24" i="1"/>
  <c r="V26" i="1"/>
  <c r="W21" i="1"/>
  <c r="X22" i="1"/>
  <c r="V25" i="1"/>
  <c r="W26" i="1"/>
  <c r="W36" i="1" s="1"/>
  <c r="V29" i="1"/>
  <c r="X21" i="1"/>
  <c r="V24" i="1"/>
  <c r="W25" i="1"/>
  <c r="X26" i="1"/>
  <c r="W29" i="1"/>
  <c r="X25" i="1"/>
  <c r="W27" i="1" l="1"/>
  <c r="W28" i="1"/>
  <c r="V33" i="1"/>
  <c r="V27" i="1"/>
  <c r="V36" i="1"/>
  <c r="V28" i="1"/>
  <c r="V37" i="1"/>
  <c r="V32" i="1"/>
  <c r="X37" i="1"/>
  <c r="X32" i="1"/>
  <c r="X33" i="1"/>
  <c r="X27" i="1"/>
  <c r="X36" i="1"/>
  <c r="X28" i="1"/>
  <c r="W33" i="1"/>
</calcChain>
</file>

<file path=xl/sharedStrings.xml><?xml version="1.0" encoding="utf-8"?>
<sst xmlns="http://schemas.openxmlformats.org/spreadsheetml/2006/main" count="157" uniqueCount="54">
  <si>
    <t>Back(mean)</t>
  </si>
  <si>
    <t>Back(median)</t>
  </si>
  <si>
    <t>Back(mode)</t>
  </si>
  <si>
    <t>Back(max)</t>
  </si>
  <si>
    <t>Back(min)</t>
  </si>
  <si>
    <t>Mono(mean)</t>
  </si>
  <si>
    <t>Mono(median)</t>
  </si>
  <si>
    <t>Mono(mode)</t>
  </si>
  <si>
    <t>Mono(max)</t>
  </si>
  <si>
    <t>Mono(min)</t>
  </si>
  <si>
    <t>Bi(mean)</t>
  </si>
  <si>
    <t>Bi(median)</t>
  </si>
  <si>
    <t>Bi(mode)</t>
  </si>
  <si>
    <t>Bi(max)</t>
  </si>
  <si>
    <t>Bi(min)</t>
  </si>
  <si>
    <t>Few(mean)</t>
  </si>
  <si>
    <t>Few(median)</t>
  </si>
  <si>
    <t>Few(mode)</t>
  </si>
  <si>
    <t>Few(max)</t>
  </si>
  <si>
    <t>Few(min)</t>
  </si>
  <si>
    <t>Mono/Back</t>
  </si>
  <si>
    <t>Bi/Back</t>
  </si>
  <si>
    <t>Few/Back</t>
  </si>
  <si>
    <t>Picture1</t>
  </si>
  <si>
    <t>X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</si>
  <si>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</si>
  <si>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</si>
  <si>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</si>
  <si>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</si>
  <si>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</si>
  <si>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</si>
  <si>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</si>
  <si>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</si>
  <si>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</si>
  <si>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</si>
  <si>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</si>
  <si>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Picture13</t>
  </si>
  <si>
    <t>Picture14</t>
  </si>
  <si>
    <t>Picture15</t>
  </si>
  <si>
    <t>Picture16</t>
  </si>
  <si>
    <t>Picture17</t>
  </si>
  <si>
    <t>Picture18</t>
  </si>
  <si>
    <t>max=</t>
  </si>
  <si>
    <t>min=</t>
  </si>
  <si>
    <t>mean=</t>
  </si>
  <si>
    <t>median=</t>
  </si>
  <si>
    <t>STDV=</t>
  </si>
  <si>
    <t>Lrange</t>
  </si>
  <si>
    <t>Urange</t>
  </si>
  <si>
    <t>variance=</t>
  </si>
  <si>
    <t>1*sigma</t>
  </si>
  <si>
    <t>L</t>
  </si>
  <si>
    <t>U</t>
  </si>
  <si>
    <t>3*sigma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</si>
</sst>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16C-FCEE-4246-8A8F-557262FD2861}">
  <dimension ref="A1:X37"/>
  <sheetViews>
    <sheetView tabSelected="1" workbookViewId="0">
      <selection activeCell="I23" sqref="I23"/>
    </sheetView>
  </sheetViews>
  <sheetFormatPr defaultRowHeight="14.4" x14ac:dyDescent="0.3"/>
  <cols>
    <col min="2" max="2" width="10.88671875" customWidth="1"/>
    <col min="3" max="3" width="12.5546875" customWidth="1"/>
    <col min="4" max="4" width="12.21875" customWidth="1"/>
    <col min="7" max="7" width="11.44140625" customWidth="1"/>
    <col min="8" max="8" width="13.6640625" customWidth="1"/>
    <col min="9" max="9" width="11.21875" customWidth="1"/>
    <col min="10" max="10" width="10.88671875" customWidth="1"/>
    <col min="11" max="11" width="9.77734375" customWidth="1"/>
    <col min="22" max="22" width="10.44140625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s="2">
        <v>112</v>
      </c>
      <c r="C2" s="2">
        <v>112</v>
      </c>
      <c r="D2" s="2">
        <v>112</v>
      </c>
      <c r="E2" s="2">
        <v>115</v>
      </c>
      <c r="F2" s="2">
        <v>109</v>
      </c>
      <c r="G2" s="3">
        <v>104.77777777777777</v>
      </c>
      <c r="H2" s="3">
        <v>105</v>
      </c>
      <c r="I2" s="3">
        <v>105</v>
      </c>
      <c r="J2" s="3">
        <v>107</v>
      </c>
      <c r="K2" s="3">
        <v>103</v>
      </c>
      <c r="L2" s="4">
        <v>97.5</v>
      </c>
      <c r="M2" s="4">
        <v>97</v>
      </c>
      <c r="N2" s="4">
        <v>96</v>
      </c>
      <c r="O2" s="4">
        <v>101</v>
      </c>
      <c r="P2" s="4">
        <v>95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>
        <f>H2/C2</f>
        <v>0.9375</v>
      </c>
      <c r="W2">
        <f>M2/C2</f>
        <v>0.8660714285714286</v>
      </c>
      <c r="X2" t="s">
        <v>24</v>
      </c>
    </row>
    <row r="3" spans="1:24" x14ac:dyDescent="0.3">
      <c r="A3" t="s">
        <v>25</v>
      </c>
      <c r="B3" s="2">
        <v>134.84615384615384</v>
      </c>
      <c r="C3" s="2">
        <v>135</v>
      </c>
      <c r="D3" s="2">
        <v>136</v>
      </c>
      <c r="E3" s="2">
        <v>136</v>
      </c>
      <c r="F3" s="2">
        <v>133</v>
      </c>
      <c r="G3" s="3">
        <v>126</v>
      </c>
      <c r="H3" s="3">
        <v>126</v>
      </c>
      <c r="I3" s="3">
        <v>126</v>
      </c>
      <c r="J3" s="3">
        <v>128</v>
      </c>
      <c r="K3" s="3">
        <v>125</v>
      </c>
      <c r="L3" s="4">
        <v>120.15384615384616</v>
      </c>
      <c r="M3" s="4">
        <v>120</v>
      </c>
      <c r="N3" s="4">
        <v>120</v>
      </c>
      <c r="O3" s="4">
        <v>122</v>
      </c>
      <c r="P3" s="4">
        <v>119</v>
      </c>
      <c r="Q3" s="5">
        <v>110.61111111111111</v>
      </c>
      <c r="R3" s="5">
        <v>111</v>
      </c>
      <c r="S3" s="5">
        <v>112</v>
      </c>
      <c r="T3" s="5">
        <v>114</v>
      </c>
      <c r="U3" s="5">
        <v>105</v>
      </c>
      <c r="V3">
        <f t="shared" ref="V3:V19" si="0">H3/C3</f>
        <v>0.93333333333333335</v>
      </c>
      <c r="W3">
        <f t="shared" ref="W3:W19" si="1">M3/C3</f>
        <v>0.88888888888888884</v>
      </c>
      <c r="X3">
        <f t="shared" ref="X3:X18" si="2">R3/C3</f>
        <v>0.82222222222222219</v>
      </c>
    </row>
    <row r="4" spans="1:24" x14ac:dyDescent="0.3">
      <c r="A4" t="s">
        <v>26</v>
      </c>
      <c r="B4" s="2">
        <v>102.92307692307692</v>
      </c>
      <c r="C4" s="2">
        <v>103</v>
      </c>
      <c r="D4" s="2">
        <v>102</v>
      </c>
      <c r="E4" s="2">
        <v>105</v>
      </c>
      <c r="F4" s="2">
        <v>102</v>
      </c>
      <c r="G4" s="3">
        <v>95.2</v>
      </c>
      <c r="H4" s="3">
        <v>95</v>
      </c>
      <c r="I4" s="3">
        <v>95</v>
      </c>
      <c r="J4" s="3">
        <v>96</v>
      </c>
      <c r="K4" s="3">
        <v>95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5">
        <v>89.75</v>
      </c>
      <c r="R4" s="5">
        <v>89.5</v>
      </c>
      <c r="S4" s="5">
        <v>89</v>
      </c>
      <c r="T4" s="5">
        <v>92</v>
      </c>
      <c r="U4" s="5">
        <v>88</v>
      </c>
      <c r="V4">
        <f t="shared" si="0"/>
        <v>0.92233009708737868</v>
      </c>
      <c r="W4" t="s">
        <v>24</v>
      </c>
      <c r="X4">
        <f t="shared" si="2"/>
        <v>0.8689320388349514</v>
      </c>
    </row>
    <row r="5" spans="1:24" x14ac:dyDescent="0.3">
      <c r="A5" t="s">
        <v>27</v>
      </c>
      <c r="B5" s="2">
        <v>127.61538461538461</v>
      </c>
      <c r="C5" s="2">
        <v>128</v>
      </c>
      <c r="D5" s="2">
        <v>128</v>
      </c>
      <c r="E5" s="2">
        <v>130</v>
      </c>
      <c r="F5" s="2">
        <v>126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4">
        <v>112</v>
      </c>
      <c r="M5" s="4">
        <v>112</v>
      </c>
      <c r="N5" s="4">
        <v>112</v>
      </c>
      <c r="O5" s="4">
        <v>113</v>
      </c>
      <c r="P5" s="4">
        <v>111</v>
      </c>
      <c r="Q5" s="5" t="s">
        <v>24</v>
      </c>
      <c r="R5" s="5" t="s">
        <v>24</v>
      </c>
      <c r="S5" s="5" t="s">
        <v>24</v>
      </c>
      <c r="T5" s="5" t="s">
        <v>24</v>
      </c>
      <c r="U5" s="5" t="s">
        <v>24</v>
      </c>
      <c r="V5" t="s">
        <v>24</v>
      </c>
      <c r="W5">
        <f t="shared" si="1"/>
        <v>0.875</v>
      </c>
      <c r="X5" t="s">
        <v>24</v>
      </c>
    </row>
    <row r="6" spans="1:24" x14ac:dyDescent="0.3">
      <c r="A6" t="s">
        <v>28</v>
      </c>
      <c r="B6" s="2">
        <v>92.7</v>
      </c>
      <c r="C6" s="2">
        <v>93</v>
      </c>
      <c r="D6" s="2">
        <v>93</v>
      </c>
      <c r="E6" s="2">
        <v>94</v>
      </c>
      <c r="F6" s="2">
        <v>91</v>
      </c>
      <c r="G6" s="3">
        <v>87.444444444444443</v>
      </c>
      <c r="H6" s="3">
        <v>88</v>
      </c>
      <c r="I6" s="3">
        <v>88</v>
      </c>
      <c r="J6" s="3">
        <v>89</v>
      </c>
      <c r="K6" s="3">
        <v>85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5">
        <v>73.3125</v>
      </c>
      <c r="R6" s="5">
        <v>73</v>
      </c>
      <c r="S6" s="5">
        <v>73</v>
      </c>
      <c r="T6" s="5">
        <v>74</v>
      </c>
      <c r="U6" s="5">
        <v>72</v>
      </c>
      <c r="V6">
        <f t="shared" si="0"/>
        <v>0.94623655913978499</v>
      </c>
      <c r="W6" t="s">
        <v>24</v>
      </c>
      <c r="X6">
        <f t="shared" si="2"/>
        <v>0.78494623655913975</v>
      </c>
    </row>
    <row r="7" spans="1:24" x14ac:dyDescent="0.3">
      <c r="A7" t="s">
        <v>29</v>
      </c>
      <c r="B7" s="2">
        <v>89.769230769230774</v>
      </c>
      <c r="C7" s="2">
        <v>90</v>
      </c>
      <c r="D7" s="2">
        <v>90</v>
      </c>
      <c r="E7" s="2">
        <v>91</v>
      </c>
      <c r="F7" s="2">
        <v>87</v>
      </c>
      <c r="G7" s="3">
        <v>82.555555555555557</v>
      </c>
      <c r="H7" s="3">
        <v>82</v>
      </c>
      <c r="I7" s="3">
        <v>82</v>
      </c>
      <c r="J7" s="3">
        <v>84</v>
      </c>
      <c r="K7" s="3">
        <v>82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5">
        <v>76.900000000000006</v>
      </c>
      <c r="R7" s="5">
        <v>77</v>
      </c>
      <c r="S7" s="5">
        <v>76</v>
      </c>
      <c r="T7" s="5">
        <v>79</v>
      </c>
      <c r="U7" s="5">
        <v>75</v>
      </c>
      <c r="V7">
        <f t="shared" si="0"/>
        <v>0.91111111111111109</v>
      </c>
      <c r="W7" t="s">
        <v>24</v>
      </c>
      <c r="X7">
        <f t="shared" si="2"/>
        <v>0.85555555555555551</v>
      </c>
    </row>
    <row r="8" spans="1:24" x14ac:dyDescent="0.3">
      <c r="A8" t="s">
        <v>30</v>
      </c>
      <c r="B8" s="2">
        <v>101.18181818181819</v>
      </c>
      <c r="C8" s="2">
        <v>102</v>
      </c>
      <c r="D8" s="2">
        <v>102</v>
      </c>
      <c r="E8" s="2">
        <v>102</v>
      </c>
      <c r="F8" s="2">
        <v>99</v>
      </c>
      <c r="G8" s="3">
        <v>95</v>
      </c>
      <c r="H8" s="3">
        <v>95</v>
      </c>
      <c r="I8" s="3">
        <v>95</v>
      </c>
      <c r="J8" s="3">
        <v>96</v>
      </c>
      <c r="K8" s="3">
        <v>94</v>
      </c>
      <c r="L8" s="4">
        <v>87.9</v>
      </c>
      <c r="M8" s="4">
        <v>88</v>
      </c>
      <c r="N8" s="4">
        <v>88</v>
      </c>
      <c r="O8" s="4">
        <v>89</v>
      </c>
      <c r="P8" s="4">
        <v>87</v>
      </c>
      <c r="Q8" s="5">
        <v>81.727272727272734</v>
      </c>
      <c r="R8" s="5">
        <v>82</v>
      </c>
      <c r="S8" s="5">
        <v>81</v>
      </c>
      <c r="T8" s="5">
        <v>83</v>
      </c>
      <c r="U8" s="5">
        <v>81</v>
      </c>
      <c r="V8">
        <f t="shared" si="0"/>
        <v>0.93137254901960786</v>
      </c>
      <c r="W8">
        <f t="shared" si="1"/>
        <v>0.86274509803921573</v>
      </c>
      <c r="X8">
        <f t="shared" si="2"/>
        <v>0.80392156862745101</v>
      </c>
    </row>
    <row r="9" spans="1:24" x14ac:dyDescent="0.3">
      <c r="A9" t="s">
        <v>31</v>
      </c>
      <c r="B9" s="2">
        <v>120.25</v>
      </c>
      <c r="C9" s="2">
        <v>120.5</v>
      </c>
      <c r="D9" s="2">
        <v>121</v>
      </c>
      <c r="E9" s="2">
        <v>122</v>
      </c>
      <c r="F9" s="2">
        <v>118</v>
      </c>
      <c r="G9" s="3">
        <v>104.1</v>
      </c>
      <c r="H9" s="3">
        <v>104</v>
      </c>
      <c r="I9" s="3">
        <v>104</v>
      </c>
      <c r="J9" s="3">
        <v>105</v>
      </c>
      <c r="K9" s="3">
        <v>103</v>
      </c>
      <c r="L9" s="4">
        <v>97</v>
      </c>
      <c r="M9" s="4">
        <v>97</v>
      </c>
      <c r="N9" s="4">
        <v>97</v>
      </c>
      <c r="O9" s="4">
        <v>98</v>
      </c>
      <c r="P9" s="4">
        <v>96</v>
      </c>
      <c r="Q9" s="5">
        <v>67.785714285714292</v>
      </c>
      <c r="R9" s="5">
        <v>68.5</v>
      </c>
      <c r="S9" s="5">
        <v>69</v>
      </c>
      <c r="T9" s="5">
        <v>70</v>
      </c>
      <c r="U9" s="5">
        <v>63</v>
      </c>
      <c r="V9">
        <f t="shared" si="0"/>
        <v>0.86307053941908718</v>
      </c>
      <c r="W9">
        <f t="shared" si="1"/>
        <v>0.80497925311203322</v>
      </c>
      <c r="X9">
        <f t="shared" si="2"/>
        <v>0.56846473029045641</v>
      </c>
    </row>
    <row r="10" spans="1:24" x14ac:dyDescent="0.3">
      <c r="A10" t="s">
        <v>32</v>
      </c>
      <c r="B10" s="2">
        <v>126.69230769230769</v>
      </c>
      <c r="C10" s="2">
        <v>126</v>
      </c>
      <c r="D10" s="2">
        <v>126</v>
      </c>
      <c r="E10" s="2">
        <v>128</v>
      </c>
      <c r="F10" s="2">
        <v>126</v>
      </c>
      <c r="G10" s="3">
        <v>117.57142857142857</v>
      </c>
      <c r="H10" s="3">
        <v>118</v>
      </c>
      <c r="I10" s="3">
        <v>118</v>
      </c>
      <c r="J10" s="3">
        <v>118</v>
      </c>
      <c r="K10" s="3">
        <v>117</v>
      </c>
      <c r="L10" s="4">
        <v>110.8</v>
      </c>
      <c r="M10" s="4">
        <v>111</v>
      </c>
      <c r="N10" s="4">
        <v>111</v>
      </c>
      <c r="O10" s="4">
        <v>112</v>
      </c>
      <c r="P10" s="4">
        <v>110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>
        <f t="shared" si="0"/>
        <v>0.93650793650793651</v>
      </c>
      <c r="W10">
        <f t="shared" si="1"/>
        <v>0.88095238095238093</v>
      </c>
      <c r="X10" t="s">
        <v>24</v>
      </c>
    </row>
    <row r="11" spans="1:24" x14ac:dyDescent="0.3">
      <c r="A11" t="s">
        <v>33</v>
      </c>
      <c r="B11" s="2">
        <v>138.34782608695653</v>
      </c>
      <c r="C11" s="2">
        <v>139</v>
      </c>
      <c r="D11" s="2">
        <v>139</v>
      </c>
      <c r="E11" s="2">
        <v>140</v>
      </c>
      <c r="F11" s="2">
        <v>135</v>
      </c>
      <c r="G11" s="3">
        <v>121.39130434782609</v>
      </c>
      <c r="H11" s="3">
        <v>122</v>
      </c>
      <c r="I11" s="3">
        <v>122</v>
      </c>
      <c r="J11" s="3">
        <v>122</v>
      </c>
      <c r="K11" s="3">
        <v>120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5">
        <v>74.533333333333331</v>
      </c>
      <c r="R11" s="5">
        <v>74</v>
      </c>
      <c r="S11" s="5">
        <v>74</v>
      </c>
      <c r="T11" s="5">
        <v>76</v>
      </c>
      <c r="U11" s="5">
        <v>74</v>
      </c>
      <c r="V11">
        <f t="shared" si="0"/>
        <v>0.87769784172661869</v>
      </c>
      <c r="W11" t="s">
        <v>24</v>
      </c>
      <c r="X11">
        <f t="shared" si="2"/>
        <v>0.53237410071942448</v>
      </c>
    </row>
    <row r="12" spans="1:24" x14ac:dyDescent="0.3">
      <c r="A12" t="s">
        <v>34</v>
      </c>
      <c r="B12" s="2">
        <v>138.35</v>
      </c>
      <c r="C12" s="2">
        <v>138</v>
      </c>
      <c r="D12" s="2">
        <v>138</v>
      </c>
      <c r="E12" s="2">
        <v>140</v>
      </c>
      <c r="F12" s="2">
        <v>137</v>
      </c>
      <c r="G12" s="3">
        <v>128.72727272727272</v>
      </c>
      <c r="H12" s="3">
        <v>129</v>
      </c>
      <c r="I12" s="3">
        <v>129</v>
      </c>
      <c r="J12" s="3">
        <v>130</v>
      </c>
      <c r="K12" s="3">
        <v>126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>
        <f t="shared" si="0"/>
        <v>0.93478260869565222</v>
      </c>
      <c r="W12" t="s">
        <v>24</v>
      </c>
      <c r="X12" t="s">
        <v>24</v>
      </c>
    </row>
    <row r="13" spans="1:24" x14ac:dyDescent="0.3">
      <c r="A13" t="s">
        <v>35</v>
      </c>
      <c r="B13" s="2">
        <v>127.27777777777777</v>
      </c>
      <c r="C13" s="2">
        <v>127</v>
      </c>
      <c r="D13" s="2">
        <v>127</v>
      </c>
      <c r="E13" s="2">
        <v>128</v>
      </c>
      <c r="F13" s="2">
        <v>126</v>
      </c>
      <c r="G13" s="3">
        <v>111.61538461538461</v>
      </c>
      <c r="H13" s="3">
        <v>112</v>
      </c>
      <c r="I13" s="3">
        <v>112</v>
      </c>
      <c r="J13" s="3">
        <v>112</v>
      </c>
      <c r="K13" s="3">
        <v>111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>
        <f t="shared" si="0"/>
        <v>0.88188976377952755</v>
      </c>
      <c r="W13" t="s">
        <v>24</v>
      </c>
      <c r="X13" t="s">
        <v>24</v>
      </c>
    </row>
    <row r="14" spans="1:24" x14ac:dyDescent="0.3">
      <c r="A14" t="s">
        <v>36</v>
      </c>
      <c r="B14" s="2">
        <v>124.77777777777777</v>
      </c>
      <c r="C14" s="2">
        <v>125</v>
      </c>
      <c r="D14" s="2">
        <v>125</v>
      </c>
      <c r="E14" s="2">
        <v>127</v>
      </c>
      <c r="F14" s="2">
        <v>123</v>
      </c>
      <c r="G14" s="3">
        <v>116.28571428571429</v>
      </c>
      <c r="H14" s="3">
        <v>116</v>
      </c>
      <c r="I14" s="3">
        <v>116</v>
      </c>
      <c r="J14" s="3">
        <v>118</v>
      </c>
      <c r="K14" s="3">
        <v>115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>
        <f t="shared" si="0"/>
        <v>0.92800000000000005</v>
      </c>
      <c r="W14" t="s">
        <v>24</v>
      </c>
      <c r="X14" t="s">
        <v>24</v>
      </c>
    </row>
    <row r="15" spans="1:24" x14ac:dyDescent="0.3">
      <c r="A15" t="s">
        <v>37</v>
      </c>
      <c r="B15" s="2">
        <v>127.16666666666667</v>
      </c>
      <c r="C15" s="2">
        <v>127</v>
      </c>
      <c r="D15" s="2">
        <v>127</v>
      </c>
      <c r="E15" s="2">
        <v>129</v>
      </c>
      <c r="F15" s="2">
        <v>125</v>
      </c>
      <c r="G15" s="3">
        <v>117.8</v>
      </c>
      <c r="H15" s="3">
        <v>118</v>
      </c>
      <c r="I15" s="3">
        <v>118</v>
      </c>
      <c r="J15" s="3">
        <v>118</v>
      </c>
      <c r="K15" s="3">
        <v>117</v>
      </c>
      <c r="L15" s="4">
        <v>110</v>
      </c>
      <c r="M15" s="4">
        <v>110</v>
      </c>
      <c r="N15" s="4">
        <v>110</v>
      </c>
      <c r="O15" s="4">
        <v>111</v>
      </c>
      <c r="P15" s="4">
        <v>109</v>
      </c>
      <c r="Q15" s="5">
        <v>102.6</v>
      </c>
      <c r="R15" s="5">
        <v>102.5</v>
      </c>
      <c r="S15" s="5">
        <v>102</v>
      </c>
      <c r="T15" s="5">
        <v>104</v>
      </c>
      <c r="U15" s="5">
        <v>102</v>
      </c>
      <c r="V15">
        <f t="shared" si="0"/>
        <v>0.92913385826771655</v>
      </c>
      <c r="W15">
        <f t="shared" si="1"/>
        <v>0.86614173228346458</v>
      </c>
      <c r="X15">
        <f t="shared" si="2"/>
        <v>0.80708661417322836</v>
      </c>
    </row>
    <row r="16" spans="1:24" x14ac:dyDescent="0.3">
      <c r="A16" t="s">
        <v>38</v>
      </c>
      <c r="B16" s="2">
        <v>127.375</v>
      </c>
      <c r="C16" s="2">
        <v>127</v>
      </c>
      <c r="D16" s="2">
        <v>127</v>
      </c>
      <c r="E16" s="2">
        <v>129</v>
      </c>
      <c r="F16" s="2">
        <v>126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4">
        <v>112.05882352941177</v>
      </c>
      <c r="M16" s="4">
        <v>112</v>
      </c>
      <c r="N16" s="4">
        <v>112</v>
      </c>
      <c r="O16" s="4">
        <v>113</v>
      </c>
      <c r="P16" s="4">
        <v>111</v>
      </c>
      <c r="Q16" s="5">
        <v>103.46153846153847</v>
      </c>
      <c r="R16" s="5">
        <v>103</v>
      </c>
      <c r="S16" s="5">
        <v>103</v>
      </c>
      <c r="T16" s="5">
        <v>104</v>
      </c>
      <c r="U16" s="5">
        <v>103</v>
      </c>
      <c r="V16" t="s">
        <v>24</v>
      </c>
      <c r="W16">
        <f t="shared" si="1"/>
        <v>0.88188976377952755</v>
      </c>
      <c r="X16">
        <f t="shared" si="2"/>
        <v>0.8110236220472441</v>
      </c>
    </row>
    <row r="17" spans="1:24" x14ac:dyDescent="0.3">
      <c r="A17" t="s">
        <v>39</v>
      </c>
      <c r="B17" s="2">
        <v>126</v>
      </c>
      <c r="C17" s="2">
        <v>126</v>
      </c>
      <c r="D17" s="2">
        <v>126</v>
      </c>
      <c r="E17" s="2">
        <v>127</v>
      </c>
      <c r="F17" s="2">
        <v>125</v>
      </c>
      <c r="G17" s="3">
        <v>116.81818181818181</v>
      </c>
      <c r="H17" s="3">
        <v>117</v>
      </c>
      <c r="I17" s="3">
        <v>117</v>
      </c>
      <c r="J17" s="3">
        <v>118</v>
      </c>
      <c r="K17" s="3">
        <v>116</v>
      </c>
      <c r="L17" s="4">
        <v>109.09090909090909</v>
      </c>
      <c r="M17" s="4">
        <v>109</v>
      </c>
      <c r="N17" s="4">
        <v>109</v>
      </c>
      <c r="O17" s="4">
        <v>110</v>
      </c>
      <c r="P17" s="4">
        <v>108</v>
      </c>
      <c r="Q17" s="5">
        <v>90.235294117647058</v>
      </c>
      <c r="R17" s="5">
        <v>90</v>
      </c>
      <c r="S17" s="5">
        <v>91</v>
      </c>
      <c r="T17" s="5">
        <v>91</v>
      </c>
      <c r="U17" s="5">
        <v>89</v>
      </c>
      <c r="V17">
        <f t="shared" si="0"/>
        <v>0.9285714285714286</v>
      </c>
      <c r="W17">
        <f t="shared" si="1"/>
        <v>0.86507936507936511</v>
      </c>
      <c r="X17">
        <f t="shared" si="2"/>
        <v>0.7142857142857143</v>
      </c>
    </row>
    <row r="18" spans="1:24" x14ac:dyDescent="0.3">
      <c r="A18" t="s">
        <v>40</v>
      </c>
      <c r="B18" s="2">
        <v>126.75</v>
      </c>
      <c r="C18" s="2">
        <v>127</v>
      </c>
      <c r="D18" s="2">
        <v>127</v>
      </c>
      <c r="E18" s="2">
        <v>128</v>
      </c>
      <c r="F18" s="2">
        <v>126</v>
      </c>
      <c r="G18" s="3">
        <v>118.75</v>
      </c>
      <c r="H18" s="3">
        <v>119</v>
      </c>
      <c r="I18" s="3">
        <v>119</v>
      </c>
      <c r="J18" s="3">
        <v>120</v>
      </c>
      <c r="K18" s="3">
        <v>118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5">
        <v>98.5</v>
      </c>
      <c r="R18" s="5">
        <v>98</v>
      </c>
      <c r="S18" s="5">
        <v>98</v>
      </c>
      <c r="T18" s="5">
        <v>100</v>
      </c>
      <c r="U18" s="5">
        <v>97</v>
      </c>
      <c r="V18">
        <f t="shared" si="0"/>
        <v>0.93700787401574803</v>
      </c>
      <c r="W18" t="s">
        <v>24</v>
      </c>
      <c r="X18">
        <f t="shared" si="2"/>
        <v>0.77165354330708658</v>
      </c>
    </row>
    <row r="19" spans="1:24" x14ac:dyDescent="0.3">
      <c r="A19" t="s">
        <v>41</v>
      </c>
      <c r="B19" s="2">
        <v>132.38888888888889</v>
      </c>
      <c r="C19" s="2">
        <v>132.5</v>
      </c>
      <c r="D19" s="2">
        <v>133</v>
      </c>
      <c r="E19" s="2">
        <v>134</v>
      </c>
      <c r="F19" s="2">
        <v>131</v>
      </c>
      <c r="G19" s="3">
        <v>123.13333333333334</v>
      </c>
      <c r="H19" s="3">
        <v>123</v>
      </c>
      <c r="I19" s="3">
        <v>123</v>
      </c>
      <c r="J19" s="3">
        <v>124</v>
      </c>
      <c r="K19" s="3">
        <v>122</v>
      </c>
      <c r="L19" s="4">
        <v>117.07142857142857</v>
      </c>
      <c r="M19" s="4">
        <v>117</v>
      </c>
      <c r="N19" s="4">
        <v>117</v>
      </c>
      <c r="O19" s="4">
        <v>118</v>
      </c>
      <c r="P19" s="4">
        <v>116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>
        <f t="shared" si="0"/>
        <v>0.92830188679245285</v>
      </c>
      <c r="W19">
        <f t="shared" si="1"/>
        <v>0.88301886792452833</v>
      </c>
      <c r="X19" t="s">
        <v>24</v>
      </c>
    </row>
    <row r="20" spans="1:24" x14ac:dyDescent="0.3">
      <c r="Q20" s="5"/>
      <c r="R20" s="5"/>
      <c r="S20" s="5"/>
      <c r="T20" s="5"/>
      <c r="U20" s="5"/>
    </row>
    <row r="21" spans="1:24" x14ac:dyDescent="0.3">
      <c r="U21" s="6" t="s">
        <v>42</v>
      </c>
      <c r="V21" s="6">
        <f>MAX(V2:V19)</f>
        <v>0.94623655913978499</v>
      </c>
      <c r="W21" s="6">
        <f t="shared" ref="W21:X21" si="3">MAX(W2:W19)</f>
        <v>0.88888888888888884</v>
      </c>
      <c r="X21" s="6">
        <f t="shared" si="3"/>
        <v>0.8689320388349514</v>
      </c>
    </row>
    <row r="22" spans="1:24" x14ac:dyDescent="0.3">
      <c r="U22" s="6" t="s">
        <v>43</v>
      </c>
      <c r="V22" s="6">
        <f>MIN(V2:V19)</f>
        <v>0.86307053941908718</v>
      </c>
      <c r="W22" s="6">
        <f t="shared" ref="W22:X22" si="4">MIN(W2:W19)</f>
        <v>0.80497925311203322</v>
      </c>
      <c r="X22" s="6">
        <f t="shared" si="4"/>
        <v>0.53237410071942448</v>
      </c>
    </row>
    <row r="24" spans="1:24" x14ac:dyDescent="0.3">
      <c r="U24" t="s">
        <v>44</v>
      </c>
      <c r="V24">
        <f>AVERAGE(V2:V19)</f>
        <v>0.9204279617167116</v>
      </c>
      <c r="W24">
        <f>AVERAGE(W2:W19)</f>
        <v>0.86747667786308347</v>
      </c>
      <c r="X24">
        <f>AVERAGE(X2:X19)</f>
        <v>0.75822417696567956</v>
      </c>
    </row>
    <row r="25" spans="1:24" x14ac:dyDescent="0.3">
      <c r="U25" t="s">
        <v>45</v>
      </c>
      <c r="V25">
        <f>MEDIAN(V2:V19)</f>
        <v>0.92885264341957252</v>
      </c>
      <c r="W25">
        <f>MEDIAN(W2:W19)</f>
        <v>0.87057086614173229</v>
      </c>
      <c r="X25">
        <f>MEDIAN(X2:X19)</f>
        <v>0.80392156862745101</v>
      </c>
    </row>
    <row r="26" spans="1:24" x14ac:dyDescent="0.3">
      <c r="U26" t="s">
        <v>46</v>
      </c>
      <c r="V26">
        <f>_xlfn.STDEV.P(V2:V19)</f>
        <v>2.3632843260698318E-2</v>
      </c>
      <c r="W26">
        <f t="shared" ref="W26:X26" si="5">_xlfn.STDEV.P(W2:W19)</f>
        <v>2.2547271032830683E-2</v>
      </c>
      <c r="X26">
        <f t="shared" si="5"/>
        <v>0.10571439134197885</v>
      </c>
    </row>
    <row r="27" spans="1:24" x14ac:dyDescent="0.3">
      <c r="U27" t="s">
        <v>47</v>
      </c>
      <c r="V27">
        <f>V24-(2*V26)</f>
        <v>0.87316227519531497</v>
      </c>
      <c r="W27">
        <f t="shared" ref="W27:X27" si="6">W24-(2*W26)</f>
        <v>0.82238213579742214</v>
      </c>
      <c r="X27">
        <f t="shared" si="6"/>
        <v>0.54679539428172186</v>
      </c>
    </row>
    <row r="28" spans="1:24" x14ac:dyDescent="0.3">
      <c r="U28" t="s">
        <v>48</v>
      </c>
      <c r="V28">
        <f>V24+(2*V26)</f>
        <v>0.96769364823810822</v>
      </c>
      <c r="W28">
        <f t="shared" ref="W28:X28" si="7">W24+(2*W26)</f>
        <v>0.91257121992874479</v>
      </c>
      <c r="X28">
        <f t="shared" si="7"/>
        <v>0.96965295964963727</v>
      </c>
    </row>
    <row r="29" spans="1:24" x14ac:dyDescent="0.3">
      <c r="U29" s="7" t="s">
        <v>49</v>
      </c>
      <c r="V29" s="7">
        <f>_xlfn.VAR.P(V2:V19)</f>
        <v>5.5851128058473387E-4</v>
      </c>
      <c r="W29" s="7">
        <f t="shared" ref="W29:X29" si="8">_xlfn.VAR.P(W2:W19)</f>
        <v>5.0837943102792558E-4</v>
      </c>
      <c r="X29" s="7">
        <f t="shared" si="8"/>
        <v>1.1175532536805052E-2</v>
      </c>
    </row>
    <row r="32" spans="1:24" x14ac:dyDescent="0.3">
      <c r="T32" t="s">
        <v>50</v>
      </c>
      <c r="U32" t="s">
        <v>51</v>
      </c>
      <c r="V32">
        <f>V24-(1*V26)</f>
        <v>0.89679511845601323</v>
      </c>
      <c r="W32">
        <f t="shared" ref="W32:X32" si="9">W24-(1*W26)</f>
        <v>0.84492940683025275</v>
      </c>
      <c r="X32">
        <f t="shared" si="9"/>
        <v>0.65250978562370077</v>
      </c>
    </row>
    <row r="33" spans="20:24" x14ac:dyDescent="0.3">
      <c r="U33" t="s">
        <v>52</v>
      </c>
      <c r="V33">
        <f>V24+(1*V26)</f>
        <v>0.94406080497740996</v>
      </c>
      <c r="W33">
        <f t="shared" ref="W33:X33" si="10">W24+(1*W26)</f>
        <v>0.89002394889591419</v>
      </c>
      <c r="X33">
        <f t="shared" si="10"/>
        <v>0.86393856830765836</v>
      </c>
    </row>
    <row r="36" spans="20:24" x14ac:dyDescent="0.3">
      <c r="T36" t="s">
        <v>53</v>
      </c>
      <c r="U36" t="s">
        <v>51</v>
      </c>
      <c r="V36">
        <f>V24-(3*V26)</f>
        <v>0.84952943193461661</v>
      </c>
      <c r="W36">
        <f t="shared" ref="W36:X36" si="11">W24-(3*W26)</f>
        <v>0.79983486476459142</v>
      </c>
      <c r="X36">
        <f t="shared" si="11"/>
        <v>0.44108100293974301</v>
      </c>
    </row>
    <row r="37" spans="20:24" x14ac:dyDescent="0.3">
      <c r="U37" t="s">
        <v>52</v>
      </c>
      <c r="V37">
        <f>V24+(3*V26)</f>
        <v>0.99132649149880658</v>
      </c>
      <c r="W37">
        <f t="shared" ref="W37:X37" si="12">W24+(3*W26)</f>
        <v>0.93511849096157551</v>
      </c>
      <c r="X37">
        <f t="shared" si="12"/>
        <v>1.0753673509916162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</dc:creator>
  <cp:lastModifiedBy>Shahriar</cp:lastModifiedBy>
  <dcterms:created xsi:type="dcterms:W3CDTF">2022-11-28T14:23:08Z</dcterms:created>
  <dcterms:modified xsi:type="dcterms:W3CDTF">2022-11-28T14:23:49Z</dcterms:modified>
</cp:coreProperties>
</file>