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samples\templates\"/>
    </mc:Choice>
  </mc:AlternateContent>
  <xr:revisionPtr revIDLastSave="0" documentId="8_{68033EEB-32AB-47A5-879D-095338337B2C}" xr6:coauthVersionLast="45" xr6:coauthVersionMax="45" xr10:uidLastSave="{00000000-0000-0000-0000-000000000000}"/>
  <bookViews>
    <workbookView xWindow="22932" yWindow="-108" windowWidth="23256" windowHeight="12600"/>
  </bookViews>
  <sheets>
    <sheet name="18' Seahawk" sheetId="1" r:id="rId1"/>
  </sheets>
  <definedNames>
    <definedName name="_xlnm.Print_Area" localSheetId="0">'18'' Seahawk'!$A$2:$I$227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I34" i="1"/>
  <c r="G9" i="1"/>
  <c r="I9" i="1"/>
  <c r="G8" i="1"/>
  <c r="I8" i="1"/>
  <c r="G22" i="1"/>
  <c r="I22" i="1"/>
  <c r="G21" i="1"/>
  <c r="I21" i="1"/>
  <c r="G20" i="1"/>
  <c r="I20" i="1"/>
  <c r="G19" i="1"/>
  <c r="I19" i="1"/>
  <c r="G18" i="1"/>
  <c r="I18" i="1"/>
  <c r="G126" i="1"/>
  <c r="I126" i="1"/>
  <c r="G75" i="1"/>
  <c r="I75" i="1"/>
  <c r="F237" i="1"/>
  <c r="G178" i="1"/>
  <c r="I178" i="1"/>
  <c r="G177" i="1"/>
  <c r="I177" i="1"/>
  <c r="G176" i="1"/>
  <c r="I176" i="1"/>
  <c r="G175" i="1"/>
  <c r="I175" i="1"/>
  <c r="G174" i="1"/>
  <c r="I174" i="1"/>
  <c r="G173" i="1"/>
  <c r="I173" i="1"/>
  <c r="G172" i="1"/>
  <c r="I172" i="1"/>
  <c r="G171" i="1"/>
  <c r="I171" i="1"/>
  <c r="G170" i="1"/>
  <c r="I170" i="1"/>
  <c r="G169" i="1"/>
  <c r="I169" i="1"/>
  <c r="G168" i="1"/>
  <c r="I168" i="1"/>
  <c r="G167" i="1"/>
  <c r="I167" i="1"/>
  <c r="G166" i="1"/>
  <c r="I166" i="1"/>
  <c r="G165" i="1"/>
  <c r="I165" i="1"/>
  <c r="G164" i="1"/>
  <c r="I164" i="1"/>
  <c r="G163" i="1"/>
  <c r="I163" i="1"/>
  <c r="G162" i="1"/>
  <c r="I162" i="1"/>
  <c r="G161" i="1"/>
  <c r="I161" i="1"/>
  <c r="G160" i="1"/>
  <c r="I160" i="1"/>
  <c r="I180" i="1"/>
  <c r="I215" i="1"/>
  <c r="I225" i="1"/>
  <c r="I227" i="1"/>
  <c r="I249" i="1"/>
  <c r="G159" i="1"/>
  <c r="I159" i="1"/>
  <c r="G158" i="1"/>
  <c r="I158" i="1"/>
  <c r="G157" i="1"/>
  <c r="I157" i="1"/>
  <c r="G156" i="1"/>
  <c r="I156" i="1"/>
  <c r="G155" i="1"/>
  <c r="I155" i="1"/>
  <c r="G154" i="1"/>
  <c r="I154" i="1"/>
  <c r="G153" i="1"/>
  <c r="I153" i="1"/>
  <c r="G152" i="1"/>
  <c r="I152" i="1"/>
  <c r="G151" i="1"/>
  <c r="I151" i="1"/>
  <c r="G150" i="1"/>
  <c r="I150" i="1"/>
  <c r="G149" i="1"/>
  <c r="I149" i="1"/>
  <c r="G148" i="1"/>
  <c r="I148" i="1"/>
  <c r="G147" i="1"/>
  <c r="I147" i="1"/>
  <c r="G146" i="1"/>
  <c r="I146" i="1"/>
  <c r="G145" i="1"/>
  <c r="I145" i="1"/>
  <c r="G144" i="1"/>
  <c r="I144" i="1"/>
  <c r="G143" i="1"/>
  <c r="I143" i="1"/>
  <c r="G142" i="1"/>
  <c r="I142" i="1"/>
  <c r="G141" i="1"/>
  <c r="I141" i="1"/>
  <c r="G140" i="1"/>
  <c r="I140" i="1"/>
  <c r="G139" i="1"/>
  <c r="I139" i="1"/>
  <c r="G138" i="1"/>
  <c r="I138" i="1"/>
  <c r="G137" i="1"/>
  <c r="I137" i="1"/>
  <c r="G136" i="1"/>
  <c r="I136" i="1"/>
  <c r="G135" i="1"/>
  <c r="I135" i="1"/>
  <c r="G134" i="1"/>
  <c r="I134" i="1"/>
  <c r="G133" i="1"/>
  <c r="I133" i="1"/>
  <c r="G132" i="1"/>
  <c r="I132" i="1"/>
  <c r="G131" i="1"/>
  <c r="I131" i="1"/>
  <c r="G130" i="1"/>
  <c r="I130" i="1"/>
  <c r="G129" i="1"/>
  <c r="I129" i="1"/>
  <c r="G128" i="1"/>
  <c r="I128" i="1"/>
  <c r="G127" i="1"/>
  <c r="I127" i="1"/>
  <c r="G125" i="1"/>
  <c r="I125" i="1"/>
  <c r="G124" i="1"/>
  <c r="I124" i="1"/>
  <c r="G123" i="1"/>
  <c r="I123" i="1"/>
  <c r="G122" i="1"/>
  <c r="I122" i="1"/>
  <c r="G121" i="1"/>
  <c r="I121" i="1"/>
  <c r="G120" i="1"/>
  <c r="I120" i="1"/>
  <c r="G119" i="1"/>
  <c r="I119" i="1"/>
  <c r="G118" i="1"/>
  <c r="I118" i="1"/>
  <c r="G117" i="1"/>
  <c r="I117" i="1"/>
  <c r="G76" i="1"/>
  <c r="I76" i="1"/>
  <c r="G116" i="1"/>
  <c r="I116" i="1"/>
  <c r="G114" i="1"/>
  <c r="I114" i="1"/>
  <c r="G113" i="1"/>
  <c r="I113" i="1"/>
  <c r="G112" i="1"/>
  <c r="I112" i="1"/>
  <c r="G111" i="1"/>
  <c r="I111" i="1"/>
  <c r="G110" i="1"/>
  <c r="I110" i="1"/>
  <c r="G109" i="1"/>
  <c r="I109" i="1"/>
  <c r="G108" i="1"/>
  <c r="I108" i="1"/>
  <c r="G107" i="1"/>
  <c r="I107" i="1"/>
  <c r="G106" i="1"/>
  <c r="I106" i="1"/>
  <c r="G105" i="1"/>
  <c r="I105" i="1"/>
  <c r="G104" i="1"/>
  <c r="I104" i="1"/>
  <c r="G103" i="1"/>
  <c r="I103" i="1"/>
  <c r="G102" i="1"/>
  <c r="I102" i="1"/>
  <c r="G101" i="1"/>
  <c r="I101" i="1"/>
  <c r="G100" i="1"/>
  <c r="I100" i="1"/>
  <c r="G99" i="1"/>
  <c r="I99" i="1"/>
  <c r="G98" i="1"/>
  <c r="I98" i="1"/>
  <c r="G97" i="1"/>
  <c r="I97" i="1"/>
  <c r="G96" i="1"/>
  <c r="I96" i="1"/>
  <c r="G95" i="1"/>
  <c r="I95" i="1"/>
  <c r="G94" i="1"/>
  <c r="I94" i="1"/>
  <c r="G93" i="1"/>
  <c r="I93" i="1"/>
  <c r="G92" i="1"/>
  <c r="I92" i="1"/>
  <c r="G91" i="1"/>
  <c r="I91" i="1"/>
  <c r="G90" i="1"/>
  <c r="I90" i="1"/>
  <c r="G89" i="1"/>
  <c r="I89" i="1"/>
  <c r="G88" i="1"/>
  <c r="I88" i="1"/>
  <c r="G87" i="1"/>
  <c r="I87" i="1"/>
  <c r="G86" i="1"/>
  <c r="I86" i="1"/>
  <c r="G85" i="1"/>
  <c r="I85" i="1"/>
  <c r="G84" i="1"/>
  <c r="I84" i="1"/>
  <c r="G83" i="1"/>
  <c r="I83" i="1"/>
  <c r="G82" i="1"/>
  <c r="I82" i="1"/>
  <c r="G81" i="1"/>
  <c r="I81" i="1"/>
  <c r="G80" i="1"/>
  <c r="I80" i="1"/>
  <c r="G79" i="1"/>
  <c r="I79" i="1"/>
  <c r="G78" i="1"/>
  <c r="I78" i="1"/>
  <c r="G77" i="1"/>
  <c r="I77" i="1"/>
  <c r="G74" i="1"/>
  <c r="I74" i="1"/>
  <c r="G73" i="1"/>
  <c r="I73" i="1"/>
  <c r="G72" i="1"/>
  <c r="I72" i="1"/>
  <c r="G71" i="1"/>
  <c r="I71" i="1"/>
  <c r="G70" i="1"/>
  <c r="I70" i="1"/>
  <c r="G69" i="1"/>
  <c r="I69" i="1"/>
  <c r="G68" i="1"/>
  <c r="I68" i="1"/>
  <c r="G67" i="1"/>
  <c r="I67" i="1"/>
  <c r="G66" i="1"/>
  <c r="I66" i="1"/>
  <c r="G65" i="1"/>
  <c r="I65" i="1"/>
  <c r="G64" i="1"/>
  <c r="I64" i="1"/>
  <c r="G63" i="1"/>
  <c r="I63" i="1"/>
  <c r="G62" i="1"/>
  <c r="I62" i="1"/>
  <c r="G61" i="1"/>
  <c r="I61" i="1"/>
  <c r="G60" i="1"/>
  <c r="I60" i="1"/>
  <c r="G59" i="1"/>
  <c r="I59" i="1"/>
  <c r="G58" i="1"/>
  <c r="I58" i="1"/>
  <c r="G57" i="1"/>
  <c r="I57" i="1"/>
  <c r="G56" i="1"/>
  <c r="I56" i="1"/>
  <c r="G55" i="1"/>
  <c r="I55" i="1"/>
  <c r="G54" i="1"/>
  <c r="I54" i="1"/>
  <c r="G53" i="1"/>
  <c r="I53" i="1"/>
  <c r="G115" i="1"/>
  <c r="I115" i="1"/>
  <c r="G52" i="1"/>
  <c r="I52" i="1"/>
  <c r="G51" i="1"/>
  <c r="I51" i="1"/>
  <c r="G50" i="1"/>
  <c r="I50" i="1"/>
  <c r="G49" i="1"/>
  <c r="I49" i="1"/>
  <c r="G48" i="1"/>
  <c r="I48" i="1"/>
  <c r="G47" i="1"/>
  <c r="I47" i="1"/>
  <c r="G46" i="1"/>
  <c r="I46" i="1"/>
  <c r="G45" i="1"/>
  <c r="I45" i="1"/>
  <c r="G44" i="1"/>
  <c r="I44" i="1"/>
  <c r="G43" i="1"/>
  <c r="I43" i="1"/>
  <c r="G42" i="1"/>
  <c r="I42" i="1"/>
  <c r="G41" i="1"/>
  <c r="I41" i="1"/>
  <c r="G40" i="1"/>
  <c r="I40" i="1"/>
  <c r="G39" i="1"/>
  <c r="I39" i="1"/>
  <c r="G38" i="1"/>
  <c r="I38" i="1"/>
  <c r="G37" i="1"/>
  <c r="I37" i="1"/>
  <c r="G36" i="1"/>
  <c r="I36" i="1"/>
  <c r="G33" i="1"/>
  <c r="I33" i="1"/>
  <c r="G197" i="1"/>
  <c r="I197" i="1"/>
  <c r="G196" i="1"/>
  <c r="I196" i="1"/>
  <c r="G195" i="1"/>
  <c r="I195" i="1"/>
  <c r="G194" i="1"/>
  <c r="I194" i="1"/>
  <c r="G193" i="1"/>
  <c r="I193" i="1"/>
  <c r="G192" i="1"/>
  <c r="I192" i="1"/>
  <c r="G191" i="1"/>
  <c r="I191" i="1"/>
  <c r="G190" i="1"/>
  <c r="I190" i="1"/>
  <c r="G189" i="1"/>
  <c r="I189" i="1"/>
  <c r="G188" i="1"/>
  <c r="I188" i="1"/>
  <c r="G187" i="1"/>
  <c r="I187" i="1"/>
  <c r="G186" i="1"/>
  <c r="I186" i="1"/>
  <c r="G185" i="1"/>
  <c r="I185" i="1"/>
  <c r="G184" i="1"/>
  <c r="I184" i="1"/>
  <c r="G35" i="1"/>
  <c r="I35" i="1"/>
  <c r="I246" i="1"/>
  <c r="G219" i="1"/>
  <c r="I219" i="1"/>
  <c r="I226" i="1"/>
  <c r="I221" i="1"/>
  <c r="I236" i="1"/>
  <c r="I235" i="1"/>
  <c r="I234" i="1"/>
  <c r="I233" i="1"/>
  <c r="I232" i="1"/>
  <c r="I237" i="1"/>
  <c r="G211" i="1"/>
  <c r="I211" i="1"/>
  <c r="G210" i="1"/>
  <c r="I210" i="1"/>
  <c r="G209" i="1"/>
  <c r="I209" i="1"/>
  <c r="G208" i="1"/>
  <c r="I208" i="1"/>
  <c r="G207" i="1"/>
  <c r="I207" i="1"/>
  <c r="G206" i="1"/>
  <c r="I206" i="1"/>
  <c r="G205" i="1"/>
  <c r="I205" i="1"/>
  <c r="G204" i="1"/>
  <c r="I204" i="1"/>
  <c r="G203" i="1"/>
  <c r="I203" i="1"/>
  <c r="I213" i="1"/>
  <c r="G10" i="1"/>
  <c r="I25" i="1"/>
  <c r="I224" i="1"/>
  <c r="I23" i="1"/>
  <c r="I10" i="1"/>
  <c r="I12" i="1"/>
  <c r="I223" i="1"/>
  <c r="I199" i="1"/>
  <c r="I253" i="1"/>
  <c r="I255" i="1"/>
</calcChain>
</file>

<file path=xl/sharedStrings.xml><?xml version="1.0" encoding="utf-8"?>
<sst xmlns="http://schemas.openxmlformats.org/spreadsheetml/2006/main" count="671" uniqueCount="375">
  <si>
    <t>Part #</t>
  </si>
  <si>
    <t>Vendor</t>
  </si>
  <si>
    <t>Description</t>
  </si>
  <si>
    <t>Price</t>
  </si>
  <si>
    <t>Increment</t>
  </si>
  <si>
    <t>ea</t>
  </si>
  <si>
    <t>purch qty</t>
  </si>
  <si>
    <t>Boat #</t>
  </si>
  <si>
    <t>TOTAL</t>
  </si>
  <si>
    <t>Sub</t>
  </si>
  <si>
    <t>Shipping</t>
  </si>
  <si>
    <t>Total</t>
  </si>
  <si>
    <t>Uflex</t>
  </si>
  <si>
    <t>AM Equipment</t>
  </si>
  <si>
    <t>Marinco</t>
  </si>
  <si>
    <t>EZ Loader</t>
  </si>
  <si>
    <t>Outfitting Materials</t>
  </si>
  <si>
    <t>TOTAL PAINT COST</t>
  </si>
  <si>
    <t>Industrial Finishes</t>
  </si>
  <si>
    <t>Sub Total</t>
  </si>
  <si>
    <t xml:space="preserve">Description </t>
  </si>
  <si>
    <t>Paint Materials</t>
  </si>
  <si>
    <t>TOTAL ALLOY COST</t>
  </si>
  <si>
    <t>Pounds</t>
  </si>
  <si>
    <t>Cost Per Pound</t>
  </si>
  <si>
    <t>Fabrication Materials</t>
  </si>
  <si>
    <t>Aluminum Anode</t>
  </si>
  <si>
    <t>Buss Bar</t>
  </si>
  <si>
    <t>Window rubber</t>
  </si>
  <si>
    <t>93-303</t>
  </si>
  <si>
    <t>Industrial Gasket</t>
  </si>
  <si>
    <t>Tank Rubber</t>
  </si>
  <si>
    <t>350-0580</t>
  </si>
  <si>
    <t>360-0380</t>
  </si>
  <si>
    <t>120-1180</t>
  </si>
  <si>
    <t>123-0380</t>
  </si>
  <si>
    <t>200B3X1/8</t>
  </si>
  <si>
    <t>Wiper motor</t>
  </si>
  <si>
    <t>Clamp</t>
  </si>
  <si>
    <t>On / Off Battery Switch</t>
  </si>
  <si>
    <t>Bud's Machine</t>
  </si>
  <si>
    <t>Coastline</t>
  </si>
  <si>
    <t>Rod Holder Sets</t>
  </si>
  <si>
    <t>Glove box lock set</t>
  </si>
  <si>
    <t>float switch</t>
  </si>
  <si>
    <t>12v OUTLET</t>
  </si>
  <si>
    <t>3/8" loom</t>
  </si>
  <si>
    <t>Bilge hose</t>
  </si>
  <si>
    <t>1 1/2" fuel fill hose</t>
  </si>
  <si>
    <t>Fuel Line, 3/8"</t>
  </si>
  <si>
    <t>Fuel Vent, 5/8"</t>
  </si>
  <si>
    <t>123-0140</t>
  </si>
  <si>
    <t>1/4" loom</t>
  </si>
  <si>
    <t>North River Boats</t>
  </si>
  <si>
    <t>Seat boxes with cushioned lids</t>
  </si>
  <si>
    <t>Backrests</t>
  </si>
  <si>
    <t>MS1900-6</t>
  </si>
  <si>
    <t>Single battery switch bracket</t>
  </si>
  <si>
    <t>R &amp; M Electrical</t>
  </si>
  <si>
    <t>Tiller Rope grommet</t>
  </si>
  <si>
    <t>Transom door decal (small)</t>
  </si>
  <si>
    <t>Dash Panel</t>
  </si>
  <si>
    <t>DPS-6-1</t>
  </si>
  <si>
    <t>TH-1200-B</t>
  </si>
  <si>
    <t>1 1/8" thru hull</t>
  </si>
  <si>
    <t>Trim lock</t>
  </si>
  <si>
    <t>3/8" foam tape</t>
  </si>
  <si>
    <t>Steering wheel</t>
  </si>
  <si>
    <t>Glove box strap</t>
  </si>
  <si>
    <t>315-1009</t>
  </si>
  <si>
    <t>304-1205</t>
  </si>
  <si>
    <t>306-1158</t>
  </si>
  <si>
    <t>Wiper hardware kit</t>
  </si>
  <si>
    <t>Wiper pivot assembly</t>
  </si>
  <si>
    <t>Wiper mount bracket</t>
  </si>
  <si>
    <t>Heim Joint</t>
  </si>
  <si>
    <t>6' weld on rope cleats</t>
  </si>
  <si>
    <t>Paint</t>
  </si>
  <si>
    <t>Outfitting</t>
  </si>
  <si>
    <t>Labor</t>
  </si>
  <si>
    <t>Hours</t>
  </si>
  <si>
    <t>Rate</t>
  </si>
  <si>
    <t>Fuel/Water Separator Filter Assy, Aluminum Head - 1/4 NPTF</t>
  </si>
  <si>
    <t>Wire Supplies</t>
  </si>
  <si>
    <t>Misc. wiring supplies</t>
  </si>
  <si>
    <t>Syntec</t>
  </si>
  <si>
    <t>AG166743GT6</t>
  </si>
  <si>
    <t>Carpet</t>
  </si>
  <si>
    <t>Vinyl Stripe - Transom</t>
  </si>
  <si>
    <t>Side Windows decal (etched)</t>
  </si>
  <si>
    <t>Signs Express</t>
  </si>
  <si>
    <t>6 bend top w/side curtains w/back drop (w/SS fitting)</t>
  </si>
  <si>
    <t>99CC045-1</t>
  </si>
  <si>
    <t>99DFCCSB1</t>
  </si>
  <si>
    <t>319017 11-17</t>
  </si>
  <si>
    <t>316024 15-24</t>
  </si>
  <si>
    <t>316028 19-28</t>
  </si>
  <si>
    <t>316050 38-50</t>
  </si>
  <si>
    <t>NR2</t>
  </si>
  <si>
    <t>2301B</t>
  </si>
  <si>
    <t>6006B</t>
  </si>
  <si>
    <t>LS 1660-C</t>
  </si>
  <si>
    <t>KEYFOBS</t>
  </si>
  <si>
    <t>HP6-B</t>
  </si>
  <si>
    <t>Small Heim Joint</t>
  </si>
  <si>
    <t>350-1120L</t>
  </si>
  <si>
    <t>DRS-1</t>
  </si>
  <si>
    <t>Teak Isle Door 12X32</t>
  </si>
  <si>
    <t>C1929</t>
  </si>
  <si>
    <t>BR29</t>
  </si>
  <si>
    <t>Seahawk Glass - Windshield sides</t>
  </si>
  <si>
    <t>NR301</t>
  </si>
  <si>
    <t>CNR1</t>
  </si>
  <si>
    <t>Fuel Fill Limit Shut Off Valve Swivel</t>
  </si>
  <si>
    <t>NRES</t>
  </si>
  <si>
    <t>LED Stern Light</t>
  </si>
  <si>
    <t>LED Stern Light  Base</t>
  </si>
  <si>
    <t>1447008CHR</t>
  </si>
  <si>
    <t>1046P00CHR</t>
  </si>
  <si>
    <t>0586S0A038</t>
  </si>
  <si>
    <t>145885-2126F</t>
  </si>
  <si>
    <t>Cable</t>
  </si>
  <si>
    <t>X34</t>
  </si>
  <si>
    <t>Bezel Kit</t>
  </si>
  <si>
    <t>Helm</t>
  </si>
  <si>
    <t>R2</t>
  </si>
  <si>
    <t>ALA832598</t>
  </si>
  <si>
    <t>FX Design</t>
  </si>
  <si>
    <t>NREPACL</t>
  </si>
  <si>
    <t>Fastenal</t>
  </si>
  <si>
    <t>Misc Hardware</t>
  </si>
  <si>
    <t>Misc Rigging Hardware</t>
  </si>
  <si>
    <t>TD2015</t>
  </si>
  <si>
    <t>Transom Decal - USA</t>
  </si>
  <si>
    <t>Items already on order (not here yet)</t>
  </si>
  <si>
    <t xml:space="preserve">Items pulled from shelf and ready to install </t>
  </si>
  <si>
    <t>Total All Outfitting Components</t>
  </si>
  <si>
    <t>MATERIALS</t>
  </si>
  <si>
    <t xml:space="preserve">Fabrication </t>
  </si>
  <si>
    <t>Total All Materials</t>
  </si>
  <si>
    <t>Design / Drafting</t>
  </si>
  <si>
    <t>Repairs</t>
  </si>
  <si>
    <t>Total Labor Costs</t>
  </si>
  <si>
    <t>Other Costs</t>
  </si>
  <si>
    <t>Test Fuel</t>
  </si>
  <si>
    <t>Trucking</t>
  </si>
  <si>
    <t>Customer Visits</t>
  </si>
  <si>
    <t>Total Other Costs</t>
  </si>
  <si>
    <t>TOTAL COST OF PROJECT</t>
  </si>
  <si>
    <t>SELLING PRICE</t>
  </si>
  <si>
    <t>CONTRIBUTION TO PROFIT AND OVERHEAD</t>
  </si>
  <si>
    <t>CONTRIBUTION MARGIN</t>
  </si>
  <si>
    <t>NRCL</t>
  </si>
  <si>
    <t>361-CPE</t>
  </si>
  <si>
    <t>36 Gallon Fuel Tank</t>
  </si>
  <si>
    <t>117700088A</t>
  </si>
  <si>
    <t>Rubber Bumper</t>
  </si>
  <si>
    <t>Sierra Pacific</t>
  </si>
  <si>
    <t>TP2121-3</t>
  </si>
  <si>
    <t>Monroe</t>
  </si>
  <si>
    <t>LBT-SS3130</t>
  </si>
  <si>
    <t>3/8" X 4" 304SS T-Handle Pin</t>
  </si>
  <si>
    <t>Taylor Made Glass</t>
  </si>
  <si>
    <t>NWBEND15x30-G</t>
  </si>
  <si>
    <t>Cup Holder (med)</t>
  </si>
  <si>
    <t>CH0602-3</t>
  </si>
  <si>
    <t>Aluminum Cup Holder (Small)</t>
  </si>
  <si>
    <t xml:space="preserve">TRIGGER LATCH W/LONG ARM NON LOCKING </t>
  </si>
  <si>
    <t>X1568HT</t>
  </si>
  <si>
    <t>Wide Weather Strip</t>
  </si>
  <si>
    <t>9090-1</t>
  </si>
  <si>
    <t>Pos Battery Boot</t>
  </si>
  <si>
    <t>Trailer</t>
  </si>
  <si>
    <t>TOTAL TRAILER COMPONENTS</t>
  </si>
  <si>
    <t xml:space="preserve">18' Seahawk Outboard  </t>
  </si>
  <si>
    <t>Oregon Serigraphics</t>
  </si>
  <si>
    <t>NR Key Fobs</t>
  </si>
  <si>
    <t>18SHCCL</t>
  </si>
  <si>
    <t>18’ Seahawk Canadian Compliance Labels</t>
  </si>
  <si>
    <t>USCG Compliance Label</t>
  </si>
  <si>
    <t>901915BLK</t>
  </si>
  <si>
    <t>Neg Battery Boot</t>
  </si>
  <si>
    <t>Gasket Specialties</t>
  </si>
  <si>
    <t>Drain Plug GA</t>
  </si>
  <si>
    <t>230-1455</t>
  </si>
  <si>
    <t>11080SC-B</t>
  </si>
  <si>
    <t>GARBOARD STAINLESS STEEL DRAIN PLUG ASSEMBLY</t>
  </si>
  <si>
    <t>M66x19</t>
  </si>
  <si>
    <t>24M-XHD</t>
  </si>
  <si>
    <t>T71FC</t>
  </si>
  <si>
    <t>Drain Plug Gasket (for 18711)</t>
  </si>
  <si>
    <t>E-2003</t>
  </si>
  <si>
    <t>Helmsman NR4 Folding Seat Hinge Silver (pair)</t>
  </si>
  <si>
    <t>USB Outlet</t>
  </si>
  <si>
    <t>080154C1</t>
  </si>
  <si>
    <t>901815RED</t>
  </si>
  <si>
    <t>EPC-BTDT4-E</t>
  </si>
  <si>
    <t>Transom Tie Down Straps NR Logo</t>
  </si>
  <si>
    <t>NR-LGT-   -D</t>
  </si>
  <si>
    <t>X113HT</t>
  </si>
  <si>
    <t>125-12</t>
  </si>
  <si>
    <t xml:space="preserve">NR201 </t>
  </si>
  <si>
    <t>V70B</t>
  </si>
  <si>
    <t>AB480-NR</t>
  </si>
  <si>
    <t>black sm</t>
  </si>
  <si>
    <t>Jammy</t>
  </si>
  <si>
    <t>RH Motorsports</t>
  </si>
  <si>
    <t>Lange's Production</t>
  </si>
  <si>
    <t>DC6</t>
  </si>
  <si>
    <t>47BK01</t>
  </si>
  <si>
    <t>Northriver large green tree decal</t>
  </si>
  <si>
    <t>SE3</t>
  </si>
  <si>
    <t>US Distributing</t>
  </si>
  <si>
    <t>North River EPA compliance Lable</t>
  </si>
  <si>
    <t>MB2</t>
  </si>
  <si>
    <t>Manual Bag</t>
  </si>
  <si>
    <t>1/4 Stud</t>
  </si>
  <si>
    <t>1/4 x 20 x 2" S.S. Stud for 3009-K Knob</t>
  </si>
  <si>
    <t>KD-7021</t>
  </si>
  <si>
    <t>Seven Arm, Black Polished Glossy ,Internal Threaded Brass Insert 1/4-20</t>
  </si>
  <si>
    <t>352-0057</t>
  </si>
  <si>
    <t>MD Arm, Pantograph, Dry, 510mm(20in), Tapered Knurl, SS, L00</t>
  </si>
  <si>
    <t>Door Standoff W/ Cap for Seahawk 2018 and up 5 3/4" powder coated</t>
  </si>
  <si>
    <t>305-1007</t>
  </si>
  <si>
    <t>Assy, Pantograph Adapter, 1.75" C-C</t>
  </si>
  <si>
    <t xml:space="preserve"> </t>
  </si>
  <si>
    <t>Wiper block port 1 3/4" Square Tubing</t>
  </si>
  <si>
    <t>Wiper block stbd 1 3/4" Square Tubing</t>
  </si>
  <si>
    <t>15" x 30" Grey Transom Hatch Door</t>
  </si>
  <si>
    <t>4212BWI</t>
  </si>
  <si>
    <t>1250 Bilge Pump</t>
  </si>
  <si>
    <t>OH3222-4</t>
  </si>
  <si>
    <t>Fuel fill spacer</t>
  </si>
  <si>
    <t>08/20/18 RS</t>
  </si>
  <si>
    <t xml:space="preserve">TEZB 17-20 4000 14" </t>
  </si>
  <si>
    <t>NMMA</t>
  </si>
  <si>
    <t>PROP65-18</t>
  </si>
  <si>
    <t>Prop 65-18 Compliance Hang Tag</t>
  </si>
  <si>
    <t>NR2 Standard Helm Seat W/Folding Arms</t>
  </si>
  <si>
    <t>127-2000</t>
  </si>
  <si>
    <t>2" rigging tube 50ft per roll</t>
  </si>
  <si>
    <t>747-2000</t>
  </si>
  <si>
    <t>2" Rigging Flange</t>
  </si>
  <si>
    <t>Pacific Metals</t>
  </si>
  <si>
    <t>18' Seahawk</t>
  </si>
  <si>
    <t>Aluminum Flooring</t>
  </si>
  <si>
    <t>Glasurit Epoxy</t>
  </si>
  <si>
    <t>Zolatone</t>
  </si>
  <si>
    <t>Nason Basecoat</t>
  </si>
  <si>
    <t>DC 92 Clear</t>
  </si>
  <si>
    <t>Matson Floor Grip</t>
  </si>
  <si>
    <t>Attwood Corporation</t>
  </si>
  <si>
    <t>Blue Sea System</t>
  </si>
  <si>
    <t>Trim-Lok Inc.</t>
  </si>
  <si>
    <t>Dacon Industries Co</t>
  </si>
  <si>
    <t>DB Roberts Company</t>
  </si>
  <si>
    <t>Diversified Marine Products</t>
  </si>
  <si>
    <t>Epha Inc</t>
  </si>
  <si>
    <t>Flow Tec</t>
  </si>
  <si>
    <t>The Bill Benetreu Company</t>
  </si>
  <si>
    <t>Interstate Batteries</t>
  </si>
  <si>
    <t>Johnson Pumps of America, Inc.</t>
  </si>
  <si>
    <t>Marine Products International</t>
  </si>
  <si>
    <t>Perko, Inc</t>
  </si>
  <si>
    <t>Sea Dog Line</t>
  </si>
  <si>
    <t>Springfield</t>
  </si>
  <si>
    <t>Teak Isle, Inc.</t>
  </si>
  <si>
    <t>T-H Marine Supplies, Inc.</t>
  </si>
  <si>
    <t>Yamaha Marine Division</t>
  </si>
  <si>
    <t>980520901SPCR</t>
  </si>
  <si>
    <t>47BK01-751</t>
  </si>
  <si>
    <t>NR101</t>
  </si>
  <si>
    <t>DPS-4-1</t>
  </si>
  <si>
    <t>MAR-10MAS-00-00</t>
  </si>
  <si>
    <t>Vinyl - 18' Seahawk</t>
  </si>
  <si>
    <t>NWB-BHDD-30-G</t>
  </si>
  <si>
    <t>66031-1</t>
  </si>
  <si>
    <t>LED-SM16-W</t>
  </si>
  <si>
    <t>LED-SMSLC-6WT</t>
  </si>
  <si>
    <t>Group 24 Battery Tray W/Strap</t>
  </si>
  <si>
    <t>Attwood Fuel Fill</t>
  </si>
  <si>
    <t>Attwood EPA Carbon Canister Capacity 70 Gallon</t>
  </si>
  <si>
    <t>Wiper Rod 54-7/8" Long</t>
  </si>
  <si>
    <t>Hose chaffe protectors</t>
  </si>
  <si>
    <t>MARINE DUAL PURPOSE CRANKING GP 24 800 CCA</t>
  </si>
  <si>
    <t>Welded transom eyes</t>
  </si>
  <si>
    <t>Horn w/Grill</t>
  </si>
  <si>
    <t>Grill for horn</t>
  </si>
  <si>
    <t xml:space="preserve">6 1/4" Bracket cover plate  </t>
  </si>
  <si>
    <t>Nav Light Spacer For Seahawk 2019 &amp; Up</t>
  </si>
  <si>
    <t>Perko Fuel Fill Hose Flapper Valve Inlet</t>
  </si>
  <si>
    <t>LED Nav Lights</t>
  </si>
  <si>
    <t>SS Bow Eye</t>
  </si>
  <si>
    <t>Rubber Pole Storage</t>
  </si>
  <si>
    <t>Trigger Latch W/long Arm,Flush Trigger,CH751 Blk Powder Coated</t>
  </si>
  <si>
    <t>Mainstay air pedestals</t>
  </si>
  <si>
    <t>Center Window/Glass 18-20' GREY 30313779</t>
  </si>
  <si>
    <t>Wing Window/Glass 18-20' GREY 30313776</t>
  </si>
  <si>
    <t>6" pie eye</t>
  </si>
  <si>
    <t>4" black deck plate</t>
  </si>
  <si>
    <t>Splashwell boot</t>
  </si>
  <si>
    <t>Vinyl Stripe - Full Sides (set)</t>
  </si>
  <si>
    <t>30" Bulk Head Double Door</t>
  </si>
  <si>
    <t>Straight, 5/8"  Flush Mount Stainless Steel Fuel Vents</t>
  </si>
  <si>
    <t>16’ LED Rope Light – White</t>
  </si>
  <si>
    <t>6’ Long LED Rope Light Track w/Mounting Tape</t>
  </si>
  <si>
    <t>EA</t>
  </si>
  <si>
    <t>FT</t>
  </si>
  <si>
    <t>PR</t>
  </si>
  <si>
    <t>SQYD</t>
  </si>
  <si>
    <t>TEZB 17-20 4000 14" D2X</t>
  </si>
  <si>
    <t>Consumables - 8%</t>
  </si>
  <si>
    <t>Consumables - 50%</t>
  </si>
  <si>
    <t>ADVANCE Auto Parts-3336</t>
  </si>
  <si>
    <t>CQ0CQ630</t>
  </si>
  <si>
    <t>10-30 Valvoline Oil</t>
  </si>
  <si>
    <t>7057B</t>
  </si>
  <si>
    <t>20 amp breaker</t>
  </si>
  <si>
    <t>Del City</t>
  </si>
  <si>
    <t>SPST On-Off LED Illuminated Rocker Switch, Surface Mount, Red</t>
  </si>
  <si>
    <t xml:space="preserve">Hose Clamps 11/16"-1-1/2" </t>
  </si>
  <si>
    <t>10-13251-107NR</t>
  </si>
  <si>
    <t>5.2 GPM wash down Pump</t>
  </si>
  <si>
    <t>Washdown Hose 15'</t>
  </si>
  <si>
    <t>Spray Pistol (washdown)</t>
  </si>
  <si>
    <t>61104-00</t>
  </si>
  <si>
    <t>Hose Connector (washdown)</t>
  </si>
  <si>
    <t>100-0340</t>
  </si>
  <si>
    <t>3/4" Water hose</t>
  </si>
  <si>
    <t>AN0205-6</t>
  </si>
  <si>
    <t>Anchor Guards Diamond Plate (2016 Design)</t>
  </si>
  <si>
    <t>pr</t>
  </si>
  <si>
    <t>Pompanette</t>
  </si>
  <si>
    <t>G837</t>
  </si>
  <si>
    <t>6" black locking deck plate</t>
  </si>
  <si>
    <t>Raveling Outdoors</t>
  </si>
  <si>
    <t>J123-John4</t>
  </si>
  <si>
    <t>M-Y Wedge 3 Ram</t>
  </si>
  <si>
    <t>4" T Hinge Chrome</t>
  </si>
  <si>
    <t xml:space="preserve">Seadog SS Flush Lift Ring Handle </t>
  </si>
  <si>
    <t>SS Pin &amp; Landyard   (straight)</t>
  </si>
  <si>
    <t>SeaStar Solutions</t>
  </si>
  <si>
    <t>HC5345-3</t>
  </si>
  <si>
    <t>SeaStar Solutions O/B CYLINDER,FRONT MOUNT</t>
  </si>
  <si>
    <t>HH5271-3</t>
  </si>
  <si>
    <t>Solutions SS HELM 1.7</t>
  </si>
  <si>
    <t>WDV-90</t>
  </si>
  <si>
    <t>90° Wash Down Fitting</t>
  </si>
  <si>
    <t>Forespar 3/4" marlon ball valves</t>
  </si>
  <si>
    <t>688-8258A-30-00</t>
  </si>
  <si>
    <t>Yamaha 10' Main Harness Ext (Pin)</t>
  </si>
  <si>
    <t>6Y8-82521-21-00</t>
  </si>
  <si>
    <t>Yamaha 3' Pigtail Bus</t>
  </si>
  <si>
    <t>6Y8-82553-41-00</t>
  </si>
  <si>
    <t>Yamaha 30' Main Bus</t>
  </si>
  <si>
    <t>703-48207-22-00</t>
  </si>
  <si>
    <t>703 Side Control W/Trim Switch (10 Pin)</t>
  </si>
  <si>
    <t>Yamaha</t>
  </si>
  <si>
    <t>MAR-CABLE-17-BK</t>
  </si>
  <si>
    <t>Yamaha 17' Shift/Throttle Cable-Shift(1) &amp; Throttle(1)</t>
  </si>
  <si>
    <t>Total Hours</t>
  </si>
  <si>
    <t>Hella Inc.</t>
  </si>
  <si>
    <t>980881017</t>
  </si>
  <si>
    <t>1.5W Courtesy LED Surface Mount Strip Lamp (Same as 980881012)</t>
  </si>
  <si>
    <t>OBK021</t>
  </si>
  <si>
    <t>KT</t>
  </si>
  <si>
    <t>01-03</t>
  </si>
  <si>
    <t>01-07</t>
  </si>
  <si>
    <t>01-29-1</t>
  </si>
  <si>
    <t>01-30-1</t>
  </si>
  <si>
    <t>302-1150</t>
  </si>
  <si>
    <t>Wiper blade</t>
  </si>
  <si>
    <t>Pacific Mat</t>
  </si>
  <si>
    <t>Henry's 263 Glue</t>
  </si>
  <si>
    <t>3.5 gallon carpet glue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</si>
</sst>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8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b/>
      <sz val="12"/>
      <name val="Arial"/>
      <family val="2"/>
    </font>
    <font>
      <b/>
      <sz val="22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4" fillId="0" borderId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03">
    <xf numFmtId="0" fontId="0" fillId="0" borderId="0" xfId="0"/>
    <xf numFmtId="44" fontId="1" fillId="0" borderId="0" xfId="28"/>
    <xf numFmtId="0" fontId="3" fillId="0" borderId="0" xfId="0" applyFont="1" applyAlignment="1">
      <alignment horizontal="center"/>
    </xf>
    <xf numFmtId="0" fontId="3" fillId="0" borderId="0" xfId="0" applyFont="1"/>
    <xf numFmtId="49" fontId="3" fillId="0" borderId="0" xfId="0" applyNumberFormat="1" applyFont="1"/>
    <xf numFmtId="44" fontId="3" fillId="0" borderId="0" xfId="28" applyFont="1"/>
    <xf numFmtId="44" fontId="0" fillId="0" borderId="0" xfId="0" applyNumberFormat="1" applyFill="1"/>
    <xf numFmtId="44" fontId="3" fillId="0" borderId="0" xfId="0" applyNumberFormat="1" applyFont="1"/>
    <xf numFmtId="44" fontId="3" fillId="0" borderId="0" xfId="0" applyNumberFormat="1" applyFont="1" applyFill="1"/>
    <xf numFmtId="0" fontId="0" fillId="0" borderId="0" xfId="0" applyFill="1"/>
    <xf numFmtId="49" fontId="0" fillId="0" borderId="0" xfId="0" applyNumberFormat="1" applyFill="1"/>
    <xf numFmtId="44" fontId="1" fillId="0" borderId="0" xfId="28" applyFill="1"/>
    <xf numFmtId="44" fontId="0" fillId="0" borderId="0" xfId="28" applyFont="1" applyFill="1" applyBorder="1"/>
    <xf numFmtId="44" fontId="0" fillId="0" borderId="0" xfId="0" applyNumberFormat="1" applyFill="1" applyBorder="1"/>
    <xf numFmtId="0" fontId="0" fillId="0" borderId="0" xfId="0" applyFill="1" applyBorder="1"/>
    <xf numFmtId="49" fontId="0" fillId="0" borderId="0" xfId="0" applyNumberFormat="1" applyFill="1" applyBorder="1"/>
    <xf numFmtId="49" fontId="4" fillId="0" borderId="0" xfId="0" applyNumberFormat="1" applyFont="1" applyFill="1" applyBorder="1"/>
    <xf numFmtId="0" fontId="4" fillId="0" borderId="0" xfId="0" applyFont="1" applyFill="1" applyBorder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49" fontId="22" fillId="0" borderId="0" xfId="0" applyNumberFormat="1" applyFont="1" applyFill="1"/>
    <xf numFmtId="0" fontId="23" fillId="24" borderId="0" xfId="0" applyFont="1" applyFill="1" applyAlignment="1">
      <alignment horizontal="center"/>
    </xf>
    <xf numFmtId="0" fontId="0" fillId="0" borderId="10" xfId="0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44" fontId="0" fillId="0" borderId="0" xfId="28" applyFont="1"/>
    <xf numFmtId="0" fontId="0" fillId="0" borderId="11" xfId="0" applyBorder="1"/>
    <xf numFmtId="44" fontId="0" fillId="0" borderId="11" xfId="28" applyFont="1" applyBorder="1"/>
    <xf numFmtId="0" fontId="4" fillId="0" borderId="11" xfId="0" applyFont="1" applyBorder="1" applyAlignment="1">
      <alignment horizontal="left"/>
    </xf>
    <xf numFmtId="0" fontId="4" fillId="0" borderId="11" xfId="0" applyFont="1" applyBorder="1"/>
    <xf numFmtId="44" fontId="3" fillId="0" borderId="0" xfId="28" applyFont="1" applyAlignment="1">
      <alignment horizontal="center"/>
    </xf>
    <xf numFmtId="44" fontId="0" fillId="0" borderId="10" xfId="28" applyFont="1" applyBorder="1"/>
    <xf numFmtId="0" fontId="3" fillId="0" borderId="10" xfId="0" applyFont="1" applyBorder="1" applyAlignment="1">
      <alignment horizontal="right"/>
    </xf>
    <xf numFmtId="0" fontId="24" fillId="0" borderId="0" xfId="0" applyFont="1"/>
    <xf numFmtId="49" fontId="0" fillId="0" borderId="0" xfId="0" applyNumberFormat="1"/>
    <xf numFmtId="44" fontId="3" fillId="0" borderId="0" xfId="28" applyFont="1" applyAlignment="1">
      <alignment horizontal="right"/>
    </xf>
    <xf numFmtId="44" fontId="4" fillId="0" borderId="0" xfId="28" applyFont="1"/>
    <xf numFmtId="44" fontId="0" fillId="0" borderId="0" xfId="28" applyFont="1" applyAlignment="1">
      <alignment horizontal="center"/>
    </xf>
    <xf numFmtId="44" fontId="0" fillId="0" borderId="12" xfId="28" applyFont="1" applyBorder="1"/>
    <xf numFmtId="44" fontId="3" fillId="0" borderId="12" xfId="28" applyFont="1" applyBorder="1"/>
    <xf numFmtId="0" fontId="3" fillId="0" borderId="0" xfId="0" applyFont="1" applyBorder="1"/>
    <xf numFmtId="0" fontId="0" fillId="0" borderId="0" xfId="0" applyBorder="1"/>
    <xf numFmtId="0" fontId="24" fillId="0" borderId="0" xfId="0" applyFont="1" applyAlignment="1">
      <alignment horizontal="center"/>
    </xf>
    <xf numFmtId="0" fontId="0" fillId="0" borderId="11" xfId="0" applyBorder="1" applyAlignment="1">
      <alignment horizontal="left"/>
    </xf>
    <xf numFmtId="44" fontId="0" fillId="0" borderId="0" xfId="0" applyNumberFormat="1"/>
    <xf numFmtId="44" fontId="0" fillId="0" borderId="11" xfId="28" applyFont="1" applyFill="1" applyBorder="1"/>
    <xf numFmtId="44" fontId="0" fillId="0" borderId="12" xfId="0" applyNumberFormat="1" applyFill="1" applyBorder="1"/>
    <xf numFmtId="44" fontId="1" fillId="0" borderId="13" xfId="28" applyFill="1" applyBorder="1"/>
    <xf numFmtId="0" fontId="0" fillId="0" borderId="11" xfId="0" applyFill="1" applyBorder="1"/>
    <xf numFmtId="49" fontId="0" fillId="0" borderId="0" xfId="0" applyNumberFormat="1" applyFont="1" applyFill="1"/>
    <xf numFmtId="0" fontId="4" fillId="0" borderId="0" xfId="0" applyFont="1" applyFill="1"/>
    <xf numFmtId="49" fontId="4" fillId="0" borderId="0" xfId="0" applyNumberFormat="1" applyFont="1" applyFill="1"/>
    <xf numFmtId="49" fontId="0" fillId="0" borderId="0" xfId="0" applyNumberFormat="1" applyFill="1" applyBorder="1" applyAlignment="1">
      <alignment horizontal="left"/>
    </xf>
    <xf numFmtId="44" fontId="3" fillId="0" borderId="14" xfId="0" applyNumberFormat="1" applyFont="1" applyFill="1" applyBorder="1"/>
    <xf numFmtId="44" fontId="0" fillId="0" borderId="14" xfId="28" applyFont="1" applyFill="1" applyBorder="1"/>
    <xf numFmtId="44" fontId="3" fillId="25" borderId="0" xfId="0" applyNumberFormat="1" applyFont="1" applyFill="1"/>
    <xf numFmtId="0" fontId="4" fillId="0" borderId="0" xfId="0" applyFont="1"/>
    <xf numFmtId="44" fontId="4" fillId="0" borderId="0" xfId="0" applyNumberFormat="1" applyFont="1"/>
    <xf numFmtId="9" fontId="0" fillId="0" borderId="0" xfId="0" applyNumberFormat="1"/>
    <xf numFmtId="10" fontId="0" fillId="0" borderId="0" xfId="0" applyNumberFormat="1"/>
    <xf numFmtId="44" fontId="0" fillId="0" borderId="14" xfId="0" applyNumberFormat="1" applyFill="1" applyBorder="1"/>
    <xf numFmtId="0" fontId="2" fillId="0" borderId="0" xfId="0" applyFont="1" applyFill="1" applyAlignment="1">
      <alignment horizontal="left"/>
    </xf>
    <xf numFmtId="0" fontId="25" fillId="0" borderId="0" xfId="0" applyFont="1"/>
    <xf numFmtId="0" fontId="25" fillId="0" borderId="0" xfId="0" applyFont="1" applyFill="1"/>
    <xf numFmtId="0" fontId="0" fillId="0" borderId="0" xfId="0" applyFont="1" applyFill="1"/>
    <xf numFmtId="44" fontId="26" fillId="0" borderId="0" xfId="28" applyFont="1"/>
    <xf numFmtId="49" fontId="0" fillId="0" borderId="0" xfId="0" applyNumberFormat="1" applyFill="1" applyAlignment="1">
      <alignment horizontal="left"/>
    </xf>
    <xf numFmtId="49" fontId="4" fillId="0" borderId="0" xfId="38" applyNumberFormat="1" applyFont="1" applyFill="1" applyBorder="1" applyAlignment="1">
      <alignment horizontal="left"/>
    </xf>
    <xf numFmtId="49" fontId="0" fillId="0" borderId="0" xfId="0" applyNumberFormat="1" applyFill="1" applyBorder="1" applyAlignment="1"/>
    <xf numFmtId="44" fontId="1" fillId="0" borderId="0" xfId="28" applyNumberFormat="1" applyFill="1"/>
    <xf numFmtId="44" fontId="4" fillId="0" borderId="0" xfId="28" applyNumberFormat="1" applyFont="1" applyFill="1" applyBorder="1" applyAlignment="1" applyProtection="1"/>
    <xf numFmtId="44" fontId="0" fillId="0" borderId="0" xfId="28" applyNumberFormat="1" applyFont="1" applyFill="1" applyBorder="1" applyAlignment="1" applyProtection="1"/>
    <xf numFmtId="44" fontId="1" fillId="0" borderId="0" xfId="28" applyNumberFormat="1"/>
    <xf numFmtId="14" fontId="3" fillId="26" borderId="0" xfId="0" applyNumberFormat="1" applyFont="1" applyFill="1" applyAlignment="1">
      <alignment horizontal="center"/>
    </xf>
    <xf numFmtId="44" fontId="4" fillId="0" borderId="11" xfId="28" applyFont="1" applyFill="1" applyBorder="1"/>
    <xf numFmtId="0" fontId="4" fillId="0" borderId="0" xfId="0" applyFont="1" applyFill="1" applyBorder="1" applyAlignment="1">
      <alignment horizontal="left" vertical="top"/>
    </xf>
    <xf numFmtId="2" fontId="0" fillId="0" borderId="11" xfId="28" applyNumberFormat="1" applyFont="1" applyBorder="1"/>
    <xf numFmtId="2" fontId="0" fillId="0" borderId="11" xfId="0" applyNumberFormat="1" applyBorder="1"/>
    <xf numFmtId="44" fontId="4" fillId="0" borderId="11" xfId="28" applyFont="1" applyBorder="1"/>
    <xf numFmtId="0" fontId="4" fillId="0" borderId="11" xfId="0" applyFont="1" applyBorder="1" applyAlignment="1">
      <alignment horizontal="center"/>
    </xf>
    <xf numFmtId="44" fontId="3" fillId="27" borderId="0" xfId="28" applyFont="1" applyFill="1"/>
    <xf numFmtId="49" fontId="0" fillId="27" borderId="0" xfId="0" applyNumberFormat="1" applyFont="1" applyFill="1"/>
    <xf numFmtId="49" fontId="4" fillId="27" borderId="0" xfId="0" applyNumberFormat="1" applyFont="1" applyFill="1"/>
    <xf numFmtId="49" fontId="0" fillId="27" borderId="0" xfId="0" applyNumberFormat="1" applyFill="1"/>
    <xf numFmtId="49" fontId="0" fillId="27" borderId="0" xfId="0" applyNumberFormat="1" applyFill="1" applyAlignment="1">
      <alignment horizontal="left"/>
    </xf>
    <xf numFmtId="49" fontId="4" fillId="27" borderId="0" xfId="0" applyNumberFormat="1" applyFont="1" applyFill="1" applyAlignment="1">
      <alignment horizontal="left"/>
    </xf>
    <xf numFmtId="0" fontId="27" fillId="0" borderId="0" xfId="0" applyFont="1"/>
    <xf numFmtId="44" fontId="27" fillId="0" borderId="0" xfId="28" applyFont="1"/>
    <xf numFmtId="49" fontId="27" fillId="27" borderId="0" xfId="0" applyNumberFormat="1" applyFont="1" applyFill="1" applyAlignment="1">
      <alignment horizontal="left"/>
    </xf>
    <xf numFmtId="0" fontId="4" fillId="27" borderId="0" xfId="0" applyNumberFormat="1" applyFont="1" applyFill="1" applyAlignment="1">
      <alignment horizontal="left"/>
    </xf>
    <xf numFmtId="0" fontId="27" fillId="27" borderId="0" xfId="0" applyNumberFormat="1" applyFont="1" applyFill="1" applyAlignment="1">
      <alignment horizontal="left"/>
    </xf>
    <xf numFmtId="49" fontId="4" fillId="27" borderId="0" xfId="38" applyNumberFormat="1" applyFont="1" applyFill="1" applyBorder="1" applyAlignment="1">
      <alignment horizontal="left"/>
    </xf>
    <xf numFmtId="44" fontId="0" fillId="0" borderId="0" xfId="0" applyNumberFormat="1" applyFont="1" applyFill="1" applyBorder="1"/>
    <xf numFmtId="0" fontId="27" fillId="0" borderId="11" xfId="0" applyFont="1" applyBorder="1"/>
    <xf numFmtId="44" fontId="0" fillId="0" borderId="11" xfId="0" applyNumberFormat="1" applyFill="1" applyBorder="1"/>
    <xf numFmtId="44" fontId="1" fillId="0" borderId="11" xfId="28" applyNumberFormat="1" applyFill="1" applyBorder="1"/>
    <xf numFmtId="49" fontId="22" fillId="0" borderId="0" xfId="0" quotePrefix="1" applyNumberFormat="1" applyFont="1" applyFill="1"/>
    <xf numFmtId="49" fontId="0" fillId="0" borderId="0" xfId="0" quotePrefix="1" applyNumberFormat="1" applyFill="1"/>
    <xf numFmtId="0" fontId="27" fillId="0" borderId="0" xfId="0" applyFont="1" applyAlignment="1">
      <alignment vertical="center"/>
    </xf>
    <xf numFmtId="44" fontId="27" fillId="0" borderId="0" xfId="28" applyFont="1" applyAlignment="1">
      <alignment vertical="center"/>
    </xf>
    <xf numFmtId="49" fontId="4" fillId="0" borderId="0" xfId="0" applyNumberFormat="1" applyFont="1" applyFill="1" applyAlignment="1">
      <alignment horizontal="left"/>
    </xf>
    <xf numFmtId="44" fontId="4" fillId="0" borderId="0" xfId="28" applyNumberFormat="1" applyFont="1" applyFill="1"/>
    <xf numFmtId="49" fontId="0" fillId="0" borderId="0" xfId="0" applyNumberFormat="1" applyAlignment="1">
      <alignment horizontal="lef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Sheet1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6"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4"/>
  <sheetViews>
    <sheetView tabSelected="1" zoomScaleNormal="100" workbookViewId="0">
      <selection activeCell="A3" sqref="A3"/>
    </sheetView>
  </sheetViews>
  <sheetFormatPr defaultRowHeight="13.2" x14ac:dyDescent="0.25"/>
  <cols>
    <col min="1" max="1" width="18.109375" customWidth="1"/>
    <col min="2" max="2" width="18.88671875" customWidth="1"/>
    <col min="3" max="3" width="44.88671875" customWidth="1"/>
    <col min="4" max="4" width="15.44140625" customWidth="1"/>
    <col min="5" max="5" width="4.88671875" customWidth="1"/>
    <col min="6" max="6" width="9.44140625" customWidth="1"/>
    <col min="7" max="7" width="12.88671875" customWidth="1"/>
    <col min="8" max="8" width="9.88671875" customWidth="1"/>
    <col min="9" max="9" width="17" customWidth="1"/>
    <col min="11" max="11" width="11.44140625" bestFit="1" customWidth="1"/>
  </cols>
  <sheetData>
    <row r="2" spans="1:10" ht="28.2" x14ac:dyDescent="0.5">
      <c r="A2" s="18"/>
      <c r="B2" s="19"/>
      <c r="C2" s="42">
        <v>2020</v>
      </c>
      <c r="D2" s="1"/>
      <c r="H2" s="1"/>
    </row>
    <row r="3" spans="1:10" ht="28.2" x14ac:dyDescent="0.5">
      <c r="A3" s="18" t="s">
        <v>7</v>
      </c>
      <c r="B3" s="61"/>
      <c r="C3" s="33" t="s">
        <v>174</v>
      </c>
      <c r="D3" s="1"/>
      <c r="H3" s="1"/>
    </row>
    <row r="4" spans="1:10" x14ac:dyDescent="0.25">
      <c r="B4" s="56"/>
    </row>
    <row r="5" spans="1:10" ht="15.6" x14ac:dyDescent="0.3">
      <c r="C5" s="21" t="s">
        <v>25</v>
      </c>
    </row>
    <row r="7" spans="1:10" x14ac:dyDescent="0.25">
      <c r="A7" s="2" t="s">
        <v>1</v>
      </c>
      <c r="C7" s="2" t="s">
        <v>20</v>
      </c>
      <c r="D7" s="2" t="s">
        <v>24</v>
      </c>
      <c r="E7" s="2"/>
      <c r="F7" s="2" t="s">
        <v>23</v>
      </c>
      <c r="G7" s="2" t="s">
        <v>19</v>
      </c>
      <c r="H7" s="2" t="s">
        <v>10</v>
      </c>
      <c r="I7" s="2" t="s">
        <v>11</v>
      </c>
      <c r="J7" s="40"/>
    </row>
    <row r="8" spans="1:10" x14ac:dyDescent="0.25">
      <c r="A8" s="28" t="s">
        <v>243</v>
      </c>
      <c r="B8" s="26"/>
      <c r="C8" s="27" t="s">
        <v>244</v>
      </c>
      <c r="D8" s="78">
        <v>4311.4949999999999</v>
      </c>
      <c r="E8" s="93" t="s">
        <v>306</v>
      </c>
      <c r="F8" s="76">
        <v>1</v>
      </c>
      <c r="G8" s="94">
        <f>F8*D8</f>
        <v>4311.4949999999999</v>
      </c>
      <c r="H8" s="95">
        <v>0</v>
      </c>
      <c r="I8" s="94">
        <f>H8+G8</f>
        <v>4311.4949999999999</v>
      </c>
      <c r="J8" s="41"/>
    </row>
    <row r="9" spans="1:10" x14ac:dyDescent="0.25">
      <c r="A9" s="43" t="s">
        <v>243</v>
      </c>
      <c r="B9" s="26"/>
      <c r="C9" s="26" t="s">
        <v>245</v>
      </c>
      <c r="D9" s="74">
        <v>608.6</v>
      </c>
      <c r="E9" s="93" t="s">
        <v>306</v>
      </c>
      <c r="F9" s="77">
        <v>0.8571428571428571</v>
      </c>
      <c r="G9" s="94">
        <f>F9*D9</f>
        <v>521.65714285714284</v>
      </c>
      <c r="H9" s="95">
        <v>0</v>
      </c>
      <c r="I9" s="94">
        <f>H9+G9</f>
        <v>521.65714285714284</v>
      </c>
      <c r="J9" s="41"/>
    </row>
    <row r="10" spans="1:10" x14ac:dyDescent="0.25">
      <c r="A10" s="26"/>
      <c r="B10" s="26"/>
      <c r="C10" s="79" t="s">
        <v>311</v>
      </c>
      <c r="D10" s="26"/>
      <c r="E10" s="93" t="s">
        <v>306</v>
      </c>
      <c r="F10" s="26"/>
      <c r="G10" s="27">
        <f>D10*F10</f>
        <v>0</v>
      </c>
      <c r="H10" s="26"/>
      <c r="I10" s="38">
        <f>SUM(I8:I9)*0.08</f>
        <v>386.65217142857148</v>
      </c>
      <c r="J10" s="41"/>
    </row>
    <row r="11" spans="1:10" x14ac:dyDescent="0.25">
      <c r="C11" s="24"/>
      <c r="J11" s="41"/>
    </row>
    <row r="12" spans="1:10" x14ac:dyDescent="0.25">
      <c r="C12" s="24"/>
      <c r="H12" s="23" t="s">
        <v>22</v>
      </c>
      <c r="I12" s="39">
        <f>SUM(I8:I10)</f>
        <v>5219.804314285715</v>
      </c>
      <c r="J12" s="41"/>
    </row>
    <row r="13" spans="1:10" ht="13.8" thickBot="1" x14ac:dyDescent="0.3">
      <c r="A13" s="22"/>
      <c r="B13" s="22"/>
      <c r="C13" s="22"/>
      <c r="D13" s="22"/>
      <c r="E13" s="22"/>
      <c r="F13" s="22"/>
      <c r="G13" s="22"/>
      <c r="H13" s="32"/>
      <c r="I13" s="31"/>
      <c r="J13" s="41"/>
    </row>
    <row r="14" spans="1:10" x14ac:dyDescent="0.25">
      <c r="H14" s="23"/>
      <c r="I14" s="25"/>
      <c r="J14" s="41"/>
    </row>
    <row r="15" spans="1:10" ht="15.6" x14ac:dyDescent="0.3">
      <c r="A15" t="s">
        <v>225</v>
      </c>
      <c r="C15" s="21" t="s">
        <v>21</v>
      </c>
      <c r="H15" s="23"/>
      <c r="I15" s="25"/>
      <c r="J15" s="41"/>
    </row>
    <row r="16" spans="1:10" x14ac:dyDescent="0.25">
      <c r="H16" s="23"/>
      <c r="I16" s="25"/>
      <c r="J16" s="41"/>
    </row>
    <row r="17" spans="1:11" x14ac:dyDescent="0.25">
      <c r="A17" s="2" t="s">
        <v>1</v>
      </c>
      <c r="C17" s="2" t="s">
        <v>20</v>
      </c>
      <c r="G17" s="2" t="s">
        <v>19</v>
      </c>
      <c r="H17" s="2" t="s">
        <v>10</v>
      </c>
      <c r="I17" s="30" t="s">
        <v>11</v>
      </c>
      <c r="J17" s="40"/>
    </row>
    <row r="18" spans="1:11" x14ac:dyDescent="0.25">
      <c r="A18" s="29" t="s">
        <v>18</v>
      </c>
      <c r="B18" s="26"/>
      <c r="C18" s="26" t="s">
        <v>246</v>
      </c>
      <c r="D18" s="45">
        <v>0.44</v>
      </c>
      <c r="E18" s="93" t="s">
        <v>306</v>
      </c>
      <c r="F18" s="26">
        <v>107.42</v>
      </c>
      <c r="G18" s="94">
        <f>F18*D18</f>
        <v>47.264800000000001</v>
      </c>
      <c r="H18" s="95">
        <v>0</v>
      </c>
      <c r="I18" s="94">
        <f>H18+G18</f>
        <v>47.264800000000001</v>
      </c>
      <c r="J18" s="41"/>
    </row>
    <row r="19" spans="1:11" x14ac:dyDescent="0.25">
      <c r="A19" s="26" t="s">
        <v>18</v>
      </c>
      <c r="B19" s="26"/>
      <c r="C19" s="26" t="s">
        <v>247</v>
      </c>
      <c r="D19" s="27">
        <v>0.78</v>
      </c>
      <c r="E19" s="93" t="s">
        <v>306</v>
      </c>
      <c r="F19" s="26">
        <v>128</v>
      </c>
      <c r="G19" s="94">
        <f>F19*D19</f>
        <v>99.84</v>
      </c>
      <c r="H19" s="95">
        <v>0</v>
      </c>
      <c r="I19" s="94">
        <f>H19+G19</f>
        <v>99.84</v>
      </c>
      <c r="J19" s="41"/>
    </row>
    <row r="20" spans="1:11" x14ac:dyDescent="0.25">
      <c r="A20" s="26" t="s">
        <v>18</v>
      </c>
      <c r="B20" s="26"/>
      <c r="C20" s="26" t="s">
        <v>248</v>
      </c>
      <c r="D20" s="27">
        <v>0.79</v>
      </c>
      <c r="E20" s="93" t="s">
        <v>306</v>
      </c>
      <c r="F20" s="26">
        <v>32</v>
      </c>
      <c r="G20" s="94">
        <f>F20*D20</f>
        <v>25.28</v>
      </c>
      <c r="H20" s="95">
        <v>0</v>
      </c>
      <c r="I20" s="94">
        <f>H20+G20</f>
        <v>25.28</v>
      </c>
      <c r="J20" s="41"/>
      <c r="K20" s="44"/>
    </row>
    <row r="21" spans="1:11" x14ac:dyDescent="0.25">
      <c r="A21" s="26" t="s">
        <v>18</v>
      </c>
      <c r="B21" s="26"/>
      <c r="C21" s="26" t="s">
        <v>249</v>
      </c>
      <c r="D21" s="46">
        <v>0.91</v>
      </c>
      <c r="E21" s="93" t="s">
        <v>306</v>
      </c>
      <c r="F21" s="26">
        <v>160</v>
      </c>
      <c r="G21" s="94">
        <f>F21*D21</f>
        <v>145.6</v>
      </c>
      <c r="H21" s="95">
        <v>0</v>
      </c>
      <c r="I21" s="94">
        <f>H21+G21</f>
        <v>145.6</v>
      </c>
      <c r="J21" s="41"/>
    </row>
    <row r="22" spans="1:11" x14ac:dyDescent="0.25">
      <c r="A22" s="48" t="s">
        <v>18</v>
      </c>
      <c r="B22" s="48"/>
      <c r="C22" s="48" t="s">
        <v>250</v>
      </c>
      <c r="D22" s="46">
        <v>0.44</v>
      </c>
      <c r="E22" s="93" t="s">
        <v>306</v>
      </c>
      <c r="F22" s="26">
        <v>164.57142859999999</v>
      </c>
      <c r="G22" s="94">
        <f>F22*D22</f>
        <v>72.411428583999992</v>
      </c>
      <c r="H22" s="95">
        <v>0</v>
      </c>
      <c r="I22" s="94">
        <f>H22+G22</f>
        <v>72.411428583999992</v>
      </c>
      <c r="J22" s="41"/>
    </row>
    <row r="23" spans="1:11" x14ac:dyDescent="0.25">
      <c r="A23" s="48"/>
      <c r="B23" s="48"/>
      <c r="C23" s="79" t="s">
        <v>312</v>
      </c>
      <c r="D23" s="48"/>
      <c r="E23" s="26"/>
      <c r="F23" s="26"/>
      <c r="G23" s="46"/>
      <c r="H23" s="47"/>
      <c r="I23" s="38">
        <f>SUM(I18:I22)*0.5</f>
        <v>195.19811429200001</v>
      </c>
      <c r="J23" s="41"/>
    </row>
    <row r="24" spans="1:11" x14ac:dyDescent="0.25">
      <c r="C24" s="24"/>
      <c r="H24" s="23"/>
      <c r="I24" s="25"/>
      <c r="J24" s="41"/>
    </row>
    <row r="25" spans="1:11" x14ac:dyDescent="0.25">
      <c r="C25" s="24"/>
      <c r="H25" s="23" t="s">
        <v>17</v>
      </c>
      <c r="I25" s="39">
        <f>SUM(I18:I24)</f>
        <v>585.59434287600004</v>
      </c>
      <c r="J25" s="41"/>
    </row>
    <row r="26" spans="1:11" ht="13.8" thickBot="1" x14ac:dyDescent="0.3">
      <c r="A26" s="22"/>
      <c r="B26" s="22"/>
      <c r="C26" s="22"/>
      <c r="D26" s="22"/>
      <c r="E26" s="22"/>
      <c r="F26" s="22"/>
      <c r="G26" s="22"/>
      <c r="H26" s="22"/>
      <c r="I26" s="22"/>
      <c r="J26" s="41"/>
    </row>
    <row r="27" spans="1:11" x14ac:dyDescent="0.25">
      <c r="J27" s="41"/>
    </row>
    <row r="28" spans="1:11" ht="15.6" x14ac:dyDescent="0.3">
      <c r="A28" s="73" t="s">
        <v>233</v>
      </c>
      <c r="C28" s="21" t="s">
        <v>16</v>
      </c>
    </row>
    <row r="29" spans="1:11" x14ac:dyDescent="0.25">
      <c r="A29" s="9"/>
    </row>
    <row r="30" spans="1:11" x14ac:dyDescent="0.25">
      <c r="A30" s="9"/>
      <c r="C30" s="3"/>
      <c r="D30" s="1"/>
      <c r="G30" s="2" t="s">
        <v>9</v>
      </c>
      <c r="H30" s="1"/>
    </row>
    <row r="31" spans="1:11" x14ac:dyDescent="0.25">
      <c r="A31" s="3" t="s">
        <v>1</v>
      </c>
      <c r="B31" s="4" t="s">
        <v>0</v>
      </c>
      <c r="C31" s="3" t="s">
        <v>2</v>
      </c>
      <c r="D31" s="5" t="s">
        <v>3</v>
      </c>
      <c r="E31" s="3" t="s">
        <v>4</v>
      </c>
      <c r="F31" s="3" t="s">
        <v>6</v>
      </c>
      <c r="G31" s="2" t="s">
        <v>11</v>
      </c>
      <c r="H31" s="5" t="s">
        <v>10</v>
      </c>
      <c r="I31" s="3" t="s">
        <v>8</v>
      </c>
    </row>
    <row r="32" spans="1:11" x14ac:dyDescent="0.25">
      <c r="A32" s="9"/>
      <c r="B32" s="16"/>
      <c r="C32" s="17"/>
      <c r="D32" s="11"/>
      <c r="E32" s="9"/>
      <c r="G32" s="6"/>
      <c r="H32" s="11"/>
      <c r="I32" s="6"/>
    </row>
    <row r="33" spans="1:13" x14ac:dyDescent="0.25">
      <c r="A33" s="85" t="s">
        <v>313</v>
      </c>
      <c r="B33" s="85" t="s">
        <v>314</v>
      </c>
      <c r="C33" s="86" t="s">
        <v>315</v>
      </c>
      <c r="D33" s="87">
        <v>2.09</v>
      </c>
      <c r="E33" s="86" t="s">
        <v>306</v>
      </c>
      <c r="F33" s="86">
        <v>0</v>
      </c>
      <c r="G33" s="6">
        <f t="shared" ref="G33:G64" si="0">F33*D33</f>
        <v>0</v>
      </c>
      <c r="H33" s="69">
        <v>0</v>
      </c>
      <c r="I33" s="6">
        <f t="shared" ref="I33:I64" si="1">H33+G33</f>
        <v>0</v>
      </c>
      <c r="K33" s="9"/>
    </row>
    <row r="34" spans="1:13" x14ac:dyDescent="0.25">
      <c r="A34" s="98" t="s">
        <v>13</v>
      </c>
      <c r="B34" s="56" t="s">
        <v>370</v>
      </c>
      <c r="C34" s="56" t="s">
        <v>371</v>
      </c>
      <c r="D34" s="99">
        <v>5</v>
      </c>
      <c r="E34" s="56" t="s">
        <v>306</v>
      </c>
      <c r="F34" s="56">
        <v>2</v>
      </c>
      <c r="G34" s="44">
        <f>F34*D34</f>
        <v>10</v>
      </c>
      <c r="H34" s="1">
        <v>0</v>
      </c>
      <c r="I34" s="44">
        <f t="shared" si="1"/>
        <v>10</v>
      </c>
    </row>
    <row r="35" spans="1:13" x14ac:dyDescent="0.25">
      <c r="A35" s="51" t="s">
        <v>13</v>
      </c>
      <c r="B35" s="100" t="s">
        <v>184</v>
      </c>
      <c r="C35" s="51" t="s">
        <v>37</v>
      </c>
      <c r="D35" s="101">
        <v>35</v>
      </c>
      <c r="E35" s="50" t="s">
        <v>306</v>
      </c>
      <c r="F35" s="50">
        <v>1</v>
      </c>
      <c r="G35" s="6">
        <f t="shared" si="0"/>
        <v>35</v>
      </c>
      <c r="H35" s="69">
        <v>0</v>
      </c>
      <c r="I35" s="6">
        <f t="shared" si="1"/>
        <v>35</v>
      </c>
    </row>
    <row r="36" spans="1:13" x14ac:dyDescent="0.25">
      <c r="A36" s="10" t="s">
        <v>13</v>
      </c>
      <c r="B36" s="10" t="s">
        <v>70</v>
      </c>
      <c r="C36" s="10" t="s">
        <v>73</v>
      </c>
      <c r="D36" s="69">
        <v>15</v>
      </c>
      <c r="E36" s="9" t="s">
        <v>306</v>
      </c>
      <c r="F36" s="9">
        <v>2</v>
      </c>
      <c r="G36" s="6">
        <f t="shared" si="0"/>
        <v>30</v>
      </c>
      <c r="H36" s="69">
        <v>0</v>
      </c>
      <c r="I36" s="6">
        <f t="shared" si="1"/>
        <v>30</v>
      </c>
      <c r="K36" s="9"/>
    </row>
    <row r="37" spans="1:13" x14ac:dyDescent="0.25">
      <c r="A37" s="10" t="s">
        <v>13</v>
      </c>
      <c r="B37" s="10" t="s">
        <v>223</v>
      </c>
      <c r="C37" s="10" t="s">
        <v>224</v>
      </c>
      <c r="D37" s="69">
        <v>7</v>
      </c>
      <c r="E37" s="9" t="s">
        <v>306</v>
      </c>
      <c r="F37" s="9">
        <v>2</v>
      </c>
      <c r="G37" s="6">
        <f t="shared" si="0"/>
        <v>14</v>
      </c>
      <c r="H37" s="69">
        <v>0</v>
      </c>
      <c r="I37" s="6">
        <f t="shared" si="1"/>
        <v>14</v>
      </c>
      <c r="K37" s="9"/>
      <c r="L37" s="9"/>
      <c r="M37" s="9"/>
    </row>
    <row r="38" spans="1:13" x14ac:dyDescent="0.25">
      <c r="A38" s="10" t="s">
        <v>13</v>
      </c>
      <c r="B38" s="10" t="s">
        <v>71</v>
      </c>
      <c r="C38" s="10" t="s">
        <v>74</v>
      </c>
      <c r="D38" s="69">
        <v>5.43</v>
      </c>
      <c r="E38" s="9" t="s">
        <v>306</v>
      </c>
      <c r="F38" s="9">
        <v>1</v>
      </c>
      <c r="G38" s="6">
        <f t="shared" si="0"/>
        <v>5.43</v>
      </c>
      <c r="H38" s="69">
        <v>0</v>
      </c>
      <c r="I38" s="6">
        <f t="shared" si="1"/>
        <v>5.43</v>
      </c>
      <c r="K38" s="9"/>
      <c r="L38" s="9"/>
      <c r="M38" s="9"/>
    </row>
    <row r="39" spans="1:13" x14ac:dyDescent="0.25">
      <c r="A39" s="10" t="s">
        <v>13</v>
      </c>
      <c r="B39" s="10" t="s">
        <v>69</v>
      </c>
      <c r="C39" s="10" t="s">
        <v>72</v>
      </c>
      <c r="D39" s="69">
        <v>15</v>
      </c>
      <c r="E39" s="9" t="s">
        <v>306</v>
      </c>
      <c r="F39" s="9">
        <v>1</v>
      </c>
      <c r="G39" s="6">
        <f t="shared" si="0"/>
        <v>15</v>
      </c>
      <c r="H39" s="69">
        <v>0</v>
      </c>
      <c r="I39" s="6">
        <f t="shared" si="1"/>
        <v>15</v>
      </c>
      <c r="K39" s="9"/>
      <c r="L39" s="9"/>
      <c r="M39" s="9"/>
    </row>
    <row r="40" spans="1:13" x14ac:dyDescent="0.25">
      <c r="A40" s="10" t="s">
        <v>13</v>
      </c>
      <c r="B40" s="10" t="s">
        <v>220</v>
      </c>
      <c r="C40" s="10" t="s">
        <v>221</v>
      </c>
      <c r="D40" s="69">
        <v>28.5</v>
      </c>
      <c r="E40" s="9" t="s">
        <v>306</v>
      </c>
      <c r="F40" s="9">
        <v>2</v>
      </c>
      <c r="G40" s="6">
        <f t="shared" si="0"/>
        <v>57</v>
      </c>
      <c r="H40" s="69">
        <v>0</v>
      </c>
      <c r="I40" s="6">
        <f t="shared" si="1"/>
        <v>57</v>
      </c>
      <c r="K40" s="9"/>
      <c r="L40" s="9"/>
      <c r="M40" s="9"/>
    </row>
    <row r="41" spans="1:13" x14ac:dyDescent="0.25">
      <c r="A41" s="10" t="s">
        <v>251</v>
      </c>
      <c r="B41" s="10" t="s">
        <v>276</v>
      </c>
      <c r="C41" s="51" t="s">
        <v>303</v>
      </c>
      <c r="D41" s="69">
        <v>10.58</v>
      </c>
      <c r="E41" s="9" t="s">
        <v>306</v>
      </c>
      <c r="F41" s="9">
        <v>1</v>
      </c>
      <c r="G41" s="6">
        <f t="shared" si="0"/>
        <v>10.58</v>
      </c>
      <c r="H41" s="69">
        <v>0</v>
      </c>
      <c r="I41" s="6">
        <f t="shared" si="1"/>
        <v>10.58</v>
      </c>
      <c r="K41" s="9"/>
      <c r="L41" s="9"/>
      <c r="M41" s="9"/>
    </row>
    <row r="42" spans="1:13" x14ac:dyDescent="0.25">
      <c r="A42" s="10" t="s">
        <v>251</v>
      </c>
      <c r="B42" s="81" t="s">
        <v>170</v>
      </c>
      <c r="C42" s="10" t="s">
        <v>279</v>
      </c>
      <c r="D42" s="70">
        <v>4.13</v>
      </c>
      <c r="E42" s="9" t="s">
        <v>306</v>
      </c>
      <c r="F42" s="9">
        <v>1</v>
      </c>
      <c r="G42" s="6">
        <f t="shared" si="0"/>
        <v>4.13</v>
      </c>
      <c r="H42" s="69">
        <v>0</v>
      </c>
      <c r="I42" s="6">
        <f t="shared" si="1"/>
        <v>4.13</v>
      </c>
      <c r="J42" s="62"/>
      <c r="M42" s="9"/>
    </row>
    <row r="43" spans="1:13" x14ac:dyDescent="0.25">
      <c r="A43" s="10" t="s">
        <v>251</v>
      </c>
      <c r="B43" s="10" t="s">
        <v>92</v>
      </c>
      <c r="C43" s="10" t="s">
        <v>281</v>
      </c>
      <c r="D43" s="69">
        <v>51.19</v>
      </c>
      <c r="E43" s="9" t="s">
        <v>306</v>
      </c>
      <c r="F43" s="9">
        <v>1</v>
      </c>
      <c r="G43" s="6">
        <f t="shared" si="0"/>
        <v>51.19</v>
      </c>
      <c r="H43" s="69">
        <v>0</v>
      </c>
      <c r="I43" s="6">
        <f t="shared" si="1"/>
        <v>51.19</v>
      </c>
      <c r="L43" s="9"/>
      <c r="M43" s="9"/>
    </row>
    <row r="44" spans="1:13" x14ac:dyDescent="0.25">
      <c r="A44" s="10" t="s">
        <v>251</v>
      </c>
      <c r="B44" s="10" t="s">
        <v>93</v>
      </c>
      <c r="C44" s="10" t="s">
        <v>280</v>
      </c>
      <c r="D44" s="69">
        <v>25.02</v>
      </c>
      <c r="E44" s="9" t="s">
        <v>306</v>
      </c>
      <c r="F44" s="9">
        <v>1</v>
      </c>
      <c r="G44" s="6">
        <f t="shared" si="0"/>
        <v>25.02</v>
      </c>
      <c r="H44" s="69">
        <v>0</v>
      </c>
      <c r="I44" s="6">
        <f t="shared" si="1"/>
        <v>25.02</v>
      </c>
      <c r="L44" s="9"/>
      <c r="M44" s="9"/>
    </row>
    <row r="45" spans="1:13" s="9" customFormat="1" x14ac:dyDescent="0.25">
      <c r="A45" s="10" t="s">
        <v>252</v>
      </c>
      <c r="B45" s="10" t="s">
        <v>99</v>
      </c>
      <c r="C45" s="10" t="s">
        <v>27</v>
      </c>
      <c r="D45" s="69">
        <v>6.02</v>
      </c>
      <c r="E45" s="9" t="s">
        <v>306</v>
      </c>
      <c r="F45" s="9">
        <v>2</v>
      </c>
      <c r="G45" s="6">
        <f t="shared" si="0"/>
        <v>12.04</v>
      </c>
      <c r="H45" s="69">
        <v>0</v>
      </c>
      <c r="I45" s="6">
        <f t="shared" si="1"/>
        <v>12.04</v>
      </c>
      <c r="J45"/>
      <c r="K45"/>
      <c r="L45"/>
      <c r="M45"/>
    </row>
    <row r="46" spans="1:13" s="9" customFormat="1" x14ac:dyDescent="0.25">
      <c r="A46" s="10" t="s">
        <v>252</v>
      </c>
      <c r="B46" s="82" t="s">
        <v>100</v>
      </c>
      <c r="C46" s="10" t="s">
        <v>39</v>
      </c>
      <c r="D46" s="69">
        <v>13.92</v>
      </c>
      <c r="E46" s="9" t="s">
        <v>306</v>
      </c>
      <c r="F46" s="9">
        <v>1</v>
      </c>
      <c r="G46" s="6">
        <f t="shared" si="0"/>
        <v>13.92</v>
      </c>
      <c r="H46" s="69">
        <v>0</v>
      </c>
      <c r="I46" s="6">
        <f t="shared" si="1"/>
        <v>13.92</v>
      </c>
      <c r="J46"/>
      <c r="K46"/>
      <c r="L46"/>
      <c r="M46"/>
    </row>
    <row r="47" spans="1:13" s="9" customFormat="1" x14ac:dyDescent="0.25">
      <c r="A47" s="88" t="s">
        <v>252</v>
      </c>
      <c r="B47" s="85" t="s">
        <v>316</v>
      </c>
      <c r="C47" s="86" t="s">
        <v>317</v>
      </c>
      <c r="D47" s="87">
        <v>2.13</v>
      </c>
      <c r="E47" s="86" t="s">
        <v>306</v>
      </c>
      <c r="F47" s="86">
        <v>0</v>
      </c>
      <c r="G47" s="6">
        <f t="shared" si="0"/>
        <v>0</v>
      </c>
      <c r="H47" s="69">
        <v>0</v>
      </c>
      <c r="I47" s="6">
        <f t="shared" si="1"/>
        <v>0</v>
      </c>
      <c r="J47"/>
      <c r="K47"/>
      <c r="L47"/>
      <c r="M47"/>
    </row>
    <row r="48" spans="1:13" s="9" customFormat="1" x14ac:dyDescent="0.25">
      <c r="A48" s="10" t="s">
        <v>40</v>
      </c>
      <c r="B48" s="97" t="s">
        <v>368</v>
      </c>
      <c r="C48" s="10" t="s">
        <v>226</v>
      </c>
      <c r="D48" s="69">
        <v>5.25</v>
      </c>
      <c r="E48" s="9" t="s">
        <v>306</v>
      </c>
      <c r="F48" s="9">
        <v>1</v>
      </c>
      <c r="G48" s="6">
        <f t="shared" si="0"/>
        <v>5.25</v>
      </c>
      <c r="H48" s="69">
        <v>0</v>
      </c>
      <c r="I48" s="6">
        <f t="shared" si="1"/>
        <v>5.25</v>
      </c>
      <c r="J48"/>
      <c r="K48"/>
      <c r="L48"/>
      <c r="M48"/>
    </row>
    <row r="49" spans="1:13" s="9" customFormat="1" x14ac:dyDescent="0.25">
      <c r="A49" s="10" t="s">
        <v>40</v>
      </c>
      <c r="B49" s="97" t="s">
        <v>369</v>
      </c>
      <c r="C49" s="10" t="s">
        <v>227</v>
      </c>
      <c r="D49" s="69">
        <v>5.25</v>
      </c>
      <c r="E49" s="9" t="s">
        <v>306</v>
      </c>
      <c r="F49" s="9">
        <v>1</v>
      </c>
      <c r="G49" s="6">
        <f t="shared" si="0"/>
        <v>5.25</v>
      </c>
      <c r="H49" s="69">
        <v>0</v>
      </c>
      <c r="I49" s="6">
        <f t="shared" si="1"/>
        <v>5.25</v>
      </c>
      <c r="J49"/>
      <c r="K49"/>
      <c r="L49"/>
      <c r="M49"/>
    </row>
    <row r="50" spans="1:13" s="9" customFormat="1" x14ac:dyDescent="0.25">
      <c r="A50" s="10" t="s">
        <v>40</v>
      </c>
      <c r="B50" s="96" t="s">
        <v>366</v>
      </c>
      <c r="C50" s="51" t="s">
        <v>282</v>
      </c>
      <c r="D50" s="69">
        <v>8.4499999999999993</v>
      </c>
      <c r="E50" s="9" t="s">
        <v>306</v>
      </c>
      <c r="F50" s="9">
        <v>1</v>
      </c>
      <c r="G50" s="6">
        <f t="shared" si="0"/>
        <v>8.4499999999999993</v>
      </c>
      <c r="H50" s="69">
        <v>0</v>
      </c>
      <c r="I50" s="6">
        <f t="shared" si="1"/>
        <v>8.4499999999999993</v>
      </c>
      <c r="J50"/>
      <c r="K50"/>
      <c r="L50"/>
      <c r="M50"/>
    </row>
    <row r="51" spans="1:13" s="9" customFormat="1" x14ac:dyDescent="0.25">
      <c r="A51" s="10" t="s">
        <v>40</v>
      </c>
      <c r="B51" s="97" t="s">
        <v>367</v>
      </c>
      <c r="C51" s="10" t="s">
        <v>222</v>
      </c>
      <c r="D51" s="69">
        <v>6.85</v>
      </c>
      <c r="E51" s="9" t="s">
        <v>306</v>
      </c>
      <c r="F51" s="9">
        <v>1</v>
      </c>
      <c r="G51" s="6">
        <f t="shared" si="0"/>
        <v>6.85</v>
      </c>
      <c r="H51" s="69">
        <v>0</v>
      </c>
      <c r="I51" s="6">
        <f t="shared" si="1"/>
        <v>6.85</v>
      </c>
      <c r="J51"/>
      <c r="K51"/>
      <c r="L51"/>
      <c r="M51"/>
    </row>
    <row r="52" spans="1:13" s="9" customFormat="1" x14ac:dyDescent="0.25">
      <c r="A52" s="10" t="s">
        <v>41</v>
      </c>
      <c r="B52" s="10" t="s">
        <v>153</v>
      </c>
      <c r="C52" s="10" t="s">
        <v>154</v>
      </c>
      <c r="D52" s="69">
        <v>487.67</v>
      </c>
      <c r="E52" s="9" t="s">
        <v>306</v>
      </c>
      <c r="F52" s="9">
        <v>1</v>
      </c>
      <c r="G52" s="6">
        <f t="shared" si="0"/>
        <v>487.67</v>
      </c>
      <c r="H52" s="69">
        <v>0</v>
      </c>
      <c r="I52" s="6">
        <f t="shared" si="1"/>
        <v>487.67</v>
      </c>
      <c r="J52"/>
      <c r="L52"/>
      <c r="M52"/>
    </row>
    <row r="53" spans="1:13" x14ac:dyDescent="0.25">
      <c r="A53" s="10" t="s">
        <v>254</v>
      </c>
      <c r="B53" s="51" t="s">
        <v>203</v>
      </c>
      <c r="C53" s="10" t="s">
        <v>42</v>
      </c>
      <c r="D53" s="69">
        <v>9.93</v>
      </c>
      <c r="E53" s="9" t="s">
        <v>306</v>
      </c>
      <c r="F53" s="9">
        <v>4</v>
      </c>
      <c r="G53" s="6">
        <f t="shared" si="0"/>
        <v>39.72</v>
      </c>
      <c r="H53" s="69">
        <v>0</v>
      </c>
      <c r="I53" s="6">
        <f t="shared" si="1"/>
        <v>39.72</v>
      </c>
    </row>
    <row r="54" spans="1:13" x14ac:dyDescent="0.25">
      <c r="A54" s="10" t="s">
        <v>255</v>
      </c>
      <c r="B54" s="51" t="s">
        <v>29</v>
      </c>
      <c r="C54" s="10" t="s">
        <v>43</v>
      </c>
      <c r="D54" s="69">
        <v>7.1</v>
      </c>
      <c r="E54" s="9" t="s">
        <v>306</v>
      </c>
      <c r="F54" s="9">
        <v>1</v>
      </c>
      <c r="G54" s="6">
        <f t="shared" si="0"/>
        <v>7.1</v>
      </c>
      <c r="H54" s="69">
        <v>0</v>
      </c>
      <c r="I54" s="6">
        <f t="shared" si="1"/>
        <v>7.1</v>
      </c>
    </row>
    <row r="55" spans="1:13" x14ac:dyDescent="0.25">
      <c r="A55" s="88" t="s">
        <v>318</v>
      </c>
      <c r="B55" s="89">
        <v>7700100</v>
      </c>
      <c r="C55" s="86" t="s">
        <v>319</v>
      </c>
      <c r="D55" s="87">
        <v>2.44</v>
      </c>
      <c r="E55" s="86" t="s">
        <v>306</v>
      </c>
      <c r="F55" s="86">
        <v>0</v>
      </c>
      <c r="G55" s="6">
        <f t="shared" si="0"/>
        <v>0</v>
      </c>
      <c r="H55" s="69">
        <v>0</v>
      </c>
      <c r="I55" s="6">
        <f t="shared" si="1"/>
        <v>0</v>
      </c>
      <c r="J55" s="62"/>
    </row>
    <row r="56" spans="1:13" x14ac:dyDescent="0.25">
      <c r="A56" s="10" t="s">
        <v>256</v>
      </c>
      <c r="B56" s="51">
        <v>18711</v>
      </c>
      <c r="C56" s="10" t="s">
        <v>186</v>
      </c>
      <c r="D56" s="69">
        <v>9.48</v>
      </c>
      <c r="E56" s="9" t="s">
        <v>306</v>
      </c>
      <c r="F56" s="9">
        <v>1</v>
      </c>
      <c r="G56" s="6">
        <f t="shared" si="0"/>
        <v>9.48</v>
      </c>
      <c r="H56" s="69">
        <v>0</v>
      </c>
      <c r="I56" s="6">
        <f t="shared" si="1"/>
        <v>9.48</v>
      </c>
    </row>
    <row r="57" spans="1:13" x14ac:dyDescent="0.25">
      <c r="A57" s="51" t="s">
        <v>256</v>
      </c>
      <c r="B57" s="51" t="s">
        <v>126</v>
      </c>
      <c r="C57" s="10" t="s">
        <v>26</v>
      </c>
      <c r="D57" s="69">
        <v>5.8</v>
      </c>
      <c r="E57" s="9" t="s">
        <v>306</v>
      </c>
      <c r="F57" s="9">
        <v>1</v>
      </c>
      <c r="G57" s="6">
        <f t="shared" si="0"/>
        <v>5.8</v>
      </c>
      <c r="H57" s="69">
        <v>0</v>
      </c>
      <c r="I57" s="6">
        <f t="shared" si="1"/>
        <v>5.8</v>
      </c>
    </row>
    <row r="58" spans="1:13" x14ac:dyDescent="0.25">
      <c r="A58" s="10" t="s">
        <v>257</v>
      </c>
      <c r="B58" s="10" t="s">
        <v>103</v>
      </c>
      <c r="C58" s="10" t="s">
        <v>283</v>
      </c>
      <c r="D58" s="69">
        <v>2.15</v>
      </c>
      <c r="E58" s="9" t="s">
        <v>306</v>
      </c>
      <c r="F58" s="9">
        <v>3</v>
      </c>
      <c r="G58" s="6">
        <f t="shared" si="0"/>
        <v>6.4499999999999993</v>
      </c>
      <c r="H58" s="69">
        <v>0</v>
      </c>
      <c r="I58" s="6">
        <f t="shared" si="1"/>
        <v>6.4499999999999993</v>
      </c>
      <c r="M58" s="9"/>
    </row>
    <row r="59" spans="1:13" x14ac:dyDescent="0.25">
      <c r="A59" s="85" t="s">
        <v>129</v>
      </c>
      <c r="B59" s="89">
        <v>62042</v>
      </c>
      <c r="C59" s="86" t="s">
        <v>320</v>
      </c>
      <c r="D59" s="87">
        <v>0.75</v>
      </c>
      <c r="E59" s="86" t="s">
        <v>306</v>
      </c>
      <c r="F59" s="86">
        <v>0</v>
      </c>
      <c r="G59" s="6">
        <f t="shared" si="0"/>
        <v>0</v>
      </c>
      <c r="H59" s="69">
        <v>0</v>
      </c>
      <c r="I59" s="6">
        <f t="shared" si="1"/>
        <v>0</v>
      </c>
    </row>
    <row r="60" spans="1:13" x14ac:dyDescent="0.25">
      <c r="A60" s="10" t="s">
        <v>129</v>
      </c>
      <c r="B60" s="10" t="s">
        <v>216</v>
      </c>
      <c r="C60" s="10" t="s">
        <v>217</v>
      </c>
      <c r="D60" s="69">
        <v>0.2</v>
      </c>
      <c r="E60" s="9" t="s">
        <v>306</v>
      </c>
      <c r="F60" s="9">
        <v>4</v>
      </c>
      <c r="G60" s="6">
        <f t="shared" si="0"/>
        <v>0.8</v>
      </c>
      <c r="H60" s="69">
        <v>0</v>
      </c>
      <c r="I60" s="6">
        <f t="shared" si="1"/>
        <v>0.8</v>
      </c>
    </row>
    <row r="61" spans="1:13" x14ac:dyDescent="0.25">
      <c r="A61" s="10" t="s">
        <v>129</v>
      </c>
      <c r="B61" s="10" t="s">
        <v>95</v>
      </c>
      <c r="C61" s="10" t="s">
        <v>38</v>
      </c>
      <c r="D61" s="69">
        <v>1.67</v>
      </c>
      <c r="E61" s="9" t="s">
        <v>306</v>
      </c>
      <c r="F61" s="9">
        <v>8</v>
      </c>
      <c r="G61" s="6">
        <f t="shared" si="0"/>
        <v>13.36</v>
      </c>
      <c r="H61" s="69">
        <v>0</v>
      </c>
      <c r="I61" s="6">
        <f t="shared" si="1"/>
        <v>13.36</v>
      </c>
    </row>
    <row r="62" spans="1:13" x14ac:dyDescent="0.25">
      <c r="A62" s="10" t="s">
        <v>129</v>
      </c>
      <c r="B62" s="83" t="s">
        <v>96</v>
      </c>
      <c r="C62" s="10" t="s">
        <v>38</v>
      </c>
      <c r="D62" s="69">
        <v>1.68</v>
      </c>
      <c r="E62" s="9" t="s">
        <v>306</v>
      </c>
      <c r="F62" s="9">
        <v>2</v>
      </c>
      <c r="G62" s="6">
        <f t="shared" si="0"/>
        <v>3.36</v>
      </c>
      <c r="H62" s="69">
        <v>0</v>
      </c>
      <c r="I62" s="6">
        <f t="shared" si="1"/>
        <v>3.36</v>
      </c>
    </row>
    <row r="63" spans="1:13" x14ac:dyDescent="0.25">
      <c r="A63" s="10" t="s">
        <v>129</v>
      </c>
      <c r="B63" s="51" t="s">
        <v>97</v>
      </c>
      <c r="C63" s="10" t="s">
        <v>38</v>
      </c>
      <c r="D63" s="69">
        <v>1.87</v>
      </c>
      <c r="E63" s="9" t="s">
        <v>306</v>
      </c>
      <c r="F63" s="9">
        <v>4</v>
      </c>
      <c r="G63" s="6">
        <f t="shared" si="0"/>
        <v>7.48</v>
      </c>
      <c r="H63" s="69">
        <v>0</v>
      </c>
      <c r="I63" s="6">
        <f t="shared" si="1"/>
        <v>7.48</v>
      </c>
    </row>
    <row r="64" spans="1:13" x14ac:dyDescent="0.25">
      <c r="A64" s="10" t="s">
        <v>129</v>
      </c>
      <c r="B64" s="83" t="s">
        <v>94</v>
      </c>
      <c r="C64" s="10" t="s">
        <v>38</v>
      </c>
      <c r="D64" s="69">
        <v>1.61</v>
      </c>
      <c r="E64" s="9" t="s">
        <v>306</v>
      </c>
      <c r="F64" s="9">
        <v>2</v>
      </c>
      <c r="G64" s="6">
        <f t="shared" si="0"/>
        <v>3.22</v>
      </c>
      <c r="H64" s="69">
        <v>0</v>
      </c>
      <c r="I64" s="6">
        <f t="shared" si="1"/>
        <v>3.22</v>
      </c>
    </row>
    <row r="65" spans="1:13" x14ac:dyDescent="0.25">
      <c r="A65" s="10" t="s">
        <v>129</v>
      </c>
      <c r="B65" s="10" t="s">
        <v>130</v>
      </c>
      <c r="C65" s="10" t="s">
        <v>131</v>
      </c>
      <c r="D65" s="69">
        <v>170</v>
      </c>
      <c r="E65" s="9" t="s">
        <v>306</v>
      </c>
      <c r="F65" s="9">
        <v>1</v>
      </c>
      <c r="G65" s="6">
        <f t="shared" ref="G65:G97" si="2">F65*D65</f>
        <v>170</v>
      </c>
      <c r="H65" s="69">
        <v>0</v>
      </c>
      <c r="I65" s="6">
        <f t="shared" ref="I65:I97" si="3">H65+G65</f>
        <v>170</v>
      </c>
    </row>
    <row r="66" spans="1:13" x14ac:dyDescent="0.25">
      <c r="A66" s="10" t="s">
        <v>258</v>
      </c>
      <c r="B66" s="10" t="s">
        <v>104</v>
      </c>
      <c r="C66" s="10" t="s">
        <v>75</v>
      </c>
      <c r="D66" s="69">
        <v>6</v>
      </c>
      <c r="E66" s="9" t="s">
        <v>306</v>
      </c>
      <c r="F66" s="9">
        <v>2</v>
      </c>
      <c r="G66" s="6">
        <f t="shared" si="2"/>
        <v>12</v>
      </c>
      <c r="H66" s="69">
        <v>0</v>
      </c>
      <c r="I66" s="6">
        <f t="shared" si="3"/>
        <v>12</v>
      </c>
    </row>
    <row r="67" spans="1:13" x14ac:dyDescent="0.25">
      <c r="A67" s="10" t="s">
        <v>127</v>
      </c>
      <c r="B67" s="10" t="s">
        <v>177</v>
      </c>
      <c r="C67" s="10" t="s">
        <v>178</v>
      </c>
      <c r="D67" s="69">
        <v>2.5</v>
      </c>
      <c r="E67" s="9" t="s">
        <v>306</v>
      </c>
      <c r="F67" s="9">
        <v>1</v>
      </c>
      <c r="G67" s="6">
        <f t="shared" si="2"/>
        <v>2.5</v>
      </c>
      <c r="H67" s="69">
        <v>0</v>
      </c>
      <c r="I67" s="6">
        <f t="shared" si="3"/>
        <v>2.5</v>
      </c>
    </row>
    <row r="68" spans="1:13" x14ac:dyDescent="0.25">
      <c r="A68" s="10" t="s">
        <v>127</v>
      </c>
      <c r="B68" s="10" t="s">
        <v>204</v>
      </c>
      <c r="C68" s="10" t="s">
        <v>60</v>
      </c>
      <c r="D68" s="69">
        <v>3.5</v>
      </c>
      <c r="E68" s="9" t="s">
        <v>306</v>
      </c>
      <c r="F68">
        <v>1</v>
      </c>
      <c r="G68" s="6">
        <f t="shared" si="2"/>
        <v>3.5</v>
      </c>
      <c r="H68" s="69">
        <v>0</v>
      </c>
      <c r="I68" s="6">
        <f t="shared" si="3"/>
        <v>3.5</v>
      </c>
    </row>
    <row r="69" spans="1:13" x14ac:dyDescent="0.25">
      <c r="A69" s="10" t="s">
        <v>127</v>
      </c>
      <c r="B69" s="10" t="s">
        <v>152</v>
      </c>
      <c r="C69" s="10" t="s">
        <v>179</v>
      </c>
      <c r="D69" s="69">
        <v>0.8</v>
      </c>
      <c r="E69" s="9" t="s">
        <v>306</v>
      </c>
      <c r="F69" s="9">
        <v>1</v>
      </c>
      <c r="G69" s="6">
        <f t="shared" si="2"/>
        <v>0.8</v>
      </c>
      <c r="H69" s="69">
        <v>0</v>
      </c>
      <c r="I69" s="6">
        <f t="shared" si="3"/>
        <v>0.8</v>
      </c>
    </row>
    <row r="70" spans="1:13" x14ac:dyDescent="0.25">
      <c r="A70" s="10" t="s">
        <v>127</v>
      </c>
      <c r="B70" s="10" t="s">
        <v>128</v>
      </c>
      <c r="C70" s="10" t="s">
        <v>213</v>
      </c>
      <c r="D70" s="69">
        <v>0.6</v>
      </c>
      <c r="E70" s="9" t="s">
        <v>306</v>
      </c>
      <c r="F70" s="9">
        <v>1</v>
      </c>
      <c r="G70" s="6">
        <f t="shared" si="2"/>
        <v>0.6</v>
      </c>
      <c r="H70" s="69">
        <v>0</v>
      </c>
      <c r="I70" s="6">
        <f t="shared" si="3"/>
        <v>0.6</v>
      </c>
    </row>
    <row r="71" spans="1:13" x14ac:dyDescent="0.25">
      <c r="A71" s="10" t="s">
        <v>127</v>
      </c>
      <c r="B71" s="66" t="s">
        <v>114</v>
      </c>
      <c r="C71" s="10" t="s">
        <v>89</v>
      </c>
      <c r="D71" s="69">
        <v>3</v>
      </c>
      <c r="E71" s="9" t="s">
        <v>306</v>
      </c>
      <c r="F71" s="9">
        <v>2</v>
      </c>
      <c r="G71" s="6">
        <f t="shared" si="2"/>
        <v>6</v>
      </c>
      <c r="H71" s="69">
        <v>0</v>
      </c>
      <c r="I71" s="6">
        <f t="shared" si="3"/>
        <v>6</v>
      </c>
    </row>
    <row r="72" spans="1:13" x14ac:dyDescent="0.25">
      <c r="A72" s="10" t="s">
        <v>127</v>
      </c>
      <c r="B72" s="10" t="s">
        <v>198</v>
      </c>
      <c r="C72" s="10" t="s">
        <v>210</v>
      </c>
      <c r="D72" s="69">
        <v>26.5</v>
      </c>
      <c r="E72" s="9" t="s">
        <v>306</v>
      </c>
      <c r="F72" s="9">
        <v>2</v>
      </c>
      <c r="G72" s="6">
        <f t="shared" si="2"/>
        <v>53</v>
      </c>
      <c r="H72" s="69">
        <v>0</v>
      </c>
      <c r="I72" s="6">
        <f t="shared" si="3"/>
        <v>53</v>
      </c>
    </row>
    <row r="73" spans="1:13" x14ac:dyDescent="0.25">
      <c r="A73" s="10" t="s">
        <v>127</v>
      </c>
      <c r="B73" s="51" t="s">
        <v>132</v>
      </c>
      <c r="C73" s="51" t="s">
        <v>133</v>
      </c>
      <c r="D73" s="69">
        <v>2</v>
      </c>
      <c r="E73" s="9" t="s">
        <v>306</v>
      </c>
      <c r="F73" s="9">
        <v>1</v>
      </c>
      <c r="G73" s="6">
        <f t="shared" si="2"/>
        <v>2</v>
      </c>
      <c r="H73" s="69">
        <v>0</v>
      </c>
      <c r="I73" s="6">
        <f t="shared" si="3"/>
        <v>2</v>
      </c>
    </row>
    <row r="74" spans="1:13" x14ac:dyDescent="0.25">
      <c r="A74" s="10" t="s">
        <v>182</v>
      </c>
      <c r="B74" s="10" t="s">
        <v>183</v>
      </c>
      <c r="C74" s="10" t="s">
        <v>190</v>
      </c>
      <c r="D74" s="69">
        <v>1.2</v>
      </c>
      <c r="E74" s="9" t="s">
        <v>306</v>
      </c>
      <c r="F74" s="9">
        <v>1</v>
      </c>
      <c r="G74" s="6">
        <f t="shared" si="2"/>
        <v>1.2</v>
      </c>
      <c r="H74" s="69">
        <v>0</v>
      </c>
      <c r="I74" s="6">
        <f t="shared" si="3"/>
        <v>1.2</v>
      </c>
    </row>
    <row r="75" spans="1:13" x14ac:dyDescent="0.25">
      <c r="A75" s="34" t="s">
        <v>361</v>
      </c>
      <c r="B75" s="34" t="s">
        <v>362</v>
      </c>
      <c r="C75" s="34" t="s">
        <v>363</v>
      </c>
      <c r="D75" s="71">
        <v>27</v>
      </c>
      <c r="E75" s="9" t="s">
        <v>306</v>
      </c>
      <c r="F75">
        <v>1</v>
      </c>
      <c r="G75" s="6">
        <f t="shared" si="2"/>
        <v>27</v>
      </c>
      <c r="H75" s="71">
        <v>0</v>
      </c>
      <c r="I75" s="92">
        <f t="shared" si="3"/>
        <v>27</v>
      </c>
    </row>
    <row r="76" spans="1:13" x14ac:dyDescent="0.25">
      <c r="A76" s="34" t="s">
        <v>361</v>
      </c>
      <c r="B76" s="10">
        <v>980520901</v>
      </c>
      <c r="C76" s="10" t="s">
        <v>291</v>
      </c>
      <c r="D76" s="69">
        <v>74.8</v>
      </c>
      <c r="E76" s="9" t="s">
        <v>306</v>
      </c>
      <c r="F76" s="9">
        <v>1</v>
      </c>
      <c r="G76" s="6">
        <f>F76*D76</f>
        <v>74.8</v>
      </c>
      <c r="H76" s="69">
        <v>0</v>
      </c>
      <c r="I76" s="6">
        <f>H76+G76</f>
        <v>74.8</v>
      </c>
      <c r="L76" s="9"/>
      <c r="M76" s="9"/>
    </row>
    <row r="77" spans="1:13" x14ac:dyDescent="0.25">
      <c r="A77" s="10" t="s">
        <v>30</v>
      </c>
      <c r="B77" s="10" t="s">
        <v>200</v>
      </c>
      <c r="C77" s="10" t="s">
        <v>31</v>
      </c>
      <c r="D77" s="69">
        <v>0.55000000000000004</v>
      </c>
      <c r="E77" s="9" t="s">
        <v>307</v>
      </c>
      <c r="F77" s="9">
        <v>12</v>
      </c>
      <c r="G77" s="6">
        <f t="shared" si="2"/>
        <v>6.6000000000000005</v>
      </c>
      <c r="H77" s="69">
        <v>0</v>
      </c>
      <c r="I77" s="6">
        <f t="shared" si="3"/>
        <v>6.6000000000000005</v>
      </c>
    </row>
    <row r="78" spans="1:13" x14ac:dyDescent="0.25">
      <c r="A78" s="10" t="s">
        <v>260</v>
      </c>
      <c r="B78" s="83" t="s">
        <v>188</v>
      </c>
      <c r="C78" s="10" t="s">
        <v>284</v>
      </c>
      <c r="D78" s="69">
        <v>77</v>
      </c>
      <c r="E78" s="9" t="s">
        <v>306</v>
      </c>
      <c r="F78" s="9">
        <v>1</v>
      </c>
      <c r="G78" s="6">
        <f t="shared" si="2"/>
        <v>77</v>
      </c>
      <c r="H78" s="69">
        <v>0</v>
      </c>
      <c r="I78" s="6">
        <f t="shared" si="3"/>
        <v>77</v>
      </c>
      <c r="J78" s="62"/>
    </row>
    <row r="79" spans="1:13" x14ac:dyDescent="0.25">
      <c r="A79" s="15" t="s">
        <v>205</v>
      </c>
      <c r="B79" s="10" t="s">
        <v>191</v>
      </c>
      <c r="C79" s="10" t="s">
        <v>192</v>
      </c>
      <c r="D79" s="69">
        <v>11.32</v>
      </c>
      <c r="E79" s="9" t="s">
        <v>308</v>
      </c>
      <c r="F79" s="9">
        <v>2</v>
      </c>
      <c r="G79" s="6">
        <f t="shared" si="2"/>
        <v>22.64</v>
      </c>
      <c r="H79" s="69">
        <v>0</v>
      </c>
      <c r="I79" s="6">
        <f t="shared" si="3"/>
        <v>22.64</v>
      </c>
      <c r="J79" s="63"/>
      <c r="K79" s="9"/>
      <c r="L79" s="9"/>
      <c r="M79" s="9"/>
    </row>
    <row r="80" spans="1:13" x14ac:dyDescent="0.25">
      <c r="A80" s="10" t="s">
        <v>261</v>
      </c>
      <c r="B80" s="10">
        <v>36301</v>
      </c>
      <c r="C80" s="10" t="s">
        <v>44</v>
      </c>
      <c r="D80" s="69">
        <v>16.88</v>
      </c>
      <c r="E80" s="9" t="s">
        <v>306</v>
      </c>
      <c r="F80" s="9">
        <v>1</v>
      </c>
      <c r="G80" s="6">
        <f t="shared" si="2"/>
        <v>16.88</v>
      </c>
      <c r="H80" s="69">
        <v>0</v>
      </c>
      <c r="I80" s="6">
        <f t="shared" si="3"/>
        <v>16.88</v>
      </c>
      <c r="L80" s="9"/>
      <c r="M80" s="9"/>
    </row>
    <row r="81" spans="1:13" x14ac:dyDescent="0.25">
      <c r="A81" s="88" t="s">
        <v>261</v>
      </c>
      <c r="B81" s="90">
        <v>60617</v>
      </c>
      <c r="C81" s="86" t="s">
        <v>323</v>
      </c>
      <c r="D81" s="87">
        <v>11.88</v>
      </c>
      <c r="E81" s="86" t="s">
        <v>306</v>
      </c>
      <c r="F81" s="86">
        <v>0</v>
      </c>
      <c r="G81" s="6">
        <f t="shared" si="2"/>
        <v>0</v>
      </c>
      <c r="H81" s="69">
        <v>0</v>
      </c>
      <c r="I81" s="6">
        <f t="shared" si="3"/>
        <v>0</v>
      </c>
    </row>
    <row r="82" spans="1:13" x14ac:dyDescent="0.25">
      <c r="A82" s="88" t="s">
        <v>261</v>
      </c>
      <c r="B82" s="90">
        <v>61101</v>
      </c>
      <c r="C82" s="86" t="s">
        <v>324</v>
      </c>
      <c r="D82" s="87">
        <v>5.88</v>
      </c>
      <c r="E82" s="86" t="s">
        <v>306</v>
      </c>
      <c r="F82" s="86">
        <v>0</v>
      </c>
      <c r="G82" s="6">
        <f t="shared" si="2"/>
        <v>0</v>
      </c>
      <c r="H82" s="69">
        <v>0</v>
      </c>
      <c r="I82" s="6">
        <f t="shared" si="3"/>
        <v>0</v>
      </c>
    </row>
    <row r="83" spans="1:13" x14ac:dyDescent="0.25">
      <c r="A83" s="88" t="s">
        <v>261</v>
      </c>
      <c r="B83" s="88" t="s">
        <v>321</v>
      </c>
      <c r="C83" s="86" t="s">
        <v>322</v>
      </c>
      <c r="D83" s="87">
        <v>68.87</v>
      </c>
      <c r="E83" s="86" t="s">
        <v>306</v>
      </c>
      <c r="F83" s="86">
        <v>0</v>
      </c>
      <c r="G83" s="6">
        <f t="shared" si="2"/>
        <v>0</v>
      </c>
      <c r="H83" s="69">
        <v>0</v>
      </c>
      <c r="I83" s="6">
        <f t="shared" si="3"/>
        <v>0</v>
      </c>
      <c r="J83" s="62"/>
    </row>
    <row r="84" spans="1:13" s="9" customFormat="1" x14ac:dyDescent="0.25">
      <c r="A84" s="10" t="s">
        <v>261</v>
      </c>
      <c r="B84" s="10" t="s">
        <v>229</v>
      </c>
      <c r="C84" s="10" t="s">
        <v>230</v>
      </c>
      <c r="D84" s="69">
        <v>11.88</v>
      </c>
      <c r="E84" s="9" t="s">
        <v>306</v>
      </c>
      <c r="F84" s="9">
        <v>1</v>
      </c>
      <c r="G84" s="6">
        <f t="shared" si="2"/>
        <v>11.88</v>
      </c>
      <c r="H84" s="69">
        <v>0</v>
      </c>
      <c r="I84" s="6">
        <f t="shared" si="3"/>
        <v>11.88</v>
      </c>
      <c r="J84" s="62"/>
      <c r="K84"/>
      <c r="L84"/>
      <c r="M84"/>
    </row>
    <row r="85" spans="1:13" x14ac:dyDescent="0.25">
      <c r="A85" s="88" t="s">
        <v>261</v>
      </c>
      <c r="B85" s="88" t="s">
        <v>325</v>
      </c>
      <c r="C85" s="86" t="s">
        <v>326</v>
      </c>
      <c r="D85" s="87">
        <v>2.1800000000000002</v>
      </c>
      <c r="E85" s="86" t="s">
        <v>306</v>
      </c>
      <c r="F85" s="86">
        <v>0</v>
      </c>
      <c r="G85" s="6">
        <f t="shared" si="2"/>
        <v>0</v>
      </c>
      <c r="H85" s="69">
        <v>0</v>
      </c>
      <c r="I85" s="6">
        <f t="shared" si="3"/>
        <v>0</v>
      </c>
      <c r="J85" s="62"/>
    </row>
    <row r="86" spans="1:13" x14ac:dyDescent="0.25">
      <c r="A86" s="10" t="s">
        <v>207</v>
      </c>
      <c r="B86" s="10" t="s">
        <v>208</v>
      </c>
      <c r="C86" s="10" t="s">
        <v>76</v>
      </c>
      <c r="D86" s="69">
        <v>4.25</v>
      </c>
      <c r="E86" s="9" t="s">
        <v>306</v>
      </c>
      <c r="F86" s="9">
        <v>5</v>
      </c>
      <c r="G86" s="6">
        <f t="shared" si="2"/>
        <v>21.25</v>
      </c>
      <c r="H86" s="69">
        <v>0</v>
      </c>
      <c r="I86" s="6">
        <f t="shared" si="3"/>
        <v>21.25</v>
      </c>
    </row>
    <row r="87" spans="1:13" x14ac:dyDescent="0.25">
      <c r="A87" s="10" t="s">
        <v>207</v>
      </c>
      <c r="B87" s="10" t="s">
        <v>211</v>
      </c>
      <c r="C87" s="10" t="s">
        <v>285</v>
      </c>
      <c r="D87" s="69">
        <v>2.25</v>
      </c>
      <c r="E87" s="9" t="s">
        <v>306</v>
      </c>
      <c r="F87" s="9">
        <v>2</v>
      </c>
      <c r="G87" s="6">
        <f t="shared" si="2"/>
        <v>4.5</v>
      </c>
      <c r="H87" s="69">
        <v>0</v>
      </c>
      <c r="I87" s="6">
        <f t="shared" si="3"/>
        <v>4.5</v>
      </c>
      <c r="L87" s="9"/>
      <c r="M87" s="9"/>
    </row>
    <row r="88" spans="1:13" x14ac:dyDescent="0.25">
      <c r="A88" s="10" t="s">
        <v>14</v>
      </c>
      <c r="B88" s="10">
        <v>11080</v>
      </c>
      <c r="C88" s="10" t="s">
        <v>286</v>
      </c>
      <c r="D88" s="69">
        <v>8.36</v>
      </c>
      <c r="E88" s="9" t="s">
        <v>306</v>
      </c>
      <c r="F88" s="9">
        <v>1</v>
      </c>
      <c r="G88" s="6">
        <f t="shared" si="2"/>
        <v>8.36</v>
      </c>
      <c r="H88" s="69">
        <v>0</v>
      </c>
      <c r="I88" s="6">
        <f t="shared" si="3"/>
        <v>8.36</v>
      </c>
    </row>
    <row r="89" spans="1:13" x14ac:dyDescent="0.25">
      <c r="A89" s="51" t="s">
        <v>14</v>
      </c>
      <c r="B89" s="51" t="s">
        <v>185</v>
      </c>
      <c r="C89" s="10" t="s">
        <v>287</v>
      </c>
      <c r="D89" s="69">
        <v>1.27</v>
      </c>
      <c r="E89" s="9" t="s">
        <v>306</v>
      </c>
      <c r="F89" s="9">
        <v>1</v>
      </c>
      <c r="G89" s="6">
        <f t="shared" si="2"/>
        <v>1.27</v>
      </c>
      <c r="H89" s="69">
        <v>0</v>
      </c>
      <c r="I89" s="6">
        <f t="shared" si="3"/>
        <v>1.27</v>
      </c>
      <c r="K89" s="9"/>
    </row>
    <row r="90" spans="1:13" x14ac:dyDescent="0.25">
      <c r="A90" s="88" t="s">
        <v>262</v>
      </c>
      <c r="B90" s="85" t="s">
        <v>327</v>
      </c>
      <c r="C90" s="86" t="s">
        <v>328</v>
      </c>
      <c r="D90" s="87">
        <v>2.57</v>
      </c>
      <c r="E90" s="86" t="s">
        <v>307</v>
      </c>
      <c r="F90" s="86">
        <v>0</v>
      </c>
      <c r="G90" s="6">
        <f t="shared" si="2"/>
        <v>0</v>
      </c>
      <c r="H90" s="69">
        <v>0</v>
      </c>
      <c r="I90" s="6">
        <f t="shared" si="3"/>
        <v>0</v>
      </c>
    </row>
    <row r="91" spans="1:13" x14ac:dyDescent="0.25">
      <c r="A91" s="88" t="s">
        <v>262</v>
      </c>
      <c r="B91" s="85" t="s">
        <v>327</v>
      </c>
      <c r="C91" s="86" t="s">
        <v>328</v>
      </c>
      <c r="D91" s="87">
        <v>2.57</v>
      </c>
      <c r="E91" s="86" t="s">
        <v>307</v>
      </c>
      <c r="F91" s="86">
        <v>0</v>
      </c>
      <c r="G91" s="6">
        <f t="shared" si="2"/>
        <v>0</v>
      </c>
      <c r="H91" s="69">
        <v>0</v>
      </c>
      <c r="I91" s="6">
        <f t="shared" si="3"/>
        <v>0</v>
      </c>
    </row>
    <row r="92" spans="1:13" x14ac:dyDescent="0.25">
      <c r="A92" s="10" t="s">
        <v>262</v>
      </c>
      <c r="B92" s="82" t="s">
        <v>34</v>
      </c>
      <c r="C92" s="10" t="s">
        <v>47</v>
      </c>
      <c r="D92" s="69">
        <v>0.28000000000000003</v>
      </c>
      <c r="E92" s="9" t="s">
        <v>307</v>
      </c>
      <c r="F92" s="9">
        <v>5</v>
      </c>
      <c r="G92" s="6">
        <f t="shared" si="2"/>
        <v>1.4000000000000001</v>
      </c>
      <c r="H92" s="69">
        <v>0</v>
      </c>
      <c r="I92" s="6">
        <f t="shared" si="3"/>
        <v>1.4000000000000001</v>
      </c>
    </row>
    <row r="93" spans="1:13" x14ac:dyDescent="0.25">
      <c r="A93" s="10" t="s">
        <v>262</v>
      </c>
      <c r="B93" s="51" t="s">
        <v>51</v>
      </c>
      <c r="C93" s="51" t="s">
        <v>52</v>
      </c>
      <c r="D93" s="69">
        <v>0.08</v>
      </c>
      <c r="E93" s="9" t="s">
        <v>307</v>
      </c>
      <c r="F93">
        <v>3</v>
      </c>
      <c r="G93" s="6">
        <f t="shared" si="2"/>
        <v>0.24</v>
      </c>
      <c r="H93" s="69">
        <v>0</v>
      </c>
      <c r="I93" s="6">
        <f t="shared" si="3"/>
        <v>0.24</v>
      </c>
    </row>
    <row r="94" spans="1:13" x14ac:dyDescent="0.25">
      <c r="A94" s="10" t="s">
        <v>262</v>
      </c>
      <c r="B94" s="10" t="s">
        <v>35</v>
      </c>
      <c r="C94" s="10" t="s">
        <v>46</v>
      </c>
      <c r="D94" s="69">
        <v>0.08</v>
      </c>
      <c r="E94" s="9" t="s">
        <v>307</v>
      </c>
      <c r="F94" s="9">
        <v>30</v>
      </c>
      <c r="G94" s="6">
        <f t="shared" si="2"/>
        <v>2.4</v>
      </c>
      <c r="H94" s="69">
        <v>0</v>
      </c>
      <c r="I94" s="6">
        <f t="shared" si="3"/>
        <v>2.4</v>
      </c>
      <c r="L94" s="9"/>
      <c r="M94" s="9"/>
    </row>
    <row r="95" spans="1:13" s="9" customFormat="1" x14ac:dyDescent="0.25">
      <c r="A95" s="10" t="s">
        <v>262</v>
      </c>
      <c r="B95" s="67" t="s">
        <v>239</v>
      </c>
      <c r="C95" s="51" t="s">
        <v>240</v>
      </c>
      <c r="D95" s="69">
        <v>1.22</v>
      </c>
      <c r="E95" s="9" t="s">
        <v>307</v>
      </c>
      <c r="F95" s="9">
        <v>4</v>
      </c>
      <c r="G95" s="6">
        <f t="shared" si="2"/>
        <v>4.88</v>
      </c>
      <c r="H95" s="69">
        <v>0</v>
      </c>
      <c r="I95" s="6">
        <f t="shared" si="3"/>
        <v>4.88</v>
      </c>
      <c r="J95"/>
      <c r="K95"/>
    </row>
    <row r="96" spans="1:13" s="9" customFormat="1" x14ac:dyDescent="0.25">
      <c r="A96" s="10" t="s">
        <v>262</v>
      </c>
      <c r="B96" s="51" t="s">
        <v>32</v>
      </c>
      <c r="C96" s="10" t="s">
        <v>50</v>
      </c>
      <c r="D96" s="69">
        <v>1.17</v>
      </c>
      <c r="E96" s="9" t="s">
        <v>307</v>
      </c>
      <c r="F96" s="9">
        <v>25</v>
      </c>
      <c r="G96" s="6">
        <f t="shared" si="2"/>
        <v>29.25</v>
      </c>
      <c r="H96" s="69">
        <v>0</v>
      </c>
      <c r="I96" s="6">
        <f t="shared" si="3"/>
        <v>29.25</v>
      </c>
      <c r="J96"/>
      <c r="K96"/>
    </row>
    <row r="97" spans="1:16" s="9" customFormat="1" x14ac:dyDescent="0.25">
      <c r="A97" s="10" t="s">
        <v>262</v>
      </c>
      <c r="B97" s="51" t="s">
        <v>105</v>
      </c>
      <c r="C97" s="10" t="s">
        <v>48</v>
      </c>
      <c r="D97" s="69">
        <v>3.27</v>
      </c>
      <c r="E97" s="9" t="s">
        <v>307</v>
      </c>
      <c r="F97" s="9">
        <v>20</v>
      </c>
      <c r="G97" s="6">
        <f t="shared" si="2"/>
        <v>65.400000000000006</v>
      </c>
      <c r="H97" s="69">
        <v>0</v>
      </c>
      <c r="I97" s="6">
        <f t="shared" si="3"/>
        <v>65.400000000000006</v>
      </c>
      <c r="J97"/>
      <c r="K97"/>
    </row>
    <row r="98" spans="1:16" s="9" customFormat="1" x14ac:dyDescent="0.25">
      <c r="A98" s="10" t="s">
        <v>262</v>
      </c>
      <c r="B98" s="51" t="s">
        <v>33</v>
      </c>
      <c r="C98" s="10" t="s">
        <v>49</v>
      </c>
      <c r="D98" s="69">
        <v>1</v>
      </c>
      <c r="E98" s="9" t="s">
        <v>307</v>
      </c>
      <c r="F98" s="9">
        <v>15</v>
      </c>
      <c r="G98" s="6">
        <f t="shared" ref="G98:G129" si="4">F98*D98</f>
        <v>15</v>
      </c>
      <c r="H98" s="69">
        <v>0</v>
      </c>
      <c r="I98" s="6">
        <f t="shared" ref="I98:I129" si="5">H98+G98</f>
        <v>15</v>
      </c>
      <c r="J98"/>
      <c r="K98"/>
      <c r="L98"/>
      <c r="M98"/>
    </row>
    <row r="99" spans="1:16" x14ac:dyDescent="0.25">
      <c r="A99" s="10" t="s">
        <v>262</v>
      </c>
      <c r="B99" s="66" t="s">
        <v>241</v>
      </c>
      <c r="C99" s="10" t="s">
        <v>242</v>
      </c>
      <c r="D99" s="11">
        <v>6.11</v>
      </c>
      <c r="E99" s="9" t="s">
        <v>306</v>
      </c>
      <c r="F99" s="9">
        <v>1</v>
      </c>
      <c r="G99" s="6">
        <f t="shared" si="4"/>
        <v>6.11</v>
      </c>
      <c r="H99" s="69">
        <v>0</v>
      </c>
      <c r="I99" s="6">
        <f t="shared" si="5"/>
        <v>6.11</v>
      </c>
      <c r="J99" s="62"/>
    </row>
    <row r="100" spans="1:16" x14ac:dyDescent="0.25">
      <c r="A100" s="10" t="s">
        <v>159</v>
      </c>
      <c r="B100" s="66" t="s">
        <v>218</v>
      </c>
      <c r="C100" s="10" t="s">
        <v>219</v>
      </c>
      <c r="D100" s="11">
        <v>0.88</v>
      </c>
      <c r="E100" s="9" t="s">
        <v>306</v>
      </c>
      <c r="F100" s="9">
        <v>4</v>
      </c>
      <c r="G100" s="6">
        <f t="shared" si="4"/>
        <v>3.52</v>
      </c>
      <c r="H100" s="69">
        <v>0</v>
      </c>
      <c r="I100" s="6">
        <f t="shared" si="5"/>
        <v>3.52</v>
      </c>
      <c r="L100" s="9"/>
      <c r="M100" s="9"/>
    </row>
    <row r="101" spans="1:16" s="9" customFormat="1" x14ac:dyDescent="0.25">
      <c r="A101" s="10" t="s">
        <v>159</v>
      </c>
      <c r="B101" s="67" t="s">
        <v>160</v>
      </c>
      <c r="C101" s="10" t="s">
        <v>161</v>
      </c>
      <c r="D101" s="69">
        <v>7.9</v>
      </c>
      <c r="E101" s="9" t="s">
        <v>306</v>
      </c>
      <c r="F101" s="9">
        <v>1</v>
      </c>
      <c r="G101" s="6">
        <f t="shared" si="4"/>
        <v>7.9</v>
      </c>
      <c r="H101" s="69">
        <v>0</v>
      </c>
      <c r="I101" s="6">
        <f t="shared" si="5"/>
        <v>7.9</v>
      </c>
      <c r="J101"/>
      <c r="K101"/>
      <c r="L101"/>
      <c r="M101"/>
    </row>
    <row r="102" spans="1:16" x14ac:dyDescent="0.25">
      <c r="A102" s="10" t="s">
        <v>235</v>
      </c>
      <c r="B102" s="10" t="s">
        <v>236</v>
      </c>
      <c r="C102" s="10" t="s">
        <v>237</v>
      </c>
      <c r="D102" s="11">
        <v>0.8</v>
      </c>
      <c r="E102" s="9" t="s">
        <v>306</v>
      </c>
      <c r="F102" s="9">
        <v>1</v>
      </c>
      <c r="G102" s="6">
        <f t="shared" si="4"/>
        <v>0.8</v>
      </c>
      <c r="H102" s="69">
        <v>0</v>
      </c>
      <c r="I102" s="6">
        <f t="shared" si="5"/>
        <v>0.8</v>
      </c>
      <c r="N102" s="9"/>
      <c r="O102" s="9"/>
      <c r="P102" s="9"/>
    </row>
    <row r="103" spans="1:16" x14ac:dyDescent="0.25">
      <c r="A103" s="10" t="s">
        <v>53</v>
      </c>
      <c r="B103" s="10" t="s">
        <v>269</v>
      </c>
      <c r="C103" s="10" t="s">
        <v>289</v>
      </c>
      <c r="D103" s="71">
        <v>2.35</v>
      </c>
      <c r="E103" s="9" t="s">
        <v>306</v>
      </c>
      <c r="F103" s="9">
        <v>2</v>
      </c>
      <c r="G103" s="6">
        <f t="shared" si="4"/>
        <v>4.7</v>
      </c>
      <c r="H103" s="69">
        <v>0</v>
      </c>
      <c r="I103" s="6">
        <f t="shared" si="5"/>
        <v>4.7</v>
      </c>
    </row>
    <row r="104" spans="1:16" x14ac:dyDescent="0.25">
      <c r="A104" s="88" t="s">
        <v>53</v>
      </c>
      <c r="B104" s="91" t="s">
        <v>329</v>
      </c>
      <c r="C104" s="86" t="s">
        <v>330</v>
      </c>
      <c r="D104" s="87">
        <v>171.36</v>
      </c>
      <c r="E104" s="86" t="s">
        <v>331</v>
      </c>
      <c r="F104" s="86">
        <v>0</v>
      </c>
      <c r="G104" s="6">
        <f t="shared" si="4"/>
        <v>0</v>
      </c>
      <c r="H104" s="69">
        <v>0</v>
      </c>
      <c r="I104" s="6">
        <f t="shared" si="5"/>
        <v>0</v>
      </c>
      <c r="J104" s="63"/>
      <c r="K104" s="9"/>
      <c r="L104" s="9"/>
      <c r="M104" s="9"/>
    </row>
    <row r="105" spans="1:16" x14ac:dyDescent="0.25">
      <c r="A105" s="10" t="s">
        <v>53</v>
      </c>
      <c r="B105" s="66" t="s">
        <v>109</v>
      </c>
      <c r="C105" s="10" t="s">
        <v>55</v>
      </c>
      <c r="D105" s="69">
        <v>36.617333333333335</v>
      </c>
      <c r="E105" s="9" t="s">
        <v>306</v>
      </c>
      <c r="F105" s="9">
        <v>2</v>
      </c>
      <c r="G105" s="6">
        <f t="shared" si="4"/>
        <v>73.234666666666669</v>
      </c>
      <c r="H105" s="69">
        <v>0</v>
      </c>
      <c r="I105" s="6">
        <f t="shared" si="5"/>
        <v>73.234666666666669</v>
      </c>
      <c r="J105" s="63"/>
      <c r="K105" s="9"/>
      <c r="L105" s="9"/>
      <c r="M105" s="9"/>
    </row>
    <row r="106" spans="1:16" x14ac:dyDescent="0.25">
      <c r="A106" s="10" t="s">
        <v>53</v>
      </c>
      <c r="B106" s="10" t="s">
        <v>108</v>
      </c>
      <c r="C106" s="10" t="s">
        <v>54</v>
      </c>
      <c r="D106" s="71">
        <v>234.7393090909091</v>
      </c>
      <c r="E106" s="9" t="s">
        <v>306</v>
      </c>
      <c r="F106" s="9">
        <v>2</v>
      </c>
      <c r="G106" s="6">
        <f t="shared" si="4"/>
        <v>469.47861818181821</v>
      </c>
      <c r="H106" s="69">
        <v>0</v>
      </c>
      <c r="I106" s="6">
        <f t="shared" si="5"/>
        <v>469.47861818181821</v>
      </c>
      <c r="K106" s="9"/>
      <c r="L106" s="9"/>
    </row>
    <row r="107" spans="1:16" x14ac:dyDescent="0.25">
      <c r="A107" s="10" t="s">
        <v>53</v>
      </c>
      <c r="B107" s="10" t="s">
        <v>165</v>
      </c>
      <c r="C107" s="10" t="s">
        <v>166</v>
      </c>
      <c r="D107" s="69">
        <v>12.42</v>
      </c>
      <c r="E107" s="9" t="s">
        <v>306</v>
      </c>
      <c r="F107" s="9">
        <v>4</v>
      </c>
      <c r="G107" s="6">
        <f t="shared" si="4"/>
        <v>49.68</v>
      </c>
      <c r="H107" s="69">
        <v>0</v>
      </c>
      <c r="I107" s="6">
        <f t="shared" si="5"/>
        <v>49.68</v>
      </c>
      <c r="K107" s="9"/>
    </row>
    <row r="108" spans="1:16" x14ac:dyDescent="0.25">
      <c r="A108" s="10" t="s">
        <v>53</v>
      </c>
      <c r="B108" s="10" t="s">
        <v>112</v>
      </c>
      <c r="C108" s="10" t="s">
        <v>91</v>
      </c>
      <c r="D108" s="69">
        <v>783.81</v>
      </c>
      <c r="E108" s="9" t="s">
        <v>306</v>
      </c>
      <c r="F108" s="9">
        <v>1</v>
      </c>
      <c r="G108" s="6">
        <f t="shared" si="4"/>
        <v>783.81</v>
      </c>
      <c r="H108" s="69">
        <v>0</v>
      </c>
      <c r="I108" s="6">
        <f t="shared" si="5"/>
        <v>783.81</v>
      </c>
      <c r="J108" s="62"/>
      <c r="K108" s="9"/>
    </row>
    <row r="109" spans="1:16" s="9" customFormat="1" x14ac:dyDescent="0.25">
      <c r="A109" s="10" t="s">
        <v>53</v>
      </c>
      <c r="B109" s="51" t="s">
        <v>214</v>
      </c>
      <c r="C109" s="10" t="s">
        <v>215</v>
      </c>
      <c r="D109" s="69">
        <v>20</v>
      </c>
      <c r="E109" s="9" t="s">
        <v>306</v>
      </c>
      <c r="F109" s="9">
        <v>1</v>
      </c>
      <c r="G109" s="6">
        <f t="shared" si="4"/>
        <v>20</v>
      </c>
      <c r="H109" s="69">
        <v>0</v>
      </c>
      <c r="I109" s="6">
        <f t="shared" si="5"/>
        <v>20</v>
      </c>
      <c r="J109"/>
      <c r="K109"/>
      <c r="L109"/>
      <c r="M109"/>
    </row>
    <row r="110" spans="1:16" s="9" customFormat="1" x14ac:dyDescent="0.25">
      <c r="A110" s="10" t="s">
        <v>53</v>
      </c>
      <c r="B110" s="10" t="s">
        <v>56</v>
      </c>
      <c r="C110" s="10" t="s">
        <v>57</v>
      </c>
      <c r="D110" s="69">
        <v>7.89</v>
      </c>
      <c r="E110" s="9" t="s">
        <v>306</v>
      </c>
      <c r="F110" s="9">
        <v>1</v>
      </c>
      <c r="G110" s="6">
        <f t="shared" si="4"/>
        <v>7.89</v>
      </c>
      <c r="H110" s="69">
        <v>0</v>
      </c>
      <c r="I110" s="6">
        <f t="shared" si="5"/>
        <v>7.89</v>
      </c>
      <c r="J110"/>
      <c r="K110"/>
      <c r="L110"/>
      <c r="M110"/>
    </row>
    <row r="111" spans="1:16" s="9" customFormat="1" x14ac:dyDescent="0.25">
      <c r="A111" s="10" t="s">
        <v>53</v>
      </c>
      <c r="B111" s="10" t="s">
        <v>98</v>
      </c>
      <c r="C111" s="10" t="s">
        <v>238</v>
      </c>
      <c r="D111" s="69">
        <v>306.48</v>
      </c>
      <c r="E111" s="9" t="s">
        <v>306</v>
      </c>
      <c r="F111" s="9">
        <v>2</v>
      </c>
      <c r="G111" s="6">
        <f t="shared" si="4"/>
        <v>612.96</v>
      </c>
      <c r="H111" s="69">
        <v>0</v>
      </c>
      <c r="I111" s="6">
        <f t="shared" si="5"/>
        <v>612.96</v>
      </c>
      <c r="J111"/>
      <c r="L111"/>
      <c r="M111"/>
    </row>
    <row r="112" spans="1:16" s="9" customFormat="1" x14ac:dyDescent="0.25">
      <c r="A112" s="10" t="s">
        <v>53</v>
      </c>
      <c r="B112" s="49" t="s">
        <v>231</v>
      </c>
      <c r="C112" s="51" t="s">
        <v>232</v>
      </c>
      <c r="D112" s="70">
        <v>4</v>
      </c>
      <c r="E112" s="9" t="s">
        <v>306</v>
      </c>
      <c r="F112" s="9">
        <v>1</v>
      </c>
      <c r="G112" s="6">
        <f t="shared" si="4"/>
        <v>4</v>
      </c>
      <c r="H112" s="69">
        <v>0</v>
      </c>
      <c r="I112" s="6">
        <f t="shared" si="5"/>
        <v>4</v>
      </c>
      <c r="J112"/>
      <c r="M112"/>
    </row>
    <row r="113" spans="1:13" x14ac:dyDescent="0.25">
      <c r="A113" s="10" t="s">
        <v>53</v>
      </c>
      <c r="B113" s="83" t="s">
        <v>158</v>
      </c>
      <c r="C113" s="10" t="s">
        <v>288</v>
      </c>
      <c r="D113" s="69">
        <v>19.89</v>
      </c>
      <c r="E113" s="9" t="s">
        <v>306</v>
      </c>
      <c r="F113">
        <v>1</v>
      </c>
      <c r="G113" s="6">
        <f t="shared" si="4"/>
        <v>19.89</v>
      </c>
      <c r="H113" s="69">
        <v>0</v>
      </c>
      <c r="I113" s="6">
        <f t="shared" si="5"/>
        <v>19.89</v>
      </c>
    </row>
    <row r="114" spans="1:13" x14ac:dyDescent="0.25">
      <c r="A114" s="10" t="s">
        <v>175</v>
      </c>
      <c r="B114" s="83" t="s">
        <v>102</v>
      </c>
      <c r="C114" s="10" t="s">
        <v>176</v>
      </c>
      <c r="D114" s="69">
        <v>1.48</v>
      </c>
      <c r="E114" s="9" t="s">
        <v>306</v>
      </c>
      <c r="F114" s="9">
        <v>2</v>
      </c>
      <c r="G114" s="6">
        <f t="shared" si="4"/>
        <v>2.96</v>
      </c>
      <c r="H114" s="69">
        <v>0</v>
      </c>
      <c r="I114" s="6">
        <f t="shared" si="5"/>
        <v>2.96</v>
      </c>
      <c r="J114" s="63"/>
    </row>
    <row r="115" spans="1:13" x14ac:dyDescent="0.25">
      <c r="A115" s="34" t="s">
        <v>372</v>
      </c>
      <c r="B115" s="102" t="s">
        <v>373</v>
      </c>
      <c r="C115" s="34" t="s">
        <v>374</v>
      </c>
      <c r="D115" s="11">
        <v>69.09</v>
      </c>
      <c r="E115" s="9" t="s">
        <v>306</v>
      </c>
      <c r="F115" s="9">
        <v>0.6</v>
      </c>
      <c r="G115" s="6">
        <f>F115*D115</f>
        <v>41.454000000000001</v>
      </c>
      <c r="H115" s="69">
        <v>0</v>
      </c>
      <c r="I115" s="6">
        <f>H115+G115</f>
        <v>41.454000000000001</v>
      </c>
      <c r="K115" s="9"/>
      <c r="L115" s="9"/>
      <c r="M115" s="9"/>
    </row>
    <row r="116" spans="1:13" x14ac:dyDescent="0.25">
      <c r="A116" s="10" t="s">
        <v>263</v>
      </c>
      <c r="B116" s="10">
        <v>635000</v>
      </c>
      <c r="C116" s="10" t="s">
        <v>290</v>
      </c>
      <c r="D116" s="69">
        <v>5.51</v>
      </c>
      <c r="E116" s="9" t="s">
        <v>306</v>
      </c>
      <c r="F116" s="9">
        <v>1</v>
      </c>
      <c r="G116" s="6">
        <f t="shared" si="4"/>
        <v>5.51</v>
      </c>
      <c r="H116" s="69">
        <v>0</v>
      </c>
      <c r="I116" s="6">
        <f t="shared" si="5"/>
        <v>5.51</v>
      </c>
      <c r="J116" s="63"/>
      <c r="K116" s="9"/>
      <c r="L116" s="9"/>
      <c r="M116" s="9"/>
    </row>
    <row r="117" spans="1:13" x14ac:dyDescent="0.25">
      <c r="A117" s="10" t="s">
        <v>263</v>
      </c>
      <c r="B117" s="10" t="s">
        <v>119</v>
      </c>
      <c r="C117" s="10" t="s">
        <v>113</v>
      </c>
      <c r="D117" s="69">
        <v>30.66</v>
      </c>
      <c r="E117" s="9" t="s">
        <v>306</v>
      </c>
      <c r="F117" s="9">
        <v>2</v>
      </c>
      <c r="G117" s="6">
        <f t="shared" si="4"/>
        <v>61.32</v>
      </c>
      <c r="H117" s="69">
        <v>0</v>
      </c>
      <c r="I117" s="6">
        <f t="shared" si="5"/>
        <v>61.32</v>
      </c>
      <c r="L117" s="9"/>
      <c r="M117" s="9"/>
    </row>
    <row r="118" spans="1:13" x14ac:dyDescent="0.25">
      <c r="A118" s="10" t="s">
        <v>263</v>
      </c>
      <c r="B118" s="66" t="s">
        <v>118</v>
      </c>
      <c r="C118" s="10" t="s">
        <v>116</v>
      </c>
      <c r="D118" s="69">
        <v>5.83</v>
      </c>
      <c r="E118" s="9" t="s">
        <v>306</v>
      </c>
      <c r="F118" s="9">
        <v>1</v>
      </c>
      <c r="G118" s="6">
        <f t="shared" si="4"/>
        <v>5.83</v>
      </c>
      <c r="H118" s="69">
        <v>0</v>
      </c>
      <c r="I118" s="6">
        <f t="shared" si="5"/>
        <v>5.83</v>
      </c>
    </row>
    <row r="119" spans="1:13" x14ac:dyDescent="0.25">
      <c r="A119" s="10" t="s">
        <v>263</v>
      </c>
      <c r="B119" s="83" t="s">
        <v>155</v>
      </c>
      <c r="C119" s="10" t="s">
        <v>156</v>
      </c>
      <c r="D119" s="69">
        <v>1.7</v>
      </c>
      <c r="E119" s="9" t="s">
        <v>306</v>
      </c>
      <c r="F119" s="9">
        <v>2</v>
      </c>
      <c r="G119" s="6">
        <f t="shared" si="4"/>
        <v>3.4</v>
      </c>
      <c r="H119" s="69">
        <v>0</v>
      </c>
      <c r="I119" s="6">
        <f t="shared" si="5"/>
        <v>3.4</v>
      </c>
      <c r="L119" s="9"/>
      <c r="M119" s="9"/>
    </row>
    <row r="120" spans="1:13" x14ac:dyDescent="0.25">
      <c r="A120" s="10" t="s">
        <v>263</v>
      </c>
      <c r="B120" s="51" t="s">
        <v>117</v>
      </c>
      <c r="C120" s="51" t="s">
        <v>115</v>
      </c>
      <c r="D120" s="69">
        <v>39.08</v>
      </c>
      <c r="E120" s="9" t="s">
        <v>306</v>
      </c>
      <c r="F120" s="9">
        <v>1</v>
      </c>
      <c r="G120" s="6">
        <f t="shared" si="4"/>
        <v>39.08</v>
      </c>
      <c r="H120" s="69">
        <v>0</v>
      </c>
      <c r="I120" s="6">
        <f t="shared" si="5"/>
        <v>39.08</v>
      </c>
      <c r="K120" s="9"/>
    </row>
    <row r="121" spans="1:13" x14ac:dyDescent="0.25">
      <c r="A121" s="88" t="s">
        <v>332</v>
      </c>
      <c r="B121" s="85" t="s">
        <v>333</v>
      </c>
      <c r="C121" s="86" t="s">
        <v>334</v>
      </c>
      <c r="D121" s="87">
        <v>18.5</v>
      </c>
      <c r="E121" s="86" t="s">
        <v>306</v>
      </c>
      <c r="F121" s="86">
        <v>0</v>
      </c>
      <c r="G121" s="6">
        <f t="shared" si="4"/>
        <v>0</v>
      </c>
      <c r="H121" s="69">
        <v>0</v>
      </c>
      <c r="I121" s="6">
        <f t="shared" si="5"/>
        <v>0</v>
      </c>
      <c r="K121" s="9"/>
    </row>
    <row r="122" spans="1:13" x14ac:dyDescent="0.25">
      <c r="A122" s="10" t="s">
        <v>58</v>
      </c>
      <c r="B122" s="84" t="s">
        <v>195</v>
      </c>
      <c r="C122" s="10" t="s">
        <v>171</v>
      </c>
      <c r="D122" s="11">
        <v>1.29</v>
      </c>
      <c r="E122" s="9" t="s">
        <v>306</v>
      </c>
      <c r="F122" s="9">
        <v>1</v>
      </c>
      <c r="G122" s="6">
        <f t="shared" si="4"/>
        <v>1.29</v>
      </c>
      <c r="H122" s="69">
        <v>0</v>
      </c>
      <c r="I122" s="6">
        <f t="shared" si="5"/>
        <v>1.29</v>
      </c>
      <c r="J122" s="63"/>
      <c r="K122" s="9"/>
    </row>
    <row r="123" spans="1:13" x14ac:dyDescent="0.25">
      <c r="A123" s="49" t="s">
        <v>58</v>
      </c>
      <c r="B123" s="82" t="s">
        <v>180</v>
      </c>
      <c r="C123" s="51" t="s">
        <v>181</v>
      </c>
      <c r="D123" s="69">
        <v>1.29</v>
      </c>
      <c r="E123" s="64" t="s">
        <v>306</v>
      </c>
      <c r="F123">
        <v>1</v>
      </c>
      <c r="G123" s="6">
        <f t="shared" si="4"/>
        <v>1.29</v>
      </c>
      <c r="H123" s="69">
        <v>0</v>
      </c>
      <c r="I123" s="6">
        <f t="shared" si="5"/>
        <v>1.29</v>
      </c>
      <c r="K123" s="9"/>
      <c r="L123" s="9"/>
    </row>
    <row r="124" spans="1:13" x14ac:dyDescent="0.25">
      <c r="A124" s="10" t="s">
        <v>58</v>
      </c>
      <c r="B124" s="66" t="s">
        <v>83</v>
      </c>
      <c r="C124" s="10" t="s">
        <v>84</v>
      </c>
      <c r="D124" s="11">
        <v>53.5</v>
      </c>
      <c r="E124" s="9" t="s">
        <v>306</v>
      </c>
      <c r="F124" s="9">
        <v>1</v>
      </c>
      <c r="G124" s="6">
        <f t="shared" si="4"/>
        <v>53.5</v>
      </c>
      <c r="H124" s="69">
        <v>0</v>
      </c>
      <c r="I124" s="6">
        <f t="shared" si="5"/>
        <v>53.5</v>
      </c>
      <c r="J124" s="25"/>
      <c r="L124" s="9"/>
      <c r="M124" s="9"/>
    </row>
    <row r="125" spans="1:13" x14ac:dyDescent="0.25">
      <c r="A125" s="85" t="s">
        <v>335</v>
      </c>
      <c r="B125" s="88" t="s">
        <v>336</v>
      </c>
      <c r="C125" s="86" t="s">
        <v>337</v>
      </c>
      <c r="D125" s="87">
        <v>24</v>
      </c>
      <c r="E125" s="86" t="s">
        <v>306</v>
      </c>
      <c r="F125" s="86">
        <v>0</v>
      </c>
      <c r="G125" s="6">
        <f t="shared" si="4"/>
        <v>0</v>
      </c>
      <c r="H125" s="69">
        <v>0</v>
      </c>
      <c r="I125" s="6">
        <f t="shared" si="5"/>
        <v>0</v>
      </c>
    </row>
    <row r="126" spans="1:13" x14ac:dyDescent="0.25">
      <c r="A126" s="49" t="s">
        <v>206</v>
      </c>
      <c r="B126" s="51" t="s">
        <v>364</v>
      </c>
      <c r="C126" s="51" t="s">
        <v>61</v>
      </c>
      <c r="D126" s="69">
        <v>451.88</v>
      </c>
      <c r="E126" s="64" t="s">
        <v>365</v>
      </c>
      <c r="F126">
        <v>1</v>
      </c>
      <c r="G126" s="6">
        <f t="shared" si="4"/>
        <v>451.88</v>
      </c>
      <c r="H126" s="69">
        <v>0</v>
      </c>
      <c r="I126" s="6">
        <f t="shared" si="5"/>
        <v>451.88</v>
      </c>
    </row>
    <row r="127" spans="1:13" x14ac:dyDescent="0.25">
      <c r="A127" s="88" t="s">
        <v>264</v>
      </c>
      <c r="B127" s="90">
        <v>205705</v>
      </c>
      <c r="C127" s="86" t="s">
        <v>338</v>
      </c>
      <c r="D127" s="87">
        <v>7.38</v>
      </c>
      <c r="E127" s="86" t="s">
        <v>306</v>
      </c>
      <c r="F127" s="86">
        <v>0</v>
      </c>
      <c r="G127" s="6">
        <f t="shared" si="4"/>
        <v>0</v>
      </c>
      <c r="H127" s="69">
        <v>0</v>
      </c>
      <c r="I127" s="6">
        <f t="shared" si="5"/>
        <v>0</v>
      </c>
    </row>
    <row r="128" spans="1:13" s="9" customFormat="1" x14ac:dyDescent="0.25">
      <c r="A128" s="88" t="s">
        <v>264</v>
      </c>
      <c r="B128" s="90">
        <v>221860</v>
      </c>
      <c r="C128" s="86" t="s">
        <v>339</v>
      </c>
      <c r="D128" s="87">
        <v>7.68</v>
      </c>
      <c r="E128" s="86" t="s">
        <v>306</v>
      </c>
      <c r="F128" s="86">
        <v>0</v>
      </c>
      <c r="G128" s="6">
        <f t="shared" si="4"/>
        <v>0</v>
      </c>
      <c r="H128" s="69">
        <v>0</v>
      </c>
      <c r="I128" s="6">
        <f t="shared" si="5"/>
        <v>0</v>
      </c>
      <c r="J128"/>
      <c r="K128"/>
      <c r="L128"/>
      <c r="M128"/>
    </row>
    <row r="129" spans="1:15" s="9" customFormat="1" x14ac:dyDescent="0.25">
      <c r="A129" s="88" t="s">
        <v>264</v>
      </c>
      <c r="B129" s="90">
        <v>299981</v>
      </c>
      <c r="C129" s="86" t="s">
        <v>340</v>
      </c>
      <c r="D129" s="87">
        <v>2.31</v>
      </c>
      <c r="E129" s="86" t="s">
        <v>306</v>
      </c>
      <c r="F129" s="86">
        <v>0</v>
      </c>
      <c r="G129" s="6">
        <f t="shared" si="4"/>
        <v>0</v>
      </c>
      <c r="H129" s="69">
        <v>0</v>
      </c>
      <c r="I129" s="6">
        <f t="shared" si="5"/>
        <v>0</v>
      </c>
      <c r="J129"/>
      <c r="K129"/>
      <c r="L129"/>
      <c r="M129"/>
    </row>
    <row r="130" spans="1:15" x14ac:dyDescent="0.25">
      <c r="A130" s="10" t="s">
        <v>264</v>
      </c>
      <c r="B130" s="10">
        <v>426125</v>
      </c>
      <c r="C130" s="10" t="s">
        <v>45</v>
      </c>
      <c r="D130" s="69">
        <v>1.97</v>
      </c>
      <c r="E130" s="9" t="s">
        <v>306</v>
      </c>
      <c r="F130" s="9">
        <v>1</v>
      </c>
      <c r="G130" s="6">
        <f t="shared" ref="G130:G161" si="6">F130*D130</f>
        <v>1.97</v>
      </c>
      <c r="H130" s="69">
        <v>0</v>
      </c>
      <c r="I130" s="6">
        <f t="shared" ref="I130:I161" si="7">H130+G130</f>
        <v>1.97</v>
      </c>
      <c r="N130" s="9"/>
    </row>
    <row r="131" spans="1:15" ht="15" customHeight="1" x14ac:dyDescent="0.25">
      <c r="A131" s="51" t="s">
        <v>264</v>
      </c>
      <c r="B131" s="51">
        <v>426503</v>
      </c>
      <c r="C131" s="10" t="s">
        <v>193</v>
      </c>
      <c r="D131" s="69">
        <v>6.45</v>
      </c>
      <c r="E131" s="9" t="s">
        <v>306</v>
      </c>
      <c r="F131" s="9">
        <v>1</v>
      </c>
      <c r="G131" s="6">
        <f t="shared" si="6"/>
        <v>6.45</v>
      </c>
      <c r="H131" s="69">
        <v>0</v>
      </c>
      <c r="I131" s="6">
        <f t="shared" si="7"/>
        <v>6.45</v>
      </c>
    </row>
    <row r="132" spans="1:15" x14ac:dyDescent="0.25">
      <c r="A132" s="51" t="s">
        <v>264</v>
      </c>
      <c r="B132" s="51">
        <v>491145</v>
      </c>
      <c r="C132" s="10" t="s">
        <v>293</v>
      </c>
      <c r="D132" s="69">
        <v>1.02</v>
      </c>
      <c r="E132" s="9" t="s">
        <v>306</v>
      </c>
      <c r="F132" s="9">
        <v>2</v>
      </c>
      <c r="G132" s="6">
        <f t="shared" si="6"/>
        <v>2.04</v>
      </c>
      <c r="H132" s="69">
        <v>0</v>
      </c>
      <c r="I132" s="6">
        <f t="shared" si="7"/>
        <v>2.04</v>
      </c>
      <c r="J132" s="9"/>
      <c r="K132" s="9"/>
      <c r="L132" s="9"/>
      <c r="M132" s="9"/>
    </row>
    <row r="133" spans="1:15" ht="15" customHeight="1" x14ac:dyDescent="0.25">
      <c r="A133" s="10" t="s">
        <v>264</v>
      </c>
      <c r="B133" s="10">
        <v>521600</v>
      </c>
      <c r="C133" s="10" t="s">
        <v>59</v>
      </c>
      <c r="D133" s="69">
        <v>0.87</v>
      </c>
      <c r="E133" s="9" t="s">
        <v>306</v>
      </c>
      <c r="F133" s="9">
        <v>8</v>
      </c>
      <c r="G133" s="6">
        <f t="shared" si="6"/>
        <v>6.96</v>
      </c>
      <c r="H133" s="69">
        <v>0</v>
      </c>
      <c r="I133" s="6">
        <f t="shared" si="7"/>
        <v>6.96</v>
      </c>
      <c r="J133" s="63"/>
      <c r="K133" s="9"/>
      <c r="L133" s="9"/>
      <c r="M133" s="9"/>
    </row>
    <row r="134" spans="1:15" x14ac:dyDescent="0.25">
      <c r="A134" s="10" t="s">
        <v>264</v>
      </c>
      <c r="B134" s="20">
        <v>588010</v>
      </c>
      <c r="C134" s="10" t="s">
        <v>164</v>
      </c>
      <c r="D134" s="69">
        <v>0.61</v>
      </c>
      <c r="E134" s="9" t="s">
        <v>306</v>
      </c>
      <c r="F134" s="9">
        <v>4</v>
      </c>
      <c r="G134" s="6">
        <f t="shared" si="6"/>
        <v>2.44</v>
      </c>
      <c r="H134" s="69">
        <v>0</v>
      </c>
      <c r="I134" s="6">
        <f t="shared" si="7"/>
        <v>2.44</v>
      </c>
      <c r="J134" s="62"/>
    </row>
    <row r="135" spans="1:15" x14ac:dyDescent="0.25">
      <c r="A135" s="51" t="s">
        <v>264</v>
      </c>
      <c r="B135" s="51" t="s">
        <v>194</v>
      </c>
      <c r="C135" s="10" t="s">
        <v>292</v>
      </c>
      <c r="D135" s="69">
        <v>4.37</v>
      </c>
      <c r="E135" s="9" t="s">
        <v>306</v>
      </c>
      <c r="F135" s="9">
        <v>1</v>
      </c>
      <c r="G135" s="6">
        <f t="shared" si="6"/>
        <v>4.37</v>
      </c>
      <c r="H135" s="69">
        <v>0</v>
      </c>
      <c r="I135" s="6">
        <f t="shared" si="7"/>
        <v>4.37</v>
      </c>
    </row>
    <row r="136" spans="1:15" ht="15" customHeight="1" x14ac:dyDescent="0.25">
      <c r="A136" s="88" t="s">
        <v>341</v>
      </c>
      <c r="B136" s="88" t="s">
        <v>342</v>
      </c>
      <c r="C136" s="86" t="s">
        <v>343</v>
      </c>
      <c r="D136" s="87">
        <v>270.69</v>
      </c>
      <c r="E136" s="86" t="s">
        <v>306</v>
      </c>
      <c r="F136" s="86">
        <v>0</v>
      </c>
      <c r="G136" s="6">
        <f t="shared" si="6"/>
        <v>0</v>
      </c>
      <c r="H136" s="69">
        <v>0</v>
      </c>
      <c r="I136" s="6">
        <f t="shared" si="7"/>
        <v>0</v>
      </c>
      <c r="J136" s="63"/>
    </row>
    <row r="137" spans="1:15" x14ac:dyDescent="0.25">
      <c r="A137" s="88" t="s">
        <v>341</v>
      </c>
      <c r="B137" s="88" t="s">
        <v>344</v>
      </c>
      <c r="C137" s="86" t="s">
        <v>345</v>
      </c>
      <c r="D137" s="87">
        <v>200.5</v>
      </c>
      <c r="E137" s="86" t="s">
        <v>306</v>
      </c>
      <c r="F137" s="86">
        <v>0</v>
      </c>
      <c r="G137" s="6">
        <f t="shared" si="6"/>
        <v>0</v>
      </c>
      <c r="H137" s="69">
        <v>0</v>
      </c>
      <c r="I137" s="6">
        <f t="shared" si="7"/>
        <v>0</v>
      </c>
      <c r="J137" s="63"/>
      <c r="K137" s="9"/>
      <c r="L137" s="9"/>
      <c r="M137" s="9"/>
    </row>
    <row r="138" spans="1:15" x14ac:dyDescent="0.25">
      <c r="A138" s="10" t="s">
        <v>157</v>
      </c>
      <c r="B138" s="10" t="s">
        <v>209</v>
      </c>
      <c r="C138" s="51" t="s">
        <v>167</v>
      </c>
      <c r="D138" s="69">
        <v>5.58</v>
      </c>
      <c r="E138" s="9" t="s">
        <v>306</v>
      </c>
      <c r="F138" s="9">
        <v>2</v>
      </c>
      <c r="G138" s="6">
        <f t="shared" si="6"/>
        <v>11.16</v>
      </c>
      <c r="H138" s="69">
        <v>0</v>
      </c>
      <c r="I138" s="6">
        <f t="shared" si="7"/>
        <v>11.16</v>
      </c>
    </row>
    <row r="139" spans="1:15" ht="12.6" customHeight="1" x14ac:dyDescent="0.25">
      <c r="A139" s="15" t="s">
        <v>157</v>
      </c>
      <c r="B139" s="10" t="s">
        <v>270</v>
      </c>
      <c r="C139" s="10" t="s">
        <v>294</v>
      </c>
      <c r="D139" s="69">
        <v>7.5</v>
      </c>
      <c r="E139" s="9" t="s">
        <v>306</v>
      </c>
      <c r="F139" s="9">
        <v>2</v>
      </c>
      <c r="G139" s="6">
        <f t="shared" si="6"/>
        <v>15</v>
      </c>
      <c r="H139" s="69">
        <v>0</v>
      </c>
      <c r="I139" s="6">
        <f t="shared" si="7"/>
        <v>15</v>
      </c>
      <c r="K139" s="9"/>
      <c r="L139" s="9"/>
      <c r="M139" s="9"/>
    </row>
    <row r="140" spans="1:15" ht="12.6" customHeight="1" x14ac:dyDescent="0.25">
      <c r="A140" s="10" t="s">
        <v>90</v>
      </c>
      <c r="B140" s="10" t="s">
        <v>274</v>
      </c>
      <c r="C140" s="51" t="s">
        <v>301</v>
      </c>
      <c r="D140" s="69">
        <v>157.5</v>
      </c>
      <c r="E140" s="9" t="s">
        <v>306</v>
      </c>
      <c r="F140" s="9">
        <v>1</v>
      </c>
      <c r="G140" s="6">
        <f t="shared" si="6"/>
        <v>157.5</v>
      </c>
      <c r="H140" s="69">
        <v>0</v>
      </c>
      <c r="I140" s="6">
        <f t="shared" si="7"/>
        <v>157.5</v>
      </c>
      <c r="J140" s="62"/>
    </row>
    <row r="141" spans="1:15" x14ac:dyDescent="0.25">
      <c r="A141" s="10" t="s">
        <v>90</v>
      </c>
      <c r="B141" s="10" t="s">
        <v>88</v>
      </c>
      <c r="C141" s="51" t="s">
        <v>88</v>
      </c>
      <c r="D141" s="69">
        <v>45</v>
      </c>
      <c r="E141" s="9" t="s">
        <v>306</v>
      </c>
      <c r="F141" s="9">
        <v>1</v>
      </c>
      <c r="G141" s="6">
        <f t="shared" si="6"/>
        <v>45</v>
      </c>
      <c r="H141" s="69">
        <v>0</v>
      </c>
      <c r="I141" s="6">
        <f t="shared" si="7"/>
        <v>45</v>
      </c>
    </row>
    <row r="142" spans="1:15" x14ac:dyDescent="0.25">
      <c r="A142" s="15" t="s">
        <v>265</v>
      </c>
      <c r="B142" s="67">
        <v>1250300</v>
      </c>
      <c r="C142" s="10" t="s">
        <v>295</v>
      </c>
      <c r="D142" s="69">
        <v>115.47</v>
      </c>
      <c r="E142" s="9" t="s">
        <v>306</v>
      </c>
      <c r="F142" s="9">
        <v>2</v>
      </c>
      <c r="G142" s="6">
        <f t="shared" si="6"/>
        <v>230.94</v>
      </c>
      <c r="H142" s="69">
        <v>0</v>
      </c>
      <c r="I142" s="6">
        <f t="shared" si="7"/>
        <v>230.94</v>
      </c>
    </row>
    <row r="143" spans="1:15" x14ac:dyDescent="0.25">
      <c r="A143" s="15" t="s">
        <v>85</v>
      </c>
      <c r="B143" s="67" t="s">
        <v>86</v>
      </c>
      <c r="C143" s="10" t="s">
        <v>87</v>
      </c>
      <c r="D143" s="69">
        <v>4.6500000000000004</v>
      </c>
      <c r="E143" s="9" t="s">
        <v>309</v>
      </c>
      <c r="F143" s="9">
        <v>20</v>
      </c>
      <c r="G143" s="6">
        <f t="shared" si="6"/>
        <v>93</v>
      </c>
      <c r="H143" s="69">
        <v>0</v>
      </c>
      <c r="I143" s="6">
        <f t="shared" si="7"/>
        <v>93</v>
      </c>
      <c r="J143" s="62"/>
      <c r="N143" s="9"/>
      <c r="O143" s="9"/>
    </row>
    <row r="144" spans="1:15" x14ac:dyDescent="0.25">
      <c r="A144" s="10" t="s">
        <v>162</v>
      </c>
      <c r="B144" s="52" t="s">
        <v>271</v>
      </c>
      <c r="C144" s="68" t="s">
        <v>296</v>
      </c>
      <c r="D144" s="69">
        <v>29.14</v>
      </c>
      <c r="E144" s="9" t="s">
        <v>306</v>
      </c>
      <c r="F144" s="9">
        <v>1</v>
      </c>
      <c r="G144" s="6">
        <f t="shared" si="6"/>
        <v>29.14</v>
      </c>
      <c r="H144" s="69">
        <v>0</v>
      </c>
      <c r="I144" s="6">
        <f t="shared" si="7"/>
        <v>29.14</v>
      </c>
      <c r="J144" s="62"/>
      <c r="N144" s="9"/>
      <c r="O144" s="9"/>
    </row>
    <row r="145" spans="1:13" s="9" customFormat="1" x14ac:dyDescent="0.25">
      <c r="A145" s="10" t="s">
        <v>162</v>
      </c>
      <c r="B145" s="10" t="s">
        <v>201</v>
      </c>
      <c r="C145" s="51" t="s">
        <v>110</v>
      </c>
      <c r="D145" s="69">
        <v>29.03</v>
      </c>
      <c r="E145" s="9" t="s">
        <v>306</v>
      </c>
      <c r="F145" s="9">
        <v>2</v>
      </c>
      <c r="G145" s="6">
        <f t="shared" si="6"/>
        <v>58.06</v>
      </c>
      <c r="H145" s="69">
        <v>0</v>
      </c>
      <c r="I145" s="6">
        <f t="shared" si="7"/>
        <v>58.06</v>
      </c>
      <c r="J145"/>
      <c r="L145"/>
      <c r="M145"/>
    </row>
    <row r="146" spans="1:13" x14ac:dyDescent="0.25">
      <c r="A146" s="10" t="s">
        <v>162</v>
      </c>
      <c r="B146" s="67" t="s">
        <v>111</v>
      </c>
      <c r="C146" s="10" t="s">
        <v>297</v>
      </c>
      <c r="D146" s="69">
        <v>32.96</v>
      </c>
      <c r="E146" s="9" t="s">
        <v>306</v>
      </c>
      <c r="F146" s="9">
        <v>2</v>
      </c>
      <c r="G146" s="6">
        <f t="shared" si="6"/>
        <v>65.92</v>
      </c>
      <c r="H146" s="69">
        <v>0</v>
      </c>
      <c r="I146" s="6">
        <f t="shared" si="7"/>
        <v>65.92</v>
      </c>
    </row>
    <row r="147" spans="1:13" s="9" customFormat="1" x14ac:dyDescent="0.25">
      <c r="A147" s="10" t="s">
        <v>266</v>
      </c>
      <c r="B147" s="10" t="s">
        <v>120</v>
      </c>
      <c r="C147" s="10" t="s">
        <v>107</v>
      </c>
      <c r="D147" s="69">
        <v>93.78</v>
      </c>
      <c r="E147" s="9" t="s">
        <v>306</v>
      </c>
      <c r="F147" s="9">
        <v>2</v>
      </c>
      <c r="G147" s="6">
        <f t="shared" si="6"/>
        <v>187.56</v>
      </c>
      <c r="H147" s="69">
        <v>0</v>
      </c>
      <c r="I147" s="6">
        <f t="shared" si="7"/>
        <v>187.56</v>
      </c>
    </row>
    <row r="148" spans="1:13" x14ac:dyDescent="0.25">
      <c r="A148" s="10" t="s">
        <v>267</v>
      </c>
      <c r="B148" s="51" t="s">
        <v>272</v>
      </c>
      <c r="C148" s="10" t="s">
        <v>299</v>
      </c>
      <c r="D148" s="69">
        <v>4.08</v>
      </c>
      <c r="E148" s="9" t="s">
        <v>306</v>
      </c>
      <c r="F148" s="9">
        <v>2</v>
      </c>
      <c r="G148" s="6">
        <f t="shared" si="6"/>
        <v>8.16</v>
      </c>
      <c r="H148" s="69">
        <v>0</v>
      </c>
      <c r="I148" s="6">
        <f t="shared" si="7"/>
        <v>8.16</v>
      </c>
    </row>
    <row r="149" spans="1:13" x14ac:dyDescent="0.25">
      <c r="A149" s="10" t="s">
        <v>267</v>
      </c>
      <c r="B149" s="82" t="s">
        <v>62</v>
      </c>
      <c r="C149" s="10" t="s">
        <v>298</v>
      </c>
      <c r="D149" s="69">
        <v>5.44</v>
      </c>
      <c r="E149" s="9" t="s">
        <v>306</v>
      </c>
      <c r="F149" s="9">
        <v>1</v>
      </c>
      <c r="G149" s="6">
        <f t="shared" si="6"/>
        <v>5.44</v>
      </c>
      <c r="H149" s="69">
        <v>0</v>
      </c>
      <c r="I149" s="6">
        <f t="shared" si="7"/>
        <v>5.44</v>
      </c>
    </row>
    <row r="150" spans="1:13" x14ac:dyDescent="0.25">
      <c r="A150" s="10" t="s">
        <v>267</v>
      </c>
      <c r="B150" s="51" t="s">
        <v>106</v>
      </c>
      <c r="C150" s="10" t="s">
        <v>68</v>
      </c>
      <c r="D150" s="69">
        <v>2.5</v>
      </c>
      <c r="E150" s="9" t="s">
        <v>306</v>
      </c>
      <c r="F150" s="9">
        <v>1</v>
      </c>
      <c r="G150" s="6">
        <f t="shared" si="6"/>
        <v>2.5</v>
      </c>
      <c r="H150" s="69">
        <v>0</v>
      </c>
      <c r="I150" s="6">
        <f t="shared" si="7"/>
        <v>2.5</v>
      </c>
    </row>
    <row r="151" spans="1:13" s="9" customFormat="1" x14ac:dyDescent="0.25">
      <c r="A151" s="10" t="s">
        <v>267</v>
      </c>
      <c r="B151" s="10" t="s">
        <v>277</v>
      </c>
      <c r="C151" s="51" t="s">
        <v>304</v>
      </c>
      <c r="D151" s="69">
        <v>42.52</v>
      </c>
      <c r="E151" s="9" t="s">
        <v>306</v>
      </c>
      <c r="F151" s="9">
        <v>2</v>
      </c>
      <c r="G151" s="6">
        <f t="shared" si="6"/>
        <v>85.04</v>
      </c>
      <c r="H151" s="69">
        <v>0</v>
      </c>
      <c r="I151" s="6">
        <f t="shared" si="7"/>
        <v>85.04</v>
      </c>
      <c r="J151"/>
    </row>
    <row r="152" spans="1:13" x14ac:dyDescent="0.25">
      <c r="A152" s="10" t="s">
        <v>267</v>
      </c>
      <c r="B152" s="10" t="s">
        <v>278</v>
      </c>
      <c r="C152" s="51" t="s">
        <v>305</v>
      </c>
      <c r="D152" s="69">
        <v>4.82</v>
      </c>
      <c r="E152" s="9" t="s">
        <v>306</v>
      </c>
      <c r="F152" s="9">
        <v>1</v>
      </c>
      <c r="G152" s="6">
        <f t="shared" si="6"/>
        <v>4.82</v>
      </c>
      <c r="H152" s="69">
        <v>0</v>
      </c>
      <c r="I152" s="6">
        <f t="shared" si="7"/>
        <v>4.82</v>
      </c>
    </row>
    <row r="153" spans="1:13" x14ac:dyDescent="0.25">
      <c r="A153" s="10" t="s">
        <v>267</v>
      </c>
      <c r="B153" s="82" t="s">
        <v>63</v>
      </c>
      <c r="C153" s="10" t="s">
        <v>64</v>
      </c>
      <c r="D153" s="69">
        <v>1.4</v>
      </c>
      <c r="E153" s="9" t="s">
        <v>306</v>
      </c>
      <c r="F153" s="9">
        <v>1</v>
      </c>
      <c r="G153" s="6">
        <f t="shared" si="6"/>
        <v>1.4</v>
      </c>
      <c r="H153" s="69">
        <v>0</v>
      </c>
      <c r="I153" s="6">
        <f t="shared" si="7"/>
        <v>1.4</v>
      </c>
    </row>
    <row r="154" spans="1:13" s="9" customFormat="1" x14ac:dyDescent="0.25">
      <c r="A154" s="88" t="s">
        <v>267</v>
      </c>
      <c r="B154" s="88" t="s">
        <v>346</v>
      </c>
      <c r="C154" s="86" t="s">
        <v>347</v>
      </c>
      <c r="D154" s="87">
        <v>9.99</v>
      </c>
      <c r="E154" s="86" t="s">
        <v>306</v>
      </c>
      <c r="F154" s="86">
        <v>0</v>
      </c>
      <c r="G154" s="6">
        <f t="shared" si="6"/>
        <v>0</v>
      </c>
      <c r="H154" s="69">
        <v>0</v>
      </c>
      <c r="I154" s="6">
        <f t="shared" si="7"/>
        <v>0</v>
      </c>
      <c r="J154"/>
    </row>
    <row r="155" spans="1:13" x14ac:dyDescent="0.25">
      <c r="A155" s="10" t="s">
        <v>259</v>
      </c>
      <c r="B155" s="10" t="s">
        <v>275</v>
      </c>
      <c r="C155" s="51" t="s">
        <v>302</v>
      </c>
      <c r="D155" s="69">
        <v>90.81</v>
      </c>
      <c r="E155" s="9" t="s">
        <v>306</v>
      </c>
      <c r="F155" s="9">
        <v>1</v>
      </c>
      <c r="G155" s="6">
        <f t="shared" si="6"/>
        <v>90.81</v>
      </c>
      <c r="H155" s="69">
        <v>0</v>
      </c>
      <c r="I155" s="6">
        <f t="shared" si="7"/>
        <v>90.81</v>
      </c>
    </row>
    <row r="156" spans="1:13" x14ac:dyDescent="0.25">
      <c r="A156" s="10" t="s">
        <v>259</v>
      </c>
      <c r="B156" s="51" t="s">
        <v>163</v>
      </c>
      <c r="C156" s="10" t="s">
        <v>228</v>
      </c>
      <c r="D156" s="69">
        <v>73.69</v>
      </c>
      <c r="E156" s="9" t="s">
        <v>306</v>
      </c>
      <c r="F156" s="9">
        <v>2</v>
      </c>
      <c r="G156" s="6">
        <f t="shared" si="6"/>
        <v>147.38</v>
      </c>
      <c r="H156" s="69">
        <v>0</v>
      </c>
      <c r="I156" s="6">
        <f t="shared" si="7"/>
        <v>147.38</v>
      </c>
    </row>
    <row r="157" spans="1:13" x14ac:dyDescent="0.25">
      <c r="A157" s="10" t="s">
        <v>253</v>
      </c>
      <c r="B157" s="10" t="s">
        <v>36</v>
      </c>
      <c r="C157" s="51" t="s">
        <v>65</v>
      </c>
      <c r="D157" s="69">
        <v>0.59</v>
      </c>
      <c r="E157" s="9" t="s">
        <v>307</v>
      </c>
      <c r="F157" s="9">
        <v>9</v>
      </c>
      <c r="G157" s="6">
        <f t="shared" si="6"/>
        <v>5.31</v>
      </c>
      <c r="H157" s="69">
        <v>0</v>
      </c>
      <c r="I157" s="6">
        <f t="shared" si="7"/>
        <v>5.31</v>
      </c>
    </row>
    <row r="158" spans="1:13" s="9" customFormat="1" x14ac:dyDescent="0.25">
      <c r="A158" s="10" t="s">
        <v>253</v>
      </c>
      <c r="B158" s="51" t="s">
        <v>101</v>
      </c>
      <c r="C158" s="10" t="s">
        <v>28</v>
      </c>
      <c r="D158" s="69">
        <v>31.25</v>
      </c>
      <c r="E158" s="9" t="s">
        <v>306</v>
      </c>
      <c r="F158" s="9">
        <v>1</v>
      </c>
      <c r="G158" s="6">
        <f t="shared" si="6"/>
        <v>31.25</v>
      </c>
      <c r="H158" s="69">
        <v>0</v>
      </c>
      <c r="I158" s="6">
        <f t="shared" si="7"/>
        <v>31.25</v>
      </c>
      <c r="J158"/>
    </row>
    <row r="159" spans="1:13" x14ac:dyDescent="0.25">
      <c r="A159" s="10" t="s">
        <v>253</v>
      </c>
      <c r="B159" s="51" t="s">
        <v>199</v>
      </c>
      <c r="C159" s="10" t="s">
        <v>66</v>
      </c>
      <c r="D159" s="69">
        <v>0.19</v>
      </c>
      <c r="E159" s="9" t="s">
        <v>307</v>
      </c>
      <c r="F159" s="9">
        <v>3</v>
      </c>
      <c r="G159" s="6">
        <f t="shared" si="6"/>
        <v>0.57000000000000006</v>
      </c>
      <c r="H159" s="69">
        <v>0</v>
      </c>
      <c r="I159" s="6">
        <f t="shared" si="7"/>
        <v>0.57000000000000006</v>
      </c>
    </row>
    <row r="160" spans="1:13" x14ac:dyDescent="0.25">
      <c r="A160" s="10" t="s">
        <v>253</v>
      </c>
      <c r="B160" s="10" t="s">
        <v>168</v>
      </c>
      <c r="C160" s="51" t="s">
        <v>169</v>
      </c>
      <c r="D160" s="69">
        <v>0.28999999999999998</v>
      </c>
      <c r="E160" s="9" t="s">
        <v>307</v>
      </c>
      <c r="F160" s="9">
        <v>65</v>
      </c>
      <c r="G160" s="6">
        <f t="shared" si="6"/>
        <v>18.849999999999998</v>
      </c>
      <c r="H160" s="69">
        <v>0</v>
      </c>
      <c r="I160" s="6">
        <f t="shared" si="7"/>
        <v>18.849999999999998</v>
      </c>
    </row>
    <row r="161" spans="1:10" x14ac:dyDescent="0.25">
      <c r="A161" s="10" t="s">
        <v>12</v>
      </c>
      <c r="B161" s="10" t="s">
        <v>187</v>
      </c>
      <c r="C161" s="51" t="s">
        <v>121</v>
      </c>
      <c r="D161" s="69">
        <v>48.03</v>
      </c>
      <c r="E161" s="9" t="s">
        <v>306</v>
      </c>
      <c r="F161" s="9">
        <v>1</v>
      </c>
      <c r="G161" s="6">
        <f t="shared" si="6"/>
        <v>48.03</v>
      </c>
      <c r="H161" s="69">
        <v>0</v>
      </c>
      <c r="I161" s="6">
        <f t="shared" si="7"/>
        <v>48.03</v>
      </c>
    </row>
    <row r="162" spans="1:10" s="9" customFormat="1" x14ac:dyDescent="0.25">
      <c r="A162" s="10" t="s">
        <v>12</v>
      </c>
      <c r="B162" s="10" t="s">
        <v>125</v>
      </c>
      <c r="C162" s="51" t="s">
        <v>300</v>
      </c>
      <c r="D162" s="69">
        <v>3.79</v>
      </c>
      <c r="E162" s="9" t="s">
        <v>306</v>
      </c>
      <c r="F162" s="9">
        <v>1</v>
      </c>
      <c r="G162" s="6">
        <f t="shared" ref="G162:G178" si="8">F162*D162</f>
        <v>3.79</v>
      </c>
      <c r="H162" s="69">
        <v>0</v>
      </c>
      <c r="I162" s="6">
        <f t="shared" ref="I162:I178" si="9">H162+G162</f>
        <v>3.79</v>
      </c>
      <c r="J162"/>
    </row>
    <row r="163" spans="1:10" x14ac:dyDescent="0.25">
      <c r="A163" s="10" t="s">
        <v>12</v>
      </c>
      <c r="B163" s="10" t="s">
        <v>189</v>
      </c>
      <c r="C163" s="51" t="s">
        <v>124</v>
      </c>
      <c r="D163" s="69">
        <v>29.42</v>
      </c>
      <c r="E163" s="9" t="s">
        <v>306</v>
      </c>
      <c r="F163" s="9">
        <v>1</v>
      </c>
      <c r="G163" s="6">
        <f t="shared" si="8"/>
        <v>29.42</v>
      </c>
      <c r="H163" s="69">
        <v>0</v>
      </c>
      <c r="I163" s="6">
        <f t="shared" si="9"/>
        <v>29.42</v>
      </c>
    </row>
    <row r="164" spans="1:10" x14ac:dyDescent="0.25">
      <c r="A164" s="10" t="s">
        <v>12</v>
      </c>
      <c r="B164" s="10" t="s">
        <v>202</v>
      </c>
      <c r="C164" s="51" t="s">
        <v>67</v>
      </c>
      <c r="D164" s="69">
        <v>53.2</v>
      </c>
      <c r="E164" s="9" t="s">
        <v>306</v>
      </c>
      <c r="F164" s="9">
        <v>1</v>
      </c>
      <c r="G164" s="6">
        <f t="shared" si="8"/>
        <v>53.2</v>
      </c>
      <c r="H164" s="69">
        <v>0</v>
      </c>
      <c r="I164" s="6">
        <f t="shared" si="9"/>
        <v>53.2</v>
      </c>
    </row>
    <row r="165" spans="1:10" s="9" customFormat="1" x14ac:dyDescent="0.25">
      <c r="A165" s="10" t="s">
        <v>12</v>
      </c>
      <c r="B165" s="10" t="s">
        <v>122</v>
      </c>
      <c r="C165" s="51" t="s">
        <v>123</v>
      </c>
      <c r="D165" s="69">
        <v>5.19</v>
      </c>
      <c r="E165" s="9" t="s">
        <v>306</v>
      </c>
      <c r="F165" s="9">
        <v>1</v>
      </c>
      <c r="G165" s="6">
        <f t="shared" si="8"/>
        <v>5.19</v>
      </c>
      <c r="H165" s="69">
        <v>0</v>
      </c>
      <c r="I165" s="6">
        <f t="shared" si="9"/>
        <v>5.19</v>
      </c>
    </row>
    <row r="166" spans="1:10" s="9" customFormat="1" x14ac:dyDescent="0.25">
      <c r="A166" s="85" t="s">
        <v>212</v>
      </c>
      <c r="B166" s="89">
        <v>905101</v>
      </c>
      <c r="C166" s="86" t="s">
        <v>348</v>
      </c>
      <c r="D166" s="87">
        <v>29.25</v>
      </c>
      <c r="E166" s="86" t="s">
        <v>306</v>
      </c>
      <c r="F166" s="86">
        <v>0</v>
      </c>
      <c r="G166" s="6">
        <f t="shared" si="8"/>
        <v>0</v>
      </c>
      <c r="H166" s="69">
        <v>0</v>
      </c>
      <c r="I166" s="6">
        <f t="shared" si="9"/>
        <v>0</v>
      </c>
    </row>
    <row r="167" spans="1:10" x14ac:dyDescent="0.25">
      <c r="A167" s="10" t="s">
        <v>212</v>
      </c>
      <c r="B167" s="10" t="s">
        <v>196</v>
      </c>
      <c r="C167" s="51" t="s">
        <v>197</v>
      </c>
      <c r="D167" s="69">
        <v>13.59</v>
      </c>
      <c r="E167" s="9" t="s">
        <v>308</v>
      </c>
      <c r="F167" s="9">
        <v>1</v>
      </c>
      <c r="G167" s="6">
        <f t="shared" si="8"/>
        <v>13.59</v>
      </c>
      <c r="H167" s="69">
        <v>0</v>
      </c>
      <c r="I167" s="6">
        <f t="shared" si="9"/>
        <v>13.59</v>
      </c>
    </row>
    <row r="168" spans="1:10" x14ac:dyDescent="0.25">
      <c r="A168" s="88" t="s">
        <v>357</v>
      </c>
      <c r="B168" s="88" t="s">
        <v>358</v>
      </c>
      <c r="C168" s="86" t="s">
        <v>359</v>
      </c>
      <c r="D168" s="87">
        <v>23.45</v>
      </c>
      <c r="E168" s="86" t="s">
        <v>5</v>
      </c>
      <c r="F168" s="86">
        <v>0</v>
      </c>
      <c r="G168" s="6">
        <f t="shared" si="8"/>
        <v>0</v>
      </c>
      <c r="H168" s="69">
        <v>0</v>
      </c>
      <c r="I168" s="6">
        <f t="shared" si="9"/>
        <v>0</v>
      </c>
    </row>
    <row r="169" spans="1:10" x14ac:dyDescent="0.25">
      <c r="A169" s="88" t="s">
        <v>268</v>
      </c>
      <c r="B169" s="85" t="s">
        <v>349</v>
      </c>
      <c r="C169" s="86" t="s">
        <v>350</v>
      </c>
      <c r="D169" s="87">
        <v>49.7</v>
      </c>
      <c r="E169" s="86" t="s">
        <v>306</v>
      </c>
      <c r="F169" s="86">
        <v>0</v>
      </c>
      <c r="G169" s="6">
        <f t="shared" si="8"/>
        <v>0</v>
      </c>
      <c r="H169" s="69">
        <v>0</v>
      </c>
      <c r="I169" s="6">
        <f t="shared" si="9"/>
        <v>0</v>
      </c>
    </row>
    <row r="170" spans="1:10" x14ac:dyDescent="0.25">
      <c r="A170" s="88" t="s">
        <v>268</v>
      </c>
      <c r="B170" s="85" t="s">
        <v>351</v>
      </c>
      <c r="C170" s="86" t="s">
        <v>352</v>
      </c>
      <c r="D170" s="87">
        <v>29.4</v>
      </c>
      <c r="E170" s="86" t="s">
        <v>306</v>
      </c>
      <c r="F170" s="86">
        <v>0</v>
      </c>
      <c r="G170" s="6">
        <f t="shared" si="8"/>
        <v>0</v>
      </c>
      <c r="H170" s="69">
        <v>0</v>
      </c>
      <c r="I170" s="6">
        <f t="shared" si="9"/>
        <v>0</v>
      </c>
    </row>
    <row r="171" spans="1:10" x14ac:dyDescent="0.25">
      <c r="A171" s="88" t="s">
        <v>268</v>
      </c>
      <c r="B171" s="85" t="s">
        <v>353</v>
      </c>
      <c r="C171" s="86" t="s">
        <v>354</v>
      </c>
      <c r="D171" s="87">
        <v>78.05</v>
      </c>
      <c r="E171" s="86" t="s">
        <v>306</v>
      </c>
      <c r="F171" s="86">
        <v>0</v>
      </c>
      <c r="G171" s="6">
        <f t="shared" si="8"/>
        <v>0</v>
      </c>
      <c r="H171" s="69">
        <v>0</v>
      </c>
      <c r="I171" s="6">
        <f t="shared" si="9"/>
        <v>0</v>
      </c>
    </row>
    <row r="172" spans="1:10" x14ac:dyDescent="0.25">
      <c r="A172" s="88" t="s">
        <v>268</v>
      </c>
      <c r="B172" s="85" t="s">
        <v>355</v>
      </c>
      <c r="C172" s="86" t="s">
        <v>356</v>
      </c>
      <c r="D172" s="87">
        <v>203.85</v>
      </c>
      <c r="E172" s="86" t="s">
        <v>306</v>
      </c>
      <c r="F172" s="86">
        <v>0</v>
      </c>
      <c r="G172" s="6">
        <f t="shared" si="8"/>
        <v>0</v>
      </c>
      <c r="H172" s="69">
        <v>0</v>
      </c>
      <c r="I172" s="6">
        <f t="shared" si="9"/>
        <v>0</v>
      </c>
    </row>
    <row r="173" spans="1:10" x14ac:dyDescent="0.25">
      <c r="A173" s="10" t="s">
        <v>268</v>
      </c>
      <c r="B173" s="10" t="s">
        <v>273</v>
      </c>
      <c r="C173" s="51" t="s">
        <v>82</v>
      </c>
      <c r="D173" s="69">
        <v>31.45</v>
      </c>
      <c r="E173" s="9" t="s">
        <v>306</v>
      </c>
      <c r="F173" s="9">
        <v>1</v>
      </c>
      <c r="G173" s="6">
        <f t="shared" si="8"/>
        <v>31.45</v>
      </c>
      <c r="H173" s="69">
        <v>0</v>
      </c>
      <c r="I173" s="6">
        <f t="shared" si="9"/>
        <v>31.45</v>
      </c>
      <c r="J173" s="63"/>
    </row>
    <row r="174" spans="1:10" x14ac:dyDescent="0.25">
      <c r="A174" s="10"/>
      <c r="B174" s="10"/>
      <c r="C174" s="10"/>
      <c r="D174" s="69">
        <v>0</v>
      </c>
      <c r="E174" s="9" t="s">
        <v>306</v>
      </c>
      <c r="G174" s="6">
        <f t="shared" si="8"/>
        <v>0</v>
      </c>
      <c r="H174" s="69">
        <v>0</v>
      </c>
      <c r="I174" s="6">
        <f t="shared" si="9"/>
        <v>0</v>
      </c>
    </row>
    <row r="175" spans="1:10" x14ac:dyDescent="0.25">
      <c r="A175" s="10"/>
      <c r="B175" s="10"/>
      <c r="C175" s="10"/>
      <c r="D175" s="69">
        <v>0</v>
      </c>
      <c r="E175" s="9" t="s">
        <v>306</v>
      </c>
      <c r="G175" s="6">
        <f t="shared" si="8"/>
        <v>0</v>
      </c>
      <c r="H175" s="69">
        <v>0</v>
      </c>
      <c r="I175" s="6">
        <f t="shared" si="9"/>
        <v>0</v>
      </c>
    </row>
    <row r="176" spans="1:10" x14ac:dyDescent="0.25">
      <c r="A176" s="10"/>
      <c r="B176" s="10"/>
      <c r="C176" s="10"/>
      <c r="D176" s="69">
        <v>0</v>
      </c>
      <c r="E176" s="9" t="s">
        <v>306</v>
      </c>
      <c r="G176" s="6">
        <f t="shared" si="8"/>
        <v>0</v>
      </c>
      <c r="H176" s="69">
        <v>0</v>
      </c>
      <c r="I176" s="6">
        <f t="shared" si="9"/>
        <v>0</v>
      </c>
    </row>
    <row r="177" spans="1:10" x14ac:dyDescent="0.25">
      <c r="A177" s="10"/>
      <c r="B177" s="10"/>
      <c r="C177" s="10"/>
      <c r="D177" s="69">
        <v>0</v>
      </c>
      <c r="E177" s="9" t="s">
        <v>306</v>
      </c>
      <c r="G177" s="6">
        <f t="shared" si="8"/>
        <v>0</v>
      </c>
      <c r="H177" s="69">
        <v>0</v>
      </c>
      <c r="I177" s="6">
        <f t="shared" si="9"/>
        <v>0</v>
      </c>
    </row>
    <row r="178" spans="1:10" s="9" customFormat="1" x14ac:dyDescent="0.25">
      <c r="A178" s="15"/>
      <c r="B178" s="15"/>
      <c r="C178" s="15"/>
      <c r="D178" s="69">
        <v>0</v>
      </c>
      <c r="E178" s="9" t="s">
        <v>306</v>
      </c>
      <c r="F178"/>
      <c r="G178" s="6">
        <f t="shared" si="8"/>
        <v>0</v>
      </c>
      <c r="H178" s="69">
        <v>0</v>
      </c>
      <c r="I178" s="6">
        <f t="shared" si="9"/>
        <v>0</v>
      </c>
    </row>
    <row r="179" spans="1:10" s="9" customFormat="1" x14ac:dyDescent="0.25">
      <c r="A179" s="10"/>
      <c r="B179" s="20"/>
      <c r="C179" s="10"/>
      <c r="D179" s="69"/>
      <c r="F179"/>
      <c r="G179" s="44"/>
      <c r="H179" s="44"/>
      <c r="I179" s="60"/>
    </row>
    <row r="180" spans="1:10" x14ac:dyDescent="0.25">
      <c r="A180" s="34"/>
      <c r="B180" s="34"/>
      <c r="C180" s="34"/>
      <c r="D180" s="72"/>
      <c r="G180" s="44"/>
      <c r="H180" s="44"/>
      <c r="I180" s="13">
        <f>SUM(I33:I178)</f>
        <v>5771.0972848484844</v>
      </c>
    </row>
    <row r="181" spans="1:10" s="9" customFormat="1" x14ac:dyDescent="0.25">
      <c r="A181" s="34"/>
      <c r="B181" s="34"/>
      <c r="C181" s="34"/>
      <c r="D181" s="72"/>
      <c r="E181"/>
      <c r="F181"/>
      <c r="G181" s="44"/>
      <c r="H181" s="44"/>
      <c r="I181" s="44"/>
      <c r="J181"/>
    </row>
    <row r="182" spans="1:10" x14ac:dyDescent="0.25">
      <c r="A182" s="34"/>
      <c r="B182" s="34"/>
      <c r="C182" s="4" t="s">
        <v>134</v>
      </c>
      <c r="D182" s="72"/>
      <c r="G182" s="44"/>
      <c r="H182" s="44"/>
      <c r="I182" s="44"/>
    </row>
    <row r="183" spans="1:10" x14ac:dyDescent="0.25">
      <c r="A183" s="10"/>
      <c r="B183" s="10"/>
      <c r="C183" s="10"/>
      <c r="D183" s="69"/>
      <c r="E183" s="9"/>
      <c r="G183" s="44"/>
      <c r="H183" s="44"/>
      <c r="I183" s="44"/>
    </row>
    <row r="184" spans="1:10" x14ac:dyDescent="0.25">
      <c r="A184" s="10"/>
      <c r="B184" s="10"/>
      <c r="C184" s="10"/>
      <c r="D184" s="69">
        <v>0</v>
      </c>
      <c r="E184" s="9" t="s">
        <v>306</v>
      </c>
      <c r="G184" s="6">
        <f t="shared" ref="G184:G196" si="10">F184*D184</f>
        <v>0</v>
      </c>
      <c r="H184" s="69">
        <v>0</v>
      </c>
      <c r="I184" s="6">
        <f t="shared" ref="I184:I196" si="11">H184+G184</f>
        <v>0</v>
      </c>
    </row>
    <row r="185" spans="1:10" x14ac:dyDescent="0.25">
      <c r="A185" s="10"/>
      <c r="B185" s="10"/>
      <c r="C185" s="10"/>
      <c r="D185" s="69">
        <v>0</v>
      </c>
      <c r="E185" s="9" t="s">
        <v>306</v>
      </c>
      <c r="G185" s="6">
        <f t="shared" si="10"/>
        <v>0</v>
      </c>
      <c r="H185" s="69">
        <v>0</v>
      </c>
      <c r="I185" s="6">
        <f t="shared" si="11"/>
        <v>0</v>
      </c>
    </row>
    <row r="186" spans="1:10" s="9" customFormat="1" x14ac:dyDescent="0.25">
      <c r="A186" s="10"/>
      <c r="B186" s="10"/>
      <c r="C186" s="10"/>
      <c r="D186" s="69">
        <v>0</v>
      </c>
      <c r="E186" s="9" t="s">
        <v>306</v>
      </c>
      <c r="F186"/>
      <c r="G186" s="6">
        <f t="shared" si="10"/>
        <v>0</v>
      </c>
      <c r="H186" s="69">
        <v>0</v>
      </c>
      <c r="I186" s="6">
        <f t="shared" si="11"/>
        <v>0</v>
      </c>
      <c r="J186"/>
    </row>
    <row r="187" spans="1:10" x14ac:dyDescent="0.25">
      <c r="A187" s="10"/>
      <c r="B187" s="10"/>
      <c r="C187" s="10"/>
      <c r="D187" s="69">
        <v>0</v>
      </c>
      <c r="E187" s="9" t="s">
        <v>306</v>
      </c>
      <c r="G187" s="6">
        <f t="shared" si="10"/>
        <v>0</v>
      </c>
      <c r="H187" s="69">
        <v>0</v>
      </c>
      <c r="I187" s="6">
        <f t="shared" si="11"/>
        <v>0</v>
      </c>
    </row>
    <row r="188" spans="1:10" x14ac:dyDescent="0.25">
      <c r="A188" s="10"/>
      <c r="B188" s="10"/>
      <c r="C188" s="10"/>
      <c r="D188" s="69">
        <v>0</v>
      </c>
      <c r="E188" s="9" t="s">
        <v>306</v>
      </c>
      <c r="G188" s="6">
        <f t="shared" si="10"/>
        <v>0</v>
      </c>
      <c r="H188" s="69">
        <v>0</v>
      </c>
      <c r="I188" s="6">
        <f t="shared" si="11"/>
        <v>0</v>
      </c>
    </row>
    <row r="189" spans="1:10" x14ac:dyDescent="0.25">
      <c r="A189" s="15"/>
      <c r="B189" s="15"/>
      <c r="C189" s="15"/>
      <c r="D189" s="69">
        <v>0</v>
      </c>
      <c r="E189" s="9" t="s">
        <v>306</v>
      </c>
      <c r="G189" s="6">
        <f t="shared" si="10"/>
        <v>0</v>
      </c>
      <c r="H189" s="69">
        <v>0</v>
      </c>
      <c r="I189" s="6">
        <f t="shared" si="11"/>
        <v>0</v>
      </c>
    </row>
    <row r="190" spans="1:10" x14ac:dyDescent="0.25">
      <c r="A190" s="10"/>
      <c r="B190" s="10"/>
      <c r="C190" s="10"/>
      <c r="D190" s="69">
        <v>0</v>
      </c>
      <c r="E190" s="9" t="s">
        <v>306</v>
      </c>
      <c r="G190" s="6">
        <f t="shared" si="10"/>
        <v>0</v>
      </c>
      <c r="H190" s="69">
        <v>0</v>
      </c>
      <c r="I190" s="6">
        <f t="shared" si="11"/>
        <v>0</v>
      </c>
    </row>
    <row r="191" spans="1:10" x14ac:dyDescent="0.25">
      <c r="A191" s="10"/>
      <c r="B191" s="10"/>
      <c r="C191" s="10"/>
      <c r="D191" s="69">
        <v>0</v>
      </c>
      <c r="E191" s="9" t="s">
        <v>306</v>
      </c>
      <c r="G191" s="6">
        <f t="shared" si="10"/>
        <v>0</v>
      </c>
      <c r="H191" s="69">
        <v>0</v>
      </c>
      <c r="I191" s="6">
        <f t="shared" si="11"/>
        <v>0</v>
      </c>
    </row>
    <row r="192" spans="1:10" x14ac:dyDescent="0.25">
      <c r="A192" s="10"/>
      <c r="B192" s="10"/>
      <c r="C192" s="10"/>
      <c r="D192" s="69">
        <v>0</v>
      </c>
      <c r="E192" s="9" t="s">
        <v>306</v>
      </c>
      <c r="G192" s="6">
        <f t="shared" si="10"/>
        <v>0</v>
      </c>
      <c r="H192" s="69">
        <v>0</v>
      </c>
      <c r="I192" s="13">
        <f t="shared" si="11"/>
        <v>0</v>
      </c>
    </row>
    <row r="193" spans="1:10" x14ac:dyDescent="0.25">
      <c r="A193" s="10"/>
      <c r="B193" s="10"/>
      <c r="C193" s="10"/>
      <c r="D193" s="69">
        <v>0</v>
      </c>
      <c r="E193" s="9" t="s">
        <v>306</v>
      </c>
      <c r="G193" s="6">
        <f t="shared" si="10"/>
        <v>0</v>
      </c>
      <c r="H193" s="69">
        <v>0</v>
      </c>
      <c r="I193" s="6">
        <f t="shared" si="11"/>
        <v>0</v>
      </c>
    </row>
    <row r="194" spans="1:10" x14ac:dyDescent="0.25">
      <c r="A194" s="10"/>
      <c r="B194" s="10"/>
      <c r="C194" s="10"/>
      <c r="D194" s="69">
        <v>0</v>
      </c>
      <c r="E194" s="9" t="s">
        <v>306</v>
      </c>
      <c r="G194" s="6">
        <f t="shared" si="10"/>
        <v>0</v>
      </c>
      <c r="H194" s="69">
        <v>0</v>
      </c>
      <c r="I194" s="6">
        <f t="shared" si="11"/>
        <v>0</v>
      </c>
      <c r="J194" s="65"/>
    </row>
    <row r="195" spans="1:10" x14ac:dyDescent="0.25">
      <c r="A195" s="10"/>
      <c r="B195" s="10"/>
      <c r="C195" s="10"/>
      <c r="D195" s="69">
        <v>0</v>
      </c>
      <c r="E195" s="9" t="s">
        <v>306</v>
      </c>
      <c r="G195" s="6">
        <f t="shared" si="10"/>
        <v>0</v>
      </c>
      <c r="H195" s="69">
        <v>0</v>
      </c>
      <c r="I195" s="6">
        <f t="shared" si="11"/>
        <v>0</v>
      </c>
    </row>
    <row r="196" spans="1:10" x14ac:dyDescent="0.25">
      <c r="A196" s="10"/>
      <c r="B196" s="10"/>
      <c r="C196" s="10"/>
      <c r="D196" s="69">
        <v>0</v>
      </c>
      <c r="E196" s="9" t="s">
        <v>306</v>
      </c>
      <c r="G196" s="6">
        <f t="shared" si="10"/>
        <v>0</v>
      </c>
      <c r="H196" s="69">
        <v>0</v>
      </c>
      <c r="I196" s="13">
        <f t="shared" si="11"/>
        <v>0</v>
      </c>
    </row>
    <row r="197" spans="1:10" x14ac:dyDescent="0.25">
      <c r="A197" s="10"/>
      <c r="B197" s="10"/>
      <c r="C197" s="10"/>
      <c r="D197" s="69">
        <v>0</v>
      </c>
      <c r="E197" s="9" t="s">
        <v>306</v>
      </c>
      <c r="G197" s="6">
        <f>F197*D197</f>
        <v>0</v>
      </c>
      <c r="H197" s="69">
        <v>0</v>
      </c>
      <c r="I197" s="13">
        <f>H197+G197</f>
        <v>0</v>
      </c>
    </row>
    <row r="198" spans="1:10" x14ac:dyDescent="0.25">
      <c r="A198" s="34"/>
      <c r="B198" s="34"/>
      <c r="C198" s="34"/>
      <c r="D198" s="44"/>
      <c r="G198" s="44"/>
      <c r="H198" s="44"/>
      <c r="I198" s="53"/>
    </row>
    <row r="199" spans="1:10" x14ac:dyDescent="0.25">
      <c r="A199" s="34"/>
      <c r="B199" s="34"/>
      <c r="C199" s="34"/>
      <c r="D199" s="72"/>
      <c r="G199" s="44"/>
      <c r="H199" s="44"/>
      <c r="I199" s="8">
        <f>SUM(I183:I198)</f>
        <v>0</v>
      </c>
    </row>
    <row r="200" spans="1:10" x14ac:dyDescent="0.25">
      <c r="A200" s="34"/>
      <c r="B200" s="34"/>
      <c r="C200" s="34"/>
      <c r="D200" s="72"/>
      <c r="G200" s="44"/>
      <c r="H200" s="44"/>
      <c r="I200" s="44"/>
    </row>
    <row r="201" spans="1:10" x14ac:dyDescent="0.25">
      <c r="A201" s="34"/>
      <c r="B201" s="34"/>
      <c r="C201" s="4" t="s">
        <v>135</v>
      </c>
      <c r="D201" s="72"/>
      <c r="G201" s="44"/>
      <c r="H201" s="44"/>
      <c r="I201" s="44"/>
    </row>
    <row r="202" spans="1:10" x14ac:dyDescent="0.25">
      <c r="A202" s="9"/>
      <c r="B202" s="10"/>
      <c r="C202" s="9"/>
      <c r="D202" s="11"/>
      <c r="E202" s="9"/>
      <c r="F202" s="9"/>
      <c r="G202" s="6"/>
      <c r="H202" s="11"/>
      <c r="I202" s="12"/>
    </row>
    <row r="203" spans="1:10" x14ac:dyDescent="0.25">
      <c r="A203" s="9"/>
      <c r="B203" s="9"/>
      <c r="C203" s="9"/>
      <c r="D203" s="11">
        <v>0</v>
      </c>
      <c r="E203" s="9" t="s">
        <v>306</v>
      </c>
      <c r="G203" s="6">
        <f>D203*F203</f>
        <v>0</v>
      </c>
      <c r="H203" s="11">
        <v>0</v>
      </c>
      <c r="I203" s="6">
        <f>G203+H203</f>
        <v>0</v>
      </c>
    </row>
    <row r="204" spans="1:10" x14ac:dyDescent="0.25">
      <c r="A204" s="9"/>
      <c r="B204" s="10"/>
      <c r="C204" s="9"/>
      <c r="D204" s="11">
        <v>0</v>
      </c>
      <c r="E204" s="9" t="s">
        <v>306</v>
      </c>
      <c r="G204" s="6">
        <f>D204*F204</f>
        <v>0</v>
      </c>
      <c r="H204" s="11">
        <v>0</v>
      </c>
      <c r="I204" s="6">
        <f>G204+H204</f>
        <v>0</v>
      </c>
    </row>
    <row r="205" spans="1:10" x14ac:dyDescent="0.25">
      <c r="A205" s="9"/>
      <c r="B205" s="10"/>
      <c r="C205" s="9"/>
      <c r="D205" s="11">
        <v>0</v>
      </c>
      <c r="E205" s="9" t="s">
        <v>306</v>
      </c>
      <c r="G205" s="6">
        <f>D205*F205</f>
        <v>0</v>
      </c>
      <c r="H205" s="11">
        <v>0</v>
      </c>
      <c r="I205" s="13">
        <f>G205+H205</f>
        <v>0</v>
      </c>
    </row>
    <row r="206" spans="1:10" x14ac:dyDescent="0.25">
      <c r="A206" s="9"/>
      <c r="B206" s="9"/>
      <c r="C206" s="9"/>
      <c r="D206" s="11">
        <v>0</v>
      </c>
      <c r="E206" s="9" t="s">
        <v>306</v>
      </c>
      <c r="F206" s="9"/>
      <c r="G206" s="6">
        <f t="shared" ref="G206:G211" si="12">D206*F206</f>
        <v>0</v>
      </c>
      <c r="H206" s="11">
        <v>0</v>
      </c>
      <c r="I206" s="6">
        <f t="shared" ref="I206:I211" si="13">G206+H206</f>
        <v>0</v>
      </c>
    </row>
    <row r="207" spans="1:10" x14ac:dyDescent="0.25">
      <c r="A207" s="9"/>
      <c r="B207" s="10"/>
      <c r="C207" s="9"/>
      <c r="D207" s="11">
        <v>0</v>
      </c>
      <c r="E207" s="9" t="s">
        <v>306</v>
      </c>
      <c r="F207" s="9"/>
      <c r="G207" s="6">
        <f t="shared" si="12"/>
        <v>0</v>
      </c>
      <c r="H207" s="11">
        <v>0</v>
      </c>
      <c r="I207" s="6">
        <f t="shared" si="13"/>
        <v>0</v>
      </c>
    </row>
    <row r="208" spans="1:10" x14ac:dyDescent="0.25">
      <c r="A208" s="9"/>
      <c r="B208" s="10"/>
      <c r="C208" s="9"/>
      <c r="D208" s="11">
        <v>0</v>
      </c>
      <c r="E208" s="9" t="s">
        <v>306</v>
      </c>
      <c r="F208" s="9"/>
      <c r="G208" s="6">
        <f t="shared" si="12"/>
        <v>0</v>
      </c>
      <c r="H208" s="11">
        <v>0</v>
      </c>
      <c r="I208" s="6">
        <f t="shared" si="13"/>
        <v>0</v>
      </c>
    </row>
    <row r="209" spans="1:9" x14ac:dyDescent="0.25">
      <c r="A209" s="9"/>
      <c r="B209" s="10"/>
      <c r="C209" s="9"/>
      <c r="D209" s="11">
        <v>0</v>
      </c>
      <c r="E209" s="9" t="s">
        <v>306</v>
      </c>
      <c r="F209" s="9"/>
      <c r="G209" s="6">
        <f t="shared" si="12"/>
        <v>0</v>
      </c>
      <c r="H209" s="11">
        <v>0</v>
      </c>
      <c r="I209" s="6">
        <f t="shared" si="13"/>
        <v>0</v>
      </c>
    </row>
    <row r="210" spans="1:9" x14ac:dyDescent="0.25">
      <c r="A210" s="9"/>
      <c r="B210" s="10"/>
      <c r="C210" s="9"/>
      <c r="D210" s="11">
        <v>0</v>
      </c>
      <c r="E210" s="9" t="s">
        <v>306</v>
      </c>
      <c r="F210" s="9"/>
      <c r="G210" s="6">
        <f t="shared" si="12"/>
        <v>0</v>
      </c>
      <c r="H210" s="11">
        <v>0</v>
      </c>
      <c r="I210" s="6">
        <f t="shared" si="13"/>
        <v>0</v>
      </c>
    </row>
    <row r="211" spans="1:9" x14ac:dyDescent="0.25">
      <c r="A211" s="9"/>
      <c r="B211" s="10"/>
      <c r="C211" s="9"/>
      <c r="D211" s="11">
        <v>0</v>
      </c>
      <c r="E211" s="9" t="s">
        <v>306</v>
      </c>
      <c r="F211" s="9"/>
      <c r="G211" s="6">
        <f t="shared" si="12"/>
        <v>0</v>
      </c>
      <c r="H211" s="11">
        <v>0</v>
      </c>
      <c r="I211" s="6">
        <f t="shared" si="13"/>
        <v>0</v>
      </c>
    </row>
    <row r="212" spans="1:9" x14ac:dyDescent="0.25">
      <c r="A212" s="9"/>
      <c r="B212" s="10"/>
      <c r="C212" s="9"/>
      <c r="D212" s="11"/>
      <c r="E212" s="9"/>
      <c r="F212" s="9"/>
      <c r="G212" s="6"/>
      <c r="H212" s="11"/>
      <c r="I212" s="54"/>
    </row>
    <row r="213" spans="1:9" x14ac:dyDescent="0.25">
      <c r="D213" s="1"/>
      <c r="H213" s="1"/>
      <c r="I213" s="55">
        <f>SUM(I202:I212)</f>
        <v>0</v>
      </c>
    </row>
    <row r="215" spans="1:9" x14ac:dyDescent="0.25">
      <c r="D215" s="56" t="s">
        <v>136</v>
      </c>
      <c r="I215" s="57">
        <f>I213+I199+I180</f>
        <v>5771.0972848484844</v>
      </c>
    </row>
    <row r="217" spans="1:9" ht="15.6" x14ac:dyDescent="0.3">
      <c r="C217" s="21" t="s">
        <v>172</v>
      </c>
    </row>
    <row r="218" spans="1:9" x14ac:dyDescent="0.25">
      <c r="A218" s="3" t="s">
        <v>1</v>
      </c>
      <c r="B218" s="4" t="s">
        <v>0</v>
      </c>
      <c r="C218" s="3" t="s">
        <v>2</v>
      </c>
      <c r="D218" s="5" t="s">
        <v>3</v>
      </c>
      <c r="E218" s="3" t="s">
        <v>4</v>
      </c>
      <c r="F218" s="3" t="s">
        <v>6</v>
      </c>
      <c r="G218" s="2" t="s">
        <v>11</v>
      </c>
      <c r="H218" s="5" t="s">
        <v>10</v>
      </c>
      <c r="I218" s="3" t="s">
        <v>8</v>
      </c>
    </row>
    <row r="219" spans="1:9" x14ac:dyDescent="0.25">
      <c r="A219" s="14" t="s">
        <v>15</v>
      </c>
      <c r="B219" s="75" t="s">
        <v>234</v>
      </c>
      <c r="C219" s="50" t="s">
        <v>310</v>
      </c>
      <c r="D219" s="11">
        <v>3830</v>
      </c>
      <c r="E219" s="9" t="s">
        <v>306</v>
      </c>
      <c r="F219">
        <v>1</v>
      </c>
      <c r="G219" s="6">
        <f>+F219*D219</f>
        <v>3830</v>
      </c>
      <c r="H219" s="11">
        <v>0</v>
      </c>
      <c r="I219" s="6">
        <f>+H219+G219</f>
        <v>3830</v>
      </c>
    </row>
    <row r="220" spans="1:9" x14ac:dyDescent="0.25">
      <c r="D220" s="1"/>
      <c r="H220" s="1"/>
      <c r="I220" s="6"/>
    </row>
    <row r="221" spans="1:9" x14ac:dyDescent="0.25">
      <c r="D221" s="1"/>
      <c r="H221" s="35" t="s">
        <v>173</v>
      </c>
      <c r="I221" s="8">
        <f>SUM(I219:I220)</f>
        <v>3830</v>
      </c>
    </row>
    <row r="223" spans="1:9" x14ac:dyDescent="0.25">
      <c r="C223" s="23" t="s">
        <v>137</v>
      </c>
      <c r="D223" s="56" t="s">
        <v>138</v>
      </c>
      <c r="I223" s="44">
        <f>I12</f>
        <v>5219.804314285715</v>
      </c>
    </row>
    <row r="224" spans="1:9" x14ac:dyDescent="0.25">
      <c r="D224" s="56" t="s">
        <v>77</v>
      </c>
      <c r="I224" s="44">
        <f>I25</f>
        <v>585.59434287600004</v>
      </c>
    </row>
    <row r="225" spans="3:9" x14ac:dyDescent="0.25">
      <c r="D225" s="56" t="s">
        <v>78</v>
      </c>
      <c r="I225" s="44">
        <f>I215</f>
        <v>5771.0972848484844</v>
      </c>
    </row>
    <row r="226" spans="3:9" x14ac:dyDescent="0.25">
      <c r="D226" s="56" t="s">
        <v>172</v>
      </c>
      <c r="H226" s="58"/>
      <c r="I226" s="44">
        <f>I219</f>
        <v>3830</v>
      </c>
    </row>
    <row r="227" spans="3:9" x14ac:dyDescent="0.25">
      <c r="D227" s="3"/>
      <c r="H227" s="23" t="s">
        <v>139</v>
      </c>
      <c r="I227" s="7">
        <f>SUM(I223:I226)</f>
        <v>15406.495942010199</v>
      </c>
    </row>
    <row r="230" spans="3:9" x14ac:dyDescent="0.25">
      <c r="C230" s="23" t="s">
        <v>79</v>
      </c>
      <c r="E230" s="2"/>
    </row>
    <row r="231" spans="3:9" x14ac:dyDescent="0.25">
      <c r="F231" s="2" t="s">
        <v>80</v>
      </c>
      <c r="G231" s="2" t="s">
        <v>81</v>
      </c>
    </row>
    <row r="232" spans="3:9" x14ac:dyDescent="0.25">
      <c r="D232" s="56" t="s">
        <v>138</v>
      </c>
      <c r="F232" s="24"/>
      <c r="G232" s="37">
        <v>56.69</v>
      </c>
      <c r="I232" s="44">
        <f>G232*F232</f>
        <v>0</v>
      </c>
    </row>
    <row r="233" spans="3:9" x14ac:dyDescent="0.25">
      <c r="D233" s="56" t="s">
        <v>77</v>
      </c>
      <c r="F233" s="24"/>
      <c r="G233" s="37">
        <v>30.22</v>
      </c>
      <c r="I233" s="44">
        <f>G233*F233</f>
        <v>0</v>
      </c>
    </row>
    <row r="234" spans="3:9" x14ac:dyDescent="0.25">
      <c r="D234" s="56" t="s">
        <v>78</v>
      </c>
      <c r="F234" s="24"/>
      <c r="G234" s="37">
        <v>35.619999999999997</v>
      </c>
      <c r="I234" s="44">
        <f>G234*F234</f>
        <v>0</v>
      </c>
    </row>
    <row r="235" spans="3:9" ht="15" customHeight="1" x14ac:dyDescent="0.25">
      <c r="D235" s="56" t="s">
        <v>140</v>
      </c>
      <c r="F235" s="24"/>
      <c r="G235" s="37">
        <v>40.840000000000003</v>
      </c>
      <c r="I235" s="44">
        <f>G235*F235</f>
        <v>0</v>
      </c>
    </row>
    <row r="236" spans="3:9" x14ac:dyDescent="0.25">
      <c r="D236" s="56" t="s">
        <v>141</v>
      </c>
      <c r="F236" s="24"/>
      <c r="G236" s="37">
        <v>36</v>
      </c>
      <c r="I236" s="44">
        <f>G236*F236</f>
        <v>0</v>
      </c>
    </row>
    <row r="237" spans="3:9" x14ac:dyDescent="0.25">
      <c r="D237" s="3" t="s">
        <v>360</v>
      </c>
      <c r="F237" s="24">
        <f>SUM(F232:F236)</f>
        <v>0</v>
      </c>
      <c r="G237" s="37"/>
      <c r="H237" s="23" t="s">
        <v>142</v>
      </c>
      <c r="I237" s="7">
        <f>SUM(I232:I236)</f>
        <v>0</v>
      </c>
    </row>
    <row r="238" spans="3:9" x14ac:dyDescent="0.25">
      <c r="D238" s="3"/>
      <c r="F238" s="24"/>
      <c r="G238" s="37"/>
    </row>
    <row r="239" spans="3:9" x14ac:dyDescent="0.25">
      <c r="C239" s="23" t="s">
        <v>143</v>
      </c>
      <c r="D239" s="3"/>
      <c r="E239" s="2"/>
      <c r="F239" s="24"/>
      <c r="G239" s="37"/>
    </row>
    <row r="240" spans="3:9" x14ac:dyDescent="0.25">
      <c r="D240" s="3"/>
      <c r="F240" s="24"/>
      <c r="G240" s="37"/>
    </row>
    <row r="241" spans="4:9" x14ac:dyDescent="0.25">
      <c r="D241" s="56" t="s">
        <v>144</v>
      </c>
      <c r="F241" s="24"/>
      <c r="G241" s="24"/>
      <c r="I241" s="36">
        <v>0</v>
      </c>
    </row>
    <row r="242" spans="4:9" x14ac:dyDescent="0.25">
      <c r="D242" s="56" t="s">
        <v>145</v>
      </c>
      <c r="F242" s="24"/>
      <c r="G242" s="24"/>
      <c r="I242" s="36">
        <v>0</v>
      </c>
    </row>
    <row r="243" spans="4:9" x14ac:dyDescent="0.25">
      <c r="D243" s="56" t="s">
        <v>146</v>
      </c>
      <c r="F243" s="24"/>
      <c r="G243" s="24"/>
      <c r="I243" s="36">
        <v>0</v>
      </c>
    </row>
    <row r="244" spans="4:9" x14ac:dyDescent="0.25">
      <c r="D244" s="56"/>
      <c r="F244" s="24"/>
      <c r="G244" s="24"/>
      <c r="I244" s="36">
        <v>0</v>
      </c>
    </row>
    <row r="245" spans="4:9" x14ac:dyDescent="0.25">
      <c r="I245" s="36">
        <v>0</v>
      </c>
    </row>
    <row r="246" spans="4:9" x14ac:dyDescent="0.25">
      <c r="D246" s="3"/>
      <c r="H246" s="23" t="s">
        <v>147</v>
      </c>
      <c r="I246" s="5">
        <f>SUM(I241:I245)</f>
        <v>0</v>
      </c>
    </row>
    <row r="249" spans="4:9" x14ac:dyDescent="0.25">
      <c r="D249" s="3"/>
      <c r="G249" s="23" t="s">
        <v>148</v>
      </c>
      <c r="I249" s="7">
        <f>I246+I237+I227</f>
        <v>15406.495942010199</v>
      </c>
    </row>
    <row r="251" spans="4:9" x14ac:dyDescent="0.25">
      <c r="D251" s="3"/>
      <c r="G251" s="23" t="s">
        <v>149</v>
      </c>
      <c r="I251" s="80"/>
    </row>
    <row r="253" spans="4:9" x14ac:dyDescent="0.25">
      <c r="D253" s="3"/>
      <c r="G253" s="23" t="s">
        <v>150</v>
      </c>
      <c r="I253" s="5">
        <f>I251-I249</f>
        <v>-15406.495942010199</v>
      </c>
    </row>
    <row r="255" spans="4:9" x14ac:dyDescent="0.25">
      <c r="G255" s="23" t="s">
        <v>151</v>
      </c>
      <c r="I255" s="59" t="e">
        <f>SUM(I251-I249)/I251</f>
        <v>#DIV/0!</v>
      </c>
    </row>
    <row r="258" spans="3:9" x14ac:dyDescent="0.25">
      <c r="C258" s="3"/>
      <c r="D258" s="1"/>
      <c r="H258" s="1"/>
      <c r="I258" s="6"/>
    </row>
    <row r="259" spans="3:9" x14ac:dyDescent="0.25">
      <c r="I259" s="44"/>
    </row>
    <row r="260" spans="3:9" x14ac:dyDescent="0.25">
      <c r="I260" s="44"/>
    </row>
    <row r="261" spans="3:9" x14ac:dyDescent="0.25">
      <c r="I261" s="44"/>
    </row>
    <row r="262" spans="3:9" x14ac:dyDescent="0.25">
      <c r="I262" s="44"/>
    </row>
    <row r="263" spans="3:9" x14ac:dyDescent="0.25">
      <c r="I263" s="44"/>
    </row>
    <row r="264" spans="3:9" x14ac:dyDescent="0.25">
      <c r="I264" s="44"/>
    </row>
  </sheetData>
  <phoneticPr fontId="0" type="noConversion"/>
  <conditionalFormatting sqref="C148:F172">
    <cfRule type="containsErrors" dxfId="5" priority="6">
      <formula>ISERROR(C148)</formula>
    </cfRule>
  </conditionalFormatting>
  <conditionalFormatting sqref="E173:E178">
    <cfRule type="containsErrors" dxfId="4" priority="5">
      <formula>ISERROR(E173)</formula>
    </cfRule>
  </conditionalFormatting>
  <conditionalFormatting sqref="E184:E197">
    <cfRule type="containsErrors" dxfId="3" priority="4">
      <formula>ISERROR(E184)</formula>
    </cfRule>
  </conditionalFormatting>
  <conditionalFormatting sqref="E203:E211">
    <cfRule type="containsErrors" dxfId="2" priority="3">
      <formula>ISERROR(E203)</formula>
    </cfRule>
  </conditionalFormatting>
  <conditionalFormatting sqref="E219">
    <cfRule type="containsErrors" dxfId="1" priority="2">
      <formula>ISERROR(E219)</formula>
    </cfRule>
  </conditionalFormatting>
  <conditionalFormatting sqref="D34">
    <cfRule type="containsBlanks" dxfId="0" priority="1">
      <formula>LEN(TRIM(D34))=0</formula>
    </cfRule>
  </conditionalFormatting>
  <pageMargins left="0.75" right="0.75" top="1" bottom="1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18' Seahawk</vt:lpstr>
      <vt:lpstr>'18'' Seahawk'!Print_Area</vt:lpstr>
    </vt:vector>
  </TitlesOfParts>
  <Company>North River Boats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Blocher</dc:creator>
  <cp:lastModifiedBy>Sara Lynn</cp:lastModifiedBy>
  <cp:lastPrinted>2015-05-27T13:28:40Z</cp:lastPrinted>
  <dcterms:created xsi:type="dcterms:W3CDTF">2010-08-11T16:02:37Z</dcterms:created>
  <dcterms:modified xsi:type="dcterms:W3CDTF">2020-01-10T00:36:41Z</dcterms:modified>
</cp:coreProperties>
</file>