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 monthly (INR)" sheetId="1" r:id="rId4"/>
    <sheet state="visible" name="P&amp;L monthly (USD)" sheetId="2" r:id="rId5"/>
    <sheet state="visible" name="Brand level (INR)" sheetId="3" r:id="rId6"/>
    <sheet state="visible" name="Brand level (USD)" sheetId="4" r:id="rId7"/>
    <sheet state="visible" name="Channel Split" sheetId="5" r:id="rId8"/>
    <sheet state="visible" name="Projections" sheetId="6" r:id="rId9"/>
  </sheets>
  <definedNames/>
  <calcPr/>
  <extLst>
    <ext uri="GoogleSheetsCustomDataVersion2">
      <go:sheetsCustomData xmlns:go="http://customooxmlschemas.google.com/" r:id="rId10" roundtripDataChecksum="f6CyQ/E2jVusrIOC4+TWW27oShzxhZS7NXhpJZeHmlA="/>
    </ext>
  </extLst>
</workbook>
</file>

<file path=xl/sharedStrings.xml><?xml version="1.0" encoding="utf-8"?>
<sst xmlns="http://schemas.openxmlformats.org/spreadsheetml/2006/main" count="198" uniqueCount="111">
  <si>
    <t>in lacs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</si>
  <si>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</si>
  <si>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</si>
  <si>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</si>
  <si>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</si>
  <si>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</si>
  <si>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</si>
  <si>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</si>
  <si>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</si>
  <si>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</si>
  <si>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</si>
  <si>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April'23</t>
  </si>
  <si>
    <t>May'23</t>
  </si>
  <si>
    <t>June'23</t>
  </si>
  <si>
    <t>Jul'23</t>
  </si>
  <si>
    <t>Aug'23</t>
  </si>
  <si>
    <t>Sep'23</t>
  </si>
  <si>
    <t>Oct'23</t>
  </si>
  <si>
    <t>Nov'23</t>
  </si>
  <si>
    <t>Dec'23</t>
  </si>
  <si>
    <t>Jan'24</t>
  </si>
  <si>
    <t>Feb'24</t>
  </si>
  <si>
    <t>March'24</t>
  </si>
  <si>
    <t>April'24</t>
  </si>
  <si>
    <t>May'24</t>
  </si>
  <si>
    <t>June'24</t>
  </si>
  <si>
    <t>July'24</t>
  </si>
  <si>
    <t>Aug'24</t>
  </si>
  <si>
    <t>Sep'24</t>
  </si>
  <si>
    <t>Oct'24</t>
  </si>
  <si>
    <t>Nov'24</t>
  </si>
  <si>
    <t>Dec'24</t>
  </si>
  <si>
    <t>Jan'25</t>
  </si>
  <si>
    <t>Feb'25</t>
  </si>
  <si>
    <t>March'25</t>
  </si>
  <si>
    <t>GMV</t>
  </si>
  <si>
    <t>Less: Taxes</t>
  </si>
  <si>
    <t>discounts / deals</t>
  </si>
  <si>
    <t>Less: Returns</t>
  </si>
  <si>
    <t>Net sales</t>
  </si>
  <si>
    <t>COGS</t>
  </si>
  <si>
    <t>Gross margin</t>
  </si>
  <si>
    <t>%</t>
  </si>
  <si>
    <t xml:space="preserve">Platform fees </t>
  </si>
  <si>
    <t>Shipping fees</t>
  </si>
  <si>
    <t>Marketing spend</t>
  </si>
  <si>
    <t>CM0</t>
  </si>
  <si>
    <t>Warehousing / logistics</t>
  </si>
  <si>
    <t>CM2</t>
  </si>
  <si>
    <t>One-time costs / influencer marketing</t>
  </si>
  <si>
    <t>Other Non Operating Income</t>
  </si>
  <si>
    <t>Salaries (FTE)</t>
  </si>
  <si>
    <t>Salaries (contract)</t>
  </si>
  <si>
    <t>No. of Employees on Payroll</t>
  </si>
  <si>
    <t>Office, tech &amp; other misc expenses</t>
  </si>
  <si>
    <t>Professional + Legal</t>
  </si>
  <si>
    <t>Reported Profit/Loss</t>
  </si>
  <si>
    <t>in USD '000</t>
  </si>
  <si>
    <t>In INR lakhs</t>
  </si>
  <si>
    <t>Trendy Home US</t>
  </si>
  <si>
    <t>BabyPro</t>
  </si>
  <si>
    <t>Rusabl</t>
  </si>
  <si>
    <t>Frenchware</t>
  </si>
  <si>
    <t>Cinagro</t>
  </si>
  <si>
    <t>Xtrim</t>
  </si>
  <si>
    <t>Vifitkit</t>
  </si>
  <si>
    <t>Yogarise</t>
  </si>
  <si>
    <t>Trendy Home India</t>
  </si>
  <si>
    <t>Amazon India</t>
  </si>
  <si>
    <t>Flipkart</t>
  </si>
  <si>
    <t>Amazon + Walmart US</t>
  </si>
  <si>
    <t>Zepto</t>
  </si>
  <si>
    <t>Blinkit</t>
  </si>
  <si>
    <t>Instamart</t>
  </si>
  <si>
    <t>Myntra</t>
  </si>
  <si>
    <t>CRED</t>
  </si>
  <si>
    <t>Others</t>
  </si>
  <si>
    <t>May, 2025</t>
  </si>
  <si>
    <t>June, 2025</t>
  </si>
  <si>
    <t>July, 2025</t>
  </si>
  <si>
    <t>Aug, 2025</t>
  </si>
  <si>
    <t>Sep, 2025</t>
  </si>
  <si>
    <t>Oct, 2025</t>
  </si>
  <si>
    <t>Nov, 2025</t>
  </si>
  <si>
    <t>Dec, 2025</t>
  </si>
  <si>
    <t>Jan, 2026</t>
  </si>
  <si>
    <t>Feb, 2026</t>
  </si>
  <si>
    <t>March, 2026</t>
  </si>
  <si>
    <t>April, 2026</t>
  </si>
  <si>
    <t>May, 2026</t>
  </si>
  <si>
    <t>June, 2026</t>
  </si>
  <si>
    <t>July, 2026</t>
  </si>
  <si>
    <t>Aug, 2026</t>
  </si>
  <si>
    <t>Sep, 2026</t>
  </si>
  <si>
    <t>Oct, 2026</t>
  </si>
  <si>
    <t>Nov, 2026</t>
  </si>
  <si>
    <t>Dec, 2026</t>
  </si>
  <si>
    <t>Jan, 2027</t>
  </si>
  <si>
    <t>Feb, 2027</t>
  </si>
  <si>
    <t>March, 2027</t>
  </si>
  <si>
    <t>April, 2027</t>
  </si>
  <si>
    <t>May, 2027</t>
  </si>
  <si>
    <t>June, 2027</t>
  </si>
  <si>
    <t>July, 2027</t>
  </si>
  <si>
    <t>Aug, 2027</t>
  </si>
  <si>
    <t>Sep, 2027</t>
  </si>
  <si>
    <t>Oct, 2027</t>
  </si>
  <si>
    <t>Nov, 2027</t>
  </si>
  <si>
    <t>Dec, 2027</t>
  </si>
  <si>
    <t>Brand level:</t>
  </si>
  <si>
    <t>Channel level: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</si>
</sst>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#,##0.0"/>
    <numFmt numFmtId="166" formatCode="mmm&quot;-&quot;yyyy"/>
    <numFmt numFmtId="167" formatCode="mmm, yyyy"/>
    <numFmt numFmtId="168" formatCode="mmmm, yyyy"/>
  </numFmts>
  <fonts count="11">
    <font>
      <sz val="10.0"/>
      <color rgb="FF000000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  <name val="Arial"/>
    </font>
    <font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  <scheme val="minor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8CCE4"/>
        <bgColor rgb="FFB8CCE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2" fontId="3" numFmtId="0" xfId="0" applyBorder="1" applyFont="1"/>
    <xf borderId="0" fillId="2" fontId="2" numFmtId="0" xfId="0" applyFont="1"/>
    <xf borderId="0" fillId="2" fontId="2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0" fontId="4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1" fillId="2" fontId="2" numFmtId="164" xfId="0" applyBorder="1" applyFont="1" applyNumberFormat="1"/>
    <xf borderId="0" fillId="2" fontId="2" numFmtId="164" xfId="0" applyFont="1" applyNumberFormat="1"/>
    <xf borderId="0" fillId="0" fontId="6" numFmtId="0" xfId="0" applyFont="1"/>
    <xf borderId="0" fillId="0" fontId="4" numFmtId="10" xfId="0" applyFont="1" applyNumberFormat="1"/>
    <xf borderId="0" fillId="0" fontId="4" numFmtId="0" xfId="0" applyAlignment="1" applyFont="1">
      <alignment readingOrder="0"/>
    </xf>
    <xf borderId="1" fillId="2" fontId="1" numFmtId="0" xfId="0" applyBorder="1" applyFont="1"/>
    <xf borderId="1" fillId="2" fontId="1" numFmtId="164" xfId="0" applyBorder="1" applyFont="1" applyNumberFormat="1"/>
    <xf borderId="0" fillId="2" fontId="1" numFmtId="164" xfId="0" applyFont="1" applyNumberFormat="1"/>
    <xf borderId="0" fillId="0" fontId="7" numFmtId="10" xfId="0" applyFont="1" applyNumberFormat="1"/>
    <xf borderId="1" fillId="2" fontId="2" numFmtId="165" xfId="0" applyBorder="1" applyFont="1" applyNumberFormat="1"/>
    <xf borderId="0" fillId="0" fontId="8" numFmtId="0" xfId="0" applyAlignment="1" applyFont="1">
      <alignment readingOrder="0"/>
    </xf>
    <xf borderId="0" fillId="0" fontId="8" numFmtId="166" xfId="0" applyAlignment="1" applyFont="1" applyNumberFormat="1">
      <alignment horizontal="right"/>
    </xf>
    <xf borderId="0" fillId="0" fontId="4" numFmtId="166" xfId="0" applyFont="1" applyNumberFormat="1"/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/>
    </xf>
    <xf borderId="0" fillId="0" fontId="4" numFmtId="0" xfId="0" applyFont="1"/>
    <xf borderId="0" fillId="0" fontId="4" numFmtId="167" xfId="0" applyAlignment="1" applyFont="1" applyNumberFormat="1">
      <alignment readingOrder="0"/>
    </xf>
    <xf borderId="0" fillId="0" fontId="4" numFmtId="168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3" fontId="2" numFmtId="0" xfId="0" applyAlignment="1" applyBorder="1" applyFill="1" applyFont="1">
      <alignment vertical="bottom"/>
    </xf>
    <xf borderId="1" fillId="3" fontId="2" numFmtId="164" xfId="0" applyAlignment="1" applyBorder="1" applyFont="1" applyNumberFormat="1">
      <alignment horizontal="right" vertical="bottom"/>
    </xf>
    <xf borderId="0" fillId="0" fontId="9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2.14"/>
    <col customWidth="1" min="2" max="20" width="12.86"/>
    <col customWidth="1" min="21" max="21" width="15.57"/>
    <col customWidth="1" min="22" max="27" width="12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/>
    </row>
    <row r="2" ht="15.75" customHeight="1">
      <c r="A2" s="3" t="s">
        <v>35</v>
      </c>
      <c r="B2" s="3">
        <v>395.5</v>
      </c>
      <c r="C2" s="3">
        <v>396.6</v>
      </c>
      <c r="D2" s="3">
        <v>400.6</v>
      </c>
      <c r="E2" s="3">
        <v>522.7</v>
      </c>
      <c r="F2" s="3">
        <v>420.2</v>
      </c>
      <c r="G2" s="3">
        <v>368.2</v>
      </c>
      <c r="H2" s="3">
        <v>370.4</v>
      </c>
      <c r="I2" s="3">
        <v>380.0</v>
      </c>
      <c r="J2" s="3">
        <v>361.0</v>
      </c>
      <c r="K2" s="3">
        <v>396.9</v>
      </c>
      <c r="L2" s="3">
        <v>379.8</v>
      </c>
      <c r="M2" s="3">
        <v>377.6</v>
      </c>
      <c r="N2" s="3">
        <v>371.4</v>
      </c>
      <c r="O2" s="3">
        <v>347.6</v>
      </c>
      <c r="P2" s="3">
        <v>391.1</v>
      </c>
      <c r="Q2" s="3">
        <v>375.0</v>
      </c>
      <c r="R2" s="4">
        <v>408.7</v>
      </c>
      <c r="S2" s="4">
        <v>430.4</v>
      </c>
      <c r="T2" s="3">
        <f>90.55+110+160+35</f>
        <v>395.55</v>
      </c>
      <c r="U2" s="3">
        <v>364.3</v>
      </c>
      <c r="V2" s="3">
        <v>409.5</v>
      </c>
      <c r="W2" s="3">
        <v>493.5</v>
      </c>
      <c r="X2" s="3">
        <v>544.5</v>
      </c>
      <c r="Y2" s="3">
        <v>555.8</v>
      </c>
      <c r="Z2" s="3">
        <v>538.2</v>
      </c>
      <c r="AA2" s="3">
        <v>580.2</v>
      </c>
      <c r="AB2" s="3">
        <v>573.7</v>
      </c>
      <c r="AC2" s="3">
        <v>560.8</v>
      </c>
      <c r="AD2" s="3">
        <v>572.4</v>
      </c>
      <c r="AE2" s="3">
        <v>604.2</v>
      </c>
      <c r="AF2" s="5">
        <v>610.4</v>
      </c>
      <c r="AG2" s="6">
        <v>574.4</v>
      </c>
      <c r="AH2" s="6">
        <v>561.8</v>
      </c>
      <c r="AI2" s="6">
        <v>626.3</v>
      </c>
      <c r="AJ2" s="6"/>
    </row>
    <row r="3" ht="15.0" customHeight="1">
      <c r="A3" s="7" t="s">
        <v>36</v>
      </c>
      <c r="B3" s="7">
        <v>-47.2</v>
      </c>
      <c r="C3" s="7">
        <v>-48.0</v>
      </c>
      <c r="D3" s="7">
        <v>-43.5</v>
      </c>
      <c r="E3" s="7">
        <v>-56.7</v>
      </c>
      <c r="F3" s="7">
        <v>-40.1</v>
      </c>
      <c r="G3" s="7">
        <v>-34.3</v>
      </c>
      <c r="H3" s="7">
        <v>-37.1</v>
      </c>
      <c r="I3" s="7">
        <v>-38.4</v>
      </c>
      <c r="J3" s="7">
        <v>-38.3</v>
      </c>
      <c r="K3" s="7">
        <v>-43.0</v>
      </c>
      <c r="L3" s="7">
        <v>-38.5</v>
      </c>
      <c r="M3" s="7">
        <v>-33.8</v>
      </c>
      <c r="N3" s="7">
        <v>-34.9</v>
      </c>
      <c r="O3" s="7">
        <v>-35.0</v>
      </c>
      <c r="P3" s="7">
        <v>-43.5</v>
      </c>
      <c r="Q3" s="7">
        <v>-41.7</v>
      </c>
      <c r="R3" s="8">
        <v>-45.7</v>
      </c>
      <c r="S3" s="8">
        <v>-45.3</v>
      </c>
      <c r="T3" s="7">
        <v>-42.8</v>
      </c>
      <c r="U3" s="9">
        <v>-39.4</v>
      </c>
      <c r="V3" s="9">
        <v>-44.3</v>
      </c>
      <c r="W3" s="9">
        <v>-53.4</v>
      </c>
      <c r="X3" s="7">
        <v>-58.9</v>
      </c>
      <c r="Y3" s="7">
        <v>-66.7</v>
      </c>
      <c r="Z3" s="7">
        <v>-64.6</v>
      </c>
      <c r="AA3" s="7">
        <v>-69.6</v>
      </c>
      <c r="AB3" s="7">
        <v>-68.9</v>
      </c>
      <c r="AC3" s="10">
        <v>-67.27</v>
      </c>
      <c r="AD3" s="10">
        <v>-69.5</v>
      </c>
      <c r="AE3" s="10">
        <v>-73.48</v>
      </c>
      <c r="AF3" s="10">
        <v>-74.6</v>
      </c>
      <c r="AG3" s="11">
        <v>-71.3</v>
      </c>
      <c r="AH3" s="11">
        <v>-70.9</v>
      </c>
      <c r="AI3" s="11">
        <v>-78.8</v>
      </c>
      <c r="AJ3" s="11"/>
    </row>
    <row r="4" ht="15.0" customHeight="1">
      <c r="A4" s="7" t="s">
        <v>37</v>
      </c>
      <c r="B4" s="7">
        <v>-25.2</v>
      </c>
      <c r="C4" s="7">
        <v>-25.8</v>
      </c>
      <c r="D4" s="7">
        <v>-16.1</v>
      </c>
      <c r="E4" s="7">
        <v>-46.9</v>
      </c>
      <c r="F4" s="7">
        <v>-43.6</v>
      </c>
      <c r="G4" s="7">
        <v>-20.8</v>
      </c>
      <c r="H4" s="7">
        <v>-17.3</v>
      </c>
      <c r="I4" s="7">
        <v>-16.0</v>
      </c>
      <c r="J4" s="7">
        <v>-16.0</v>
      </c>
      <c r="K4" s="7">
        <v>-12.7</v>
      </c>
      <c r="L4" s="7">
        <v>-12.4</v>
      </c>
      <c r="M4" s="7">
        <v>-30.4</v>
      </c>
      <c r="N4" s="7">
        <v>-26.8</v>
      </c>
      <c r="O4" s="7">
        <v>-12.0</v>
      </c>
      <c r="P4" s="7">
        <v>-14.8</v>
      </c>
      <c r="Q4" s="7">
        <v>-6.2</v>
      </c>
      <c r="R4" s="8">
        <v>-26.1</v>
      </c>
      <c r="S4" s="8">
        <v>-25.0</v>
      </c>
      <c r="T4" s="7">
        <v>-18.19</v>
      </c>
      <c r="U4" s="9">
        <v>-14.5</v>
      </c>
      <c r="V4" s="9">
        <v>-20.2</v>
      </c>
      <c r="W4" s="9">
        <v>-26.4</v>
      </c>
      <c r="X4" s="7">
        <v>-25.04</v>
      </c>
      <c r="Y4" s="7">
        <v>-28.5</v>
      </c>
      <c r="Z4" s="7">
        <v>-27.5</v>
      </c>
      <c r="AA4" s="7">
        <v>-34.8</v>
      </c>
      <c r="AB4" s="7">
        <v>-31.8</v>
      </c>
      <c r="AC4" s="10">
        <v>-33.63</v>
      </c>
      <c r="AD4" s="10">
        <v>-34.35</v>
      </c>
      <c r="AE4" s="10">
        <v>-35.2</v>
      </c>
      <c r="AF4" s="10">
        <v>-34.2</v>
      </c>
      <c r="AG4" s="11">
        <v>-32.4</v>
      </c>
      <c r="AH4" s="11">
        <v>-32.3</v>
      </c>
      <c r="AI4" s="11">
        <v>-35.0</v>
      </c>
      <c r="AJ4" s="11"/>
    </row>
    <row r="5" ht="15.0" customHeight="1">
      <c r="A5" s="7" t="s">
        <v>38</v>
      </c>
      <c r="B5" s="7">
        <v>-40.5</v>
      </c>
      <c r="C5" s="7">
        <v>-38.4</v>
      </c>
      <c r="D5" s="7">
        <v>-40.1</v>
      </c>
      <c r="E5" s="7">
        <v>-40.7</v>
      </c>
      <c r="F5" s="7">
        <v>-41.5</v>
      </c>
      <c r="G5" s="7">
        <v>-35.7</v>
      </c>
      <c r="H5" s="7">
        <v>-41.1</v>
      </c>
      <c r="I5" s="7">
        <v>-41.5</v>
      </c>
      <c r="J5" s="7">
        <v>-40.1</v>
      </c>
      <c r="K5" s="7">
        <v>-47.6</v>
      </c>
      <c r="L5" s="7">
        <v>-45.8</v>
      </c>
      <c r="M5" s="7">
        <v>-39.5</v>
      </c>
      <c r="N5" s="7">
        <v>-40.2</v>
      </c>
      <c r="O5" s="7">
        <v>-28.0</v>
      </c>
      <c r="P5" s="7">
        <v>-32.0</v>
      </c>
      <c r="Q5" s="7">
        <v>-28.0</v>
      </c>
      <c r="R5" s="8">
        <v>-18.0</v>
      </c>
      <c r="S5" s="8">
        <v>-22.0</v>
      </c>
      <c r="T5" s="7">
        <v>-16.8</v>
      </c>
      <c r="U5" s="7">
        <v>-14.5</v>
      </c>
      <c r="V5" s="7">
        <v>-16.9</v>
      </c>
      <c r="W5" s="7">
        <v>-20.3</v>
      </c>
      <c r="X5" s="7">
        <v>-23.13</v>
      </c>
      <c r="Y5" s="7">
        <v>-27.5</v>
      </c>
      <c r="Z5" s="7">
        <v>-26.3</v>
      </c>
      <c r="AA5" s="7">
        <v>-30.3</v>
      </c>
      <c r="AB5" s="7">
        <v>-30.4</v>
      </c>
      <c r="AC5" s="10">
        <v>-29.3</v>
      </c>
      <c r="AD5" s="10">
        <v>-28.2</v>
      </c>
      <c r="AE5" s="10">
        <v>-30.97</v>
      </c>
      <c r="AF5" s="10">
        <v>-29.8</v>
      </c>
      <c r="AG5" s="11">
        <v>-27.8</v>
      </c>
      <c r="AH5" s="11">
        <v>-26.6</v>
      </c>
      <c r="AI5" s="11">
        <v>-28.4</v>
      </c>
      <c r="AJ5" s="11"/>
    </row>
    <row r="6" ht="15.75" customHeight="1">
      <c r="A6" s="3" t="s">
        <v>39</v>
      </c>
      <c r="B6" s="3">
        <v>282.6</v>
      </c>
      <c r="C6" s="3">
        <v>284.4</v>
      </c>
      <c r="D6" s="3">
        <v>300.9</v>
      </c>
      <c r="E6" s="3">
        <f t="shared" ref="E6:AC6" si="1">E2+E3+E4+E5</f>
        <v>378.4</v>
      </c>
      <c r="F6" s="3">
        <f t="shared" si="1"/>
        <v>295</v>
      </c>
      <c r="G6" s="3">
        <f t="shared" si="1"/>
        <v>277.4</v>
      </c>
      <c r="H6" s="3">
        <f t="shared" si="1"/>
        <v>274.9</v>
      </c>
      <c r="I6" s="3">
        <f t="shared" si="1"/>
        <v>284.1</v>
      </c>
      <c r="J6" s="3">
        <f t="shared" si="1"/>
        <v>266.6</v>
      </c>
      <c r="K6" s="3">
        <f t="shared" si="1"/>
        <v>293.6</v>
      </c>
      <c r="L6" s="3">
        <f t="shared" si="1"/>
        <v>283.1</v>
      </c>
      <c r="M6" s="3">
        <f t="shared" si="1"/>
        <v>273.9</v>
      </c>
      <c r="N6" s="3">
        <f t="shared" si="1"/>
        <v>269.5</v>
      </c>
      <c r="O6" s="3">
        <f t="shared" si="1"/>
        <v>272.6</v>
      </c>
      <c r="P6" s="3">
        <f t="shared" si="1"/>
        <v>300.8</v>
      </c>
      <c r="Q6" s="3">
        <f t="shared" si="1"/>
        <v>299.1</v>
      </c>
      <c r="R6" s="3">
        <f t="shared" si="1"/>
        <v>318.9</v>
      </c>
      <c r="S6" s="3">
        <f t="shared" si="1"/>
        <v>338.1</v>
      </c>
      <c r="T6" s="3">
        <f t="shared" si="1"/>
        <v>317.76</v>
      </c>
      <c r="U6" s="12">
        <f t="shared" si="1"/>
        <v>295.9</v>
      </c>
      <c r="V6" s="12">
        <f t="shared" si="1"/>
        <v>328.1</v>
      </c>
      <c r="W6" s="12">
        <f t="shared" si="1"/>
        <v>393.4</v>
      </c>
      <c r="X6" s="3">
        <f t="shared" si="1"/>
        <v>437.43</v>
      </c>
      <c r="Y6" s="3">
        <f t="shared" si="1"/>
        <v>433.1</v>
      </c>
      <c r="Z6" s="3">
        <f t="shared" si="1"/>
        <v>419.8</v>
      </c>
      <c r="AA6" s="3">
        <f t="shared" si="1"/>
        <v>445.5</v>
      </c>
      <c r="AB6" s="3">
        <f t="shared" si="1"/>
        <v>442.6</v>
      </c>
      <c r="AC6" s="3">
        <f t="shared" si="1"/>
        <v>430.6</v>
      </c>
      <c r="AD6" s="3">
        <v>440.34999999999997</v>
      </c>
      <c r="AE6" s="3">
        <v>464.55000000000007</v>
      </c>
      <c r="AF6" s="3">
        <f t="shared" ref="AF6:AI6" si="2">AF2+AF3+AF4+AF5</f>
        <v>471.8</v>
      </c>
      <c r="AG6" s="12">
        <f t="shared" si="2"/>
        <v>442.9</v>
      </c>
      <c r="AH6" s="12">
        <f t="shared" si="2"/>
        <v>432</v>
      </c>
      <c r="AI6" s="12">
        <f t="shared" si="2"/>
        <v>484.1</v>
      </c>
      <c r="AJ6" s="13"/>
    </row>
    <row r="7" ht="15.75" customHeight="1">
      <c r="R7" s="14"/>
      <c r="S7" s="14"/>
    </row>
    <row r="8" ht="15.0" customHeight="1">
      <c r="A8" s="7" t="s">
        <v>40</v>
      </c>
      <c r="B8" s="7">
        <v>-134.1</v>
      </c>
      <c r="C8" s="7">
        <v>-138.1</v>
      </c>
      <c r="D8" s="7">
        <v>-132.8</v>
      </c>
      <c r="E8" s="7">
        <v>-178.74</v>
      </c>
      <c r="F8" s="7">
        <v>-136.08</v>
      </c>
      <c r="G8" s="7">
        <v>-115.8</v>
      </c>
      <c r="H8" s="7">
        <v>-120.77</v>
      </c>
      <c r="I8" s="7">
        <v>-125.1</v>
      </c>
      <c r="J8" s="7">
        <v>-116.6</v>
      </c>
      <c r="K8" s="7">
        <v>-129.4</v>
      </c>
      <c r="L8" s="7">
        <v>-117.6</v>
      </c>
      <c r="M8" s="7">
        <v>-107.3</v>
      </c>
      <c r="N8" s="7">
        <v>-107.9</v>
      </c>
      <c r="O8" s="7">
        <v>-107.0</v>
      </c>
      <c r="P8" s="7">
        <v>-112.0</v>
      </c>
      <c r="Q8" s="7">
        <v>-112.8</v>
      </c>
      <c r="R8" s="8">
        <v>-119.1</v>
      </c>
      <c r="S8" s="8">
        <v>-119.0</v>
      </c>
      <c r="T8" s="7">
        <v>-110.12</v>
      </c>
      <c r="U8" s="7">
        <v>-103.4</v>
      </c>
      <c r="V8" s="7">
        <v>-114.2</v>
      </c>
      <c r="W8" s="7">
        <v>-137.3</v>
      </c>
      <c r="X8" s="7">
        <v>-152.8</v>
      </c>
      <c r="Y8" s="7">
        <v>-154.2</v>
      </c>
      <c r="Z8" s="7">
        <v>-148.9</v>
      </c>
      <c r="AA8" s="7">
        <v>-158.2</v>
      </c>
      <c r="AB8" s="7">
        <v>-158.2</v>
      </c>
      <c r="AC8" s="7">
        <v>-150.82</v>
      </c>
      <c r="AD8" s="10">
        <v>-154.9</v>
      </c>
      <c r="AE8" s="10">
        <v>-162.5</v>
      </c>
      <c r="AF8" s="10">
        <v>-165.4</v>
      </c>
      <c r="AG8" s="11">
        <v>-155.9</v>
      </c>
      <c r="AH8" s="11">
        <v>-151.84</v>
      </c>
      <c r="AI8" s="11">
        <v>-170.1</v>
      </c>
      <c r="AJ8" s="11"/>
    </row>
    <row r="9" ht="15.75" customHeight="1">
      <c r="A9" s="3" t="s">
        <v>41</v>
      </c>
      <c r="B9" s="3">
        <v>148.5</v>
      </c>
      <c r="C9" s="3">
        <v>146.3</v>
      </c>
      <c r="D9" s="3">
        <v>168.1</v>
      </c>
      <c r="E9" s="3">
        <v>199.7</v>
      </c>
      <c r="F9" s="3">
        <v>158.9</v>
      </c>
      <c r="G9" s="3">
        <v>161.7</v>
      </c>
      <c r="H9" s="3">
        <v>154.3</v>
      </c>
      <c r="I9" s="3">
        <v>159.1</v>
      </c>
      <c r="J9" s="3">
        <v>150.0</v>
      </c>
      <c r="K9" s="3">
        <v>164.2</v>
      </c>
      <c r="L9" s="3">
        <v>165.5</v>
      </c>
      <c r="M9" s="3">
        <v>166.6</v>
      </c>
      <c r="N9" s="3">
        <v>157.1</v>
      </c>
      <c r="O9" s="3">
        <v>166.1</v>
      </c>
      <c r="P9" s="3">
        <v>188.8</v>
      </c>
      <c r="Q9" s="3">
        <f t="shared" ref="Q9:AC9" si="3">Q6+Q8</f>
        <v>186.3</v>
      </c>
      <c r="R9" s="3">
        <f t="shared" si="3"/>
        <v>199.8</v>
      </c>
      <c r="S9" s="3">
        <f t="shared" si="3"/>
        <v>219.1</v>
      </c>
      <c r="T9" s="3">
        <f t="shared" si="3"/>
        <v>207.64</v>
      </c>
      <c r="U9" s="12">
        <f t="shared" si="3"/>
        <v>192.5</v>
      </c>
      <c r="V9" s="12">
        <f t="shared" si="3"/>
        <v>213.9</v>
      </c>
      <c r="W9" s="12">
        <f t="shared" si="3"/>
        <v>256.1</v>
      </c>
      <c r="X9" s="3">
        <f t="shared" si="3"/>
        <v>284.63</v>
      </c>
      <c r="Y9" s="3">
        <f t="shared" si="3"/>
        <v>278.9</v>
      </c>
      <c r="Z9" s="3">
        <f t="shared" si="3"/>
        <v>270.9</v>
      </c>
      <c r="AA9" s="3">
        <f t="shared" si="3"/>
        <v>287.3</v>
      </c>
      <c r="AB9" s="3">
        <f t="shared" si="3"/>
        <v>284.4</v>
      </c>
      <c r="AC9" s="3">
        <f t="shared" si="3"/>
        <v>279.78</v>
      </c>
      <c r="AD9" s="3">
        <v>285.44999999999993</v>
      </c>
      <c r="AE9" s="3">
        <v>302.05000000000007</v>
      </c>
      <c r="AF9" s="3">
        <f t="shared" ref="AF9:AI9" si="4">AF6+AF8</f>
        <v>306.4</v>
      </c>
      <c r="AG9" s="12">
        <f t="shared" si="4"/>
        <v>287</v>
      </c>
      <c r="AH9" s="12">
        <f t="shared" si="4"/>
        <v>280.16</v>
      </c>
      <c r="AI9" s="12">
        <f t="shared" si="4"/>
        <v>314</v>
      </c>
      <c r="AJ9" s="5"/>
    </row>
    <row r="10" ht="15.0" customHeight="1">
      <c r="A10" s="7" t="s">
        <v>42</v>
      </c>
      <c r="B10" s="15">
        <v>0.525</v>
      </c>
      <c r="C10" s="15">
        <v>0.514</v>
      </c>
      <c r="D10" s="15">
        <v>0.559</v>
      </c>
      <c r="E10" s="15">
        <v>0.528</v>
      </c>
      <c r="F10" s="15">
        <v>0.539</v>
      </c>
      <c r="G10" s="15">
        <v>0.578</v>
      </c>
      <c r="H10" s="15">
        <v>0.561</v>
      </c>
      <c r="I10" s="15">
        <v>0.56</v>
      </c>
      <c r="J10" s="15">
        <v>0.563</v>
      </c>
      <c r="K10" s="15">
        <v>0.559</v>
      </c>
      <c r="L10" s="15">
        <v>0.585</v>
      </c>
      <c r="M10" s="15">
        <v>0.608</v>
      </c>
      <c r="N10" s="15">
        <v>0.593</v>
      </c>
      <c r="O10" s="15">
        <v>0.609</v>
      </c>
      <c r="P10" s="15">
        <v>0.628</v>
      </c>
      <c r="Q10" s="15">
        <f t="shared" ref="Q10:AC10" si="5">Q9/Q6</f>
        <v>0.6228686058</v>
      </c>
      <c r="R10" s="15">
        <f t="shared" si="5"/>
        <v>0.6265286924</v>
      </c>
      <c r="S10" s="15">
        <f t="shared" si="5"/>
        <v>0.6480331263</v>
      </c>
      <c r="T10" s="15">
        <f t="shared" si="5"/>
        <v>0.653449144</v>
      </c>
      <c r="U10" s="15">
        <f t="shared" si="5"/>
        <v>0.6505576208</v>
      </c>
      <c r="V10" s="15">
        <f t="shared" si="5"/>
        <v>0.6519353856</v>
      </c>
      <c r="W10" s="15">
        <f t="shared" si="5"/>
        <v>0.6509913574</v>
      </c>
      <c r="X10" s="15">
        <f t="shared" si="5"/>
        <v>0.6506869671</v>
      </c>
      <c r="Y10" s="15">
        <f t="shared" si="5"/>
        <v>0.6439621335</v>
      </c>
      <c r="Z10" s="15">
        <f t="shared" si="5"/>
        <v>0.6453072892</v>
      </c>
      <c r="AA10" s="15">
        <f t="shared" si="5"/>
        <v>0.6448933782</v>
      </c>
      <c r="AB10" s="15">
        <f t="shared" si="5"/>
        <v>0.6425666516</v>
      </c>
      <c r="AC10" s="15">
        <f t="shared" si="5"/>
        <v>0.6497445425</v>
      </c>
      <c r="AD10" s="15">
        <v>0.6482343590325876</v>
      </c>
      <c r="AE10" s="15">
        <v>0.6501991174254655</v>
      </c>
      <c r="AF10" s="15">
        <f t="shared" ref="AF10:AI10" si="6">AF9/AF6</f>
        <v>0.6494277236</v>
      </c>
      <c r="AG10" s="15">
        <f t="shared" si="6"/>
        <v>0.6480018063</v>
      </c>
      <c r="AH10" s="15">
        <f t="shared" si="6"/>
        <v>0.6485185185</v>
      </c>
      <c r="AI10" s="15">
        <f t="shared" si="6"/>
        <v>0.6486263169</v>
      </c>
      <c r="AJ10" s="15"/>
    </row>
    <row r="11" ht="15.75" customHeight="1"/>
    <row r="12" ht="15.0" customHeight="1">
      <c r="A12" s="7" t="s">
        <v>43</v>
      </c>
      <c r="B12" s="7">
        <v>-70.6</v>
      </c>
      <c r="C12" s="7">
        <v>-67.0</v>
      </c>
      <c r="D12" s="7">
        <v>-68.5</v>
      </c>
      <c r="E12" s="7">
        <v>-114.0</v>
      </c>
      <c r="F12" s="7">
        <v>-73.4</v>
      </c>
      <c r="G12" s="7">
        <v>-60.1</v>
      </c>
      <c r="H12" s="7">
        <v>-72.6</v>
      </c>
      <c r="I12" s="7">
        <v>-73.3</v>
      </c>
      <c r="J12" s="7">
        <v>-71.6</v>
      </c>
      <c r="K12" s="7">
        <v>-83.3</v>
      </c>
      <c r="L12" s="7">
        <v>-85.1</v>
      </c>
      <c r="M12" s="7">
        <v>-74.75</v>
      </c>
      <c r="N12" s="7">
        <v>-72.0</v>
      </c>
      <c r="O12" s="7">
        <v>-75.0</v>
      </c>
      <c r="P12" s="7">
        <v>-80.0</v>
      </c>
      <c r="Q12" s="7">
        <v>-79.5</v>
      </c>
      <c r="R12" s="8">
        <v>-84.5</v>
      </c>
      <c r="S12" s="8">
        <v>-93.4</v>
      </c>
      <c r="T12" s="7">
        <v>-82.5</v>
      </c>
      <c r="U12" s="7">
        <v>-76.2</v>
      </c>
      <c r="V12" s="7">
        <v>-84.6</v>
      </c>
      <c r="W12" s="7">
        <v>-97.4</v>
      </c>
      <c r="X12" s="7">
        <v>-110.4</v>
      </c>
      <c r="Y12" s="7">
        <v>-110.3</v>
      </c>
      <c r="Z12" s="7">
        <v>-105.2</v>
      </c>
      <c r="AA12" s="7">
        <v>-115.9</v>
      </c>
      <c r="AB12" s="7">
        <v>-116.2</v>
      </c>
      <c r="AC12" s="10">
        <v>-112.0</v>
      </c>
      <c r="AD12" s="10">
        <v>-116.2</v>
      </c>
      <c r="AE12" s="10">
        <v>-108.4</v>
      </c>
      <c r="AF12" s="10">
        <v>-120.4</v>
      </c>
      <c r="AG12" s="11">
        <v>-114.72</v>
      </c>
      <c r="AH12" s="11">
        <v>-113.4</v>
      </c>
      <c r="AI12" s="11">
        <v>-125.3</v>
      </c>
      <c r="AJ12" s="11"/>
    </row>
    <row r="13" ht="15.0" customHeight="1">
      <c r="A13" s="7" t="s">
        <v>44</v>
      </c>
      <c r="B13" s="7">
        <v>-33.6</v>
      </c>
      <c r="C13" s="7">
        <v>-30.3</v>
      </c>
      <c r="D13" s="7">
        <v>-47.2</v>
      </c>
      <c r="E13" s="7">
        <v>-44.39</v>
      </c>
      <c r="F13" s="7">
        <v>-42.0</v>
      </c>
      <c r="G13" s="7">
        <v>-47.9</v>
      </c>
      <c r="H13" s="7">
        <v>-33.68</v>
      </c>
      <c r="I13" s="7">
        <v>-34.84</v>
      </c>
      <c r="J13" s="7">
        <v>-32.6</v>
      </c>
      <c r="K13" s="7">
        <v>-30.5</v>
      </c>
      <c r="L13" s="7">
        <v>-24.6</v>
      </c>
      <c r="M13" s="7">
        <v>-35.1</v>
      </c>
      <c r="N13" s="7">
        <v>-32.35</v>
      </c>
      <c r="O13" s="7">
        <v>-36.0</v>
      </c>
      <c r="P13" s="7">
        <v>-36.7</v>
      </c>
      <c r="Q13" s="7">
        <v>-36.5</v>
      </c>
      <c r="R13" s="8">
        <v>-40.2</v>
      </c>
      <c r="S13" s="8">
        <v>-46.8</v>
      </c>
      <c r="T13" s="7">
        <v>-42.8</v>
      </c>
      <c r="U13" s="7">
        <v>-39.2</v>
      </c>
      <c r="V13" s="7">
        <v>-47.2</v>
      </c>
      <c r="W13" s="7">
        <v>-55.9</v>
      </c>
      <c r="X13" s="7">
        <v>-58.92</v>
      </c>
      <c r="Y13" s="7">
        <v>-45.3</v>
      </c>
      <c r="Z13" s="7">
        <v>-42.4</v>
      </c>
      <c r="AA13" s="7">
        <v>-45.9</v>
      </c>
      <c r="AB13" s="7">
        <v>-46.4</v>
      </c>
      <c r="AC13" s="10">
        <v>-44.4</v>
      </c>
      <c r="AD13" s="10">
        <v>-45.8</v>
      </c>
      <c r="AE13" s="10">
        <v>-60.2</v>
      </c>
      <c r="AF13" s="10">
        <v>-48.9</v>
      </c>
      <c r="AG13" s="11">
        <v>-41.8</v>
      </c>
      <c r="AH13" s="11">
        <v>-43.7</v>
      </c>
      <c r="AI13" s="11">
        <v>-49.4</v>
      </c>
      <c r="AJ13" s="11"/>
    </row>
    <row r="14" ht="15.0" customHeight="1">
      <c r="A14" s="7" t="s">
        <v>45</v>
      </c>
      <c r="B14" s="7">
        <v>-41.4</v>
      </c>
      <c r="C14" s="7">
        <v>-52.7</v>
      </c>
      <c r="D14" s="7">
        <v>-45.1</v>
      </c>
      <c r="E14" s="7">
        <v>-32.03</v>
      </c>
      <c r="F14" s="7">
        <v>-20.63</v>
      </c>
      <c r="G14" s="7">
        <v>-26.4</v>
      </c>
      <c r="H14" s="7">
        <v>-21.23</v>
      </c>
      <c r="I14" s="7">
        <v>-22.96</v>
      </c>
      <c r="J14" s="7">
        <v>-21.1</v>
      </c>
      <c r="K14" s="7">
        <v>-24.3</v>
      </c>
      <c r="L14" s="7">
        <v>-24.3</v>
      </c>
      <c r="M14" s="7">
        <v>-27.12</v>
      </c>
      <c r="N14" s="7">
        <v>-27.33</v>
      </c>
      <c r="O14" s="7">
        <v>-25.0</v>
      </c>
      <c r="P14" s="7">
        <v>-29.0</v>
      </c>
      <c r="Q14" s="7">
        <v>-24.0</v>
      </c>
      <c r="R14" s="8">
        <v>-25.2</v>
      </c>
      <c r="S14" s="8">
        <v>-24.9</v>
      </c>
      <c r="T14" s="7">
        <v>-25.4</v>
      </c>
      <c r="U14" s="7">
        <v>-26.08</v>
      </c>
      <c r="V14" s="7">
        <v>-26.3</v>
      </c>
      <c r="W14" s="7">
        <v>-35.1</v>
      </c>
      <c r="X14" s="7">
        <v>-41.2</v>
      </c>
      <c r="Y14" s="7">
        <v>-48.0</v>
      </c>
      <c r="Z14" s="7">
        <v>-45.9</v>
      </c>
      <c r="AA14" s="7">
        <v>-47.1</v>
      </c>
      <c r="AB14" s="7">
        <v>-46.4</v>
      </c>
      <c r="AC14" s="10">
        <v>-45.5</v>
      </c>
      <c r="AD14" s="10">
        <v>-46.5</v>
      </c>
      <c r="AE14" s="10">
        <v>-48.58</v>
      </c>
      <c r="AF14" s="10">
        <v>-50.4</v>
      </c>
      <c r="AG14" s="11">
        <v>-47.9</v>
      </c>
      <c r="AH14" s="11">
        <v>-46.9</v>
      </c>
      <c r="AI14" s="11">
        <v>-57.7</v>
      </c>
      <c r="AJ14" s="11"/>
    </row>
    <row r="15" ht="15.75" customHeight="1"/>
    <row r="16" ht="15.75" customHeight="1">
      <c r="A16" s="3" t="s">
        <v>46</v>
      </c>
      <c r="B16" s="3">
        <v>2.9</v>
      </c>
      <c r="C16" s="3">
        <v>-3.8</v>
      </c>
      <c r="D16" s="3">
        <v>7.3</v>
      </c>
      <c r="E16" s="3">
        <v>9.3</v>
      </c>
      <c r="F16" s="3">
        <v>22.9</v>
      </c>
      <c r="G16" s="3">
        <v>27.2</v>
      </c>
      <c r="H16" s="3">
        <v>26.8</v>
      </c>
      <c r="I16" s="3">
        <v>28.0</v>
      </c>
      <c r="J16" s="3">
        <v>24.7</v>
      </c>
      <c r="K16" s="3">
        <v>26.1</v>
      </c>
      <c r="L16" s="3">
        <v>31.5</v>
      </c>
      <c r="M16" s="3">
        <v>27.5</v>
      </c>
      <c r="N16" s="3">
        <v>23.6</v>
      </c>
      <c r="O16" s="3">
        <v>27.5</v>
      </c>
      <c r="P16" s="3">
        <v>40.1</v>
      </c>
      <c r="Q16" s="3">
        <f t="shared" ref="Q16:AC16" si="7">Q9+Q12+Q13+Q14</f>
        <v>46.3</v>
      </c>
      <c r="R16" s="3">
        <f t="shared" si="7"/>
        <v>49.9</v>
      </c>
      <c r="S16" s="3">
        <f t="shared" si="7"/>
        <v>54</v>
      </c>
      <c r="T16" s="3">
        <f t="shared" si="7"/>
        <v>56.94</v>
      </c>
      <c r="U16" s="12">
        <f t="shared" si="7"/>
        <v>51.02</v>
      </c>
      <c r="V16" s="12">
        <f t="shared" si="7"/>
        <v>55.8</v>
      </c>
      <c r="W16" s="12">
        <f t="shared" si="7"/>
        <v>67.7</v>
      </c>
      <c r="X16" s="3">
        <f t="shared" si="7"/>
        <v>74.11</v>
      </c>
      <c r="Y16" s="3">
        <f t="shared" si="7"/>
        <v>75.3</v>
      </c>
      <c r="Z16" s="3">
        <f t="shared" si="7"/>
        <v>77.4</v>
      </c>
      <c r="AA16" s="3">
        <f t="shared" si="7"/>
        <v>78.4</v>
      </c>
      <c r="AB16" s="3">
        <f t="shared" si="7"/>
        <v>75.4</v>
      </c>
      <c r="AC16" s="3">
        <f t="shared" si="7"/>
        <v>77.88</v>
      </c>
      <c r="AD16" s="3">
        <v>76.94999999999995</v>
      </c>
      <c r="AE16" s="3">
        <f t="shared" ref="AE16:AI16" si="8">AE9+AE12+AE13+AE14</f>
        <v>84.87</v>
      </c>
      <c r="AF16" s="3">
        <f t="shared" si="8"/>
        <v>86.7</v>
      </c>
      <c r="AG16" s="12">
        <f t="shared" si="8"/>
        <v>82.58</v>
      </c>
      <c r="AH16" s="12">
        <f t="shared" si="8"/>
        <v>76.16</v>
      </c>
      <c r="AI16" s="12">
        <f t="shared" si="8"/>
        <v>81.6</v>
      </c>
      <c r="AJ16" s="5"/>
    </row>
    <row r="17" ht="15.0" customHeight="1">
      <c r="A17" s="7" t="s">
        <v>42</v>
      </c>
      <c r="B17" s="15">
        <v>0.01</v>
      </c>
      <c r="C17" s="15">
        <v>-0.013</v>
      </c>
      <c r="D17" s="15">
        <v>0.024</v>
      </c>
      <c r="E17" s="15">
        <v>0.025</v>
      </c>
      <c r="F17" s="15">
        <v>0.078</v>
      </c>
      <c r="G17" s="15">
        <v>0.098</v>
      </c>
      <c r="H17" s="15">
        <v>0.097</v>
      </c>
      <c r="I17" s="15">
        <v>0.099</v>
      </c>
      <c r="J17" s="15">
        <v>0.093</v>
      </c>
      <c r="K17" s="15">
        <v>0.089</v>
      </c>
      <c r="L17" s="15">
        <v>0.111</v>
      </c>
      <c r="M17" s="15">
        <v>0.1</v>
      </c>
      <c r="N17" s="15">
        <v>0.089</v>
      </c>
      <c r="O17" s="15">
        <v>0.101</v>
      </c>
      <c r="P17" s="15">
        <v>0.133</v>
      </c>
      <c r="Q17" s="15">
        <f t="shared" ref="Q17:AC17" si="9">Q16/Q6</f>
        <v>0.1547977265</v>
      </c>
      <c r="R17" s="15">
        <f t="shared" si="9"/>
        <v>0.1564753841</v>
      </c>
      <c r="S17" s="15">
        <f t="shared" si="9"/>
        <v>0.1597160603</v>
      </c>
      <c r="T17" s="15">
        <f t="shared" si="9"/>
        <v>0.1791918429</v>
      </c>
      <c r="U17" s="15">
        <f t="shared" si="9"/>
        <v>0.1724231159</v>
      </c>
      <c r="V17" s="15">
        <f t="shared" si="9"/>
        <v>0.1700701006</v>
      </c>
      <c r="W17" s="15">
        <f t="shared" si="9"/>
        <v>0.1720894764</v>
      </c>
      <c r="X17" s="15">
        <f t="shared" si="9"/>
        <v>0.1694213931</v>
      </c>
      <c r="Y17" s="15">
        <f t="shared" si="9"/>
        <v>0.1738628492</v>
      </c>
      <c r="Z17" s="15">
        <f t="shared" si="9"/>
        <v>0.1843735112</v>
      </c>
      <c r="AA17" s="15">
        <f t="shared" si="9"/>
        <v>0.1759820426</v>
      </c>
      <c r="AB17" s="15">
        <f t="shared" si="9"/>
        <v>0.1703569815</v>
      </c>
      <c r="AC17" s="15">
        <f t="shared" si="9"/>
        <v>0.1808639108</v>
      </c>
      <c r="AD17" s="15">
        <v>0.174747360054502</v>
      </c>
      <c r="AE17" s="15">
        <v>0.18269292864062003</v>
      </c>
      <c r="AF17" s="15">
        <f t="shared" ref="AF17:AI17" si="10">AF16/AF6</f>
        <v>0.1837643069</v>
      </c>
      <c r="AG17" s="15">
        <f t="shared" si="10"/>
        <v>0.1864529239</v>
      </c>
      <c r="AH17" s="15">
        <f t="shared" si="10"/>
        <v>0.1762962963</v>
      </c>
      <c r="AI17" s="15">
        <f t="shared" si="10"/>
        <v>0.1685602148</v>
      </c>
      <c r="AJ17" s="15"/>
    </row>
    <row r="18" ht="15.75" customHeight="1"/>
    <row r="19" ht="15.0" customHeight="1">
      <c r="A19" s="7" t="s">
        <v>47</v>
      </c>
      <c r="B19" s="7">
        <v>-42.2</v>
      </c>
      <c r="C19" s="7">
        <v>-47.9</v>
      </c>
      <c r="D19" s="7">
        <v>-48.5</v>
      </c>
      <c r="E19" s="7">
        <v>-54.8</v>
      </c>
      <c r="F19" s="7">
        <v>-51.3</v>
      </c>
      <c r="G19" s="7">
        <v>-36.6</v>
      </c>
      <c r="H19" s="7">
        <v>-34.7</v>
      </c>
      <c r="I19" s="7">
        <v>-27.2</v>
      </c>
      <c r="J19" s="7">
        <v>-22.6</v>
      </c>
      <c r="K19" s="7">
        <v>-22.3</v>
      </c>
      <c r="L19" s="7">
        <v>-20.3</v>
      </c>
      <c r="M19" s="7">
        <v>-17.1</v>
      </c>
      <c r="N19" s="7">
        <v>-19.2</v>
      </c>
      <c r="O19" s="7">
        <v>-19.5</v>
      </c>
      <c r="P19" s="7">
        <v>-22.4</v>
      </c>
      <c r="Q19" s="7">
        <v>-20.2</v>
      </c>
      <c r="R19" s="8">
        <v>-20.5</v>
      </c>
      <c r="S19" s="8">
        <v>-17.5</v>
      </c>
      <c r="T19" s="7">
        <v>-15.2</v>
      </c>
      <c r="U19" s="7">
        <v>-14.1</v>
      </c>
      <c r="V19" s="7">
        <v>-14.8</v>
      </c>
      <c r="W19" s="7">
        <v>-20.3</v>
      </c>
      <c r="X19" s="7">
        <v>-21.6</v>
      </c>
      <c r="Y19" s="7">
        <v>-24.5</v>
      </c>
      <c r="Z19" s="7">
        <v>-22.4</v>
      </c>
      <c r="AA19" s="7">
        <v>-23.75</v>
      </c>
      <c r="AB19" s="7">
        <v>-24.2</v>
      </c>
      <c r="AC19" s="7">
        <v>-24.5</v>
      </c>
      <c r="AD19" s="10">
        <v>-25.5</v>
      </c>
      <c r="AE19" s="10">
        <v>-27.8</v>
      </c>
      <c r="AF19" s="10">
        <v>-28.8</v>
      </c>
      <c r="AG19" s="11">
        <v>-27.4</v>
      </c>
      <c r="AH19" s="11">
        <v>-25.4</v>
      </c>
      <c r="AI19" s="11">
        <v>-29.8</v>
      </c>
      <c r="AJ19" s="11"/>
    </row>
    <row r="20" ht="15.75" customHeight="1"/>
    <row r="21" ht="15.75" customHeight="1">
      <c r="A21" s="3" t="s">
        <v>48</v>
      </c>
      <c r="B21" s="3">
        <v>-39.3</v>
      </c>
      <c r="C21" s="3">
        <v>-51.7</v>
      </c>
      <c r="D21" s="3">
        <v>-41.2</v>
      </c>
      <c r="E21" s="3">
        <v>-45.5</v>
      </c>
      <c r="F21" s="3">
        <v>-28.4</v>
      </c>
      <c r="G21" s="3">
        <v>-9.4</v>
      </c>
      <c r="H21" s="3">
        <v>-7.9</v>
      </c>
      <c r="I21" s="3">
        <v>0.8</v>
      </c>
      <c r="J21" s="3">
        <v>2.1</v>
      </c>
      <c r="K21" s="3">
        <v>3.8</v>
      </c>
      <c r="L21" s="3">
        <v>11.2</v>
      </c>
      <c r="M21" s="3">
        <v>10.4</v>
      </c>
      <c r="N21" s="3">
        <v>4.4</v>
      </c>
      <c r="O21" s="3">
        <v>8.0</v>
      </c>
      <c r="P21" s="3">
        <v>17.7</v>
      </c>
      <c r="Q21" s="3">
        <f t="shared" ref="Q21:AC21" si="11">Q16+Q19</f>
        <v>26.1</v>
      </c>
      <c r="R21" s="3">
        <f t="shared" si="11"/>
        <v>29.4</v>
      </c>
      <c r="S21" s="3">
        <f t="shared" si="11"/>
        <v>36.5</v>
      </c>
      <c r="T21" s="3">
        <f t="shared" si="11"/>
        <v>41.74</v>
      </c>
      <c r="U21" s="12">
        <f t="shared" si="11"/>
        <v>36.92</v>
      </c>
      <c r="V21" s="12">
        <f t="shared" si="11"/>
        <v>41</v>
      </c>
      <c r="W21" s="12">
        <f t="shared" si="11"/>
        <v>47.4</v>
      </c>
      <c r="X21" s="3">
        <f t="shared" si="11"/>
        <v>52.51</v>
      </c>
      <c r="Y21" s="3">
        <f t="shared" si="11"/>
        <v>50.8</v>
      </c>
      <c r="Z21" s="3">
        <f t="shared" si="11"/>
        <v>55</v>
      </c>
      <c r="AA21" s="3">
        <f t="shared" si="11"/>
        <v>54.65</v>
      </c>
      <c r="AB21" s="3">
        <f t="shared" si="11"/>
        <v>51.2</v>
      </c>
      <c r="AC21" s="3">
        <f t="shared" si="11"/>
        <v>53.38</v>
      </c>
      <c r="AD21" s="3">
        <v>51.449999999999946</v>
      </c>
      <c r="AE21" s="3">
        <v>57.07000000000005</v>
      </c>
      <c r="AF21" s="3">
        <f t="shared" ref="AF21:AI21" si="12">AF16+AF19</f>
        <v>57.9</v>
      </c>
      <c r="AG21" s="12">
        <f t="shared" si="12"/>
        <v>55.18</v>
      </c>
      <c r="AH21" s="12">
        <f t="shared" si="12"/>
        <v>50.76</v>
      </c>
      <c r="AI21" s="12">
        <f t="shared" si="12"/>
        <v>51.8</v>
      </c>
      <c r="AJ21" s="5"/>
    </row>
    <row r="22" ht="15.75" customHeight="1"/>
    <row r="23" ht="15.0" customHeight="1">
      <c r="A23" s="7" t="s">
        <v>49</v>
      </c>
      <c r="B23" s="7">
        <v>0.0</v>
      </c>
      <c r="C23" s="7">
        <v>0.0</v>
      </c>
      <c r="D23" s="7">
        <v>0.0</v>
      </c>
      <c r="E23" s="7">
        <v>0.0</v>
      </c>
      <c r="F23" s="7">
        <v>0.0</v>
      </c>
      <c r="G23" s="7">
        <v>0.0</v>
      </c>
      <c r="H23" s="7">
        <v>-9.9</v>
      </c>
      <c r="I23" s="7">
        <v>-5.9</v>
      </c>
      <c r="J23" s="7">
        <v>-9.9</v>
      </c>
      <c r="K23" s="7">
        <v>-13.2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0.0</v>
      </c>
      <c r="V23" s="7">
        <v>0.0</v>
      </c>
      <c r="W23" s="16">
        <v>-3.2</v>
      </c>
      <c r="X23" s="16">
        <v>-3.2</v>
      </c>
      <c r="Y23" s="16">
        <v>-3.2</v>
      </c>
      <c r="Z23" s="16">
        <v>-3.2</v>
      </c>
      <c r="AA23" s="16">
        <v>-3.2</v>
      </c>
      <c r="AB23" s="7">
        <v>-3.2</v>
      </c>
      <c r="AC23" s="7">
        <v>-4.5</v>
      </c>
      <c r="AD23" s="7">
        <v>-4.2</v>
      </c>
      <c r="AE23" s="7">
        <v>-4.2</v>
      </c>
      <c r="AF23" s="7">
        <v>-3.6</v>
      </c>
      <c r="AG23" s="16">
        <v>-3.2</v>
      </c>
      <c r="AH23" s="16">
        <v>-2.9</v>
      </c>
      <c r="AI23" s="16">
        <v>-3.2</v>
      </c>
      <c r="AJ23" s="16"/>
    </row>
    <row r="24" ht="15.0" customHeight="1">
      <c r="A24" s="7" t="s">
        <v>50</v>
      </c>
      <c r="B24" s="7">
        <v>0.1</v>
      </c>
      <c r="C24" s="7">
        <v>2.5</v>
      </c>
      <c r="D24" s="7">
        <v>3.9</v>
      </c>
      <c r="E24" s="7"/>
      <c r="F24" s="7">
        <v>0.5</v>
      </c>
      <c r="G24" s="7">
        <v>0.4</v>
      </c>
      <c r="H24" s="7">
        <v>0.4</v>
      </c>
      <c r="I24" s="7">
        <v>-0.3</v>
      </c>
      <c r="J24" s="7">
        <v>1.6</v>
      </c>
      <c r="K24" s="7">
        <v>0.1</v>
      </c>
      <c r="L24" s="7">
        <v>0.1</v>
      </c>
      <c r="M24" s="7">
        <v>0.1</v>
      </c>
      <c r="N24" s="7">
        <v>0.0</v>
      </c>
      <c r="O24" s="7">
        <v>0.0</v>
      </c>
      <c r="P24" s="7">
        <v>0.0</v>
      </c>
      <c r="Q24" s="7">
        <v>0.0</v>
      </c>
      <c r="R24" s="7">
        <v>0.0</v>
      </c>
      <c r="S24" s="7">
        <v>0.0</v>
      </c>
      <c r="T24" s="7">
        <v>0.0</v>
      </c>
      <c r="U24" s="7">
        <v>0.0</v>
      </c>
      <c r="V24" s="7">
        <v>0.0</v>
      </c>
      <c r="W24" s="7">
        <v>0.0</v>
      </c>
      <c r="X24" s="7">
        <v>0.0</v>
      </c>
      <c r="Y24" s="7">
        <v>0.0</v>
      </c>
      <c r="Z24" s="7">
        <v>0.0</v>
      </c>
      <c r="AA24" s="7">
        <v>0.0</v>
      </c>
      <c r="AB24" s="7">
        <v>0.0</v>
      </c>
      <c r="AC24" s="7">
        <v>0.0</v>
      </c>
      <c r="AD24" s="7">
        <v>0.0</v>
      </c>
      <c r="AE24" s="7">
        <v>0.0</v>
      </c>
      <c r="AF24" s="7">
        <v>0.0</v>
      </c>
      <c r="AG24" s="7">
        <v>0.0</v>
      </c>
      <c r="AH24" s="7">
        <v>0.0</v>
      </c>
      <c r="AI24" s="7">
        <v>0.0</v>
      </c>
      <c r="AJ24" s="7"/>
    </row>
    <row r="25" ht="15.0" customHeight="1">
      <c r="A25" s="7" t="s">
        <v>51</v>
      </c>
      <c r="B25" s="7">
        <v>-73.2</v>
      </c>
      <c r="C25" s="7">
        <v>-82.1</v>
      </c>
      <c r="D25" s="7">
        <v>-87.7</v>
      </c>
      <c r="E25" s="7">
        <v>-89.2</v>
      </c>
      <c r="F25" s="7">
        <v>-81.1</v>
      </c>
      <c r="G25" s="7">
        <v>-78.5</v>
      </c>
      <c r="H25" s="7">
        <v>-65.5</v>
      </c>
      <c r="I25" s="7">
        <v>-39.7</v>
      </c>
      <c r="J25" s="7">
        <v>-33.4</v>
      </c>
      <c r="K25" s="7">
        <v>-32.3</v>
      </c>
      <c r="L25" s="7">
        <v>-32.0</v>
      </c>
      <c r="M25" s="7">
        <v>-28.6</v>
      </c>
      <c r="N25" s="7">
        <v>-27.1</v>
      </c>
      <c r="O25" s="7">
        <v>-35.4</v>
      </c>
      <c r="P25" s="7">
        <v>-38.4</v>
      </c>
      <c r="Q25" s="7">
        <v>-38.4</v>
      </c>
      <c r="R25" s="7">
        <v>-34.0</v>
      </c>
      <c r="S25" s="7">
        <v>-34.0</v>
      </c>
      <c r="T25" s="7">
        <v>-32.0</v>
      </c>
      <c r="U25" s="7">
        <v>-32.0</v>
      </c>
      <c r="V25" s="7">
        <v>-32.4</v>
      </c>
      <c r="W25" s="7">
        <v>-33.1</v>
      </c>
      <c r="X25" s="7">
        <v>-34.2</v>
      </c>
      <c r="Y25" s="7">
        <f>Y27*-1</f>
        <v>-35</v>
      </c>
      <c r="Z25" s="7">
        <v>-35.0</v>
      </c>
      <c r="AA25" s="7">
        <v>-35.5</v>
      </c>
      <c r="AB25" s="7">
        <v>-35.5</v>
      </c>
      <c r="AC25" s="7">
        <v>-34.9</v>
      </c>
      <c r="AD25" s="7">
        <v>-36.2</v>
      </c>
      <c r="AE25" s="7">
        <v>-40.2</v>
      </c>
      <c r="AF25" s="7">
        <v>-41.2</v>
      </c>
      <c r="AG25" s="16">
        <v>-43.2</v>
      </c>
      <c r="AH25" s="16">
        <v>-43.2</v>
      </c>
      <c r="AI25" s="16">
        <v>-37.9</v>
      </c>
      <c r="AJ25" s="16"/>
    </row>
    <row r="26" ht="15.0" customHeight="1">
      <c r="A26" s="7" t="s">
        <v>52</v>
      </c>
      <c r="B26" s="7">
        <v>-12.2</v>
      </c>
      <c r="C26" s="7">
        <v>-11.1</v>
      </c>
      <c r="D26" s="7">
        <v>-5.0</v>
      </c>
      <c r="E26" s="7">
        <v>-4.6</v>
      </c>
      <c r="F26" s="7">
        <v>-4.3</v>
      </c>
      <c r="G26" s="7">
        <v>-3.9</v>
      </c>
      <c r="H26" s="7">
        <v>-3.1</v>
      </c>
      <c r="I26" s="7">
        <v>-3.0</v>
      </c>
      <c r="J26" s="7">
        <v>-1.6</v>
      </c>
      <c r="K26" s="7">
        <v>-0.3</v>
      </c>
      <c r="L26" s="7">
        <v>0.0</v>
      </c>
      <c r="M26" s="7">
        <v>0.0</v>
      </c>
      <c r="N26" s="7">
        <v>0.0</v>
      </c>
      <c r="O26" s="7">
        <v>0.0</v>
      </c>
      <c r="P26" s="7">
        <v>0.0</v>
      </c>
      <c r="Q26" s="7">
        <v>0.0</v>
      </c>
      <c r="R26" s="7">
        <v>0.0</v>
      </c>
      <c r="S26" s="7">
        <v>0.0</v>
      </c>
      <c r="T26" s="7">
        <v>0.0</v>
      </c>
      <c r="U26" s="7">
        <v>0.0</v>
      </c>
      <c r="V26" s="7">
        <v>-0.4</v>
      </c>
      <c r="W26" s="7">
        <v>-0.6</v>
      </c>
      <c r="X26" s="7">
        <v>-0.82</v>
      </c>
      <c r="Y26" s="7">
        <v>-0.82</v>
      </c>
      <c r="Z26" s="7">
        <v>-0.82</v>
      </c>
      <c r="AA26" s="7">
        <v>-0.6</v>
      </c>
      <c r="AB26" s="7">
        <v>-0.6</v>
      </c>
      <c r="AC26" s="7">
        <v>-0.6</v>
      </c>
      <c r="AD26" s="7">
        <v>-0.6</v>
      </c>
      <c r="AE26" s="7">
        <v>-0.6</v>
      </c>
      <c r="AF26" s="16">
        <v>-0.6</v>
      </c>
      <c r="AG26" s="16">
        <v>-0.6</v>
      </c>
      <c r="AH26" s="16">
        <v>-0.25</v>
      </c>
      <c r="AI26" s="16">
        <v>-0.25</v>
      </c>
      <c r="AJ26" s="16"/>
    </row>
    <row r="27" ht="15.0" customHeight="1">
      <c r="A27" s="7" t="s">
        <v>53</v>
      </c>
      <c r="B27" s="7">
        <v>52.0</v>
      </c>
      <c r="C27" s="7">
        <v>60.0</v>
      </c>
      <c r="D27" s="7">
        <v>60.0</v>
      </c>
      <c r="E27" s="7"/>
      <c r="F27" s="7">
        <v>58.0</v>
      </c>
      <c r="G27" s="7">
        <v>53.0</v>
      </c>
      <c r="H27" s="7">
        <v>50.0</v>
      </c>
      <c r="I27" s="7">
        <v>41.0</v>
      </c>
      <c r="J27" s="7">
        <v>32.0</v>
      </c>
      <c r="K27" s="7">
        <v>31.0</v>
      </c>
      <c r="L27" s="7">
        <v>33.0</v>
      </c>
      <c r="M27" s="7">
        <v>26.0</v>
      </c>
      <c r="N27" s="7">
        <v>26.0</v>
      </c>
      <c r="O27" s="7">
        <v>28.0</v>
      </c>
      <c r="P27" s="7">
        <v>29.0</v>
      </c>
      <c r="Q27" s="7"/>
      <c r="R27" s="7">
        <v>29.0</v>
      </c>
      <c r="S27" s="7">
        <v>29.0</v>
      </c>
      <c r="T27" s="7">
        <v>29.0</v>
      </c>
      <c r="U27" s="7">
        <v>30.0</v>
      </c>
      <c r="V27" s="7">
        <v>32.0</v>
      </c>
      <c r="W27" s="7">
        <v>32.0</v>
      </c>
      <c r="X27" s="7">
        <v>34.0</v>
      </c>
      <c r="Y27" s="7">
        <v>35.0</v>
      </c>
      <c r="Z27" s="7">
        <v>35.0</v>
      </c>
      <c r="AA27" s="7">
        <v>35.0</v>
      </c>
      <c r="AB27" s="7">
        <v>35.0</v>
      </c>
      <c r="AC27" s="7">
        <v>34.0</v>
      </c>
      <c r="AD27" s="7">
        <v>36.0</v>
      </c>
      <c r="AE27" s="7">
        <v>37.0</v>
      </c>
      <c r="AF27" s="7">
        <v>38.0</v>
      </c>
      <c r="AG27" s="16">
        <v>40.0</v>
      </c>
      <c r="AH27" s="16">
        <v>40.0</v>
      </c>
      <c r="AI27" s="16">
        <v>35.0</v>
      </c>
      <c r="AJ27" s="16"/>
    </row>
    <row r="28" ht="15.0" customHeight="1">
      <c r="A28" s="7" t="s">
        <v>54</v>
      </c>
      <c r="B28" s="7">
        <v>-6.3</v>
      </c>
      <c r="C28" s="7">
        <v>-5.4</v>
      </c>
      <c r="D28" s="7">
        <v>-7.0</v>
      </c>
      <c r="E28" s="7">
        <v>-5.6</v>
      </c>
      <c r="F28" s="7">
        <v>-9.0</v>
      </c>
      <c r="G28" s="7">
        <v>-6.5</v>
      </c>
      <c r="H28" s="7">
        <v>-8.4</v>
      </c>
      <c r="I28" s="7">
        <v>-9.0</v>
      </c>
      <c r="J28" s="7">
        <v>-2.8</v>
      </c>
      <c r="K28" s="7">
        <v>-7.9</v>
      </c>
      <c r="L28" s="7">
        <v>-10.5</v>
      </c>
      <c r="M28" s="7">
        <v>-12.8</v>
      </c>
      <c r="N28" s="7">
        <v>-7.2</v>
      </c>
      <c r="O28" s="7">
        <v>-4.1</v>
      </c>
      <c r="P28" s="7">
        <v>-2.7</v>
      </c>
      <c r="Q28" s="7">
        <v>-2.4</v>
      </c>
      <c r="R28" s="7">
        <v>-2.4</v>
      </c>
      <c r="S28" s="7">
        <v>-2.4</v>
      </c>
      <c r="T28" s="7">
        <v>-2.4</v>
      </c>
      <c r="U28" s="7">
        <v>-2.4</v>
      </c>
      <c r="V28" s="7">
        <v>-2.4</v>
      </c>
      <c r="W28" s="7">
        <v>-2.4</v>
      </c>
      <c r="X28" s="7">
        <v>-2.4</v>
      </c>
      <c r="Y28" s="7">
        <v>-2.4</v>
      </c>
      <c r="Z28" s="7">
        <v>-2.4</v>
      </c>
      <c r="AA28" s="7">
        <v>-2.6</v>
      </c>
      <c r="AB28" s="7">
        <v>-2.6</v>
      </c>
      <c r="AC28" s="7">
        <v>-2.6</v>
      </c>
      <c r="AD28" s="7">
        <v>-2.6</v>
      </c>
      <c r="AE28" s="7">
        <v>-2.6</v>
      </c>
      <c r="AF28" s="7">
        <v>-2.6</v>
      </c>
      <c r="AG28" s="16">
        <v>-3.2</v>
      </c>
      <c r="AH28" s="16">
        <v>-3.2</v>
      </c>
      <c r="AI28" s="16">
        <v>-3.2</v>
      </c>
      <c r="AJ28" s="16"/>
    </row>
    <row r="29" ht="15.0" customHeight="1">
      <c r="A29" s="7" t="s">
        <v>55</v>
      </c>
      <c r="B29" s="7">
        <v>-18.8</v>
      </c>
      <c r="C29" s="7">
        <v>-25.1</v>
      </c>
      <c r="D29" s="7">
        <v>-12.2</v>
      </c>
      <c r="E29" s="7">
        <v>-2.5</v>
      </c>
      <c r="F29" s="7">
        <v>-5.0</v>
      </c>
      <c r="G29" s="7">
        <v>-4.8</v>
      </c>
      <c r="H29" s="7">
        <v>-5.3</v>
      </c>
      <c r="I29" s="7">
        <v>-9.1</v>
      </c>
      <c r="J29" s="7">
        <v>-7.4</v>
      </c>
      <c r="K29" s="7">
        <v>-3.8</v>
      </c>
      <c r="L29" s="7">
        <v>-2.6</v>
      </c>
      <c r="M29" s="7">
        <v>-9.6</v>
      </c>
      <c r="N29" s="7">
        <v>-4.9</v>
      </c>
      <c r="O29" s="7">
        <v>-4.0</v>
      </c>
      <c r="P29" s="7">
        <v>-4.0</v>
      </c>
      <c r="Q29" s="7">
        <v>-4.2</v>
      </c>
      <c r="R29" s="7">
        <v>-2.8</v>
      </c>
      <c r="S29" s="7">
        <v>-2.5</v>
      </c>
      <c r="T29" s="7">
        <v>-2.5</v>
      </c>
      <c r="U29" s="7">
        <v>-1.0</v>
      </c>
      <c r="V29" s="7">
        <v>-1.0</v>
      </c>
      <c r="W29" s="7">
        <v>-1.0</v>
      </c>
      <c r="X29" s="7">
        <v>0.0</v>
      </c>
      <c r="Y29" s="7">
        <v>0.0</v>
      </c>
      <c r="Z29" s="7">
        <v>-0.8</v>
      </c>
      <c r="AA29" s="7">
        <v>-0.8</v>
      </c>
      <c r="AB29" s="7">
        <v>-1.0</v>
      </c>
      <c r="AC29" s="7">
        <v>-1.2</v>
      </c>
      <c r="AD29" s="7">
        <v>-1.2</v>
      </c>
      <c r="AE29" s="7">
        <v>-1.2</v>
      </c>
      <c r="AF29" s="7">
        <v>-1.2</v>
      </c>
      <c r="AG29" s="16">
        <v>-2.0</v>
      </c>
      <c r="AH29" s="16">
        <v>-0.5</v>
      </c>
      <c r="AI29" s="16">
        <v>-0.8</v>
      </c>
      <c r="AJ29" s="16"/>
    </row>
    <row r="30" ht="15.75" customHeight="1"/>
    <row r="31" ht="15.75" customHeight="1">
      <c r="A31" s="17" t="s">
        <v>56</v>
      </c>
      <c r="B31" s="17">
        <v>-149.7</v>
      </c>
      <c r="C31" s="17">
        <v>-172.8</v>
      </c>
      <c r="D31" s="17">
        <v>-149.1</v>
      </c>
      <c r="E31" s="17">
        <v>-144.4</v>
      </c>
      <c r="F31" s="17">
        <v>-127.2</v>
      </c>
      <c r="G31" s="17">
        <v>-102.6</v>
      </c>
      <c r="H31" s="17">
        <v>-99.6</v>
      </c>
      <c r="I31" s="17">
        <v>-66.2</v>
      </c>
      <c r="J31" s="17">
        <v>-51.3</v>
      </c>
      <c r="K31" s="17">
        <v>-53.6</v>
      </c>
      <c r="L31" s="17">
        <v>-33.9</v>
      </c>
      <c r="M31" s="17">
        <v>-40.4</v>
      </c>
      <c r="N31" s="17">
        <v>-34.8</v>
      </c>
      <c r="O31" s="17">
        <v>-35.4</v>
      </c>
      <c r="P31" s="17">
        <v>-27.4</v>
      </c>
      <c r="Q31" s="17">
        <f t="shared" ref="Q31:U31" si="13">Q21+Q25+Q28+Q29</f>
        <v>-18.9</v>
      </c>
      <c r="R31" s="17">
        <f t="shared" si="13"/>
        <v>-9.8</v>
      </c>
      <c r="S31" s="17">
        <f t="shared" si="13"/>
        <v>-2.4</v>
      </c>
      <c r="T31" s="17">
        <f t="shared" si="13"/>
        <v>4.84</v>
      </c>
      <c r="U31" s="18">
        <f t="shared" si="13"/>
        <v>1.52</v>
      </c>
      <c r="V31" s="18">
        <f>V21+V25+V28+V29+V26</f>
        <v>4.8</v>
      </c>
      <c r="W31" s="18">
        <f t="shared" ref="W31:AC31" si="14">W21+SUM(W23:W26)+SUM(W28:W29)</f>
        <v>7.1</v>
      </c>
      <c r="X31" s="18">
        <f t="shared" si="14"/>
        <v>11.89</v>
      </c>
      <c r="Y31" s="18">
        <f t="shared" si="14"/>
        <v>9.38</v>
      </c>
      <c r="Z31" s="18">
        <f t="shared" si="14"/>
        <v>12.78</v>
      </c>
      <c r="AA31" s="18">
        <f t="shared" si="14"/>
        <v>11.95</v>
      </c>
      <c r="AB31" s="18">
        <f t="shared" si="14"/>
        <v>8.3</v>
      </c>
      <c r="AC31" s="18">
        <f t="shared" si="14"/>
        <v>9.58</v>
      </c>
      <c r="AD31" s="18">
        <v>6.649999999999939</v>
      </c>
      <c r="AE31" s="18">
        <v>8.270000000000042</v>
      </c>
      <c r="AF31" s="18">
        <f t="shared" ref="AF31:AI31" si="15">AF21+SUM(AF23:AF26)+SUM(AF28:AF29)</f>
        <v>8.7</v>
      </c>
      <c r="AG31" s="18">
        <f t="shared" si="15"/>
        <v>2.98</v>
      </c>
      <c r="AH31" s="18">
        <f t="shared" si="15"/>
        <v>0.71</v>
      </c>
      <c r="AI31" s="18">
        <f t="shared" si="15"/>
        <v>6.45</v>
      </c>
      <c r="AJ31" s="19"/>
    </row>
    <row r="32" ht="15.75" customHeight="1"/>
    <row r="33" ht="15.75" customHeight="1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</row>
    <row r="34" ht="15.75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2.14"/>
    <col customWidth="1" min="2" max="20" width="12.86"/>
    <col customWidth="1" min="21" max="21" width="15.57"/>
    <col customWidth="1" min="22" max="27" width="12.86"/>
  </cols>
  <sheetData>
    <row r="1" ht="15.75" customHeight="1">
      <c r="A1" s="2" t="s">
        <v>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/>
    </row>
    <row r="2" ht="15.75" customHeight="1">
      <c r="A2" s="3" t="s">
        <v>35</v>
      </c>
      <c r="B2" s="21">
        <f>'P&amp;L monthly (INR)'!B2*10/8</f>
        <v>494.375</v>
      </c>
      <c r="C2" s="21">
        <f>'P&amp;L monthly (INR)'!C2*10/8</f>
        <v>495.75</v>
      </c>
      <c r="D2" s="21">
        <f>'P&amp;L monthly (INR)'!D2*10/8</f>
        <v>500.75</v>
      </c>
      <c r="E2" s="21">
        <f>'P&amp;L monthly (INR)'!E2*10/8</f>
        <v>653.375</v>
      </c>
      <c r="F2" s="21">
        <f>'P&amp;L monthly (INR)'!F2*10/8</f>
        <v>525.25</v>
      </c>
      <c r="G2" s="21">
        <f>'P&amp;L monthly (INR)'!G2*10/8</f>
        <v>460.25</v>
      </c>
      <c r="H2" s="21">
        <f>'P&amp;L monthly (INR)'!H2*10/8</f>
        <v>463</v>
      </c>
      <c r="I2" s="21">
        <f>'P&amp;L monthly (INR)'!I2*10/8</f>
        <v>475</v>
      </c>
      <c r="J2" s="21">
        <f>'P&amp;L monthly (INR)'!J2*10/8</f>
        <v>451.25</v>
      </c>
      <c r="K2" s="21">
        <f>'P&amp;L monthly (INR)'!K2*10/8</f>
        <v>496.125</v>
      </c>
      <c r="L2" s="21">
        <f>'P&amp;L monthly (INR)'!L2*10/8</f>
        <v>474.75</v>
      </c>
      <c r="M2" s="21">
        <f>'P&amp;L monthly (INR)'!M2*10/8</f>
        <v>472</v>
      </c>
      <c r="N2" s="21">
        <f>'P&amp;L monthly (INR)'!N2*10/8</f>
        <v>464.25</v>
      </c>
      <c r="O2" s="21">
        <f>'P&amp;L monthly (INR)'!O2*10/8</f>
        <v>434.5</v>
      </c>
      <c r="P2" s="21">
        <f>'P&amp;L monthly (INR)'!P2*10/8</f>
        <v>488.875</v>
      </c>
      <c r="Q2" s="21">
        <f>'P&amp;L monthly (INR)'!Q2*10/8</f>
        <v>468.75</v>
      </c>
      <c r="R2" s="21">
        <f>'P&amp;L monthly (INR)'!R2*10/8</f>
        <v>510.875</v>
      </c>
      <c r="S2" s="21">
        <f>'P&amp;L monthly (INR)'!S2*10/8</f>
        <v>538</v>
      </c>
      <c r="T2" s="21">
        <f>'P&amp;L monthly (INR)'!T2*10/8</f>
        <v>494.4375</v>
      </c>
      <c r="U2" s="21">
        <f>'P&amp;L monthly (INR)'!U2*10/8</f>
        <v>455.375</v>
      </c>
      <c r="V2" s="21">
        <f>'P&amp;L monthly (INR)'!V2*10/8</f>
        <v>511.875</v>
      </c>
      <c r="W2" s="21">
        <f>'P&amp;L monthly (INR)'!W2*10/8</f>
        <v>616.875</v>
      </c>
      <c r="X2" s="21">
        <f>'P&amp;L monthly (INR)'!X2*10/8</f>
        <v>680.625</v>
      </c>
      <c r="Y2" s="21">
        <f>'P&amp;L monthly (INR)'!Y2*10/8</f>
        <v>694.75</v>
      </c>
      <c r="Z2" s="21">
        <f>'P&amp;L monthly (INR)'!Z2*10/8</f>
        <v>672.75</v>
      </c>
      <c r="AA2" s="21">
        <f>'P&amp;L monthly (INR)'!AA2*10/8</f>
        <v>725.25</v>
      </c>
      <c r="AB2" s="21">
        <f>'P&amp;L monthly (INR)'!AB2*10/8</f>
        <v>717.125</v>
      </c>
      <c r="AC2" s="21">
        <f>'P&amp;L monthly (INR)'!AC2*10/8</f>
        <v>701</v>
      </c>
      <c r="AD2" s="21">
        <f>'P&amp;L monthly (INR)'!AD2*10/8</f>
        <v>715.5</v>
      </c>
      <c r="AE2" s="21">
        <f>'P&amp;L monthly (INR)'!AE2*10/8</f>
        <v>755.25</v>
      </c>
      <c r="AF2" s="21">
        <f>'P&amp;L monthly (INR)'!AF2*10/8</f>
        <v>763</v>
      </c>
      <c r="AG2" s="21">
        <f>'P&amp;L monthly (INR)'!AG2*10/8</f>
        <v>718</v>
      </c>
      <c r="AH2" s="21">
        <f>'P&amp;L monthly (INR)'!AH2*10/8</f>
        <v>702.25</v>
      </c>
      <c r="AI2" s="21">
        <f>'P&amp;L monthly (INR)'!AI2*10/8</f>
        <v>782.875</v>
      </c>
      <c r="AJ2" s="6"/>
    </row>
    <row r="3" ht="15.0" customHeight="1">
      <c r="A3" s="7" t="s">
        <v>36</v>
      </c>
      <c r="B3" s="9">
        <f>'P&amp;L monthly (INR)'!B3*10/8</f>
        <v>-59</v>
      </c>
      <c r="C3" s="9">
        <f>'P&amp;L monthly (INR)'!C3*10/8</f>
        <v>-60</v>
      </c>
      <c r="D3" s="9">
        <f>'P&amp;L monthly (INR)'!D3*10/8</f>
        <v>-54.375</v>
      </c>
      <c r="E3" s="9">
        <f>'P&amp;L monthly (INR)'!E3*10/8</f>
        <v>-70.875</v>
      </c>
      <c r="F3" s="9">
        <f>'P&amp;L monthly (INR)'!F3*10/8</f>
        <v>-50.125</v>
      </c>
      <c r="G3" s="9">
        <f>'P&amp;L monthly (INR)'!G3*10/8</f>
        <v>-42.875</v>
      </c>
      <c r="H3" s="9">
        <f>'P&amp;L monthly (INR)'!H3*10/8</f>
        <v>-46.375</v>
      </c>
      <c r="I3" s="9">
        <f>'P&amp;L monthly (INR)'!I3*10/8</f>
        <v>-48</v>
      </c>
      <c r="J3" s="9">
        <f>'P&amp;L monthly (INR)'!J3*10/8</f>
        <v>-47.875</v>
      </c>
      <c r="K3" s="9">
        <f>'P&amp;L monthly (INR)'!K3*10/8</f>
        <v>-53.75</v>
      </c>
      <c r="L3" s="9">
        <f>'P&amp;L monthly (INR)'!L3*10/8</f>
        <v>-48.125</v>
      </c>
      <c r="M3" s="9">
        <f>'P&amp;L monthly (INR)'!M3*10/8</f>
        <v>-42.25</v>
      </c>
      <c r="N3" s="9">
        <f>'P&amp;L monthly (INR)'!N3*10/8</f>
        <v>-43.625</v>
      </c>
      <c r="O3" s="9">
        <f>'P&amp;L monthly (INR)'!O3*10/8</f>
        <v>-43.75</v>
      </c>
      <c r="P3" s="9">
        <f>'P&amp;L monthly (INR)'!P3*10/8</f>
        <v>-54.375</v>
      </c>
      <c r="Q3" s="9">
        <f>'P&amp;L monthly (INR)'!Q3*10/8</f>
        <v>-52.125</v>
      </c>
      <c r="R3" s="9">
        <f>'P&amp;L monthly (INR)'!R3*10/8</f>
        <v>-57.125</v>
      </c>
      <c r="S3" s="9">
        <f>'P&amp;L monthly (INR)'!S3*10/8</f>
        <v>-56.625</v>
      </c>
      <c r="T3" s="9">
        <f>'P&amp;L monthly (INR)'!T3*10/8</f>
        <v>-53.5</v>
      </c>
      <c r="U3" s="9">
        <f>'P&amp;L monthly (INR)'!U3*10/8</f>
        <v>-49.25</v>
      </c>
      <c r="V3" s="9">
        <f>'P&amp;L monthly (INR)'!V3*10/8</f>
        <v>-55.375</v>
      </c>
      <c r="W3" s="9">
        <f>'P&amp;L monthly (INR)'!W3*10/8</f>
        <v>-66.75</v>
      </c>
      <c r="X3" s="9">
        <f>'P&amp;L monthly (INR)'!X3*10/8</f>
        <v>-73.625</v>
      </c>
      <c r="Y3" s="9">
        <f>'P&amp;L monthly (INR)'!Y3*10/8</f>
        <v>-83.375</v>
      </c>
      <c r="Z3" s="9">
        <f>'P&amp;L monthly (INR)'!Z3*10/8</f>
        <v>-80.75</v>
      </c>
      <c r="AA3" s="9">
        <f>'P&amp;L monthly (INR)'!AA3*10/8</f>
        <v>-87</v>
      </c>
      <c r="AB3" s="9">
        <f>'P&amp;L monthly (INR)'!AB3*10/8</f>
        <v>-86.125</v>
      </c>
      <c r="AC3" s="9">
        <f>'P&amp;L monthly (INR)'!AC3*10/8</f>
        <v>-84.0875</v>
      </c>
      <c r="AD3" s="9">
        <f>'P&amp;L monthly (INR)'!AD3*10/8</f>
        <v>-86.875</v>
      </c>
      <c r="AE3" s="9">
        <f>'P&amp;L monthly (INR)'!AE3*10/8</f>
        <v>-91.85</v>
      </c>
      <c r="AF3" s="9">
        <f>'P&amp;L monthly (INR)'!AF3*10/8</f>
        <v>-93.25</v>
      </c>
      <c r="AG3" s="9">
        <f>'P&amp;L monthly (INR)'!AG3*10/8</f>
        <v>-89.125</v>
      </c>
      <c r="AH3" s="9">
        <f>'P&amp;L monthly (INR)'!AH3*10/8</f>
        <v>-88.625</v>
      </c>
      <c r="AI3" s="9">
        <f>'P&amp;L monthly (INR)'!AI3*10/8</f>
        <v>-98.5</v>
      </c>
      <c r="AJ3" s="11"/>
    </row>
    <row r="4" ht="15.0" customHeight="1">
      <c r="A4" s="7" t="s">
        <v>37</v>
      </c>
      <c r="B4" s="9">
        <f>'P&amp;L monthly (INR)'!B4*10/8</f>
        <v>-31.5</v>
      </c>
      <c r="C4" s="9">
        <f>'P&amp;L monthly (INR)'!C4*10/8</f>
        <v>-32.25</v>
      </c>
      <c r="D4" s="9">
        <f>'P&amp;L monthly (INR)'!D4*10/8</f>
        <v>-20.125</v>
      </c>
      <c r="E4" s="9">
        <f>'P&amp;L monthly (INR)'!E4*10/8</f>
        <v>-58.625</v>
      </c>
      <c r="F4" s="9">
        <f>'P&amp;L monthly (INR)'!F4*10/8</f>
        <v>-54.5</v>
      </c>
      <c r="G4" s="9">
        <f>'P&amp;L monthly (INR)'!G4*10/8</f>
        <v>-26</v>
      </c>
      <c r="H4" s="9">
        <f>'P&amp;L monthly (INR)'!H4*10/8</f>
        <v>-21.625</v>
      </c>
      <c r="I4" s="9">
        <f>'P&amp;L monthly (INR)'!I4*10/8</f>
        <v>-20</v>
      </c>
      <c r="J4" s="9">
        <f>'P&amp;L monthly (INR)'!J4*10/8</f>
        <v>-20</v>
      </c>
      <c r="K4" s="9">
        <f>'P&amp;L monthly (INR)'!K4*10/8</f>
        <v>-15.875</v>
      </c>
      <c r="L4" s="9">
        <f>'P&amp;L monthly (INR)'!L4*10/8</f>
        <v>-15.5</v>
      </c>
      <c r="M4" s="9">
        <f>'P&amp;L monthly (INR)'!M4*10/8</f>
        <v>-38</v>
      </c>
      <c r="N4" s="9">
        <f>'P&amp;L monthly (INR)'!N4*10/8</f>
        <v>-33.5</v>
      </c>
      <c r="O4" s="9">
        <f>'P&amp;L monthly (INR)'!O4*10/8</f>
        <v>-15</v>
      </c>
      <c r="P4" s="9">
        <f>'P&amp;L monthly (INR)'!P4*10/8</f>
        <v>-18.5</v>
      </c>
      <c r="Q4" s="9">
        <f>'P&amp;L monthly (INR)'!Q4*10/8</f>
        <v>-7.75</v>
      </c>
      <c r="R4" s="9">
        <f>'P&amp;L monthly (INR)'!R4*10/8</f>
        <v>-32.625</v>
      </c>
      <c r="S4" s="9">
        <f>'P&amp;L monthly (INR)'!S4*10/8</f>
        <v>-31.25</v>
      </c>
      <c r="T4" s="9">
        <f>'P&amp;L monthly (INR)'!T4*10/8</f>
        <v>-22.7375</v>
      </c>
      <c r="U4" s="9">
        <f>'P&amp;L monthly (INR)'!U4*10/8</f>
        <v>-18.125</v>
      </c>
      <c r="V4" s="9">
        <f>'P&amp;L monthly (INR)'!V4*10/8</f>
        <v>-25.25</v>
      </c>
      <c r="W4" s="9">
        <f>'P&amp;L monthly (INR)'!W4*10/8</f>
        <v>-33</v>
      </c>
      <c r="X4" s="9">
        <f>'P&amp;L monthly (INR)'!X4*10/8</f>
        <v>-31.3</v>
      </c>
      <c r="Y4" s="9">
        <f>'P&amp;L monthly (INR)'!Y4*10/8</f>
        <v>-35.625</v>
      </c>
      <c r="Z4" s="9">
        <f>'P&amp;L monthly (INR)'!Z4*10/8</f>
        <v>-34.375</v>
      </c>
      <c r="AA4" s="9">
        <f>'P&amp;L monthly (INR)'!AA4*10/8</f>
        <v>-43.5</v>
      </c>
      <c r="AB4" s="9">
        <f>'P&amp;L monthly (INR)'!AB4*10/8</f>
        <v>-39.75</v>
      </c>
      <c r="AC4" s="9">
        <f>'P&amp;L monthly (INR)'!AC4*10/8</f>
        <v>-42.0375</v>
      </c>
      <c r="AD4" s="9">
        <f>'P&amp;L monthly (INR)'!AD4*10/8</f>
        <v>-42.9375</v>
      </c>
      <c r="AE4" s="9">
        <f>'P&amp;L monthly (INR)'!AE4*10/8</f>
        <v>-44</v>
      </c>
      <c r="AF4" s="9">
        <f>'P&amp;L monthly (INR)'!AF4*10/8</f>
        <v>-42.75</v>
      </c>
      <c r="AG4" s="9">
        <f>'P&amp;L monthly (INR)'!AG4*10/8</f>
        <v>-40.5</v>
      </c>
      <c r="AH4" s="9">
        <f>'P&amp;L monthly (INR)'!AH4*10/8</f>
        <v>-40.375</v>
      </c>
      <c r="AI4" s="9">
        <f>'P&amp;L monthly (INR)'!AI4*10/8</f>
        <v>-43.75</v>
      </c>
      <c r="AJ4" s="11"/>
    </row>
    <row r="5" ht="15.0" customHeight="1">
      <c r="A5" s="7" t="s">
        <v>38</v>
      </c>
      <c r="B5" s="9">
        <f>'P&amp;L monthly (INR)'!B5*10/8</f>
        <v>-50.625</v>
      </c>
      <c r="C5" s="9">
        <f>'P&amp;L monthly (INR)'!C5*10/8</f>
        <v>-48</v>
      </c>
      <c r="D5" s="9">
        <f>'P&amp;L monthly (INR)'!D5*10/8</f>
        <v>-50.125</v>
      </c>
      <c r="E5" s="9">
        <f>'P&amp;L monthly (INR)'!E5*10/8</f>
        <v>-50.875</v>
      </c>
      <c r="F5" s="9">
        <f>'P&amp;L monthly (INR)'!F5*10/8</f>
        <v>-51.875</v>
      </c>
      <c r="G5" s="9">
        <f>'P&amp;L monthly (INR)'!G5*10/8</f>
        <v>-44.625</v>
      </c>
      <c r="H5" s="9">
        <f>'P&amp;L monthly (INR)'!H5*10/8</f>
        <v>-51.375</v>
      </c>
      <c r="I5" s="9">
        <f>'P&amp;L monthly (INR)'!I5*10/8</f>
        <v>-51.875</v>
      </c>
      <c r="J5" s="9">
        <f>'P&amp;L monthly (INR)'!J5*10/8</f>
        <v>-50.125</v>
      </c>
      <c r="K5" s="9">
        <f>'P&amp;L monthly (INR)'!K5*10/8</f>
        <v>-59.5</v>
      </c>
      <c r="L5" s="9">
        <f>'P&amp;L monthly (INR)'!L5*10/8</f>
        <v>-57.25</v>
      </c>
      <c r="M5" s="9">
        <f>'P&amp;L monthly (INR)'!M5*10/8</f>
        <v>-49.375</v>
      </c>
      <c r="N5" s="9">
        <f>'P&amp;L monthly (INR)'!N5*10/8</f>
        <v>-50.25</v>
      </c>
      <c r="O5" s="9">
        <f>'P&amp;L monthly (INR)'!O5*10/8</f>
        <v>-35</v>
      </c>
      <c r="P5" s="9">
        <f>'P&amp;L monthly (INR)'!P5*10/8</f>
        <v>-40</v>
      </c>
      <c r="Q5" s="9">
        <f>'P&amp;L monthly (INR)'!Q5*10/8</f>
        <v>-35</v>
      </c>
      <c r="R5" s="9">
        <f>'P&amp;L monthly (INR)'!R5*10/8</f>
        <v>-22.5</v>
      </c>
      <c r="S5" s="9">
        <f>'P&amp;L monthly (INR)'!S5*10/8</f>
        <v>-27.5</v>
      </c>
      <c r="T5" s="9">
        <f>'P&amp;L monthly (INR)'!T5*10/8</f>
        <v>-21</v>
      </c>
      <c r="U5" s="9">
        <f>'P&amp;L monthly (INR)'!U5*10/8</f>
        <v>-18.125</v>
      </c>
      <c r="V5" s="9">
        <f>'P&amp;L monthly (INR)'!V5*10/8</f>
        <v>-21.125</v>
      </c>
      <c r="W5" s="9">
        <f>'P&amp;L monthly (INR)'!W5*10/8</f>
        <v>-25.375</v>
      </c>
      <c r="X5" s="9">
        <f>'P&amp;L monthly (INR)'!X5*10/8</f>
        <v>-28.9125</v>
      </c>
      <c r="Y5" s="9">
        <f>'P&amp;L monthly (INR)'!Y5*10/8</f>
        <v>-34.375</v>
      </c>
      <c r="Z5" s="9">
        <f>'P&amp;L monthly (INR)'!Z5*10/8</f>
        <v>-32.875</v>
      </c>
      <c r="AA5" s="9">
        <f>'P&amp;L monthly (INR)'!AA5*10/8</f>
        <v>-37.875</v>
      </c>
      <c r="AB5" s="9">
        <f>'P&amp;L monthly (INR)'!AB5*10/8</f>
        <v>-38</v>
      </c>
      <c r="AC5" s="9">
        <f>'P&amp;L monthly (INR)'!AC5*10/8</f>
        <v>-36.625</v>
      </c>
      <c r="AD5" s="9">
        <f>'P&amp;L monthly (INR)'!AD5*10/8</f>
        <v>-35.25</v>
      </c>
      <c r="AE5" s="9">
        <f>'P&amp;L monthly (INR)'!AE5*10/8</f>
        <v>-38.7125</v>
      </c>
      <c r="AF5" s="9">
        <f>'P&amp;L monthly (INR)'!AF5*10/8</f>
        <v>-37.25</v>
      </c>
      <c r="AG5" s="9">
        <f>'P&amp;L monthly (INR)'!AG5*10/8</f>
        <v>-34.75</v>
      </c>
      <c r="AH5" s="9">
        <f>'P&amp;L monthly (INR)'!AH5*10/8</f>
        <v>-33.25</v>
      </c>
      <c r="AI5" s="9">
        <f>'P&amp;L monthly (INR)'!AI5*10/8</f>
        <v>-35.5</v>
      </c>
      <c r="AJ5" s="11"/>
    </row>
    <row r="6" ht="15.75" customHeight="1">
      <c r="A6" s="3" t="s">
        <v>39</v>
      </c>
      <c r="B6" s="21">
        <f>'P&amp;L monthly (INR)'!B6*10/8</f>
        <v>353.25</v>
      </c>
      <c r="C6" s="21">
        <f>'P&amp;L monthly (INR)'!C6*10/8</f>
        <v>355.5</v>
      </c>
      <c r="D6" s="21">
        <f>'P&amp;L monthly (INR)'!D6*10/8</f>
        <v>376.125</v>
      </c>
      <c r="E6" s="21">
        <f>'P&amp;L monthly (INR)'!E6*10/8</f>
        <v>473</v>
      </c>
      <c r="F6" s="21">
        <f>'P&amp;L monthly (INR)'!F6*10/8</f>
        <v>368.75</v>
      </c>
      <c r="G6" s="21">
        <f>'P&amp;L monthly (INR)'!G6*10/8</f>
        <v>346.75</v>
      </c>
      <c r="H6" s="21">
        <f>'P&amp;L monthly (INR)'!H6*10/8</f>
        <v>343.625</v>
      </c>
      <c r="I6" s="21">
        <f>'P&amp;L monthly (INR)'!I6*10/8</f>
        <v>355.125</v>
      </c>
      <c r="J6" s="21">
        <f>'P&amp;L monthly (INR)'!J6*10/8</f>
        <v>333.25</v>
      </c>
      <c r="K6" s="21">
        <f>'P&amp;L monthly (INR)'!K6*10/8</f>
        <v>367</v>
      </c>
      <c r="L6" s="21">
        <f>'P&amp;L monthly (INR)'!L6*10/8</f>
        <v>353.875</v>
      </c>
      <c r="M6" s="21">
        <f>'P&amp;L monthly (INR)'!M6*10/8</f>
        <v>342.375</v>
      </c>
      <c r="N6" s="21">
        <f>'P&amp;L monthly (INR)'!N6*10/8</f>
        <v>336.875</v>
      </c>
      <c r="O6" s="21">
        <f>'P&amp;L monthly (INR)'!O6*10/8</f>
        <v>340.75</v>
      </c>
      <c r="P6" s="21">
        <f>'P&amp;L monthly (INR)'!P6*10/8</f>
        <v>376</v>
      </c>
      <c r="Q6" s="21">
        <f>'P&amp;L monthly (INR)'!Q6*10/8</f>
        <v>373.875</v>
      </c>
      <c r="R6" s="21">
        <f>'P&amp;L monthly (INR)'!R6*10/8</f>
        <v>398.625</v>
      </c>
      <c r="S6" s="21">
        <f>'P&amp;L monthly (INR)'!S6*10/8</f>
        <v>422.625</v>
      </c>
      <c r="T6" s="21">
        <f>'P&amp;L monthly (INR)'!T6*10/8</f>
        <v>397.2</v>
      </c>
      <c r="U6" s="21">
        <f>'P&amp;L monthly (INR)'!U6*10/8</f>
        <v>369.875</v>
      </c>
      <c r="V6" s="21">
        <f>'P&amp;L monthly (INR)'!V6*10/8</f>
        <v>410.125</v>
      </c>
      <c r="W6" s="21">
        <f>'P&amp;L monthly (INR)'!W6*10/8</f>
        <v>491.75</v>
      </c>
      <c r="X6" s="21">
        <f>'P&amp;L monthly (INR)'!X6*10/8</f>
        <v>546.7875</v>
      </c>
      <c r="Y6" s="21">
        <f>'P&amp;L monthly (INR)'!Y6*10/8</f>
        <v>541.375</v>
      </c>
      <c r="Z6" s="21">
        <f>'P&amp;L monthly (INR)'!Z6*10/8</f>
        <v>524.75</v>
      </c>
      <c r="AA6" s="21">
        <f>'P&amp;L monthly (INR)'!AA6*10/8</f>
        <v>556.875</v>
      </c>
      <c r="AB6" s="21">
        <f>'P&amp;L monthly (INR)'!AB6*10/8</f>
        <v>553.25</v>
      </c>
      <c r="AC6" s="21">
        <f>'P&amp;L monthly (INR)'!AC6*10/8</f>
        <v>538.25</v>
      </c>
      <c r="AD6" s="21">
        <f>'P&amp;L monthly (INR)'!AD6*10/8</f>
        <v>550.4375</v>
      </c>
      <c r="AE6" s="21">
        <f>'P&amp;L monthly (INR)'!AE6*10/8</f>
        <v>580.6875</v>
      </c>
      <c r="AF6" s="21">
        <f>'P&amp;L monthly (INR)'!AF6*10/8</f>
        <v>589.75</v>
      </c>
      <c r="AG6" s="21">
        <f>'P&amp;L monthly (INR)'!AG6*10/8</f>
        <v>553.625</v>
      </c>
      <c r="AH6" s="21">
        <f>'P&amp;L monthly (INR)'!AH6*10/8</f>
        <v>540</v>
      </c>
      <c r="AI6" s="21">
        <f>'P&amp;L monthly (INR)'!AI6*10/8</f>
        <v>605.125</v>
      </c>
      <c r="AJ6" s="13"/>
    </row>
    <row r="7" ht="15.75" customHeight="1">
      <c r="R7" s="14"/>
      <c r="S7" s="14"/>
    </row>
    <row r="8" ht="15.0" customHeight="1">
      <c r="A8" s="7" t="s">
        <v>40</v>
      </c>
      <c r="B8" s="9">
        <f>'P&amp;L monthly (INR)'!B8*10/8</f>
        <v>-167.625</v>
      </c>
      <c r="C8" s="9">
        <f>'P&amp;L monthly (INR)'!C8*10/8</f>
        <v>-172.625</v>
      </c>
      <c r="D8" s="9">
        <f>'P&amp;L monthly (INR)'!D8*10/8</f>
        <v>-166</v>
      </c>
      <c r="E8" s="9">
        <f>'P&amp;L monthly (INR)'!E8*10/8</f>
        <v>-223.425</v>
      </c>
      <c r="F8" s="9">
        <f>'P&amp;L monthly (INR)'!F8*10/8</f>
        <v>-170.1</v>
      </c>
      <c r="G8" s="9">
        <f>'P&amp;L monthly (INR)'!G8*10/8</f>
        <v>-144.75</v>
      </c>
      <c r="H8" s="9">
        <f>'P&amp;L monthly (INR)'!H8*10/8</f>
        <v>-150.9625</v>
      </c>
      <c r="I8" s="9">
        <f>'P&amp;L monthly (INR)'!I8*10/8</f>
        <v>-156.375</v>
      </c>
      <c r="J8" s="9">
        <f>'P&amp;L monthly (INR)'!J8*10/8</f>
        <v>-145.75</v>
      </c>
      <c r="K8" s="9">
        <f>'P&amp;L monthly (INR)'!K8*10/8</f>
        <v>-161.75</v>
      </c>
      <c r="L8" s="9">
        <f>'P&amp;L monthly (INR)'!L8*10/8</f>
        <v>-147</v>
      </c>
      <c r="M8" s="9">
        <f>'P&amp;L monthly (INR)'!M8*10/8</f>
        <v>-134.125</v>
      </c>
      <c r="N8" s="9">
        <f>'P&amp;L monthly (INR)'!N8*10/8</f>
        <v>-134.875</v>
      </c>
      <c r="O8" s="9">
        <f>'P&amp;L monthly (INR)'!O8*10/8</f>
        <v>-133.75</v>
      </c>
      <c r="P8" s="9">
        <f>'P&amp;L monthly (INR)'!P8*10/8</f>
        <v>-140</v>
      </c>
      <c r="Q8" s="9">
        <f>'P&amp;L monthly (INR)'!Q8*10/8</f>
        <v>-141</v>
      </c>
      <c r="R8" s="9">
        <f>'P&amp;L monthly (INR)'!R8*10/8</f>
        <v>-148.875</v>
      </c>
      <c r="S8" s="9">
        <f>'P&amp;L monthly (INR)'!S8*10/8</f>
        <v>-148.75</v>
      </c>
      <c r="T8" s="9">
        <f>'P&amp;L monthly (INR)'!T8*10/8</f>
        <v>-137.65</v>
      </c>
      <c r="U8" s="9">
        <f>'P&amp;L monthly (INR)'!U8*10/8</f>
        <v>-129.25</v>
      </c>
      <c r="V8" s="9">
        <f>'P&amp;L monthly (INR)'!V8*10/8</f>
        <v>-142.75</v>
      </c>
      <c r="W8" s="9">
        <f>'P&amp;L monthly (INR)'!W8*10/8</f>
        <v>-171.625</v>
      </c>
      <c r="X8" s="9">
        <f>'P&amp;L monthly (INR)'!X8*10/8</f>
        <v>-191</v>
      </c>
      <c r="Y8" s="9">
        <f>'P&amp;L monthly (INR)'!Y8*10/8</f>
        <v>-192.75</v>
      </c>
      <c r="Z8" s="9">
        <f>'P&amp;L monthly (INR)'!Z8*10/8</f>
        <v>-186.125</v>
      </c>
      <c r="AA8" s="9">
        <f>'P&amp;L monthly (INR)'!AA8*10/8</f>
        <v>-197.75</v>
      </c>
      <c r="AB8" s="9">
        <f>'P&amp;L monthly (INR)'!AB8*10/8</f>
        <v>-197.75</v>
      </c>
      <c r="AC8" s="9">
        <f>'P&amp;L monthly (INR)'!AC8*10/8</f>
        <v>-188.525</v>
      </c>
      <c r="AD8" s="9">
        <f>'P&amp;L monthly (INR)'!AD8*10/8</f>
        <v>-193.625</v>
      </c>
      <c r="AE8" s="9">
        <f>'P&amp;L monthly (INR)'!AE8*10/8</f>
        <v>-203.125</v>
      </c>
      <c r="AF8" s="9">
        <f>'P&amp;L monthly (INR)'!AF8*10/8</f>
        <v>-206.75</v>
      </c>
      <c r="AG8" s="9">
        <f>'P&amp;L monthly (INR)'!AG8*10/8</f>
        <v>-194.875</v>
      </c>
      <c r="AH8" s="9">
        <f>'P&amp;L monthly (INR)'!AH8*10/8</f>
        <v>-189.8</v>
      </c>
      <c r="AI8" s="9">
        <f>'P&amp;L monthly (INR)'!AI8*10/8</f>
        <v>-212.625</v>
      </c>
      <c r="AJ8" s="11"/>
    </row>
    <row r="9" ht="15.75" customHeight="1">
      <c r="A9" s="3" t="s">
        <v>41</v>
      </c>
      <c r="B9" s="21">
        <f>'P&amp;L monthly (INR)'!B9*10/8</f>
        <v>185.625</v>
      </c>
      <c r="C9" s="21">
        <f>'P&amp;L monthly (INR)'!C9*10/8</f>
        <v>182.875</v>
      </c>
      <c r="D9" s="21">
        <f>'P&amp;L monthly (INR)'!D9*10/8</f>
        <v>210.125</v>
      </c>
      <c r="E9" s="21">
        <f>'P&amp;L monthly (INR)'!E9*10/8</f>
        <v>249.625</v>
      </c>
      <c r="F9" s="21">
        <f>'P&amp;L monthly (INR)'!F9*10/8</f>
        <v>198.625</v>
      </c>
      <c r="G9" s="21">
        <f>'P&amp;L monthly (INR)'!G9*10/8</f>
        <v>202.125</v>
      </c>
      <c r="H9" s="21">
        <f>'P&amp;L monthly (INR)'!H9*10/8</f>
        <v>192.875</v>
      </c>
      <c r="I9" s="21">
        <f>'P&amp;L monthly (INR)'!I9*10/8</f>
        <v>198.875</v>
      </c>
      <c r="J9" s="21">
        <f>'P&amp;L monthly (INR)'!J9*10/8</f>
        <v>187.5</v>
      </c>
      <c r="K9" s="21">
        <f>'P&amp;L monthly (INR)'!K9*10/8</f>
        <v>205.25</v>
      </c>
      <c r="L9" s="21">
        <f>'P&amp;L monthly (INR)'!L9*10/8</f>
        <v>206.875</v>
      </c>
      <c r="M9" s="21">
        <f>'P&amp;L monthly (INR)'!M9*10/8</f>
        <v>208.25</v>
      </c>
      <c r="N9" s="21">
        <f>'P&amp;L monthly (INR)'!N9*10/8</f>
        <v>196.375</v>
      </c>
      <c r="O9" s="21">
        <f>'P&amp;L monthly (INR)'!O9*10/8</f>
        <v>207.625</v>
      </c>
      <c r="P9" s="21">
        <f>'P&amp;L monthly (INR)'!P9*10/8</f>
        <v>236</v>
      </c>
      <c r="Q9" s="21">
        <f>'P&amp;L monthly (INR)'!Q9*10/8</f>
        <v>232.875</v>
      </c>
      <c r="R9" s="21">
        <f>'P&amp;L monthly (INR)'!R9*10/8</f>
        <v>249.75</v>
      </c>
      <c r="S9" s="21">
        <f>'P&amp;L monthly (INR)'!S9*10/8</f>
        <v>273.875</v>
      </c>
      <c r="T9" s="21">
        <f>'P&amp;L monthly (INR)'!T9*10/8</f>
        <v>259.55</v>
      </c>
      <c r="U9" s="21">
        <f>'P&amp;L monthly (INR)'!U9*10/8</f>
        <v>240.625</v>
      </c>
      <c r="V9" s="21">
        <f>'P&amp;L monthly (INR)'!V9*10/8</f>
        <v>267.375</v>
      </c>
      <c r="W9" s="21">
        <f>'P&amp;L monthly (INR)'!W9*10/8</f>
        <v>320.125</v>
      </c>
      <c r="X9" s="21">
        <f>'P&amp;L monthly (INR)'!X9*10/8</f>
        <v>355.7875</v>
      </c>
      <c r="Y9" s="21">
        <f>'P&amp;L monthly (INR)'!Y9*10/8</f>
        <v>348.625</v>
      </c>
      <c r="Z9" s="21">
        <f>'P&amp;L monthly (INR)'!Z9*10/8</f>
        <v>338.625</v>
      </c>
      <c r="AA9" s="21">
        <f>'P&amp;L monthly (INR)'!AA9*10/8</f>
        <v>359.125</v>
      </c>
      <c r="AB9" s="21">
        <f>'P&amp;L monthly (INR)'!AB9*10/8</f>
        <v>355.5</v>
      </c>
      <c r="AC9" s="21">
        <f>'P&amp;L monthly (INR)'!AC9*10/8</f>
        <v>349.725</v>
      </c>
      <c r="AD9" s="21">
        <f>'P&amp;L monthly (INR)'!AD9*10/8</f>
        <v>356.8125</v>
      </c>
      <c r="AE9" s="21">
        <f>'P&amp;L monthly (INR)'!AE9*10/8</f>
        <v>377.5625</v>
      </c>
      <c r="AF9" s="21">
        <f>'P&amp;L monthly (INR)'!AF9*10/8</f>
        <v>383</v>
      </c>
      <c r="AG9" s="21">
        <f>'P&amp;L monthly (INR)'!AG9*10/8</f>
        <v>358.75</v>
      </c>
      <c r="AH9" s="21">
        <f>'P&amp;L monthly (INR)'!AH9*10/8</f>
        <v>350.2</v>
      </c>
      <c r="AI9" s="21">
        <f>'P&amp;L monthly (INR)'!AI9*10/8</f>
        <v>392.5</v>
      </c>
      <c r="AJ9" s="5"/>
    </row>
    <row r="10" ht="15.0" customHeight="1">
      <c r="A10" s="7" t="s">
        <v>42</v>
      </c>
      <c r="B10" s="15">
        <v>0.525</v>
      </c>
      <c r="C10" s="15">
        <v>0.514</v>
      </c>
      <c r="D10" s="15">
        <v>0.559</v>
      </c>
      <c r="E10" s="15">
        <v>0.528</v>
      </c>
      <c r="F10" s="15">
        <v>0.539</v>
      </c>
      <c r="G10" s="15">
        <v>0.578</v>
      </c>
      <c r="H10" s="15">
        <v>0.561</v>
      </c>
      <c r="I10" s="15">
        <v>0.56</v>
      </c>
      <c r="J10" s="15">
        <v>0.563</v>
      </c>
      <c r="K10" s="15">
        <v>0.559</v>
      </c>
      <c r="L10" s="15">
        <v>0.585</v>
      </c>
      <c r="M10" s="15">
        <v>0.608</v>
      </c>
      <c r="N10" s="15">
        <v>0.593</v>
      </c>
      <c r="O10" s="15">
        <v>0.609</v>
      </c>
      <c r="P10" s="15">
        <v>0.628</v>
      </c>
      <c r="Q10" s="15">
        <f t="shared" ref="Q10:AC10" si="1">Q9/Q6</f>
        <v>0.6228686058</v>
      </c>
      <c r="R10" s="15">
        <f t="shared" si="1"/>
        <v>0.6265286924</v>
      </c>
      <c r="S10" s="15">
        <f t="shared" si="1"/>
        <v>0.6480331263</v>
      </c>
      <c r="T10" s="15">
        <f t="shared" si="1"/>
        <v>0.653449144</v>
      </c>
      <c r="U10" s="15">
        <f t="shared" si="1"/>
        <v>0.6505576208</v>
      </c>
      <c r="V10" s="15">
        <f t="shared" si="1"/>
        <v>0.6519353856</v>
      </c>
      <c r="W10" s="15">
        <f t="shared" si="1"/>
        <v>0.6509913574</v>
      </c>
      <c r="X10" s="15">
        <f t="shared" si="1"/>
        <v>0.6506869671</v>
      </c>
      <c r="Y10" s="15">
        <f t="shared" si="1"/>
        <v>0.6439621335</v>
      </c>
      <c r="Z10" s="15">
        <f t="shared" si="1"/>
        <v>0.6453072892</v>
      </c>
      <c r="AA10" s="15">
        <f t="shared" si="1"/>
        <v>0.6448933782</v>
      </c>
      <c r="AB10" s="15">
        <f t="shared" si="1"/>
        <v>0.6425666516</v>
      </c>
      <c r="AC10" s="15">
        <f t="shared" si="1"/>
        <v>0.6497445425</v>
      </c>
      <c r="AD10" s="15">
        <v>0.6482343590325876</v>
      </c>
      <c r="AE10" s="15">
        <v>0.6501991174254655</v>
      </c>
      <c r="AF10" s="15">
        <f t="shared" ref="AF10:AI10" si="2">AF9/AF6</f>
        <v>0.6494277236</v>
      </c>
      <c r="AG10" s="15">
        <f t="shared" si="2"/>
        <v>0.6480018063</v>
      </c>
      <c r="AH10" s="15">
        <f t="shared" si="2"/>
        <v>0.6485185185</v>
      </c>
      <c r="AI10" s="15">
        <f t="shared" si="2"/>
        <v>0.6486263169</v>
      </c>
      <c r="AJ10" s="15"/>
    </row>
    <row r="11" ht="15.75" customHeight="1"/>
    <row r="12" ht="15.0" customHeight="1">
      <c r="A12" s="7" t="s">
        <v>43</v>
      </c>
      <c r="B12" s="9">
        <f>'P&amp;L monthly (INR)'!B12*10/8</f>
        <v>-88.25</v>
      </c>
      <c r="C12" s="9">
        <f>'P&amp;L monthly (INR)'!C12*10/8</f>
        <v>-83.75</v>
      </c>
      <c r="D12" s="9">
        <f>'P&amp;L monthly (INR)'!D12*10/8</f>
        <v>-85.625</v>
      </c>
      <c r="E12" s="9">
        <f>'P&amp;L monthly (INR)'!E12*10/8</f>
        <v>-142.5</v>
      </c>
      <c r="F12" s="9">
        <f>'P&amp;L monthly (INR)'!F12*10/8</f>
        <v>-91.75</v>
      </c>
      <c r="G12" s="9">
        <f>'P&amp;L monthly (INR)'!G12*10/8</f>
        <v>-75.125</v>
      </c>
      <c r="H12" s="9">
        <f>'P&amp;L monthly (INR)'!H12*10/8</f>
        <v>-90.75</v>
      </c>
      <c r="I12" s="9">
        <f>'P&amp;L monthly (INR)'!I12*10/8</f>
        <v>-91.625</v>
      </c>
      <c r="J12" s="9">
        <f>'P&amp;L monthly (INR)'!J12*10/8</f>
        <v>-89.5</v>
      </c>
      <c r="K12" s="9">
        <f>'P&amp;L monthly (INR)'!K12*10/8</f>
        <v>-104.125</v>
      </c>
      <c r="L12" s="9">
        <f>'P&amp;L monthly (INR)'!L12*10/8</f>
        <v>-106.375</v>
      </c>
      <c r="M12" s="9">
        <f>'P&amp;L monthly (INR)'!M12*10/8</f>
        <v>-93.4375</v>
      </c>
      <c r="N12" s="9">
        <f>'P&amp;L monthly (INR)'!N12*10/8</f>
        <v>-90</v>
      </c>
      <c r="O12" s="9">
        <f>'P&amp;L monthly (INR)'!O12*10/8</f>
        <v>-93.75</v>
      </c>
      <c r="P12" s="9">
        <f>'P&amp;L monthly (INR)'!P12*10/8</f>
        <v>-100</v>
      </c>
      <c r="Q12" s="9">
        <f>'P&amp;L monthly (INR)'!Q12*10/8</f>
        <v>-99.375</v>
      </c>
      <c r="R12" s="9">
        <f>'P&amp;L monthly (INR)'!R12*10/8</f>
        <v>-105.625</v>
      </c>
      <c r="S12" s="9">
        <f>'P&amp;L monthly (INR)'!S12*10/8</f>
        <v>-116.75</v>
      </c>
      <c r="T12" s="9">
        <f>'P&amp;L monthly (INR)'!T12*10/8</f>
        <v>-103.125</v>
      </c>
      <c r="U12" s="9">
        <f>'P&amp;L monthly (INR)'!U12*10/8</f>
        <v>-95.25</v>
      </c>
      <c r="V12" s="9">
        <f>'P&amp;L monthly (INR)'!V12*10/8</f>
        <v>-105.75</v>
      </c>
      <c r="W12" s="9">
        <f>'P&amp;L monthly (INR)'!W12*10/8</f>
        <v>-121.75</v>
      </c>
      <c r="X12" s="9">
        <f>'P&amp;L monthly (INR)'!X12*10/8</f>
        <v>-138</v>
      </c>
      <c r="Y12" s="9">
        <f>'P&amp;L monthly (INR)'!Y12*10/8</f>
        <v>-137.875</v>
      </c>
      <c r="Z12" s="9">
        <f>'P&amp;L monthly (INR)'!Z12*10/8</f>
        <v>-131.5</v>
      </c>
      <c r="AA12" s="9">
        <f>'P&amp;L monthly (INR)'!AA12*10/8</f>
        <v>-144.875</v>
      </c>
      <c r="AB12" s="9">
        <f>'P&amp;L monthly (INR)'!AB12*10/8</f>
        <v>-145.25</v>
      </c>
      <c r="AC12" s="9">
        <f>'P&amp;L monthly (INR)'!AC12*10/8</f>
        <v>-140</v>
      </c>
      <c r="AD12" s="9">
        <f>'P&amp;L monthly (INR)'!AD12*10/8</f>
        <v>-145.25</v>
      </c>
      <c r="AE12" s="9">
        <f>'P&amp;L monthly (INR)'!AE12*10/8</f>
        <v>-135.5</v>
      </c>
      <c r="AF12" s="9">
        <f>'P&amp;L monthly (INR)'!AF12*10/8</f>
        <v>-150.5</v>
      </c>
      <c r="AG12" s="9">
        <f>'P&amp;L monthly (INR)'!AG12*10/8</f>
        <v>-143.4</v>
      </c>
      <c r="AH12" s="9">
        <f>'P&amp;L monthly (INR)'!AH12*10/8</f>
        <v>-141.75</v>
      </c>
      <c r="AI12" s="9">
        <f>'P&amp;L monthly (INR)'!AI12*10/8</f>
        <v>-156.625</v>
      </c>
      <c r="AJ12" s="11"/>
    </row>
    <row r="13" ht="15.0" customHeight="1">
      <c r="A13" s="7" t="s">
        <v>44</v>
      </c>
      <c r="B13" s="9">
        <f>'P&amp;L monthly (INR)'!B13*10/8</f>
        <v>-42</v>
      </c>
      <c r="C13" s="9">
        <f>'P&amp;L monthly (INR)'!C13*10/8</f>
        <v>-37.875</v>
      </c>
      <c r="D13" s="9">
        <f>'P&amp;L monthly (INR)'!D13*10/8</f>
        <v>-59</v>
      </c>
      <c r="E13" s="9">
        <f>'P&amp;L monthly (INR)'!E13*10/8</f>
        <v>-55.4875</v>
      </c>
      <c r="F13" s="9">
        <f>'P&amp;L monthly (INR)'!F13*10/8</f>
        <v>-52.5</v>
      </c>
      <c r="G13" s="9">
        <f>'P&amp;L monthly (INR)'!G13*10/8</f>
        <v>-59.875</v>
      </c>
      <c r="H13" s="9">
        <f>'P&amp;L monthly (INR)'!H13*10/8</f>
        <v>-42.1</v>
      </c>
      <c r="I13" s="9">
        <f>'P&amp;L monthly (INR)'!I13*10/8</f>
        <v>-43.55</v>
      </c>
      <c r="J13" s="9">
        <f>'P&amp;L monthly (INR)'!J13*10/8</f>
        <v>-40.75</v>
      </c>
      <c r="K13" s="9">
        <f>'P&amp;L monthly (INR)'!K13*10/8</f>
        <v>-38.125</v>
      </c>
      <c r="L13" s="9">
        <f>'P&amp;L monthly (INR)'!L13*10/8</f>
        <v>-30.75</v>
      </c>
      <c r="M13" s="9">
        <f>'P&amp;L monthly (INR)'!M13*10/8</f>
        <v>-43.875</v>
      </c>
      <c r="N13" s="9">
        <f>'P&amp;L monthly (INR)'!N13*10/8</f>
        <v>-40.4375</v>
      </c>
      <c r="O13" s="9">
        <f>'P&amp;L monthly (INR)'!O13*10/8</f>
        <v>-45</v>
      </c>
      <c r="P13" s="9">
        <f>'P&amp;L monthly (INR)'!P13*10/8</f>
        <v>-45.875</v>
      </c>
      <c r="Q13" s="9">
        <f>'P&amp;L monthly (INR)'!Q13*10/8</f>
        <v>-45.625</v>
      </c>
      <c r="R13" s="9">
        <f>'P&amp;L monthly (INR)'!R13*10/8</f>
        <v>-50.25</v>
      </c>
      <c r="S13" s="9">
        <f>'P&amp;L monthly (INR)'!S13*10/8</f>
        <v>-58.5</v>
      </c>
      <c r="T13" s="9">
        <f>'P&amp;L monthly (INR)'!T13*10/8</f>
        <v>-53.5</v>
      </c>
      <c r="U13" s="9">
        <f>'P&amp;L monthly (INR)'!U13*10/8</f>
        <v>-49</v>
      </c>
      <c r="V13" s="9">
        <f>'P&amp;L monthly (INR)'!V13*10/8</f>
        <v>-59</v>
      </c>
      <c r="W13" s="9">
        <f>'P&amp;L monthly (INR)'!W13*10/8</f>
        <v>-69.875</v>
      </c>
      <c r="X13" s="9">
        <f>'P&amp;L monthly (INR)'!X13*10/8</f>
        <v>-73.65</v>
      </c>
      <c r="Y13" s="9">
        <f>'P&amp;L monthly (INR)'!Y13*10/8</f>
        <v>-56.625</v>
      </c>
      <c r="Z13" s="9">
        <f>'P&amp;L monthly (INR)'!Z13*10/8</f>
        <v>-53</v>
      </c>
      <c r="AA13" s="9">
        <f>'P&amp;L monthly (INR)'!AA13*10/8</f>
        <v>-57.375</v>
      </c>
      <c r="AB13" s="9">
        <f>'P&amp;L monthly (INR)'!AB13*10/8</f>
        <v>-58</v>
      </c>
      <c r="AC13" s="9">
        <f>'P&amp;L monthly (INR)'!AC13*10/8</f>
        <v>-55.5</v>
      </c>
      <c r="AD13" s="9">
        <f>'P&amp;L monthly (INR)'!AD13*10/8</f>
        <v>-57.25</v>
      </c>
      <c r="AE13" s="9">
        <f>'P&amp;L monthly (INR)'!AE13*10/8</f>
        <v>-75.25</v>
      </c>
      <c r="AF13" s="9">
        <f>'P&amp;L monthly (INR)'!AF13*10/8</f>
        <v>-61.125</v>
      </c>
      <c r="AG13" s="9">
        <f>'P&amp;L monthly (INR)'!AG13*10/8</f>
        <v>-52.25</v>
      </c>
      <c r="AH13" s="9">
        <f>'P&amp;L monthly (INR)'!AH13*10/8</f>
        <v>-54.625</v>
      </c>
      <c r="AI13" s="9">
        <f>'P&amp;L monthly (INR)'!AI13*10/8</f>
        <v>-61.75</v>
      </c>
      <c r="AJ13" s="11"/>
    </row>
    <row r="14" ht="15.0" customHeight="1">
      <c r="A14" s="7" t="s">
        <v>45</v>
      </c>
      <c r="B14" s="9">
        <f>'P&amp;L monthly (INR)'!B14*10/8</f>
        <v>-51.75</v>
      </c>
      <c r="C14" s="9">
        <f>'P&amp;L monthly (INR)'!C14*10/8</f>
        <v>-65.875</v>
      </c>
      <c r="D14" s="9">
        <f>'P&amp;L monthly (INR)'!D14*10/8</f>
        <v>-56.375</v>
      </c>
      <c r="E14" s="9">
        <f>'P&amp;L monthly (INR)'!E14*10/8</f>
        <v>-40.0375</v>
      </c>
      <c r="F14" s="9">
        <f>'P&amp;L monthly (INR)'!F14*10/8</f>
        <v>-25.7875</v>
      </c>
      <c r="G14" s="9">
        <f>'P&amp;L monthly (INR)'!G14*10/8</f>
        <v>-33</v>
      </c>
      <c r="H14" s="9">
        <f>'P&amp;L monthly (INR)'!H14*10/8</f>
        <v>-26.5375</v>
      </c>
      <c r="I14" s="9">
        <f>'P&amp;L monthly (INR)'!I14*10/8</f>
        <v>-28.7</v>
      </c>
      <c r="J14" s="9">
        <f>'P&amp;L monthly (INR)'!J14*10/8</f>
        <v>-26.375</v>
      </c>
      <c r="K14" s="9">
        <f>'P&amp;L monthly (INR)'!K14*10/8</f>
        <v>-30.375</v>
      </c>
      <c r="L14" s="9">
        <f>'P&amp;L monthly (INR)'!L14*10/8</f>
        <v>-30.375</v>
      </c>
      <c r="M14" s="9">
        <f>'P&amp;L monthly (INR)'!M14*10/8</f>
        <v>-33.9</v>
      </c>
      <c r="N14" s="9">
        <f>'P&amp;L monthly (INR)'!N14*10/8</f>
        <v>-34.1625</v>
      </c>
      <c r="O14" s="9">
        <f>'P&amp;L monthly (INR)'!O14*10/8</f>
        <v>-31.25</v>
      </c>
      <c r="P14" s="9">
        <f>'P&amp;L monthly (INR)'!P14*10/8</f>
        <v>-36.25</v>
      </c>
      <c r="Q14" s="9">
        <f>'P&amp;L monthly (INR)'!Q14*10/8</f>
        <v>-30</v>
      </c>
      <c r="R14" s="9">
        <f>'P&amp;L monthly (INR)'!R14*10/8</f>
        <v>-31.5</v>
      </c>
      <c r="S14" s="9">
        <f>'P&amp;L monthly (INR)'!S14*10/8</f>
        <v>-31.125</v>
      </c>
      <c r="T14" s="9">
        <f>'P&amp;L monthly (INR)'!T14*10/8</f>
        <v>-31.75</v>
      </c>
      <c r="U14" s="9">
        <f>'P&amp;L monthly (INR)'!U14*10/8</f>
        <v>-32.6</v>
      </c>
      <c r="V14" s="9">
        <f>'P&amp;L monthly (INR)'!V14*10/8</f>
        <v>-32.875</v>
      </c>
      <c r="W14" s="9">
        <f>'P&amp;L monthly (INR)'!W14*10/8</f>
        <v>-43.875</v>
      </c>
      <c r="X14" s="9">
        <f>'P&amp;L monthly (INR)'!X14*10/8</f>
        <v>-51.5</v>
      </c>
      <c r="Y14" s="9">
        <f>'P&amp;L monthly (INR)'!Y14*10/8</f>
        <v>-60</v>
      </c>
      <c r="Z14" s="9">
        <f>'P&amp;L monthly (INR)'!Z14*10/8</f>
        <v>-57.375</v>
      </c>
      <c r="AA14" s="9">
        <f>'P&amp;L monthly (INR)'!AA14*10/8</f>
        <v>-58.875</v>
      </c>
      <c r="AB14" s="9">
        <f>'P&amp;L monthly (INR)'!AB14*10/8</f>
        <v>-58</v>
      </c>
      <c r="AC14" s="9">
        <f>'P&amp;L monthly (INR)'!AC14*10/8</f>
        <v>-56.875</v>
      </c>
      <c r="AD14" s="9">
        <f>'P&amp;L monthly (INR)'!AD14*10/8</f>
        <v>-58.125</v>
      </c>
      <c r="AE14" s="9">
        <f>'P&amp;L monthly (INR)'!AE14*10/8</f>
        <v>-60.725</v>
      </c>
      <c r="AF14" s="9">
        <f>'P&amp;L monthly (INR)'!AF14*10/8</f>
        <v>-63</v>
      </c>
      <c r="AG14" s="9">
        <f>'P&amp;L monthly (INR)'!AG14*10/8</f>
        <v>-59.875</v>
      </c>
      <c r="AH14" s="9">
        <f>'P&amp;L monthly (INR)'!AH14*10/8</f>
        <v>-58.625</v>
      </c>
      <c r="AI14" s="9">
        <f>'P&amp;L monthly (INR)'!AI14*10/8</f>
        <v>-72.125</v>
      </c>
      <c r="AJ14" s="11"/>
    </row>
    <row r="15" ht="15.75" customHeight="1"/>
    <row r="16" ht="15.75" customHeight="1">
      <c r="A16" s="3" t="s">
        <v>46</v>
      </c>
      <c r="B16" s="21">
        <f>'P&amp;L monthly (INR)'!B16*10/8</f>
        <v>3.625</v>
      </c>
      <c r="C16" s="21">
        <f>'P&amp;L monthly (INR)'!C16*10/8</f>
        <v>-4.75</v>
      </c>
      <c r="D16" s="21">
        <f>'P&amp;L monthly (INR)'!D16*10/8</f>
        <v>9.125</v>
      </c>
      <c r="E16" s="21">
        <f>'P&amp;L monthly (INR)'!E16*10/8</f>
        <v>11.625</v>
      </c>
      <c r="F16" s="21">
        <f>'P&amp;L monthly (INR)'!F16*10/8</f>
        <v>28.625</v>
      </c>
      <c r="G16" s="21">
        <f>'P&amp;L monthly (INR)'!G16*10/8</f>
        <v>34</v>
      </c>
      <c r="H16" s="21">
        <f>'P&amp;L monthly (INR)'!H16*10/8</f>
        <v>33.5</v>
      </c>
      <c r="I16" s="21">
        <f>'P&amp;L monthly (INR)'!I16*10/8</f>
        <v>35</v>
      </c>
      <c r="J16" s="21">
        <f>'P&amp;L monthly (INR)'!J16*10/8</f>
        <v>30.875</v>
      </c>
      <c r="K16" s="21">
        <f>'P&amp;L monthly (INR)'!K16*10/8</f>
        <v>32.625</v>
      </c>
      <c r="L16" s="21">
        <f>'P&amp;L monthly (INR)'!L16*10/8</f>
        <v>39.375</v>
      </c>
      <c r="M16" s="21">
        <f>'P&amp;L monthly (INR)'!M16*10/8</f>
        <v>34.375</v>
      </c>
      <c r="N16" s="21">
        <f>'P&amp;L monthly (INR)'!N16*10/8</f>
        <v>29.5</v>
      </c>
      <c r="O16" s="21">
        <f>'P&amp;L monthly (INR)'!O16*10/8</f>
        <v>34.375</v>
      </c>
      <c r="P16" s="21">
        <f>'P&amp;L monthly (INR)'!P16*10/8</f>
        <v>50.125</v>
      </c>
      <c r="Q16" s="21">
        <f>'P&amp;L monthly (INR)'!Q16*10/8</f>
        <v>57.875</v>
      </c>
      <c r="R16" s="21">
        <f>'P&amp;L monthly (INR)'!R16*10/8</f>
        <v>62.375</v>
      </c>
      <c r="S16" s="21">
        <f>'P&amp;L monthly (INR)'!S16*10/8</f>
        <v>67.5</v>
      </c>
      <c r="T16" s="21">
        <f t="shared" ref="T16:AC16" si="3">T9+T12+T13+T14</f>
        <v>71.175</v>
      </c>
      <c r="U16" s="12">
        <f t="shared" si="3"/>
        <v>63.775</v>
      </c>
      <c r="V16" s="12">
        <f t="shared" si="3"/>
        <v>69.75</v>
      </c>
      <c r="W16" s="12">
        <f t="shared" si="3"/>
        <v>84.625</v>
      </c>
      <c r="X16" s="21">
        <f t="shared" si="3"/>
        <v>92.6375</v>
      </c>
      <c r="Y16" s="21">
        <f t="shared" si="3"/>
        <v>94.125</v>
      </c>
      <c r="Z16" s="21">
        <f t="shared" si="3"/>
        <v>96.75</v>
      </c>
      <c r="AA16" s="21">
        <f t="shared" si="3"/>
        <v>98</v>
      </c>
      <c r="AB16" s="21">
        <f t="shared" si="3"/>
        <v>94.25</v>
      </c>
      <c r="AC16" s="21">
        <f t="shared" si="3"/>
        <v>97.35</v>
      </c>
      <c r="AD16" s="3">
        <v>76.94999999999995</v>
      </c>
      <c r="AE16" s="21">
        <f t="shared" ref="AE16:AI16" si="4">AE9+AE12+AE13+AE14</f>
        <v>106.0875</v>
      </c>
      <c r="AF16" s="21">
        <f t="shared" si="4"/>
        <v>108.375</v>
      </c>
      <c r="AG16" s="21">
        <f t="shared" si="4"/>
        <v>103.225</v>
      </c>
      <c r="AH16" s="21">
        <f t="shared" si="4"/>
        <v>95.2</v>
      </c>
      <c r="AI16" s="21">
        <f t="shared" si="4"/>
        <v>102</v>
      </c>
      <c r="AJ16" s="5"/>
    </row>
    <row r="17" ht="15.0" customHeight="1">
      <c r="A17" s="7" t="s">
        <v>42</v>
      </c>
      <c r="B17" s="15">
        <v>0.01</v>
      </c>
      <c r="C17" s="15">
        <v>-0.013</v>
      </c>
      <c r="D17" s="15">
        <v>0.024</v>
      </c>
      <c r="E17" s="15">
        <v>0.025</v>
      </c>
      <c r="F17" s="15">
        <v>0.078</v>
      </c>
      <c r="G17" s="15">
        <v>0.098</v>
      </c>
      <c r="H17" s="15">
        <v>0.097</v>
      </c>
      <c r="I17" s="15">
        <v>0.099</v>
      </c>
      <c r="J17" s="15">
        <v>0.093</v>
      </c>
      <c r="K17" s="15">
        <v>0.089</v>
      </c>
      <c r="L17" s="15">
        <v>0.111</v>
      </c>
      <c r="M17" s="15">
        <v>0.1</v>
      </c>
      <c r="N17" s="15">
        <v>0.089</v>
      </c>
      <c r="O17" s="15">
        <v>0.101</v>
      </c>
      <c r="P17" s="15">
        <v>0.133</v>
      </c>
      <c r="Q17" s="15">
        <f t="shared" ref="Q17:AC17" si="5">Q16/Q6</f>
        <v>0.1547977265</v>
      </c>
      <c r="R17" s="15">
        <f t="shared" si="5"/>
        <v>0.1564753841</v>
      </c>
      <c r="S17" s="15">
        <f t="shared" si="5"/>
        <v>0.1597160603</v>
      </c>
      <c r="T17" s="15">
        <f t="shared" si="5"/>
        <v>0.1791918429</v>
      </c>
      <c r="U17" s="15">
        <f t="shared" si="5"/>
        <v>0.1724231159</v>
      </c>
      <c r="V17" s="15">
        <f t="shared" si="5"/>
        <v>0.1700701006</v>
      </c>
      <c r="W17" s="15">
        <f t="shared" si="5"/>
        <v>0.1720894764</v>
      </c>
      <c r="X17" s="15">
        <f t="shared" si="5"/>
        <v>0.1694213931</v>
      </c>
      <c r="Y17" s="15">
        <f t="shared" si="5"/>
        <v>0.1738628492</v>
      </c>
      <c r="Z17" s="15">
        <f t="shared" si="5"/>
        <v>0.1843735112</v>
      </c>
      <c r="AA17" s="15">
        <f t="shared" si="5"/>
        <v>0.1759820426</v>
      </c>
      <c r="AB17" s="15">
        <f t="shared" si="5"/>
        <v>0.1703569815</v>
      </c>
      <c r="AC17" s="15">
        <f t="shared" si="5"/>
        <v>0.1808639108</v>
      </c>
      <c r="AD17" s="15">
        <v>0.174747360054502</v>
      </c>
      <c r="AE17" s="15">
        <v>0.18269292864062003</v>
      </c>
      <c r="AF17" s="15">
        <f t="shared" ref="AF17:AI17" si="6">AF16/AF6</f>
        <v>0.1837643069</v>
      </c>
      <c r="AG17" s="15">
        <f t="shared" si="6"/>
        <v>0.1864529239</v>
      </c>
      <c r="AH17" s="15">
        <f t="shared" si="6"/>
        <v>0.1762962963</v>
      </c>
      <c r="AI17" s="15">
        <f t="shared" si="6"/>
        <v>0.1685602148</v>
      </c>
      <c r="AJ17" s="15"/>
    </row>
    <row r="18" ht="15.75" customHeight="1"/>
    <row r="19" ht="15.0" customHeight="1">
      <c r="A19" s="7" t="s">
        <v>47</v>
      </c>
      <c r="B19" s="9">
        <f>'P&amp;L monthly (INR)'!B19*10/8</f>
        <v>-52.75</v>
      </c>
      <c r="C19" s="9">
        <f>'P&amp;L monthly (INR)'!C19*10/8</f>
        <v>-59.875</v>
      </c>
      <c r="D19" s="9">
        <f>'P&amp;L monthly (INR)'!D19*10/8</f>
        <v>-60.625</v>
      </c>
      <c r="E19" s="9">
        <f>'P&amp;L monthly (INR)'!E19*10/8</f>
        <v>-68.5</v>
      </c>
      <c r="F19" s="9">
        <f>'P&amp;L monthly (INR)'!F19*10/8</f>
        <v>-64.125</v>
      </c>
      <c r="G19" s="9">
        <f>'P&amp;L monthly (INR)'!G19*10/8</f>
        <v>-45.75</v>
      </c>
      <c r="H19" s="9">
        <f>'P&amp;L monthly (INR)'!H19*10/8</f>
        <v>-43.375</v>
      </c>
      <c r="I19" s="9">
        <f>'P&amp;L monthly (INR)'!I19*10/8</f>
        <v>-34</v>
      </c>
      <c r="J19" s="9">
        <f>'P&amp;L monthly (INR)'!J19*10/8</f>
        <v>-28.25</v>
      </c>
      <c r="K19" s="9">
        <f>'P&amp;L monthly (INR)'!K19*10/8</f>
        <v>-27.875</v>
      </c>
      <c r="L19" s="9">
        <f>'P&amp;L monthly (INR)'!L19*10/8</f>
        <v>-25.375</v>
      </c>
      <c r="M19" s="9">
        <f>'P&amp;L monthly (INR)'!M19*10/8</f>
        <v>-21.375</v>
      </c>
      <c r="N19" s="9">
        <f>'P&amp;L monthly (INR)'!N19*10/8</f>
        <v>-24</v>
      </c>
      <c r="O19" s="9">
        <f>'P&amp;L monthly (INR)'!O19*10/8</f>
        <v>-24.375</v>
      </c>
      <c r="P19" s="9">
        <f>'P&amp;L monthly (INR)'!P19*10/8</f>
        <v>-28</v>
      </c>
      <c r="Q19" s="9">
        <f>'P&amp;L monthly (INR)'!Q19*10/8</f>
        <v>-25.25</v>
      </c>
      <c r="R19" s="9">
        <f>'P&amp;L monthly (INR)'!R19*10/8</f>
        <v>-25.625</v>
      </c>
      <c r="S19" s="9">
        <f>'P&amp;L monthly (INR)'!S19*10/8</f>
        <v>-21.875</v>
      </c>
      <c r="T19" s="9">
        <f>'P&amp;L monthly (INR)'!T19*10/8</f>
        <v>-19</v>
      </c>
      <c r="U19" s="9">
        <f>'P&amp;L monthly (INR)'!U19*10/8</f>
        <v>-17.625</v>
      </c>
      <c r="V19" s="9">
        <f>'P&amp;L monthly (INR)'!V19*10/8</f>
        <v>-18.5</v>
      </c>
      <c r="W19" s="9">
        <f>'P&amp;L monthly (INR)'!W19*10/8</f>
        <v>-25.375</v>
      </c>
      <c r="X19" s="9">
        <f>'P&amp;L monthly (INR)'!X19*10/8</f>
        <v>-27</v>
      </c>
      <c r="Y19" s="9">
        <f>'P&amp;L monthly (INR)'!Y19*10/8</f>
        <v>-30.625</v>
      </c>
      <c r="Z19" s="9">
        <f>'P&amp;L monthly (INR)'!Z19*10/8</f>
        <v>-28</v>
      </c>
      <c r="AA19" s="9">
        <f>'P&amp;L monthly (INR)'!AA19*10/8</f>
        <v>-29.6875</v>
      </c>
      <c r="AB19" s="9">
        <f>'P&amp;L monthly (INR)'!AB19*10/8</f>
        <v>-30.25</v>
      </c>
      <c r="AC19" s="9">
        <f>'P&amp;L monthly (INR)'!AC19*10/8</f>
        <v>-30.625</v>
      </c>
      <c r="AD19" s="9">
        <f>'P&amp;L monthly (INR)'!AD19*10/8</f>
        <v>-31.875</v>
      </c>
      <c r="AE19" s="9">
        <f>'P&amp;L monthly (INR)'!AE19*10/8</f>
        <v>-34.75</v>
      </c>
      <c r="AF19" s="9">
        <f>'P&amp;L monthly (INR)'!AF19*10/8</f>
        <v>-36</v>
      </c>
      <c r="AG19" s="9">
        <f>'P&amp;L monthly (INR)'!AG19*10/8</f>
        <v>-34.25</v>
      </c>
      <c r="AH19" s="9">
        <f>'P&amp;L monthly (INR)'!AH19*10/8</f>
        <v>-31.75</v>
      </c>
      <c r="AI19" s="9">
        <f>'P&amp;L monthly (INR)'!AI19*10/8</f>
        <v>-37.25</v>
      </c>
      <c r="AJ19" s="11"/>
    </row>
    <row r="20" ht="15.75" customHeight="1"/>
    <row r="21" ht="15.75" customHeight="1">
      <c r="A21" s="3" t="s">
        <v>48</v>
      </c>
      <c r="B21" s="21">
        <f>'P&amp;L monthly (INR)'!B21*10/8</f>
        <v>-49.125</v>
      </c>
      <c r="C21" s="21">
        <f>'P&amp;L monthly (INR)'!C21*10/8</f>
        <v>-64.625</v>
      </c>
      <c r="D21" s="21">
        <f>'P&amp;L monthly (INR)'!D21*10/8</f>
        <v>-51.5</v>
      </c>
      <c r="E21" s="21">
        <f>'P&amp;L monthly (INR)'!E21*10/8</f>
        <v>-56.875</v>
      </c>
      <c r="F21" s="21">
        <f>'P&amp;L monthly (INR)'!F21*10/8</f>
        <v>-35.5</v>
      </c>
      <c r="G21" s="21">
        <f>'P&amp;L monthly (INR)'!G21*10/8</f>
        <v>-11.75</v>
      </c>
      <c r="H21" s="21">
        <f>'P&amp;L monthly (INR)'!H21*10/8</f>
        <v>-9.875</v>
      </c>
      <c r="I21" s="21">
        <f>'P&amp;L monthly (INR)'!I21*10/8</f>
        <v>1</v>
      </c>
      <c r="J21" s="21">
        <f>'P&amp;L monthly (INR)'!J21*10/8</f>
        <v>2.625</v>
      </c>
      <c r="K21" s="21">
        <f>'P&amp;L monthly (INR)'!K21*10/8</f>
        <v>4.75</v>
      </c>
      <c r="L21" s="21">
        <f>'P&amp;L monthly (INR)'!L21*10/8</f>
        <v>14</v>
      </c>
      <c r="M21" s="21">
        <f>'P&amp;L monthly (INR)'!M21*10/8</f>
        <v>13</v>
      </c>
      <c r="N21" s="21">
        <f>'P&amp;L monthly (INR)'!N21*10/8</f>
        <v>5.5</v>
      </c>
      <c r="O21" s="21">
        <f>'P&amp;L monthly (INR)'!O21*10/8</f>
        <v>10</v>
      </c>
      <c r="P21" s="21">
        <f>'P&amp;L monthly (INR)'!P21*10/8</f>
        <v>22.125</v>
      </c>
      <c r="Q21" s="21">
        <f>'P&amp;L monthly (INR)'!Q21*10/8</f>
        <v>32.625</v>
      </c>
      <c r="R21" s="21">
        <f>'P&amp;L monthly (INR)'!R21*10/8</f>
        <v>36.75</v>
      </c>
      <c r="S21" s="21">
        <f>'P&amp;L monthly (INR)'!S21*10/8</f>
        <v>45.625</v>
      </c>
      <c r="T21" s="21">
        <f>'P&amp;L monthly (INR)'!T21*10/8</f>
        <v>52.175</v>
      </c>
      <c r="U21" s="21">
        <f>'P&amp;L monthly (INR)'!U21*10/8</f>
        <v>46.15</v>
      </c>
      <c r="V21" s="21">
        <f>'P&amp;L monthly (INR)'!V21*10/8</f>
        <v>51.25</v>
      </c>
      <c r="W21" s="21">
        <f>'P&amp;L monthly (INR)'!W21*10/8</f>
        <v>59.25</v>
      </c>
      <c r="X21" s="21">
        <f>'P&amp;L monthly (INR)'!X21*10/8</f>
        <v>65.6375</v>
      </c>
      <c r="Y21" s="21">
        <f>'P&amp;L monthly (INR)'!Y21*10/8</f>
        <v>63.5</v>
      </c>
      <c r="Z21" s="21">
        <f>'P&amp;L monthly (INR)'!Z21*10/8</f>
        <v>68.75</v>
      </c>
      <c r="AA21" s="21">
        <f>'P&amp;L monthly (INR)'!AA21*10/8</f>
        <v>68.3125</v>
      </c>
      <c r="AB21" s="21">
        <f>'P&amp;L monthly (INR)'!AB21*10/8</f>
        <v>64</v>
      </c>
      <c r="AC21" s="21">
        <f>'P&amp;L monthly (INR)'!AC21*10/8</f>
        <v>66.725</v>
      </c>
      <c r="AD21" s="21">
        <f>'P&amp;L monthly (INR)'!AD21*10/8</f>
        <v>64.3125</v>
      </c>
      <c r="AE21" s="21">
        <f>'P&amp;L monthly (INR)'!AE21*10/8</f>
        <v>71.3375</v>
      </c>
      <c r="AF21" s="21">
        <f>'P&amp;L monthly (INR)'!AF21*10/8</f>
        <v>72.375</v>
      </c>
      <c r="AG21" s="21">
        <f>'P&amp;L monthly (INR)'!AG21*10/8</f>
        <v>68.975</v>
      </c>
      <c r="AH21" s="21">
        <f>'P&amp;L monthly (INR)'!AH21*10/8</f>
        <v>63.45</v>
      </c>
      <c r="AI21" s="21">
        <f>'P&amp;L monthly (INR)'!AI21*10/8</f>
        <v>64.75</v>
      </c>
      <c r="AJ21" s="5"/>
    </row>
    <row r="22" ht="15.75" customHeight="1"/>
    <row r="23" ht="15.0" customHeight="1">
      <c r="A23" s="7" t="s">
        <v>49</v>
      </c>
      <c r="B23" s="9">
        <f>'P&amp;L monthly (INR)'!B23*10/8</f>
        <v>0</v>
      </c>
      <c r="C23" s="9">
        <f>'P&amp;L monthly (INR)'!C23*10/8</f>
        <v>0</v>
      </c>
      <c r="D23" s="9">
        <f>'P&amp;L monthly (INR)'!D23*10/8</f>
        <v>0</v>
      </c>
      <c r="E23" s="9">
        <f>'P&amp;L monthly (INR)'!E23*10/8</f>
        <v>0</v>
      </c>
      <c r="F23" s="9">
        <f>'P&amp;L monthly (INR)'!F23*10/8</f>
        <v>0</v>
      </c>
      <c r="G23" s="9">
        <f>'P&amp;L monthly (INR)'!G23*10/8</f>
        <v>0</v>
      </c>
      <c r="H23" s="9">
        <f>'P&amp;L monthly (INR)'!H23*10/8</f>
        <v>-12.375</v>
      </c>
      <c r="I23" s="9">
        <f>'P&amp;L monthly (INR)'!I23*10/8</f>
        <v>-7.375</v>
      </c>
      <c r="J23" s="9">
        <f>'P&amp;L monthly (INR)'!J23*10/8</f>
        <v>-12.375</v>
      </c>
      <c r="K23" s="9">
        <f>'P&amp;L monthly (INR)'!K23*10/8</f>
        <v>-16.5</v>
      </c>
      <c r="L23" s="9">
        <f>'P&amp;L monthly (INR)'!L23*10/8</f>
        <v>0</v>
      </c>
      <c r="M23" s="9">
        <f>'P&amp;L monthly (INR)'!M23*10/8</f>
        <v>0</v>
      </c>
      <c r="N23" s="9">
        <f>'P&amp;L monthly (INR)'!N23*10/8</f>
        <v>0</v>
      </c>
      <c r="O23" s="9">
        <f>'P&amp;L monthly (INR)'!O23*10/8</f>
        <v>0</v>
      </c>
      <c r="P23" s="9">
        <f>'P&amp;L monthly (INR)'!P23*10/8</f>
        <v>0</v>
      </c>
      <c r="Q23" s="9">
        <f>'P&amp;L monthly (INR)'!Q23*10/8</f>
        <v>0</v>
      </c>
      <c r="R23" s="9">
        <f>'P&amp;L monthly (INR)'!R23*10/8</f>
        <v>0</v>
      </c>
      <c r="S23" s="9">
        <f>'P&amp;L monthly (INR)'!S23*10/8</f>
        <v>0</v>
      </c>
      <c r="T23" s="9">
        <f>'P&amp;L monthly (INR)'!T23*10/8</f>
        <v>0</v>
      </c>
      <c r="U23" s="9">
        <f>'P&amp;L monthly (INR)'!U23*10/8</f>
        <v>0</v>
      </c>
      <c r="V23" s="9">
        <f>'P&amp;L monthly (INR)'!V23*10/8</f>
        <v>0</v>
      </c>
      <c r="W23" s="9">
        <f>'P&amp;L monthly (INR)'!W23*10/8</f>
        <v>-4</v>
      </c>
      <c r="X23" s="9">
        <f>'P&amp;L monthly (INR)'!X23*10/8</f>
        <v>-4</v>
      </c>
      <c r="Y23" s="9">
        <f>'P&amp;L monthly (INR)'!Y23*10/8</f>
        <v>-4</v>
      </c>
      <c r="Z23" s="9">
        <f>'P&amp;L monthly (INR)'!Z23*10/8</f>
        <v>-4</v>
      </c>
      <c r="AA23" s="9">
        <f>'P&amp;L monthly (INR)'!AA23*10/8</f>
        <v>-4</v>
      </c>
      <c r="AB23" s="9">
        <f>'P&amp;L monthly (INR)'!AB23*10/8</f>
        <v>-4</v>
      </c>
      <c r="AC23" s="9">
        <f>'P&amp;L monthly (INR)'!AC23*10/8</f>
        <v>-5.625</v>
      </c>
      <c r="AD23" s="9">
        <f>'P&amp;L monthly (INR)'!AD23*10/8</f>
        <v>-5.25</v>
      </c>
      <c r="AE23" s="9">
        <f>'P&amp;L monthly (INR)'!AE23*10/8</f>
        <v>-5.25</v>
      </c>
      <c r="AF23" s="9">
        <f>'P&amp;L monthly (INR)'!AF23*10/8</f>
        <v>-4.5</v>
      </c>
      <c r="AG23" s="9">
        <f>'P&amp;L monthly (INR)'!AG23*10/8</f>
        <v>-4</v>
      </c>
      <c r="AH23" s="9">
        <f>'P&amp;L monthly (INR)'!AH23*10/8</f>
        <v>-3.625</v>
      </c>
      <c r="AI23" s="9">
        <f>'P&amp;L monthly (INR)'!AI23*10/8</f>
        <v>-4</v>
      </c>
      <c r="AJ23" s="16"/>
    </row>
    <row r="24" ht="15.0" customHeight="1">
      <c r="A24" s="7" t="s">
        <v>50</v>
      </c>
      <c r="B24" s="9">
        <f>'P&amp;L monthly (INR)'!B24*10/8</f>
        <v>0.125</v>
      </c>
      <c r="C24" s="9">
        <f>'P&amp;L monthly (INR)'!C24*10/8</f>
        <v>3.125</v>
      </c>
      <c r="D24" s="9">
        <f>'P&amp;L monthly (INR)'!D24*10/8</f>
        <v>4.875</v>
      </c>
      <c r="E24" s="9">
        <f>'P&amp;L monthly (INR)'!E24*10/8</f>
        <v>0</v>
      </c>
      <c r="F24" s="9">
        <f>'P&amp;L monthly (INR)'!F24*10/8</f>
        <v>0.625</v>
      </c>
      <c r="G24" s="9">
        <f>'P&amp;L monthly (INR)'!G24*10/8</f>
        <v>0.5</v>
      </c>
      <c r="H24" s="9">
        <f>'P&amp;L monthly (INR)'!H24*10/8</f>
        <v>0.5</v>
      </c>
      <c r="I24" s="9">
        <f>'P&amp;L monthly (INR)'!I24*10/8</f>
        <v>-0.375</v>
      </c>
      <c r="J24" s="9">
        <f>'P&amp;L monthly (INR)'!J24*10/8</f>
        <v>2</v>
      </c>
      <c r="K24" s="9">
        <f>'P&amp;L monthly (INR)'!K24*10/8</f>
        <v>0.125</v>
      </c>
      <c r="L24" s="9">
        <f>'P&amp;L monthly (INR)'!L24*10/8</f>
        <v>0.125</v>
      </c>
      <c r="M24" s="9">
        <f>'P&amp;L monthly (INR)'!M24*10/8</f>
        <v>0.125</v>
      </c>
      <c r="N24" s="9">
        <f>'P&amp;L monthly (INR)'!N24*10/8</f>
        <v>0</v>
      </c>
      <c r="O24" s="9">
        <f>'P&amp;L monthly (INR)'!O24*10/8</f>
        <v>0</v>
      </c>
      <c r="P24" s="9">
        <f>'P&amp;L monthly (INR)'!P24*10/8</f>
        <v>0</v>
      </c>
      <c r="Q24" s="9">
        <f>'P&amp;L monthly (INR)'!Q24*10/8</f>
        <v>0</v>
      </c>
      <c r="R24" s="9">
        <f>'P&amp;L monthly (INR)'!R24*10/8</f>
        <v>0</v>
      </c>
      <c r="S24" s="9">
        <f>'P&amp;L monthly (INR)'!S24*10/8</f>
        <v>0</v>
      </c>
      <c r="T24" s="9">
        <f>'P&amp;L monthly (INR)'!T24*10/8</f>
        <v>0</v>
      </c>
      <c r="U24" s="9">
        <f>'P&amp;L monthly (INR)'!U24*10/8</f>
        <v>0</v>
      </c>
      <c r="V24" s="9">
        <f>'P&amp;L monthly (INR)'!V24*10/8</f>
        <v>0</v>
      </c>
      <c r="W24" s="9">
        <f>'P&amp;L monthly (INR)'!W24*10/8</f>
        <v>0</v>
      </c>
      <c r="X24" s="9">
        <f>'P&amp;L monthly (INR)'!X24*10/8</f>
        <v>0</v>
      </c>
      <c r="Y24" s="9">
        <f>'P&amp;L monthly (INR)'!Y24*10/8</f>
        <v>0</v>
      </c>
      <c r="Z24" s="9">
        <f>'P&amp;L monthly (INR)'!Z24*10/8</f>
        <v>0</v>
      </c>
      <c r="AA24" s="9">
        <f>'P&amp;L monthly (INR)'!AA24*10/8</f>
        <v>0</v>
      </c>
      <c r="AB24" s="9">
        <f>'P&amp;L monthly (INR)'!AB24*10/8</f>
        <v>0</v>
      </c>
      <c r="AC24" s="9">
        <f>'P&amp;L monthly (INR)'!AC24*10/8</f>
        <v>0</v>
      </c>
      <c r="AD24" s="9">
        <f>'P&amp;L monthly (INR)'!AD24*10/8</f>
        <v>0</v>
      </c>
      <c r="AE24" s="9">
        <f>'P&amp;L monthly (INR)'!AE24*10/8</f>
        <v>0</v>
      </c>
      <c r="AF24" s="9">
        <f>'P&amp;L monthly (INR)'!AF24*10/8</f>
        <v>0</v>
      </c>
      <c r="AG24" s="9">
        <f>'P&amp;L monthly (INR)'!AG24*10/8</f>
        <v>0</v>
      </c>
      <c r="AH24" s="9">
        <f>'P&amp;L monthly (INR)'!AH24*10/8</f>
        <v>0</v>
      </c>
      <c r="AI24" s="9">
        <f>'P&amp;L monthly (INR)'!AI24*10/8</f>
        <v>0</v>
      </c>
      <c r="AJ24" s="7"/>
    </row>
    <row r="25" ht="15.0" customHeight="1">
      <c r="A25" s="7" t="s">
        <v>51</v>
      </c>
      <c r="B25" s="9">
        <f>'P&amp;L monthly (INR)'!B25*10/8</f>
        <v>-91.5</v>
      </c>
      <c r="C25" s="9">
        <f>'P&amp;L monthly (INR)'!C25*10/8</f>
        <v>-102.625</v>
      </c>
      <c r="D25" s="9">
        <f>'P&amp;L monthly (INR)'!D25*10/8</f>
        <v>-109.625</v>
      </c>
      <c r="E25" s="9">
        <f>'P&amp;L monthly (INR)'!E25*10/8</f>
        <v>-111.5</v>
      </c>
      <c r="F25" s="9">
        <f>'P&amp;L monthly (INR)'!F25*10/8</f>
        <v>-101.375</v>
      </c>
      <c r="G25" s="9">
        <f>'P&amp;L monthly (INR)'!G25*10/8</f>
        <v>-98.125</v>
      </c>
      <c r="H25" s="9">
        <f>'P&amp;L monthly (INR)'!H25*10/8</f>
        <v>-81.875</v>
      </c>
      <c r="I25" s="9">
        <f>'P&amp;L monthly (INR)'!I25*10/8</f>
        <v>-49.625</v>
      </c>
      <c r="J25" s="9">
        <f>'P&amp;L monthly (INR)'!J25*10/8</f>
        <v>-41.75</v>
      </c>
      <c r="K25" s="9">
        <f>'P&amp;L monthly (INR)'!K25*10/8</f>
        <v>-40.375</v>
      </c>
      <c r="L25" s="9">
        <f>'P&amp;L monthly (INR)'!L25*10/8</f>
        <v>-40</v>
      </c>
      <c r="M25" s="9">
        <f>'P&amp;L monthly (INR)'!M25*10/8</f>
        <v>-35.75</v>
      </c>
      <c r="N25" s="9">
        <f>'P&amp;L monthly (INR)'!N25*10/8</f>
        <v>-33.875</v>
      </c>
      <c r="O25" s="9">
        <f>'P&amp;L monthly (INR)'!O25*10/8</f>
        <v>-44.25</v>
      </c>
      <c r="P25" s="9">
        <f>'P&amp;L monthly (INR)'!P25*10/8</f>
        <v>-48</v>
      </c>
      <c r="Q25" s="9">
        <f>'P&amp;L monthly (INR)'!Q25*10/8</f>
        <v>-48</v>
      </c>
      <c r="R25" s="9">
        <f>'P&amp;L monthly (INR)'!R25*10/8</f>
        <v>-42.5</v>
      </c>
      <c r="S25" s="9">
        <f>'P&amp;L monthly (INR)'!S25*10/8</f>
        <v>-42.5</v>
      </c>
      <c r="T25" s="9">
        <f>'P&amp;L monthly (INR)'!T25*10/8</f>
        <v>-40</v>
      </c>
      <c r="U25" s="9">
        <f>'P&amp;L monthly (INR)'!U25*10/8</f>
        <v>-40</v>
      </c>
      <c r="V25" s="9">
        <f>'P&amp;L monthly (INR)'!V25*10/8</f>
        <v>-40.5</v>
      </c>
      <c r="W25" s="9">
        <f>'P&amp;L monthly (INR)'!W25*10/8</f>
        <v>-41.375</v>
      </c>
      <c r="X25" s="9">
        <f>'P&amp;L monthly (INR)'!X25*10/8</f>
        <v>-42.75</v>
      </c>
      <c r="Y25" s="9">
        <f>'P&amp;L monthly (INR)'!Y25*10/8</f>
        <v>-43.75</v>
      </c>
      <c r="Z25" s="9">
        <f>'P&amp;L monthly (INR)'!Z25*10/8</f>
        <v>-43.75</v>
      </c>
      <c r="AA25" s="9">
        <f>'P&amp;L monthly (INR)'!AA25*10/8</f>
        <v>-44.375</v>
      </c>
      <c r="AB25" s="9">
        <f>'P&amp;L monthly (INR)'!AB25*10/8</f>
        <v>-44.375</v>
      </c>
      <c r="AC25" s="9">
        <f>'P&amp;L monthly (INR)'!AC25*10/8</f>
        <v>-43.625</v>
      </c>
      <c r="AD25" s="9">
        <f>'P&amp;L monthly (INR)'!AD25*10/8</f>
        <v>-45.25</v>
      </c>
      <c r="AE25" s="9">
        <f>'P&amp;L monthly (INR)'!AE25*10/8</f>
        <v>-50.25</v>
      </c>
      <c r="AF25" s="9">
        <f>'P&amp;L monthly (INR)'!AF25*10/8</f>
        <v>-51.5</v>
      </c>
      <c r="AG25" s="9">
        <f>'P&amp;L monthly (INR)'!AG25*10/8</f>
        <v>-54</v>
      </c>
      <c r="AH25" s="9">
        <f>'P&amp;L monthly (INR)'!AH25*10/8</f>
        <v>-54</v>
      </c>
      <c r="AI25" s="9">
        <f>'P&amp;L monthly (INR)'!AI25*10/8</f>
        <v>-47.375</v>
      </c>
      <c r="AJ25" s="16"/>
    </row>
    <row r="26" ht="15.0" customHeight="1">
      <c r="A26" s="7" t="s">
        <v>52</v>
      </c>
      <c r="B26" s="9">
        <f>'P&amp;L monthly (INR)'!B26*10/8</f>
        <v>-15.25</v>
      </c>
      <c r="C26" s="9">
        <f>'P&amp;L monthly (INR)'!C26*10/8</f>
        <v>-13.875</v>
      </c>
      <c r="D26" s="9">
        <f>'P&amp;L monthly (INR)'!D26*10/8</f>
        <v>-6.25</v>
      </c>
      <c r="E26" s="9">
        <f>'P&amp;L monthly (INR)'!E26*10/8</f>
        <v>-5.75</v>
      </c>
      <c r="F26" s="9">
        <f>'P&amp;L monthly (INR)'!F26*10/8</f>
        <v>-5.375</v>
      </c>
      <c r="G26" s="9">
        <f>'P&amp;L monthly (INR)'!G26*10/8</f>
        <v>-4.875</v>
      </c>
      <c r="H26" s="9">
        <f>'P&amp;L monthly (INR)'!H26*10/8</f>
        <v>-3.875</v>
      </c>
      <c r="I26" s="9">
        <f>'P&amp;L monthly (INR)'!I26*10/8</f>
        <v>-3.75</v>
      </c>
      <c r="J26" s="9">
        <f>'P&amp;L monthly (INR)'!J26*10/8</f>
        <v>-2</v>
      </c>
      <c r="K26" s="9">
        <f>'P&amp;L monthly (INR)'!K26*10/8</f>
        <v>-0.375</v>
      </c>
      <c r="L26" s="9">
        <f>'P&amp;L monthly (INR)'!L26*10/8</f>
        <v>0</v>
      </c>
      <c r="M26" s="9">
        <f>'P&amp;L monthly (INR)'!M26*10/8</f>
        <v>0</v>
      </c>
      <c r="N26" s="9">
        <f>'P&amp;L monthly (INR)'!N26*10/8</f>
        <v>0</v>
      </c>
      <c r="O26" s="9">
        <f>'P&amp;L monthly (INR)'!O26*10/8</f>
        <v>0</v>
      </c>
      <c r="P26" s="9">
        <f>'P&amp;L monthly (INR)'!P26*10/8</f>
        <v>0</v>
      </c>
      <c r="Q26" s="9">
        <f>'P&amp;L monthly (INR)'!Q26*10/8</f>
        <v>0</v>
      </c>
      <c r="R26" s="9">
        <f>'P&amp;L monthly (INR)'!R26*10/8</f>
        <v>0</v>
      </c>
      <c r="S26" s="9">
        <f>'P&amp;L monthly (INR)'!S26*10/8</f>
        <v>0</v>
      </c>
      <c r="T26" s="9">
        <f>'P&amp;L monthly (INR)'!T26*10/8</f>
        <v>0</v>
      </c>
      <c r="U26" s="9">
        <f>'P&amp;L monthly (INR)'!U26*10/8</f>
        <v>0</v>
      </c>
      <c r="V26" s="9">
        <f>'P&amp;L monthly (INR)'!V26*10/8</f>
        <v>-0.5</v>
      </c>
      <c r="W26" s="9">
        <f>'P&amp;L monthly (INR)'!W26*10/8</f>
        <v>-0.75</v>
      </c>
      <c r="X26" s="9">
        <f>'P&amp;L monthly (INR)'!X26*10/8</f>
        <v>-1.025</v>
      </c>
      <c r="Y26" s="9">
        <f>'P&amp;L monthly (INR)'!Y26*10/8</f>
        <v>-1.025</v>
      </c>
      <c r="Z26" s="9">
        <f>'P&amp;L monthly (INR)'!Z26*10/8</f>
        <v>-1.025</v>
      </c>
      <c r="AA26" s="9">
        <f>'P&amp;L monthly (INR)'!AA26*10/8</f>
        <v>-0.75</v>
      </c>
      <c r="AB26" s="9">
        <f>'P&amp;L monthly (INR)'!AB26*10/8</f>
        <v>-0.75</v>
      </c>
      <c r="AC26" s="9">
        <f>'P&amp;L monthly (INR)'!AC26*10/8</f>
        <v>-0.75</v>
      </c>
      <c r="AD26" s="9">
        <f>'P&amp;L monthly (INR)'!AD26*10/8</f>
        <v>-0.75</v>
      </c>
      <c r="AE26" s="9">
        <f>'P&amp;L monthly (INR)'!AE26*10/8</f>
        <v>-0.75</v>
      </c>
      <c r="AF26" s="9">
        <f>'P&amp;L monthly (INR)'!AF26*10/8</f>
        <v>-0.75</v>
      </c>
      <c r="AG26" s="9">
        <f>'P&amp;L monthly (INR)'!AG26*10/8</f>
        <v>-0.75</v>
      </c>
      <c r="AH26" s="9">
        <f>'P&amp;L monthly (INR)'!AH26*10/8</f>
        <v>-0.3125</v>
      </c>
      <c r="AI26" s="9">
        <f>'P&amp;L monthly (INR)'!AI26*10/8</f>
        <v>-0.3125</v>
      </c>
      <c r="AJ26" s="16"/>
    </row>
    <row r="27" ht="15.0" customHeight="1">
      <c r="A27" s="7" t="s">
        <v>53</v>
      </c>
      <c r="B27" s="7">
        <v>52.0</v>
      </c>
      <c r="C27" s="7">
        <v>60.0</v>
      </c>
      <c r="D27" s="7">
        <v>60.0</v>
      </c>
      <c r="E27" s="7"/>
      <c r="F27" s="7">
        <v>58.0</v>
      </c>
      <c r="G27" s="7">
        <v>53.0</v>
      </c>
      <c r="H27" s="7">
        <v>50.0</v>
      </c>
      <c r="I27" s="7">
        <v>41.0</v>
      </c>
      <c r="J27" s="7">
        <v>32.0</v>
      </c>
      <c r="K27" s="7">
        <v>31.0</v>
      </c>
      <c r="L27" s="7">
        <v>33.0</v>
      </c>
      <c r="M27" s="7">
        <v>26.0</v>
      </c>
      <c r="N27" s="7">
        <v>26.0</v>
      </c>
      <c r="O27" s="7">
        <v>28.0</v>
      </c>
      <c r="P27" s="7">
        <v>29.0</v>
      </c>
      <c r="Q27" s="7"/>
      <c r="R27" s="7">
        <v>29.0</v>
      </c>
      <c r="S27" s="7">
        <v>29.0</v>
      </c>
      <c r="T27" s="7">
        <v>29.0</v>
      </c>
      <c r="U27" s="7">
        <v>30.0</v>
      </c>
      <c r="V27" s="7">
        <v>32.0</v>
      </c>
      <c r="W27" s="7">
        <v>32.0</v>
      </c>
      <c r="X27" s="7">
        <v>34.0</v>
      </c>
      <c r="Y27" s="7">
        <v>35.0</v>
      </c>
      <c r="Z27" s="7">
        <v>35.0</v>
      </c>
      <c r="AA27" s="7">
        <v>35.0</v>
      </c>
      <c r="AB27" s="7">
        <v>35.0</v>
      </c>
      <c r="AC27" s="7">
        <v>34.0</v>
      </c>
      <c r="AD27" s="7">
        <v>36.0</v>
      </c>
      <c r="AE27" s="7">
        <v>37.0</v>
      </c>
      <c r="AF27" s="7">
        <v>38.0</v>
      </c>
      <c r="AG27" s="16">
        <v>40.0</v>
      </c>
      <c r="AH27" s="16">
        <v>40.0</v>
      </c>
      <c r="AI27" s="16">
        <v>35.0</v>
      </c>
      <c r="AJ27" s="16"/>
    </row>
    <row r="28" ht="15.0" customHeight="1">
      <c r="A28" s="7" t="s">
        <v>54</v>
      </c>
      <c r="B28" s="9">
        <f>'P&amp;L monthly (INR)'!B28*10/8</f>
        <v>-7.875</v>
      </c>
      <c r="C28" s="9">
        <f>'P&amp;L monthly (INR)'!C28*10/8</f>
        <v>-6.75</v>
      </c>
      <c r="D28" s="9">
        <f>'P&amp;L monthly (INR)'!D28*10/8</f>
        <v>-8.75</v>
      </c>
      <c r="E28" s="9">
        <f>'P&amp;L monthly (INR)'!E28*10/8</f>
        <v>-7</v>
      </c>
      <c r="F28" s="9">
        <f>'P&amp;L monthly (INR)'!F28*10/8</f>
        <v>-11.25</v>
      </c>
      <c r="G28" s="9">
        <f>'P&amp;L monthly (INR)'!G28*10/8</f>
        <v>-8.125</v>
      </c>
      <c r="H28" s="9">
        <f>'P&amp;L monthly (INR)'!H28*10/8</f>
        <v>-10.5</v>
      </c>
      <c r="I28" s="9">
        <f>'P&amp;L monthly (INR)'!I28*10/8</f>
        <v>-11.25</v>
      </c>
      <c r="J28" s="9">
        <f>'P&amp;L monthly (INR)'!J28*10/8</f>
        <v>-3.5</v>
      </c>
      <c r="K28" s="9">
        <f>'P&amp;L monthly (INR)'!K28*10/8</f>
        <v>-9.875</v>
      </c>
      <c r="L28" s="9">
        <f>'P&amp;L monthly (INR)'!L28*10/8</f>
        <v>-13.125</v>
      </c>
      <c r="M28" s="9">
        <f>'P&amp;L monthly (INR)'!M28*10/8</f>
        <v>-16</v>
      </c>
      <c r="N28" s="9">
        <f>'P&amp;L monthly (INR)'!N28*10/8</f>
        <v>-9</v>
      </c>
      <c r="O28" s="9">
        <f>'P&amp;L monthly (INR)'!O28*10/8</f>
        <v>-5.125</v>
      </c>
      <c r="P28" s="9">
        <f>'P&amp;L monthly (INR)'!P28*10/8</f>
        <v>-3.375</v>
      </c>
      <c r="Q28" s="9">
        <f>'P&amp;L monthly (INR)'!Q28*10/8</f>
        <v>-3</v>
      </c>
      <c r="R28" s="9">
        <f>'P&amp;L monthly (INR)'!R28*10/8</f>
        <v>-3</v>
      </c>
      <c r="S28" s="9">
        <f>'P&amp;L monthly (INR)'!S28*10/8</f>
        <v>-3</v>
      </c>
      <c r="T28" s="9">
        <f>'P&amp;L monthly (INR)'!T28*10/8</f>
        <v>-3</v>
      </c>
      <c r="U28" s="9">
        <f>'P&amp;L monthly (INR)'!U28*10/8</f>
        <v>-3</v>
      </c>
      <c r="V28" s="9">
        <f>'P&amp;L monthly (INR)'!V28*10/8</f>
        <v>-3</v>
      </c>
      <c r="W28" s="9">
        <f>'P&amp;L monthly (INR)'!W28*10/8</f>
        <v>-3</v>
      </c>
      <c r="X28" s="9">
        <f>'P&amp;L monthly (INR)'!X28*10/8</f>
        <v>-3</v>
      </c>
      <c r="Y28" s="9">
        <f>'P&amp;L monthly (INR)'!Y28*10/8</f>
        <v>-3</v>
      </c>
      <c r="Z28" s="9">
        <f>'P&amp;L monthly (INR)'!Z28*10/8</f>
        <v>-3</v>
      </c>
      <c r="AA28" s="9">
        <f>'P&amp;L monthly (INR)'!AA28*10/8</f>
        <v>-3.25</v>
      </c>
      <c r="AB28" s="9">
        <f>'P&amp;L monthly (INR)'!AB28*10/8</f>
        <v>-3.25</v>
      </c>
      <c r="AC28" s="9">
        <f>'P&amp;L monthly (INR)'!AC28*10/8</f>
        <v>-3.25</v>
      </c>
      <c r="AD28" s="9">
        <f>'P&amp;L monthly (INR)'!AD28*10/8</f>
        <v>-3.25</v>
      </c>
      <c r="AE28" s="9">
        <f>'P&amp;L monthly (INR)'!AE28*10/8</f>
        <v>-3.25</v>
      </c>
      <c r="AF28" s="9">
        <f>'P&amp;L monthly (INR)'!AF28*10/8</f>
        <v>-3.25</v>
      </c>
      <c r="AG28" s="9">
        <f>'P&amp;L monthly (INR)'!AG28*10/8</f>
        <v>-4</v>
      </c>
      <c r="AH28" s="9">
        <f>'P&amp;L monthly (INR)'!AH28*10/8</f>
        <v>-4</v>
      </c>
      <c r="AI28" s="9">
        <f>'P&amp;L monthly (INR)'!AI28*10/8</f>
        <v>-4</v>
      </c>
      <c r="AJ28" s="16"/>
    </row>
    <row r="29" ht="15.0" customHeight="1">
      <c r="A29" s="7" t="s">
        <v>55</v>
      </c>
      <c r="B29" s="9">
        <f>'P&amp;L monthly (INR)'!B29*10/8</f>
        <v>-23.5</v>
      </c>
      <c r="C29" s="9">
        <f>'P&amp;L monthly (INR)'!C29*10/8</f>
        <v>-31.375</v>
      </c>
      <c r="D29" s="9">
        <f>'P&amp;L monthly (INR)'!D29*10/8</f>
        <v>-15.25</v>
      </c>
      <c r="E29" s="9">
        <f>'P&amp;L monthly (INR)'!E29*10/8</f>
        <v>-3.125</v>
      </c>
      <c r="F29" s="9">
        <f>'P&amp;L monthly (INR)'!F29*10/8</f>
        <v>-6.25</v>
      </c>
      <c r="G29" s="9">
        <f>'P&amp;L monthly (INR)'!G29*10/8</f>
        <v>-6</v>
      </c>
      <c r="H29" s="9">
        <f>'P&amp;L monthly (INR)'!H29*10/8</f>
        <v>-6.625</v>
      </c>
      <c r="I29" s="9">
        <f>'P&amp;L monthly (INR)'!I29*10/8</f>
        <v>-11.375</v>
      </c>
      <c r="J29" s="9">
        <f>'P&amp;L monthly (INR)'!J29*10/8</f>
        <v>-9.25</v>
      </c>
      <c r="K29" s="9">
        <f>'P&amp;L monthly (INR)'!K29*10/8</f>
        <v>-4.75</v>
      </c>
      <c r="L29" s="9">
        <f>'P&amp;L monthly (INR)'!L29*10/8</f>
        <v>-3.25</v>
      </c>
      <c r="M29" s="9">
        <f>'P&amp;L monthly (INR)'!M29*10/8</f>
        <v>-12</v>
      </c>
      <c r="N29" s="9">
        <f>'P&amp;L monthly (INR)'!N29*10/8</f>
        <v>-6.125</v>
      </c>
      <c r="O29" s="9">
        <f>'P&amp;L monthly (INR)'!O29*10/8</f>
        <v>-5</v>
      </c>
      <c r="P29" s="9">
        <f>'P&amp;L monthly (INR)'!P29*10/8</f>
        <v>-5</v>
      </c>
      <c r="Q29" s="9">
        <f>'P&amp;L monthly (INR)'!Q29*10/8</f>
        <v>-5.25</v>
      </c>
      <c r="R29" s="9">
        <f>'P&amp;L monthly (INR)'!R29*10/8</f>
        <v>-3.5</v>
      </c>
      <c r="S29" s="9">
        <f>'P&amp;L monthly (INR)'!S29*10/8</f>
        <v>-3.125</v>
      </c>
      <c r="T29" s="9">
        <f>'P&amp;L monthly (INR)'!T29*10/8</f>
        <v>-3.125</v>
      </c>
      <c r="U29" s="9">
        <f>'P&amp;L monthly (INR)'!U29*10/8</f>
        <v>-1.25</v>
      </c>
      <c r="V29" s="9">
        <f>'P&amp;L monthly (INR)'!V29*10/8</f>
        <v>-1.25</v>
      </c>
      <c r="W29" s="9">
        <f>'P&amp;L monthly (INR)'!W29*10/8</f>
        <v>-1.25</v>
      </c>
      <c r="X29" s="9">
        <f>'P&amp;L monthly (INR)'!X29*10/8</f>
        <v>0</v>
      </c>
      <c r="Y29" s="9">
        <f>'P&amp;L monthly (INR)'!Y29*10/8</f>
        <v>0</v>
      </c>
      <c r="Z29" s="9">
        <f>'P&amp;L monthly (INR)'!Z29*10/8</f>
        <v>-1</v>
      </c>
      <c r="AA29" s="9">
        <f>'P&amp;L monthly (INR)'!AA29*10/8</f>
        <v>-1</v>
      </c>
      <c r="AB29" s="9">
        <f>'P&amp;L monthly (INR)'!AB29*10/8</f>
        <v>-1.25</v>
      </c>
      <c r="AC29" s="9">
        <f>'P&amp;L monthly (INR)'!AC29*10/8</f>
        <v>-1.5</v>
      </c>
      <c r="AD29" s="9">
        <f>'P&amp;L monthly (INR)'!AD29*10/8</f>
        <v>-1.5</v>
      </c>
      <c r="AE29" s="9">
        <f>'P&amp;L monthly (INR)'!AE29*10/8</f>
        <v>-1.5</v>
      </c>
      <c r="AF29" s="9">
        <f>'P&amp;L monthly (INR)'!AF29*10/8</f>
        <v>-1.5</v>
      </c>
      <c r="AG29" s="9">
        <f>'P&amp;L monthly (INR)'!AG29*10/8</f>
        <v>-2.5</v>
      </c>
      <c r="AH29" s="9">
        <f>'P&amp;L monthly (INR)'!AH29*10/8</f>
        <v>-0.625</v>
      </c>
      <c r="AI29" s="9">
        <f>'P&amp;L monthly (INR)'!AI29*10/8</f>
        <v>-1</v>
      </c>
      <c r="AJ29" s="16"/>
    </row>
    <row r="30" ht="15.75" customHeight="1"/>
    <row r="31" ht="15.75" customHeight="1">
      <c r="A31" s="17" t="s">
        <v>56</v>
      </c>
      <c r="B31" s="18">
        <f>'P&amp;L monthly (INR)'!B31*10/8</f>
        <v>-187.125</v>
      </c>
      <c r="C31" s="18">
        <f>'P&amp;L monthly (INR)'!C31*10/8</f>
        <v>-216</v>
      </c>
      <c r="D31" s="18">
        <f>'P&amp;L monthly (INR)'!D31*10/8</f>
        <v>-186.375</v>
      </c>
      <c r="E31" s="18">
        <f>'P&amp;L monthly (INR)'!E31*10/8</f>
        <v>-180.5</v>
      </c>
      <c r="F31" s="18">
        <f>'P&amp;L monthly (INR)'!F31*10/8</f>
        <v>-159</v>
      </c>
      <c r="G31" s="18">
        <f>'P&amp;L monthly (INR)'!G31*10/8</f>
        <v>-128.25</v>
      </c>
      <c r="H31" s="18">
        <f>'P&amp;L monthly (INR)'!H31*10/8</f>
        <v>-124.5</v>
      </c>
      <c r="I31" s="18">
        <f>'P&amp;L monthly (INR)'!I31*10/8</f>
        <v>-82.75</v>
      </c>
      <c r="J31" s="18">
        <f>'P&amp;L monthly (INR)'!J31*10/8</f>
        <v>-64.125</v>
      </c>
      <c r="K31" s="18">
        <f>'P&amp;L monthly (INR)'!K31*10/8</f>
        <v>-67</v>
      </c>
      <c r="L31" s="18">
        <f>'P&amp;L monthly (INR)'!L31*10/8</f>
        <v>-42.375</v>
      </c>
      <c r="M31" s="18">
        <f>'P&amp;L monthly (INR)'!M31*10/8</f>
        <v>-50.5</v>
      </c>
      <c r="N31" s="18">
        <f>'P&amp;L monthly (INR)'!N31*10/8</f>
        <v>-43.5</v>
      </c>
      <c r="O31" s="18">
        <f>'P&amp;L monthly (INR)'!O31*10/8</f>
        <v>-44.25</v>
      </c>
      <c r="P31" s="18">
        <f>'P&amp;L monthly (INR)'!P31*10/8</f>
        <v>-34.25</v>
      </c>
      <c r="Q31" s="18">
        <f>'P&amp;L monthly (INR)'!Q31*10/8</f>
        <v>-23.625</v>
      </c>
      <c r="R31" s="18">
        <f>'P&amp;L monthly (INR)'!R31*10/8</f>
        <v>-12.25</v>
      </c>
      <c r="S31" s="18">
        <f>'P&amp;L monthly (INR)'!S31*10/8</f>
        <v>-3</v>
      </c>
      <c r="T31" s="18">
        <f>'P&amp;L monthly (INR)'!T31*10/8</f>
        <v>6.05</v>
      </c>
      <c r="U31" s="18">
        <f>'P&amp;L monthly (INR)'!U31*10/8</f>
        <v>1.9</v>
      </c>
      <c r="V31" s="18">
        <f>'P&amp;L monthly (INR)'!V31*10/8</f>
        <v>6</v>
      </c>
      <c r="W31" s="18">
        <f>'P&amp;L monthly (INR)'!W31*10/8</f>
        <v>8.875</v>
      </c>
      <c r="X31" s="18">
        <f>'P&amp;L monthly (INR)'!X31*10/8</f>
        <v>14.8625</v>
      </c>
      <c r="Y31" s="18">
        <f>'P&amp;L monthly (INR)'!Y31*10/8</f>
        <v>11.725</v>
      </c>
      <c r="Z31" s="18">
        <f>'P&amp;L monthly (INR)'!Z31*10/8</f>
        <v>15.975</v>
      </c>
      <c r="AA31" s="18">
        <f>'P&amp;L monthly (INR)'!AA31*10/8</f>
        <v>14.9375</v>
      </c>
      <c r="AB31" s="18">
        <f>'P&amp;L monthly (INR)'!AB31*10/8</f>
        <v>10.375</v>
      </c>
      <c r="AC31" s="18">
        <f>'P&amp;L monthly (INR)'!AC31*10/8</f>
        <v>11.975</v>
      </c>
      <c r="AD31" s="18">
        <f>'P&amp;L monthly (INR)'!AD31*10/8</f>
        <v>8.3125</v>
      </c>
      <c r="AE31" s="18">
        <f>'P&amp;L monthly (INR)'!AE31*10/8</f>
        <v>10.3375</v>
      </c>
      <c r="AF31" s="18">
        <f>'P&amp;L monthly (INR)'!AF31*10/8</f>
        <v>10.875</v>
      </c>
      <c r="AG31" s="18">
        <f>'P&amp;L monthly (INR)'!AG31*10/8</f>
        <v>3.725</v>
      </c>
      <c r="AH31" s="18">
        <f>'P&amp;L monthly (INR)'!AH31*10/8</f>
        <v>0.8875</v>
      </c>
      <c r="AI31" s="18">
        <f>'P&amp;L monthly (INR)'!AI31*10/8</f>
        <v>8.0625</v>
      </c>
      <c r="AJ31" s="19"/>
    </row>
    <row r="32" ht="15.75" customHeight="1"/>
    <row r="33" ht="15.75" customHeight="1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</row>
    <row r="34" ht="15.75" customHeight="1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0"/>
  </cols>
  <sheetData>
    <row r="1">
      <c r="A1" s="22" t="s">
        <v>58</v>
      </c>
      <c r="B1" s="23">
        <v>44803.0</v>
      </c>
      <c r="C1" s="23">
        <v>44834.0</v>
      </c>
      <c r="D1" s="23">
        <v>44864.0</v>
      </c>
      <c r="E1" s="23">
        <v>44895.0</v>
      </c>
      <c r="F1" s="23">
        <v>44925.0</v>
      </c>
      <c r="G1" s="23">
        <v>44956.0</v>
      </c>
      <c r="H1" s="23">
        <v>44985.0</v>
      </c>
      <c r="I1" s="23">
        <v>45015.0</v>
      </c>
      <c r="J1" s="23">
        <v>45046.0</v>
      </c>
      <c r="K1" s="23">
        <v>45076.0</v>
      </c>
      <c r="L1" s="23">
        <v>45107.0</v>
      </c>
      <c r="M1" s="23">
        <v>45137.0</v>
      </c>
      <c r="N1" s="23">
        <v>45168.0</v>
      </c>
      <c r="O1" s="23">
        <v>45199.0</v>
      </c>
      <c r="P1" s="23">
        <v>45229.0</v>
      </c>
      <c r="Q1" s="23">
        <v>45260.0</v>
      </c>
      <c r="R1" s="23">
        <v>45290.0</v>
      </c>
      <c r="S1" s="23">
        <v>45321.0</v>
      </c>
      <c r="T1" s="23">
        <v>45350.0</v>
      </c>
      <c r="U1" s="23">
        <v>45381.0</v>
      </c>
      <c r="V1" s="23">
        <v>45412.0</v>
      </c>
      <c r="W1" s="23">
        <v>45442.0</v>
      </c>
      <c r="X1" s="23">
        <v>45473.0</v>
      </c>
      <c r="Y1" s="23">
        <v>45497.0</v>
      </c>
      <c r="Z1" s="23">
        <v>45505.0</v>
      </c>
      <c r="AA1" s="23">
        <v>45536.0</v>
      </c>
      <c r="AB1" s="23">
        <v>45566.0</v>
      </c>
      <c r="AC1" s="23">
        <v>45597.0</v>
      </c>
      <c r="AD1" s="23">
        <v>45627.0</v>
      </c>
      <c r="AE1" s="23">
        <v>45658.0</v>
      </c>
      <c r="AF1" s="23">
        <v>45689.0</v>
      </c>
      <c r="AG1" s="23">
        <v>45717.0</v>
      </c>
      <c r="AH1" s="24"/>
      <c r="AI1" s="24"/>
      <c r="AJ1" s="24"/>
      <c r="AK1" s="24"/>
      <c r="AL1" s="24"/>
      <c r="AM1" s="24"/>
    </row>
    <row r="2">
      <c r="A2" s="25" t="s">
        <v>59</v>
      </c>
      <c r="B2" s="26">
        <v>49.981372399999444</v>
      </c>
      <c r="C2" s="26">
        <v>49.40070659999969</v>
      </c>
      <c r="D2" s="26">
        <v>62.448987200000715</v>
      </c>
      <c r="E2" s="26">
        <v>73.0</v>
      </c>
      <c r="F2" s="26">
        <v>58.379999999999995</v>
      </c>
      <c r="G2" s="26">
        <v>55.5</v>
      </c>
      <c r="H2" s="26">
        <v>46.6</v>
      </c>
      <c r="I2" s="26">
        <v>43.9</v>
      </c>
      <c r="J2" s="26">
        <v>41.1</v>
      </c>
      <c r="K2" s="26">
        <v>64.525</v>
      </c>
      <c r="L2" s="26">
        <v>54.281</v>
      </c>
      <c r="M2" s="26">
        <v>66.13972</v>
      </c>
      <c r="N2" s="26">
        <v>72.82352917015227</v>
      </c>
      <c r="O2" s="26">
        <v>92.7</v>
      </c>
      <c r="P2" s="26">
        <v>99.7</v>
      </c>
      <c r="Q2" s="26">
        <v>149.9</v>
      </c>
      <c r="R2" s="26">
        <v>90.65346</v>
      </c>
      <c r="S2" s="26">
        <v>70.8</v>
      </c>
      <c r="T2" s="26">
        <v>75.77538</v>
      </c>
      <c r="U2" s="26">
        <v>84.3</v>
      </c>
      <c r="V2" s="26">
        <v>95.43174</v>
      </c>
      <c r="W2" s="26">
        <v>89.51135</v>
      </c>
      <c r="X2" s="26">
        <v>82.4</v>
      </c>
      <c r="Y2" s="26">
        <f>75.19+10.45</f>
        <v>85.64</v>
      </c>
      <c r="Z2" s="26">
        <v>97.26930152</v>
      </c>
      <c r="AA2" s="26">
        <v>85.0</v>
      </c>
      <c r="AB2" s="26">
        <v>94.2</v>
      </c>
      <c r="AC2" s="26">
        <v>143.1785995</v>
      </c>
      <c r="AD2" s="26">
        <v>120.4</v>
      </c>
      <c r="AE2" s="26">
        <v>68.3</v>
      </c>
      <c r="AF2" s="26">
        <v>74.8</v>
      </c>
      <c r="AG2" s="26">
        <v>81.32886565</v>
      </c>
      <c r="AH2" s="25"/>
      <c r="AI2" s="25"/>
      <c r="AJ2" s="25"/>
      <c r="AK2" s="25"/>
      <c r="AL2" s="25"/>
      <c r="AM2" s="25"/>
    </row>
    <row r="3">
      <c r="A3" s="25" t="s">
        <v>60</v>
      </c>
      <c r="B3" s="26">
        <v>27.56322</v>
      </c>
      <c r="C3" s="26">
        <v>24.13689</v>
      </c>
      <c r="D3" s="26">
        <v>20.20057</v>
      </c>
      <c r="E3" s="26">
        <v>18.0</v>
      </c>
      <c r="F3" s="26">
        <v>16.24494</v>
      </c>
      <c r="G3" s="26">
        <v>14.5</v>
      </c>
      <c r="H3" s="26">
        <v>12.6</v>
      </c>
      <c r="I3" s="26">
        <v>17.5</v>
      </c>
      <c r="J3" s="26">
        <v>18.9</v>
      </c>
      <c r="K3" s="26">
        <v>18.52419</v>
      </c>
      <c r="L3" s="26">
        <v>20.8264</v>
      </c>
      <c r="M3" s="26">
        <v>23.21547</v>
      </c>
      <c r="N3" s="26">
        <v>22.4</v>
      </c>
      <c r="O3" s="26">
        <v>24.6</v>
      </c>
      <c r="P3" s="26">
        <v>26.7</v>
      </c>
      <c r="Q3" s="26">
        <v>31.2</v>
      </c>
      <c r="R3" s="26">
        <v>24.01364</v>
      </c>
      <c r="S3" s="26">
        <v>28.37363</v>
      </c>
      <c r="T3" s="26">
        <v>32.87142</v>
      </c>
      <c r="U3" s="26">
        <v>32.31871</v>
      </c>
      <c r="V3" s="26">
        <v>25.0395</v>
      </c>
      <c r="W3" s="26">
        <v>27.4</v>
      </c>
      <c r="X3" s="26">
        <v>25.4</v>
      </c>
      <c r="Y3" s="26">
        <v>24.7</v>
      </c>
      <c r="Z3" s="26">
        <v>24.7</v>
      </c>
      <c r="AA3" s="26">
        <v>24.3</v>
      </c>
      <c r="AB3" s="26">
        <v>24.9</v>
      </c>
      <c r="AC3" s="26">
        <v>24.8</v>
      </c>
      <c r="AD3" s="26">
        <v>25.8</v>
      </c>
      <c r="AE3" s="26">
        <v>24.9</v>
      </c>
      <c r="AF3" s="26">
        <v>22.8</v>
      </c>
      <c r="AG3" s="26">
        <v>24.1</v>
      </c>
      <c r="AH3" s="25"/>
      <c r="AI3" s="25"/>
      <c r="AJ3" s="25"/>
      <c r="AK3" s="25"/>
      <c r="AL3" s="25"/>
      <c r="AM3" s="25"/>
    </row>
    <row r="4">
      <c r="A4" s="25" t="s">
        <v>61</v>
      </c>
      <c r="B4" s="26">
        <v>27.786699999999996</v>
      </c>
      <c r="C4" s="26">
        <v>41.489575</v>
      </c>
      <c r="D4" s="26">
        <v>30.6114455</v>
      </c>
      <c r="E4" s="26">
        <v>27.1</v>
      </c>
      <c r="F4" s="26">
        <v>26.201033900000002</v>
      </c>
      <c r="G4" s="26">
        <v>31.298782000000003</v>
      </c>
      <c r="H4" s="26">
        <v>21.8</v>
      </c>
      <c r="I4" s="26">
        <v>25.1</v>
      </c>
      <c r="J4" s="26">
        <v>32.0</v>
      </c>
      <c r="K4" s="26">
        <v>37.146</v>
      </c>
      <c r="L4" s="26">
        <v>32.367</v>
      </c>
      <c r="M4" s="26">
        <v>29.767229999999998</v>
      </c>
      <c r="N4" s="26">
        <v>35.659807439457055</v>
      </c>
      <c r="O4" s="26">
        <v>41.0</v>
      </c>
      <c r="P4" s="26">
        <v>65.1</v>
      </c>
      <c r="Q4" s="26">
        <v>50.0</v>
      </c>
      <c r="R4" s="26">
        <v>43.61349</v>
      </c>
      <c r="S4" s="26">
        <v>42.93948</v>
      </c>
      <c r="T4" s="26">
        <v>38.4</v>
      </c>
      <c r="U4" s="26">
        <v>33.19009</v>
      </c>
      <c r="V4" s="26">
        <v>34.7</v>
      </c>
      <c r="W4" s="26">
        <v>28.3</v>
      </c>
      <c r="X4" s="26">
        <v>32.0</v>
      </c>
      <c r="Y4" s="26">
        <v>39.1</v>
      </c>
      <c r="Z4" s="26">
        <v>32.8275</v>
      </c>
      <c r="AA4" s="26">
        <v>37.1</v>
      </c>
      <c r="AB4" s="26">
        <v>37.4</v>
      </c>
      <c r="AC4" s="26">
        <v>36.9</v>
      </c>
      <c r="AD4" s="26">
        <v>48.3</v>
      </c>
      <c r="AE4" s="26">
        <v>48.8</v>
      </c>
      <c r="AF4" s="26">
        <v>43.8</v>
      </c>
      <c r="AG4" s="26">
        <v>46.15018</v>
      </c>
      <c r="AH4" s="25"/>
      <c r="AI4" s="25"/>
      <c r="AJ4" s="25"/>
      <c r="AK4" s="25"/>
      <c r="AL4" s="25"/>
      <c r="AM4" s="25"/>
    </row>
    <row r="5">
      <c r="A5" s="25" t="s">
        <v>62</v>
      </c>
      <c r="B5" s="26">
        <v>25.49539</v>
      </c>
      <c r="C5" s="26">
        <v>37.31288</v>
      </c>
      <c r="D5" s="26">
        <v>24.04288</v>
      </c>
      <c r="E5" s="26">
        <v>15.4</v>
      </c>
      <c r="F5" s="26">
        <v>18.246000000000002</v>
      </c>
      <c r="G5" s="26">
        <v>20.3</v>
      </c>
      <c r="H5" s="26">
        <v>17.8</v>
      </c>
      <c r="I5" s="26">
        <v>30.3</v>
      </c>
      <c r="J5" s="26">
        <v>36.3</v>
      </c>
      <c r="K5" s="26">
        <v>33.698</v>
      </c>
      <c r="L5" s="26">
        <v>31.204</v>
      </c>
      <c r="M5" s="26">
        <v>32.765350000000005</v>
      </c>
      <c r="N5" s="26">
        <v>43.03891685863589</v>
      </c>
      <c r="O5" s="26">
        <v>35.53</v>
      </c>
      <c r="P5" s="26">
        <v>52.81</v>
      </c>
      <c r="Q5" s="26">
        <v>56.03</v>
      </c>
      <c r="R5" s="26">
        <v>38.2</v>
      </c>
      <c r="S5" s="26">
        <v>37.0</v>
      </c>
      <c r="T5" s="26">
        <v>38.9</v>
      </c>
      <c r="U5" s="26">
        <v>36.743</v>
      </c>
      <c r="V5" s="26">
        <v>31.71578</v>
      </c>
      <c r="W5" s="26">
        <v>38.5</v>
      </c>
      <c r="X5" s="26">
        <v>43.8</v>
      </c>
      <c r="Y5" s="26">
        <v>76.5</v>
      </c>
      <c r="Z5" s="26">
        <v>71.5643</v>
      </c>
      <c r="AA5" s="26">
        <v>74.9</v>
      </c>
      <c r="AB5" s="26">
        <v>58.9</v>
      </c>
      <c r="AC5" s="26">
        <v>54.9</v>
      </c>
      <c r="AD5" s="26">
        <v>63.9</v>
      </c>
      <c r="AE5" s="26">
        <v>69.5</v>
      </c>
      <c r="AF5" s="26">
        <v>74.2</v>
      </c>
      <c r="AG5" s="26">
        <v>83.55828</v>
      </c>
      <c r="AH5" s="25"/>
      <c r="AI5" s="25"/>
      <c r="AJ5" s="25"/>
      <c r="AK5" s="25"/>
      <c r="AL5" s="25"/>
      <c r="AM5" s="25"/>
    </row>
    <row r="6">
      <c r="A6" s="25" t="s">
        <v>63</v>
      </c>
      <c r="B6" s="26">
        <v>79.84715000000001</v>
      </c>
      <c r="C6" s="26">
        <v>72.81248000000001</v>
      </c>
      <c r="D6" s="26">
        <v>60.38683</v>
      </c>
      <c r="E6" s="26">
        <v>67.8</v>
      </c>
      <c r="F6" s="26">
        <v>88.51912</v>
      </c>
      <c r="G6" s="26">
        <v>80.35063000000001</v>
      </c>
      <c r="H6" s="26">
        <v>91.9</v>
      </c>
      <c r="I6" s="26">
        <v>113.8</v>
      </c>
      <c r="J6" s="26">
        <v>96.1</v>
      </c>
      <c r="K6" s="26">
        <v>74.445</v>
      </c>
      <c r="L6" s="26">
        <v>52.455</v>
      </c>
      <c r="M6" s="26">
        <v>48.51933999999999</v>
      </c>
      <c r="N6" s="26">
        <v>69.88179609125882</v>
      </c>
      <c r="O6" s="26">
        <v>55.4</v>
      </c>
      <c r="P6" s="26">
        <v>63.47</v>
      </c>
      <c r="Q6" s="26">
        <v>58.54</v>
      </c>
      <c r="R6" s="26">
        <v>63.83474</v>
      </c>
      <c r="S6" s="26">
        <v>59.4</v>
      </c>
      <c r="T6" s="26">
        <v>78.1</v>
      </c>
      <c r="U6" s="26">
        <v>100.08939</v>
      </c>
      <c r="V6" s="26">
        <v>116.70421</v>
      </c>
      <c r="W6" s="26">
        <v>106.08103</v>
      </c>
      <c r="X6" s="26">
        <v>83.6</v>
      </c>
      <c r="Y6" s="26">
        <v>72.8</v>
      </c>
      <c r="Z6" s="26">
        <v>87.4</v>
      </c>
      <c r="AA6" s="26">
        <v>96.4</v>
      </c>
      <c r="AB6" s="26">
        <v>88.93874</v>
      </c>
      <c r="AC6" s="26">
        <v>95.3</v>
      </c>
      <c r="AD6" s="26">
        <v>94.2</v>
      </c>
      <c r="AE6" s="26">
        <v>96.3</v>
      </c>
      <c r="AF6" s="26">
        <v>102.57607</v>
      </c>
      <c r="AG6" s="26">
        <v>137.96759</v>
      </c>
      <c r="AH6" s="25"/>
      <c r="AI6" s="25"/>
      <c r="AJ6" s="25"/>
      <c r="AK6" s="25"/>
      <c r="AL6" s="25"/>
      <c r="AM6" s="25"/>
    </row>
    <row r="7">
      <c r="A7" s="25" t="s">
        <v>64</v>
      </c>
      <c r="B7" s="26">
        <v>77.52172</v>
      </c>
      <c r="C7" s="26">
        <v>91.01011</v>
      </c>
      <c r="D7" s="26">
        <v>70.90682</v>
      </c>
      <c r="E7" s="26">
        <v>24.8</v>
      </c>
      <c r="F7" s="26">
        <v>62.02462</v>
      </c>
      <c r="G7" s="26">
        <v>58.2</v>
      </c>
      <c r="H7" s="26">
        <v>50.2</v>
      </c>
      <c r="I7" s="26">
        <v>66.2</v>
      </c>
      <c r="J7" s="26">
        <v>61.6</v>
      </c>
      <c r="K7" s="26">
        <v>61.769</v>
      </c>
      <c r="L7" s="26">
        <v>64.721</v>
      </c>
      <c r="M7" s="26">
        <v>54.85204</v>
      </c>
      <c r="N7" s="26">
        <v>60.90975490258461</v>
      </c>
      <c r="O7" s="26">
        <v>55.4</v>
      </c>
      <c r="P7" s="26">
        <v>63.7</v>
      </c>
      <c r="Q7" s="26">
        <v>47.0</v>
      </c>
      <c r="R7" s="26">
        <v>65.6</v>
      </c>
      <c r="S7" s="26">
        <v>75.0</v>
      </c>
      <c r="T7" s="26">
        <v>74.9</v>
      </c>
      <c r="U7" s="26">
        <v>98.4</v>
      </c>
      <c r="V7" s="26">
        <v>116.7</v>
      </c>
      <c r="W7" s="26">
        <v>109.4</v>
      </c>
      <c r="X7" s="26">
        <v>102.5</v>
      </c>
      <c r="Y7" s="26">
        <v>118.3</v>
      </c>
      <c r="Z7" s="26">
        <v>129.93892</v>
      </c>
      <c r="AA7" s="26">
        <v>118.0</v>
      </c>
      <c r="AB7" s="26">
        <v>128.5</v>
      </c>
      <c r="AC7" s="26">
        <v>132.5</v>
      </c>
      <c r="AD7" s="26">
        <v>136.014116</v>
      </c>
      <c r="AE7" s="26">
        <v>143.2</v>
      </c>
      <c r="AF7" s="26">
        <v>124.8</v>
      </c>
      <c r="AG7" s="26">
        <v>128.4</v>
      </c>
      <c r="AH7" s="25"/>
      <c r="AI7" s="25"/>
      <c r="AJ7" s="25"/>
      <c r="AK7" s="25"/>
      <c r="AL7" s="25"/>
      <c r="AM7" s="25"/>
    </row>
    <row r="8">
      <c r="A8" s="25" t="s">
        <v>65</v>
      </c>
      <c r="B8" s="26">
        <v>86.32948</v>
      </c>
      <c r="C8" s="26">
        <v>172.03375</v>
      </c>
      <c r="D8" s="26">
        <v>86.39355</v>
      </c>
      <c r="E8" s="26">
        <v>76.1</v>
      </c>
      <c r="F8" s="26">
        <v>67.89860999999999</v>
      </c>
      <c r="G8" s="26">
        <v>72.7</v>
      </c>
      <c r="H8" s="26">
        <v>87.2</v>
      </c>
      <c r="I8" s="26">
        <v>61.1</v>
      </c>
      <c r="J8" s="26">
        <v>48.9</v>
      </c>
      <c r="K8" s="26">
        <v>54.992</v>
      </c>
      <c r="L8" s="26">
        <v>79.569</v>
      </c>
      <c r="M8" s="26">
        <v>47.16991</v>
      </c>
      <c r="N8" s="26">
        <v>43.35129370570567</v>
      </c>
      <c r="O8" s="26">
        <v>31.6</v>
      </c>
      <c r="P8" s="26">
        <v>16.6</v>
      </c>
      <c r="Q8" s="26">
        <v>23.7</v>
      </c>
      <c r="R8" s="26">
        <v>36.0</v>
      </c>
      <c r="S8" s="26">
        <v>26.0</v>
      </c>
      <c r="T8" s="26">
        <v>28.7</v>
      </c>
      <c r="U8" s="26">
        <v>44.8</v>
      </c>
      <c r="V8" s="26">
        <v>52.9</v>
      </c>
      <c r="W8" s="26">
        <v>54.2</v>
      </c>
      <c r="X8" s="26">
        <v>61.3</v>
      </c>
      <c r="Y8" s="26">
        <v>58.3</v>
      </c>
      <c r="Z8" s="26">
        <v>18.5</v>
      </c>
      <c r="AA8" s="26">
        <v>15.8</v>
      </c>
      <c r="AB8" s="26">
        <v>12.9</v>
      </c>
      <c r="AC8" s="26">
        <v>8.4</v>
      </c>
      <c r="AD8" s="26">
        <v>4.8</v>
      </c>
      <c r="AE8" s="26">
        <v>1.02233</v>
      </c>
      <c r="AF8" s="26">
        <v>0.1132</v>
      </c>
      <c r="AG8" s="26">
        <v>1.91698</v>
      </c>
      <c r="AH8" s="25"/>
      <c r="AI8" s="25"/>
      <c r="AJ8" s="25"/>
      <c r="AK8" s="25"/>
      <c r="AL8" s="25"/>
      <c r="AM8" s="25"/>
    </row>
    <row r="9">
      <c r="A9" s="25" t="s">
        <v>66</v>
      </c>
      <c r="B9" s="26">
        <v>17.0313</v>
      </c>
      <c r="C9" s="26">
        <v>30.780410000000003</v>
      </c>
      <c r="D9" s="26">
        <v>60.924690000000005</v>
      </c>
      <c r="E9" s="26">
        <v>62.1</v>
      </c>
      <c r="F9" s="26">
        <v>28.31266</v>
      </c>
      <c r="G9" s="26">
        <v>41.49334999999999</v>
      </c>
      <c r="H9" s="26">
        <v>31.1</v>
      </c>
      <c r="I9" s="26">
        <v>36.4</v>
      </c>
      <c r="J9" s="26">
        <v>40.2</v>
      </c>
      <c r="K9" s="26">
        <v>25.586</v>
      </c>
      <c r="L9" s="26">
        <v>31.08</v>
      </c>
      <c r="M9" s="26">
        <v>35.52636</v>
      </c>
      <c r="N9" s="26">
        <v>32.6</v>
      </c>
      <c r="O9" s="26">
        <v>25.6</v>
      </c>
      <c r="P9" s="26">
        <v>11.1</v>
      </c>
      <c r="Q9" s="26">
        <v>6.9</v>
      </c>
      <c r="R9" s="26">
        <v>15.2</v>
      </c>
      <c r="S9" s="26">
        <v>9.5</v>
      </c>
      <c r="T9" s="26">
        <v>18.4</v>
      </c>
      <c r="U9" s="26">
        <v>28.0</v>
      </c>
      <c r="V9" s="26">
        <v>32.8</v>
      </c>
      <c r="W9" s="26">
        <v>58.5</v>
      </c>
      <c r="X9" s="26">
        <v>63.0</v>
      </c>
      <c r="Y9" s="26">
        <v>58.3</v>
      </c>
      <c r="Z9" s="26">
        <v>55.32556</v>
      </c>
      <c r="AA9" s="26">
        <v>51.14628</v>
      </c>
      <c r="AB9" s="26">
        <v>48.9411692</v>
      </c>
      <c r="AC9" s="26">
        <v>49.1</v>
      </c>
      <c r="AD9" s="26">
        <v>46.03679</v>
      </c>
      <c r="AE9" s="26">
        <v>48.3</v>
      </c>
      <c r="AF9" s="26">
        <v>43.8</v>
      </c>
      <c r="AG9" s="26">
        <v>48.4</v>
      </c>
      <c r="AH9" s="25"/>
      <c r="AI9" s="25"/>
      <c r="AJ9" s="25"/>
      <c r="AK9" s="25"/>
      <c r="AL9" s="25"/>
      <c r="AM9" s="25"/>
    </row>
    <row r="10">
      <c r="A10" s="25" t="s">
        <v>67</v>
      </c>
      <c r="B10" s="26">
        <v>3.42559</v>
      </c>
      <c r="C10" s="26">
        <v>1.5372999999999999</v>
      </c>
      <c r="D10" s="26">
        <v>3.2478700000000003</v>
      </c>
      <c r="E10" s="26">
        <v>2.3</v>
      </c>
      <c r="F10" s="26">
        <v>3.4176800000000003</v>
      </c>
      <c r="G10" s="26">
        <v>1.26</v>
      </c>
      <c r="H10" s="26">
        <v>2.0</v>
      </c>
      <c r="I10" s="26">
        <v>2.6</v>
      </c>
      <c r="J10" s="26">
        <v>3.9</v>
      </c>
      <c r="K10" s="26">
        <v>4.505</v>
      </c>
      <c r="L10" s="26">
        <v>4.356</v>
      </c>
      <c r="M10" s="26">
        <v>5.28892</v>
      </c>
      <c r="N10" s="26">
        <v>5.309419279790135</v>
      </c>
      <c r="O10" s="26">
        <v>6.58181</v>
      </c>
      <c r="P10" s="26">
        <v>9.47975</v>
      </c>
      <c r="Q10" s="26">
        <v>7.13418</v>
      </c>
      <c r="R10" s="26">
        <v>10.00369</v>
      </c>
      <c r="S10" s="26">
        <v>11.03507</v>
      </c>
      <c r="T10" s="26">
        <v>18.8</v>
      </c>
      <c r="U10" s="26">
        <v>26.7</v>
      </c>
      <c r="V10" s="26">
        <v>28.81198</v>
      </c>
      <c r="W10" s="26">
        <v>37.46001</v>
      </c>
      <c r="X10" s="26">
        <v>36.0</v>
      </c>
      <c r="Y10" s="26">
        <v>44.0</v>
      </c>
      <c r="Z10" s="26">
        <v>46.79232</v>
      </c>
      <c r="AA10" s="26">
        <v>48.3</v>
      </c>
      <c r="AB10" s="26">
        <v>66.92691</v>
      </c>
      <c r="AC10" s="26">
        <v>52.9</v>
      </c>
      <c r="AD10" s="26">
        <v>58.3</v>
      </c>
      <c r="AE10" s="26">
        <v>64.0</v>
      </c>
      <c r="AF10" s="26">
        <v>66.9</v>
      </c>
      <c r="AG10" s="26">
        <v>71.19671</v>
      </c>
      <c r="AH10" s="25"/>
      <c r="AI10" s="25"/>
      <c r="AJ10" s="25"/>
      <c r="AK10" s="25"/>
      <c r="AL10" s="25"/>
      <c r="AM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0"/>
  </cols>
  <sheetData>
    <row r="1">
      <c r="A1" s="22" t="s">
        <v>57</v>
      </c>
      <c r="B1" s="23">
        <v>44803.0</v>
      </c>
      <c r="C1" s="23">
        <v>44834.0</v>
      </c>
      <c r="D1" s="23">
        <v>44864.0</v>
      </c>
      <c r="E1" s="23">
        <v>44895.0</v>
      </c>
      <c r="F1" s="23">
        <v>44925.0</v>
      </c>
      <c r="G1" s="23">
        <v>44956.0</v>
      </c>
      <c r="H1" s="23">
        <v>44985.0</v>
      </c>
      <c r="I1" s="23">
        <v>45015.0</v>
      </c>
      <c r="J1" s="23">
        <v>45046.0</v>
      </c>
      <c r="K1" s="23">
        <v>45076.0</v>
      </c>
      <c r="L1" s="23">
        <v>45107.0</v>
      </c>
      <c r="M1" s="23">
        <v>45137.0</v>
      </c>
      <c r="N1" s="23">
        <v>45168.0</v>
      </c>
      <c r="O1" s="23">
        <v>45199.0</v>
      </c>
      <c r="P1" s="23">
        <v>45229.0</v>
      </c>
      <c r="Q1" s="23">
        <v>45260.0</v>
      </c>
      <c r="R1" s="23">
        <v>45290.0</v>
      </c>
      <c r="S1" s="23">
        <v>45321.0</v>
      </c>
      <c r="T1" s="23">
        <v>45350.0</v>
      </c>
      <c r="U1" s="23">
        <v>45381.0</v>
      </c>
      <c r="V1" s="23">
        <v>45412.0</v>
      </c>
      <c r="W1" s="23">
        <v>45442.0</v>
      </c>
      <c r="X1" s="23">
        <v>45473.0</v>
      </c>
      <c r="Y1" s="23">
        <v>45497.0</v>
      </c>
      <c r="Z1" s="23">
        <v>45505.0</v>
      </c>
      <c r="AA1" s="23">
        <v>45536.0</v>
      </c>
      <c r="AB1" s="23">
        <v>45566.0</v>
      </c>
      <c r="AC1" s="23">
        <v>45597.0</v>
      </c>
      <c r="AD1" s="23">
        <v>45627.0</v>
      </c>
      <c r="AE1" s="23">
        <v>45658.0</v>
      </c>
      <c r="AF1" s="23">
        <v>45689.0</v>
      </c>
      <c r="AG1" s="23">
        <v>45717.0</v>
      </c>
      <c r="AH1" s="24"/>
      <c r="AI1" s="24"/>
      <c r="AJ1" s="24"/>
      <c r="AK1" s="24"/>
      <c r="AL1" s="24"/>
      <c r="AM1" s="24"/>
    </row>
    <row r="2">
      <c r="A2" s="25" t="s">
        <v>59</v>
      </c>
      <c r="B2" s="26">
        <f>'Brand level (INR)'!B2*10/8</f>
        <v>62.4767155</v>
      </c>
      <c r="C2" s="26">
        <f>'Brand level (INR)'!C2*10/8</f>
        <v>61.75088325</v>
      </c>
      <c r="D2" s="26">
        <f>'Brand level (INR)'!D2*10/8</f>
        <v>78.061234</v>
      </c>
      <c r="E2" s="26">
        <f>'Brand level (INR)'!E2*10/8</f>
        <v>91.25</v>
      </c>
      <c r="F2" s="26">
        <f>'Brand level (INR)'!F2*10/8</f>
        <v>72.975</v>
      </c>
      <c r="G2" s="26">
        <f>'Brand level (INR)'!G2*10/8</f>
        <v>69.375</v>
      </c>
      <c r="H2" s="26">
        <f>'Brand level (INR)'!H2*10/8</f>
        <v>58.25</v>
      </c>
      <c r="I2" s="26">
        <f>'Brand level (INR)'!I2*10/8</f>
        <v>54.875</v>
      </c>
      <c r="J2" s="26">
        <f>'Brand level (INR)'!J2*10/8</f>
        <v>51.375</v>
      </c>
      <c r="K2" s="26">
        <f>'Brand level (INR)'!K2*10/8</f>
        <v>80.65625</v>
      </c>
      <c r="L2" s="26">
        <f>'Brand level (INR)'!L2*10/8</f>
        <v>67.85125</v>
      </c>
      <c r="M2" s="26">
        <f>'Brand level (INR)'!M2*10/8</f>
        <v>82.67465</v>
      </c>
      <c r="N2" s="26">
        <f>'Brand level (INR)'!N2*10/8</f>
        <v>91.02941146</v>
      </c>
      <c r="O2" s="26">
        <f>'Brand level (INR)'!O2*10/8</f>
        <v>115.875</v>
      </c>
      <c r="P2" s="26">
        <f>'Brand level (INR)'!P2*10/8</f>
        <v>124.625</v>
      </c>
      <c r="Q2" s="26">
        <f>'Brand level (INR)'!Q2*10/8</f>
        <v>187.375</v>
      </c>
      <c r="R2" s="26">
        <f>'Brand level (INR)'!R2*10/8</f>
        <v>113.316825</v>
      </c>
      <c r="S2" s="26">
        <f>'Brand level (INR)'!S2*10/8</f>
        <v>88.5</v>
      </c>
      <c r="T2" s="26">
        <f>'Brand level (INR)'!T2*10/8</f>
        <v>94.719225</v>
      </c>
      <c r="U2" s="26">
        <f>'Brand level (INR)'!U2*10/8</f>
        <v>105.375</v>
      </c>
      <c r="V2" s="26">
        <f>'Brand level (INR)'!V2*10/8</f>
        <v>119.289675</v>
      </c>
      <c r="W2" s="26">
        <f>'Brand level (INR)'!W2*10/8</f>
        <v>111.8891875</v>
      </c>
      <c r="X2" s="26">
        <f>'Brand level (INR)'!X2*10/8</f>
        <v>103</v>
      </c>
      <c r="Y2" s="26">
        <f>'Brand level (INR)'!Y2*10/8</f>
        <v>107.05</v>
      </c>
      <c r="Z2" s="26">
        <f>'Brand level (INR)'!Z2*10/8</f>
        <v>121.5866269</v>
      </c>
      <c r="AA2" s="26">
        <f>'Brand level (INR)'!AA2*10/8</f>
        <v>106.25</v>
      </c>
      <c r="AB2" s="26">
        <f>'Brand level (INR)'!AB2*10/8</f>
        <v>117.75</v>
      </c>
      <c r="AC2" s="26">
        <f>'Brand level (INR)'!AC2*10/8</f>
        <v>178.9732494</v>
      </c>
      <c r="AD2" s="26">
        <f>'Brand level (INR)'!AD2*10/8</f>
        <v>150.5</v>
      </c>
      <c r="AE2" s="26">
        <f>'Brand level (INR)'!AE2*10/8</f>
        <v>85.375</v>
      </c>
      <c r="AF2" s="26">
        <f>'Brand level (INR)'!AF2*10/8</f>
        <v>93.5</v>
      </c>
      <c r="AG2" s="26">
        <f>'Brand level (INR)'!AG2*10/8</f>
        <v>101.6610821</v>
      </c>
      <c r="AH2" s="25"/>
      <c r="AI2" s="25"/>
      <c r="AJ2" s="25"/>
      <c r="AK2" s="25"/>
      <c r="AL2" s="25"/>
      <c r="AM2" s="25"/>
    </row>
    <row r="3">
      <c r="A3" s="25" t="s">
        <v>60</v>
      </c>
      <c r="B3" s="26">
        <f>'Brand level (INR)'!B3*10/8</f>
        <v>34.454025</v>
      </c>
      <c r="C3" s="26">
        <f>'Brand level (INR)'!C3*10/8</f>
        <v>30.1711125</v>
      </c>
      <c r="D3" s="26">
        <f>'Brand level (INR)'!D3*10/8</f>
        <v>25.2507125</v>
      </c>
      <c r="E3" s="26">
        <f>'Brand level (INR)'!E3*10/8</f>
        <v>22.5</v>
      </c>
      <c r="F3" s="26">
        <f>'Brand level (INR)'!F3*10/8</f>
        <v>20.306175</v>
      </c>
      <c r="G3" s="26">
        <f>'Brand level (INR)'!G3*10/8</f>
        <v>18.125</v>
      </c>
      <c r="H3" s="26">
        <f>'Brand level (INR)'!H3*10/8</f>
        <v>15.75</v>
      </c>
      <c r="I3" s="26">
        <f>'Brand level (INR)'!I3*10/8</f>
        <v>21.875</v>
      </c>
      <c r="J3" s="26">
        <f>'Brand level (INR)'!J3*10/8</f>
        <v>23.625</v>
      </c>
      <c r="K3" s="26">
        <f>'Brand level (INR)'!K3*10/8</f>
        <v>23.1552375</v>
      </c>
      <c r="L3" s="26">
        <f>'Brand level (INR)'!L3*10/8</f>
        <v>26.033</v>
      </c>
      <c r="M3" s="26">
        <f>'Brand level (INR)'!M3*10/8</f>
        <v>29.0193375</v>
      </c>
      <c r="N3" s="26">
        <f>'Brand level (INR)'!N3*10/8</f>
        <v>28</v>
      </c>
      <c r="O3" s="26">
        <f>'Brand level (INR)'!O3*10/8</f>
        <v>30.75</v>
      </c>
      <c r="P3" s="26">
        <f>'Brand level (INR)'!P3*10/8</f>
        <v>33.375</v>
      </c>
      <c r="Q3" s="26">
        <f>'Brand level (INR)'!Q3*10/8</f>
        <v>39</v>
      </c>
      <c r="R3" s="26">
        <f>'Brand level (INR)'!R3*10/8</f>
        <v>30.01705</v>
      </c>
      <c r="S3" s="26">
        <f>'Brand level (INR)'!S3*10/8</f>
        <v>35.4670375</v>
      </c>
      <c r="T3" s="26">
        <f>'Brand level (INR)'!T3*10/8</f>
        <v>41.089275</v>
      </c>
      <c r="U3" s="26">
        <f>'Brand level (INR)'!U3*10/8</f>
        <v>40.3983875</v>
      </c>
      <c r="V3" s="26">
        <f>'Brand level (INR)'!V3*10/8</f>
        <v>31.299375</v>
      </c>
      <c r="W3" s="26">
        <f>'Brand level (INR)'!W3*10/8</f>
        <v>34.25</v>
      </c>
      <c r="X3" s="26">
        <f>'Brand level (INR)'!X3*10/8</f>
        <v>31.75</v>
      </c>
      <c r="Y3" s="26">
        <f>'Brand level (INR)'!Y3*10/8</f>
        <v>30.875</v>
      </c>
      <c r="Z3" s="26">
        <f>'Brand level (INR)'!Z3*10/8</f>
        <v>30.875</v>
      </c>
      <c r="AA3" s="26">
        <f>'Brand level (INR)'!AA3*10/8</f>
        <v>30.375</v>
      </c>
      <c r="AB3" s="26">
        <f>'Brand level (INR)'!AB3*10/8</f>
        <v>31.125</v>
      </c>
      <c r="AC3" s="26">
        <f>'Brand level (INR)'!AC3*10/8</f>
        <v>31</v>
      </c>
      <c r="AD3" s="26">
        <f>'Brand level (INR)'!AD3*10/8</f>
        <v>32.25</v>
      </c>
      <c r="AE3" s="26">
        <f>'Brand level (INR)'!AE3*10/8</f>
        <v>31.125</v>
      </c>
      <c r="AF3" s="26">
        <f>'Brand level (INR)'!AF3*10/8</f>
        <v>28.5</v>
      </c>
      <c r="AG3" s="26">
        <f>'Brand level (INR)'!AG3*10/8</f>
        <v>30.125</v>
      </c>
      <c r="AH3" s="25"/>
      <c r="AI3" s="25"/>
      <c r="AJ3" s="25"/>
      <c r="AK3" s="25"/>
      <c r="AL3" s="25"/>
      <c r="AM3" s="25"/>
    </row>
    <row r="4">
      <c r="A4" s="25" t="s">
        <v>61</v>
      </c>
      <c r="B4" s="26">
        <f>'Brand level (INR)'!B4*10/8</f>
        <v>34.733375</v>
      </c>
      <c r="C4" s="26">
        <f>'Brand level (INR)'!C4*10/8</f>
        <v>51.86196875</v>
      </c>
      <c r="D4" s="26">
        <f>'Brand level (INR)'!D4*10/8</f>
        <v>38.26430688</v>
      </c>
      <c r="E4" s="26">
        <f>'Brand level (INR)'!E4*10/8</f>
        <v>33.875</v>
      </c>
      <c r="F4" s="26">
        <f>'Brand level (INR)'!F4*10/8</f>
        <v>32.75129238</v>
      </c>
      <c r="G4" s="26">
        <f>'Brand level (INR)'!G4*10/8</f>
        <v>39.1234775</v>
      </c>
      <c r="H4" s="26">
        <f>'Brand level (INR)'!H4*10/8</f>
        <v>27.25</v>
      </c>
      <c r="I4" s="26">
        <f>'Brand level (INR)'!I4*10/8</f>
        <v>31.375</v>
      </c>
      <c r="J4" s="26">
        <f>'Brand level (INR)'!J4*10/8</f>
        <v>40</v>
      </c>
      <c r="K4" s="26">
        <f>'Brand level (INR)'!K4*10/8</f>
        <v>46.4325</v>
      </c>
      <c r="L4" s="26">
        <f>'Brand level (INR)'!L4*10/8</f>
        <v>40.45875</v>
      </c>
      <c r="M4" s="26">
        <f>'Brand level (INR)'!M4*10/8</f>
        <v>37.2090375</v>
      </c>
      <c r="N4" s="26">
        <f>'Brand level (INR)'!N4*10/8</f>
        <v>44.5747593</v>
      </c>
      <c r="O4" s="26">
        <f>'Brand level (INR)'!O4*10/8</f>
        <v>51.25</v>
      </c>
      <c r="P4" s="26">
        <f>'Brand level (INR)'!P4*10/8</f>
        <v>81.375</v>
      </c>
      <c r="Q4" s="26">
        <f>'Brand level (INR)'!Q4*10/8</f>
        <v>62.5</v>
      </c>
      <c r="R4" s="26">
        <f>'Brand level (INR)'!R4*10/8</f>
        <v>54.5168625</v>
      </c>
      <c r="S4" s="26">
        <f>'Brand level (INR)'!S4*10/8</f>
        <v>53.67435</v>
      </c>
      <c r="T4" s="26">
        <f>'Brand level (INR)'!T4*10/8</f>
        <v>48</v>
      </c>
      <c r="U4" s="26">
        <f>'Brand level (INR)'!U4*10/8</f>
        <v>41.4876125</v>
      </c>
      <c r="V4" s="26">
        <f>'Brand level (INR)'!V4*10/8</f>
        <v>43.375</v>
      </c>
      <c r="W4" s="26">
        <f>'Brand level (INR)'!W4*10/8</f>
        <v>35.375</v>
      </c>
      <c r="X4" s="26">
        <f>'Brand level (INR)'!X4*10/8</f>
        <v>40</v>
      </c>
      <c r="Y4" s="26">
        <f>'Brand level (INR)'!Y4*10/8</f>
        <v>48.875</v>
      </c>
      <c r="Z4" s="26">
        <f>'Brand level (INR)'!Z4*10/8</f>
        <v>41.034375</v>
      </c>
      <c r="AA4" s="26">
        <f>'Brand level (INR)'!AA4*10/8</f>
        <v>46.375</v>
      </c>
      <c r="AB4" s="26">
        <f>'Brand level (INR)'!AB4*10/8</f>
        <v>46.75</v>
      </c>
      <c r="AC4" s="26">
        <f>'Brand level (INR)'!AC4*10/8</f>
        <v>46.125</v>
      </c>
      <c r="AD4" s="26">
        <f>'Brand level (INR)'!AD4*10/8</f>
        <v>60.375</v>
      </c>
      <c r="AE4" s="26">
        <f>'Brand level (INR)'!AE4*10/8</f>
        <v>61</v>
      </c>
      <c r="AF4" s="26">
        <f>'Brand level (INR)'!AF4*10/8</f>
        <v>54.75</v>
      </c>
      <c r="AG4" s="26">
        <f>'Brand level (INR)'!AG4*10/8</f>
        <v>57.687725</v>
      </c>
      <c r="AH4" s="25"/>
      <c r="AI4" s="25"/>
      <c r="AJ4" s="25"/>
      <c r="AK4" s="25"/>
      <c r="AL4" s="25"/>
      <c r="AM4" s="25"/>
    </row>
    <row r="5">
      <c r="A5" s="25" t="s">
        <v>62</v>
      </c>
      <c r="B5" s="26">
        <f>'Brand level (INR)'!B5*10/8</f>
        <v>31.8692375</v>
      </c>
      <c r="C5" s="26">
        <f>'Brand level (INR)'!C5*10/8</f>
        <v>46.6411</v>
      </c>
      <c r="D5" s="26">
        <f>'Brand level (INR)'!D5*10/8</f>
        <v>30.0536</v>
      </c>
      <c r="E5" s="26">
        <f>'Brand level (INR)'!E5*10/8</f>
        <v>19.25</v>
      </c>
      <c r="F5" s="26">
        <f>'Brand level (INR)'!F5*10/8</f>
        <v>22.8075</v>
      </c>
      <c r="G5" s="26">
        <f>'Brand level (INR)'!G5*10/8</f>
        <v>25.375</v>
      </c>
      <c r="H5" s="26">
        <f>'Brand level (INR)'!H5*10/8</f>
        <v>22.25</v>
      </c>
      <c r="I5" s="26">
        <f>'Brand level (INR)'!I5*10/8</f>
        <v>37.875</v>
      </c>
      <c r="J5" s="26">
        <f>'Brand level (INR)'!J5*10/8</f>
        <v>45.375</v>
      </c>
      <c r="K5" s="26">
        <f>'Brand level (INR)'!K5*10/8</f>
        <v>42.1225</v>
      </c>
      <c r="L5" s="26">
        <f>'Brand level (INR)'!L5*10/8</f>
        <v>39.005</v>
      </c>
      <c r="M5" s="26">
        <f>'Brand level (INR)'!M5*10/8</f>
        <v>40.9566875</v>
      </c>
      <c r="N5" s="26">
        <f>'Brand level (INR)'!N5*10/8</f>
        <v>53.79864607</v>
      </c>
      <c r="O5" s="26">
        <f>'Brand level (INR)'!O5*10/8</f>
        <v>44.4125</v>
      </c>
      <c r="P5" s="26">
        <f>'Brand level (INR)'!P5*10/8</f>
        <v>66.0125</v>
      </c>
      <c r="Q5" s="26">
        <f>'Brand level (INR)'!Q5*10/8</f>
        <v>70.0375</v>
      </c>
      <c r="R5" s="26">
        <f>'Brand level (INR)'!R5*10/8</f>
        <v>47.75</v>
      </c>
      <c r="S5" s="26">
        <f>'Brand level (INR)'!S5*10/8</f>
        <v>46.25</v>
      </c>
      <c r="T5" s="26">
        <f>'Brand level (INR)'!T5*10/8</f>
        <v>48.625</v>
      </c>
      <c r="U5" s="26">
        <f>'Brand level (INR)'!U5*10/8</f>
        <v>45.92875</v>
      </c>
      <c r="V5" s="26">
        <f>'Brand level (INR)'!V5*10/8</f>
        <v>39.644725</v>
      </c>
      <c r="W5" s="26">
        <f>'Brand level (INR)'!W5*10/8</f>
        <v>48.125</v>
      </c>
      <c r="X5" s="26">
        <f>'Brand level (INR)'!X5*10/8</f>
        <v>54.75</v>
      </c>
      <c r="Y5" s="26">
        <f>'Brand level (INR)'!Y5*10/8</f>
        <v>95.625</v>
      </c>
      <c r="Z5" s="26">
        <f>'Brand level (INR)'!Z5*10/8</f>
        <v>89.455375</v>
      </c>
      <c r="AA5" s="26">
        <f>'Brand level (INR)'!AA5*10/8</f>
        <v>93.625</v>
      </c>
      <c r="AB5" s="26">
        <f>'Brand level (INR)'!AB5*10/8</f>
        <v>73.625</v>
      </c>
      <c r="AC5" s="26">
        <f>'Brand level (INR)'!AC5*10/8</f>
        <v>68.625</v>
      </c>
      <c r="AD5" s="26">
        <f>'Brand level (INR)'!AD5*10/8</f>
        <v>79.875</v>
      </c>
      <c r="AE5" s="26">
        <f>'Brand level (INR)'!AE5*10/8</f>
        <v>86.875</v>
      </c>
      <c r="AF5" s="26">
        <f>'Brand level (INR)'!AF5*10/8</f>
        <v>92.75</v>
      </c>
      <c r="AG5" s="26">
        <f>'Brand level (INR)'!AG5*10/8</f>
        <v>104.44785</v>
      </c>
      <c r="AH5" s="25"/>
      <c r="AI5" s="25"/>
      <c r="AJ5" s="25"/>
      <c r="AK5" s="25"/>
      <c r="AL5" s="25"/>
      <c r="AM5" s="25"/>
    </row>
    <row r="6">
      <c r="A6" s="25" t="s">
        <v>63</v>
      </c>
      <c r="B6" s="26">
        <f>'Brand level (INR)'!B6*10/8</f>
        <v>99.8089375</v>
      </c>
      <c r="C6" s="26">
        <f>'Brand level (INR)'!C6*10/8</f>
        <v>91.0156</v>
      </c>
      <c r="D6" s="26">
        <f>'Brand level (INR)'!D6*10/8</f>
        <v>75.4835375</v>
      </c>
      <c r="E6" s="26">
        <f>'Brand level (INR)'!E6*10/8</f>
        <v>84.75</v>
      </c>
      <c r="F6" s="26">
        <f>'Brand level (INR)'!F6*10/8</f>
        <v>110.6489</v>
      </c>
      <c r="G6" s="26">
        <f>'Brand level (INR)'!G6*10/8</f>
        <v>100.4382875</v>
      </c>
      <c r="H6" s="26">
        <f>'Brand level (INR)'!H6*10/8</f>
        <v>114.875</v>
      </c>
      <c r="I6" s="26">
        <f>'Brand level (INR)'!I6*10/8</f>
        <v>142.25</v>
      </c>
      <c r="J6" s="26">
        <f>'Brand level (INR)'!J6*10/8</f>
        <v>120.125</v>
      </c>
      <c r="K6" s="26">
        <f>'Brand level (INR)'!K6*10/8</f>
        <v>93.05625</v>
      </c>
      <c r="L6" s="26">
        <f>'Brand level (INR)'!L6*10/8</f>
        <v>65.56875</v>
      </c>
      <c r="M6" s="26">
        <f>'Brand level (INR)'!M6*10/8</f>
        <v>60.649175</v>
      </c>
      <c r="N6" s="26">
        <f>'Brand level (INR)'!N6*10/8</f>
        <v>87.35224511</v>
      </c>
      <c r="O6" s="26">
        <f>'Brand level (INR)'!O6*10/8</f>
        <v>69.25</v>
      </c>
      <c r="P6" s="26">
        <f>'Brand level (INR)'!P6*10/8</f>
        <v>79.3375</v>
      </c>
      <c r="Q6" s="26">
        <f>'Brand level (INR)'!Q6*10/8</f>
        <v>73.175</v>
      </c>
      <c r="R6" s="26">
        <f>'Brand level (INR)'!R6*10/8</f>
        <v>79.793425</v>
      </c>
      <c r="S6" s="26">
        <f>'Brand level (INR)'!S6*10/8</f>
        <v>74.25</v>
      </c>
      <c r="T6" s="26">
        <f>'Brand level (INR)'!T6*10/8</f>
        <v>97.625</v>
      </c>
      <c r="U6" s="26">
        <f>'Brand level (INR)'!U6*10/8</f>
        <v>125.1117375</v>
      </c>
      <c r="V6" s="26">
        <f>'Brand level (INR)'!V6*10/8</f>
        <v>145.8802625</v>
      </c>
      <c r="W6" s="26">
        <f>'Brand level (INR)'!W6*10/8</f>
        <v>132.6012875</v>
      </c>
      <c r="X6" s="26">
        <f>'Brand level (INR)'!X6*10/8</f>
        <v>104.5</v>
      </c>
      <c r="Y6" s="26">
        <f>'Brand level (INR)'!Y6*10/8</f>
        <v>91</v>
      </c>
      <c r="Z6" s="26">
        <f>'Brand level (INR)'!Z6*10/8</f>
        <v>109.25</v>
      </c>
      <c r="AA6" s="26">
        <f>'Brand level (INR)'!AA6*10/8</f>
        <v>120.5</v>
      </c>
      <c r="AB6" s="26">
        <f>'Brand level (INR)'!AB6*10/8</f>
        <v>111.173425</v>
      </c>
      <c r="AC6" s="26">
        <f>'Brand level (INR)'!AC6*10/8</f>
        <v>119.125</v>
      </c>
      <c r="AD6" s="26">
        <f>'Brand level (INR)'!AD6*10/8</f>
        <v>117.75</v>
      </c>
      <c r="AE6" s="26">
        <f>'Brand level (INR)'!AE6*10/8</f>
        <v>120.375</v>
      </c>
      <c r="AF6" s="26">
        <f>'Brand level (INR)'!AF6*10/8</f>
        <v>128.2200875</v>
      </c>
      <c r="AG6" s="26">
        <f>'Brand level (INR)'!AG6*10/8</f>
        <v>172.4594875</v>
      </c>
      <c r="AH6" s="25"/>
      <c r="AI6" s="25"/>
      <c r="AJ6" s="25"/>
      <c r="AK6" s="25"/>
      <c r="AL6" s="25"/>
      <c r="AM6" s="25"/>
    </row>
    <row r="7">
      <c r="A7" s="25" t="s">
        <v>64</v>
      </c>
      <c r="B7" s="26">
        <f>'Brand level (INR)'!B7*10/8</f>
        <v>96.90215</v>
      </c>
      <c r="C7" s="26">
        <f>'Brand level (INR)'!C7*10/8</f>
        <v>113.7626375</v>
      </c>
      <c r="D7" s="26">
        <f>'Brand level (INR)'!D7*10/8</f>
        <v>88.633525</v>
      </c>
      <c r="E7" s="26">
        <f>'Brand level (INR)'!E7*10/8</f>
        <v>31</v>
      </c>
      <c r="F7" s="26">
        <f>'Brand level (INR)'!F7*10/8</f>
        <v>77.530775</v>
      </c>
      <c r="G7" s="26">
        <f>'Brand level (INR)'!G7*10/8</f>
        <v>72.75</v>
      </c>
      <c r="H7" s="26">
        <f>'Brand level (INR)'!H7*10/8</f>
        <v>62.75</v>
      </c>
      <c r="I7" s="26">
        <f>'Brand level (INR)'!I7*10/8</f>
        <v>82.75</v>
      </c>
      <c r="J7" s="26">
        <f>'Brand level (INR)'!J7*10/8</f>
        <v>77</v>
      </c>
      <c r="K7" s="26">
        <f>'Brand level (INR)'!K7*10/8</f>
        <v>77.21125</v>
      </c>
      <c r="L7" s="26">
        <f>'Brand level (INR)'!L7*10/8</f>
        <v>80.90125</v>
      </c>
      <c r="M7" s="26">
        <f>'Brand level (INR)'!M7*10/8</f>
        <v>68.56505</v>
      </c>
      <c r="N7" s="26">
        <f>'Brand level (INR)'!N7*10/8</f>
        <v>76.13719363</v>
      </c>
      <c r="O7" s="26">
        <f>'Brand level (INR)'!O7*10/8</f>
        <v>69.25</v>
      </c>
      <c r="P7" s="26">
        <f>'Brand level (INR)'!P7*10/8</f>
        <v>79.625</v>
      </c>
      <c r="Q7" s="26">
        <f>'Brand level (INR)'!Q7*10/8</f>
        <v>58.75</v>
      </c>
      <c r="R7" s="26">
        <f>'Brand level (INR)'!R7*10/8</f>
        <v>82</v>
      </c>
      <c r="S7" s="26">
        <f>'Brand level (INR)'!S7*10/8</f>
        <v>93.75</v>
      </c>
      <c r="T7" s="26">
        <f>'Brand level (INR)'!T7*10/8</f>
        <v>93.625</v>
      </c>
      <c r="U7" s="26">
        <f>'Brand level (INR)'!U7*10/8</f>
        <v>123</v>
      </c>
      <c r="V7" s="26">
        <f>'Brand level (INR)'!V7*10/8</f>
        <v>145.875</v>
      </c>
      <c r="W7" s="26">
        <f>'Brand level (INR)'!W7*10/8</f>
        <v>136.75</v>
      </c>
      <c r="X7" s="26">
        <f>'Brand level (INR)'!X7*10/8</f>
        <v>128.125</v>
      </c>
      <c r="Y7" s="26">
        <f>'Brand level (INR)'!Y7*10/8</f>
        <v>147.875</v>
      </c>
      <c r="Z7" s="26">
        <f>'Brand level (INR)'!Z7*10/8</f>
        <v>162.42365</v>
      </c>
      <c r="AA7" s="26">
        <f>'Brand level (INR)'!AA7*10/8</f>
        <v>147.5</v>
      </c>
      <c r="AB7" s="26">
        <f>'Brand level (INR)'!AB7*10/8</f>
        <v>160.625</v>
      </c>
      <c r="AC7" s="26">
        <f>'Brand level (INR)'!AC7*10/8</f>
        <v>165.625</v>
      </c>
      <c r="AD7" s="26">
        <f>'Brand level (INR)'!AD7*10/8</f>
        <v>170.017645</v>
      </c>
      <c r="AE7" s="26">
        <f>'Brand level (INR)'!AE7*10/8</f>
        <v>179</v>
      </c>
      <c r="AF7" s="26">
        <f>'Brand level (INR)'!AF7*10/8</f>
        <v>156</v>
      </c>
      <c r="AG7" s="26">
        <f>'Brand level (INR)'!AG7*10/8</f>
        <v>160.5</v>
      </c>
      <c r="AH7" s="25"/>
      <c r="AI7" s="25"/>
      <c r="AJ7" s="25"/>
      <c r="AK7" s="25"/>
      <c r="AL7" s="25"/>
      <c r="AM7" s="25"/>
    </row>
    <row r="8">
      <c r="A8" s="25" t="s">
        <v>65</v>
      </c>
      <c r="B8" s="26">
        <f>'Brand level (INR)'!B8*10/8</f>
        <v>107.91185</v>
      </c>
      <c r="C8" s="26">
        <f>'Brand level (INR)'!C8*10/8</f>
        <v>215.0421875</v>
      </c>
      <c r="D8" s="26">
        <f>'Brand level (INR)'!D8*10/8</f>
        <v>107.9919375</v>
      </c>
      <c r="E8" s="26">
        <f>'Brand level (INR)'!E8*10/8</f>
        <v>95.125</v>
      </c>
      <c r="F8" s="26">
        <f>'Brand level (INR)'!F8*10/8</f>
        <v>84.8732625</v>
      </c>
      <c r="G8" s="26">
        <f>'Brand level (INR)'!G8*10/8</f>
        <v>90.875</v>
      </c>
      <c r="H8" s="26">
        <f>'Brand level (INR)'!H8*10/8</f>
        <v>109</v>
      </c>
      <c r="I8" s="26">
        <f>'Brand level (INR)'!I8*10/8</f>
        <v>76.375</v>
      </c>
      <c r="J8" s="26">
        <f>'Brand level (INR)'!J8*10/8</f>
        <v>61.125</v>
      </c>
      <c r="K8" s="26">
        <f>'Brand level (INR)'!K8*10/8</f>
        <v>68.74</v>
      </c>
      <c r="L8" s="26">
        <f>'Brand level (INR)'!L8*10/8</f>
        <v>99.46125</v>
      </c>
      <c r="M8" s="26">
        <f>'Brand level (INR)'!M8*10/8</f>
        <v>58.9623875</v>
      </c>
      <c r="N8" s="26">
        <f>'Brand level (INR)'!N8*10/8</f>
        <v>54.18911713</v>
      </c>
      <c r="O8" s="26">
        <f>'Brand level (INR)'!O8*10/8</f>
        <v>39.5</v>
      </c>
      <c r="P8" s="26">
        <f>'Brand level (INR)'!P8*10/8</f>
        <v>20.75</v>
      </c>
      <c r="Q8" s="26">
        <f>'Brand level (INR)'!Q8*10/8</f>
        <v>29.625</v>
      </c>
      <c r="R8" s="26">
        <f>'Brand level (INR)'!R8*10/8</f>
        <v>45</v>
      </c>
      <c r="S8" s="26">
        <f>'Brand level (INR)'!S8*10/8</f>
        <v>32.5</v>
      </c>
      <c r="T8" s="26">
        <f>'Brand level (INR)'!T8*10/8</f>
        <v>35.875</v>
      </c>
      <c r="U8" s="26">
        <f>'Brand level (INR)'!U8*10/8</f>
        <v>56</v>
      </c>
      <c r="V8" s="26">
        <f>'Brand level (INR)'!V8*10/8</f>
        <v>66.125</v>
      </c>
      <c r="W8" s="26">
        <f>'Brand level (INR)'!W8*10/8</f>
        <v>67.75</v>
      </c>
      <c r="X8" s="26">
        <f>'Brand level (INR)'!X8*10/8</f>
        <v>76.625</v>
      </c>
      <c r="Y8" s="26">
        <f>'Brand level (INR)'!Y8*10/8</f>
        <v>72.875</v>
      </c>
      <c r="Z8" s="26">
        <f>'Brand level (INR)'!Z8*10/8</f>
        <v>23.125</v>
      </c>
      <c r="AA8" s="26">
        <f>'Brand level (INR)'!AA8*10/8</f>
        <v>19.75</v>
      </c>
      <c r="AB8" s="26">
        <f>'Brand level (INR)'!AB8*10/8</f>
        <v>16.125</v>
      </c>
      <c r="AC8" s="26">
        <f>'Brand level (INR)'!AC8*10/8</f>
        <v>10.5</v>
      </c>
      <c r="AD8" s="26">
        <f>'Brand level (INR)'!AD8*10/8</f>
        <v>6</v>
      </c>
      <c r="AE8" s="26">
        <f>'Brand level (INR)'!AE8*10/8</f>
        <v>1.2779125</v>
      </c>
      <c r="AF8" s="26">
        <f>'Brand level (INR)'!AF8*10/8</f>
        <v>0.1415</v>
      </c>
      <c r="AG8" s="26">
        <f>'Brand level (INR)'!AG8*10/8</f>
        <v>2.396225</v>
      </c>
      <c r="AH8" s="25"/>
      <c r="AI8" s="25"/>
      <c r="AJ8" s="25"/>
      <c r="AK8" s="25"/>
      <c r="AL8" s="25"/>
      <c r="AM8" s="25"/>
    </row>
    <row r="9">
      <c r="A9" s="25" t="s">
        <v>66</v>
      </c>
      <c r="B9" s="26">
        <f>'Brand level (INR)'!B9*10/8</f>
        <v>21.289125</v>
      </c>
      <c r="C9" s="26">
        <f>'Brand level (INR)'!C9*10/8</f>
        <v>38.4755125</v>
      </c>
      <c r="D9" s="26">
        <f>'Brand level (INR)'!D9*10/8</f>
        <v>76.1558625</v>
      </c>
      <c r="E9" s="26">
        <f>'Brand level (INR)'!E9*10/8</f>
        <v>77.625</v>
      </c>
      <c r="F9" s="26">
        <f>'Brand level (INR)'!F9*10/8</f>
        <v>35.390825</v>
      </c>
      <c r="G9" s="26">
        <f>'Brand level (INR)'!G9*10/8</f>
        <v>51.8666875</v>
      </c>
      <c r="H9" s="26">
        <f>'Brand level (INR)'!H9*10/8</f>
        <v>38.875</v>
      </c>
      <c r="I9" s="26">
        <f>'Brand level (INR)'!I9*10/8</f>
        <v>45.5</v>
      </c>
      <c r="J9" s="26">
        <f>'Brand level (INR)'!J9*10/8</f>
        <v>50.25</v>
      </c>
      <c r="K9" s="26">
        <f>'Brand level (INR)'!K9*10/8</f>
        <v>31.9825</v>
      </c>
      <c r="L9" s="26">
        <f>'Brand level (INR)'!L9*10/8</f>
        <v>38.85</v>
      </c>
      <c r="M9" s="26">
        <f>'Brand level (INR)'!M9*10/8</f>
        <v>44.40795</v>
      </c>
      <c r="N9" s="26">
        <f>'Brand level (INR)'!N9*10/8</f>
        <v>40.75</v>
      </c>
      <c r="O9" s="26">
        <f>'Brand level (INR)'!O9*10/8</f>
        <v>32</v>
      </c>
      <c r="P9" s="26">
        <f>'Brand level (INR)'!P9*10/8</f>
        <v>13.875</v>
      </c>
      <c r="Q9" s="26">
        <f>'Brand level (INR)'!Q9*10/8</f>
        <v>8.625</v>
      </c>
      <c r="R9" s="26">
        <f>'Brand level (INR)'!R9*10/8</f>
        <v>19</v>
      </c>
      <c r="S9" s="26">
        <f>'Brand level (INR)'!S9*10/8</f>
        <v>11.875</v>
      </c>
      <c r="T9" s="26">
        <f>'Brand level (INR)'!T9*10/8</f>
        <v>23</v>
      </c>
      <c r="U9" s="26">
        <f>'Brand level (INR)'!U9*10/8</f>
        <v>35</v>
      </c>
      <c r="V9" s="26">
        <f>'Brand level (INR)'!V9*10/8</f>
        <v>41</v>
      </c>
      <c r="W9" s="26">
        <f>'Brand level (INR)'!W9*10/8</f>
        <v>73.125</v>
      </c>
      <c r="X9" s="26">
        <f>'Brand level (INR)'!X9*10/8</f>
        <v>78.75</v>
      </c>
      <c r="Y9" s="26">
        <f>'Brand level (INR)'!Y9*10/8</f>
        <v>72.875</v>
      </c>
      <c r="Z9" s="26">
        <f>'Brand level (INR)'!Z9*10/8</f>
        <v>69.15695</v>
      </c>
      <c r="AA9" s="26">
        <f>'Brand level (INR)'!AA9*10/8</f>
        <v>63.93285</v>
      </c>
      <c r="AB9" s="26">
        <f>'Brand level (INR)'!AB9*10/8</f>
        <v>61.1764615</v>
      </c>
      <c r="AC9" s="26">
        <f>'Brand level (INR)'!AC9*10/8</f>
        <v>61.375</v>
      </c>
      <c r="AD9" s="26">
        <f>'Brand level (INR)'!AD9*10/8</f>
        <v>57.5459875</v>
      </c>
      <c r="AE9" s="26">
        <f>'Brand level (INR)'!AE9*10/8</f>
        <v>60.375</v>
      </c>
      <c r="AF9" s="26">
        <f>'Brand level (INR)'!AF9*10/8</f>
        <v>54.75</v>
      </c>
      <c r="AG9" s="26">
        <f>'Brand level (INR)'!AG9*10/8</f>
        <v>60.5</v>
      </c>
      <c r="AH9" s="25"/>
      <c r="AI9" s="25"/>
      <c r="AJ9" s="25"/>
      <c r="AK9" s="25"/>
      <c r="AL9" s="25"/>
      <c r="AM9" s="25"/>
    </row>
    <row r="10">
      <c r="A10" s="25" t="s">
        <v>67</v>
      </c>
      <c r="B10" s="26">
        <f>'Brand level (INR)'!B10*10/8</f>
        <v>4.2819875</v>
      </c>
      <c r="C10" s="26">
        <f>'Brand level (INR)'!C10*10/8</f>
        <v>1.921625</v>
      </c>
      <c r="D10" s="26">
        <f>'Brand level (INR)'!D10*10/8</f>
        <v>4.0598375</v>
      </c>
      <c r="E10" s="26">
        <f>'Brand level (INR)'!E10*10/8</f>
        <v>2.875</v>
      </c>
      <c r="F10" s="26">
        <f>'Brand level (INR)'!F10*10/8</f>
        <v>4.2721</v>
      </c>
      <c r="G10" s="26">
        <f>'Brand level (INR)'!G10*10/8</f>
        <v>1.575</v>
      </c>
      <c r="H10" s="26">
        <f>'Brand level (INR)'!H10*10/8</f>
        <v>2.5</v>
      </c>
      <c r="I10" s="26">
        <f>'Brand level (INR)'!I10*10/8</f>
        <v>3.25</v>
      </c>
      <c r="J10" s="26">
        <f>'Brand level (INR)'!J10*10/8</f>
        <v>4.875</v>
      </c>
      <c r="K10" s="26">
        <f>'Brand level (INR)'!K10*10/8</f>
        <v>5.63125</v>
      </c>
      <c r="L10" s="26">
        <f>'Brand level (INR)'!L10*10/8</f>
        <v>5.445</v>
      </c>
      <c r="M10" s="26">
        <f>'Brand level (INR)'!M10*10/8</f>
        <v>6.61115</v>
      </c>
      <c r="N10" s="26">
        <f>'Brand level (INR)'!N10*10/8</f>
        <v>6.6367741</v>
      </c>
      <c r="O10" s="26">
        <f>'Brand level (INR)'!O10*10/8</f>
        <v>8.2272625</v>
      </c>
      <c r="P10" s="26">
        <f>'Brand level (INR)'!P10*10/8</f>
        <v>11.8496875</v>
      </c>
      <c r="Q10" s="26">
        <f>'Brand level (INR)'!Q10*10/8</f>
        <v>8.917725</v>
      </c>
      <c r="R10" s="26">
        <f>'Brand level (INR)'!R10*10/8</f>
        <v>12.5046125</v>
      </c>
      <c r="S10" s="26">
        <f>'Brand level (INR)'!S10*10/8</f>
        <v>13.7938375</v>
      </c>
      <c r="T10" s="26">
        <f>'Brand level (INR)'!T10*10/8</f>
        <v>23.5</v>
      </c>
      <c r="U10" s="26">
        <f>'Brand level (INR)'!U10*10/8</f>
        <v>33.375</v>
      </c>
      <c r="V10" s="26">
        <f>'Brand level (INR)'!V10*10/8</f>
        <v>36.014975</v>
      </c>
      <c r="W10" s="26">
        <f>'Brand level (INR)'!W10*10/8</f>
        <v>46.8250125</v>
      </c>
      <c r="X10" s="26">
        <f>'Brand level (INR)'!X10*10/8</f>
        <v>45</v>
      </c>
      <c r="Y10" s="26">
        <f>'Brand level (INR)'!Y10*10/8</f>
        <v>55</v>
      </c>
      <c r="Z10" s="26">
        <f>'Brand level (INR)'!Z10*10/8</f>
        <v>58.4904</v>
      </c>
      <c r="AA10" s="26">
        <f>'Brand level (INR)'!AA10*10/8</f>
        <v>60.375</v>
      </c>
      <c r="AB10" s="26">
        <f>'Brand level (INR)'!AB10*10/8</f>
        <v>83.6586375</v>
      </c>
      <c r="AC10" s="26">
        <f>'Brand level (INR)'!AC10*10/8</f>
        <v>66.125</v>
      </c>
      <c r="AD10" s="26">
        <f>'Brand level (INR)'!AD10*10/8</f>
        <v>72.875</v>
      </c>
      <c r="AE10" s="26">
        <f>'Brand level (INR)'!AE10*10/8</f>
        <v>80</v>
      </c>
      <c r="AF10" s="26">
        <f>'Brand level (INR)'!AF10*10/8</f>
        <v>83.625</v>
      </c>
      <c r="AG10" s="26">
        <f>'Brand level (INR)'!AG10*10/8</f>
        <v>88.9958875</v>
      </c>
      <c r="AH10" s="25"/>
      <c r="AI10" s="25"/>
      <c r="AJ10" s="25"/>
      <c r="AK10" s="25"/>
      <c r="AL10" s="25"/>
      <c r="AM10" s="25"/>
    </row>
    <row r="1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</row>
    <row r="1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</row>
    <row r="19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</row>
    <row r="2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</row>
    <row r="2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29"/>
  </cols>
  <sheetData>
    <row r="1">
      <c r="A1" s="27"/>
      <c r="B1" s="28">
        <v>45566.0</v>
      </c>
      <c r="C1" s="28">
        <v>45597.0</v>
      </c>
      <c r="D1" s="28">
        <v>45627.0</v>
      </c>
      <c r="E1" s="28">
        <v>45658.0</v>
      </c>
      <c r="F1" s="28">
        <v>45689.0</v>
      </c>
      <c r="G1" s="29">
        <v>45717.0</v>
      </c>
    </row>
    <row r="2">
      <c r="A2" s="16" t="s">
        <v>68</v>
      </c>
      <c r="B2" s="30">
        <v>0.7488</v>
      </c>
      <c r="C2" s="30">
        <v>0.5727</v>
      </c>
      <c r="D2" s="30">
        <v>0.6475</v>
      </c>
      <c r="E2" s="30">
        <v>0.6965</v>
      </c>
      <c r="F2" s="30">
        <v>0.6371</v>
      </c>
      <c r="G2" s="30">
        <v>0.5834</v>
      </c>
    </row>
    <row r="3">
      <c r="A3" s="16" t="s">
        <v>69</v>
      </c>
      <c r="B3" s="30">
        <v>0.0306</v>
      </c>
      <c r="C3" s="30">
        <v>0.0406</v>
      </c>
      <c r="D3" s="30">
        <v>0.0407</v>
      </c>
      <c r="E3" s="30">
        <v>0.0082</v>
      </c>
      <c r="F3" s="30">
        <v>0.0012</v>
      </c>
      <c r="G3" s="30">
        <v>0.0151</v>
      </c>
    </row>
    <row r="4">
      <c r="A4" s="16" t="s">
        <v>70</v>
      </c>
      <c r="B4" s="30">
        <v>0.1349</v>
      </c>
      <c r="C4" s="30">
        <v>0.2805</v>
      </c>
      <c r="D4" s="30">
        <v>0.2116</v>
      </c>
      <c r="E4" s="30">
        <v>0.1365</v>
      </c>
      <c r="F4" s="30">
        <v>0.138</v>
      </c>
      <c r="G4" s="30">
        <v>0.1349</v>
      </c>
    </row>
    <row r="5">
      <c r="A5" s="22" t="s">
        <v>71</v>
      </c>
      <c r="B5" s="30">
        <v>0.015</v>
      </c>
      <c r="C5" s="30">
        <v>0.0088</v>
      </c>
      <c r="D5" s="30">
        <v>0.0129</v>
      </c>
      <c r="E5" s="30">
        <v>0.0402</v>
      </c>
      <c r="F5" s="30">
        <v>0.0988</v>
      </c>
      <c r="G5" s="30">
        <v>0.083</v>
      </c>
    </row>
    <row r="6">
      <c r="A6" s="22" t="s">
        <v>72</v>
      </c>
      <c r="B6" s="16">
        <v>0.0</v>
      </c>
      <c r="C6" s="16">
        <v>0.0</v>
      </c>
      <c r="D6" s="30">
        <v>0.0135</v>
      </c>
      <c r="E6" s="30">
        <v>0.0395</v>
      </c>
      <c r="F6" s="30">
        <v>0.0457</v>
      </c>
      <c r="G6" s="30">
        <v>0.0479</v>
      </c>
      <c r="H6" s="31"/>
      <c r="I6" s="31"/>
      <c r="J6" s="31"/>
      <c r="K6" s="31"/>
    </row>
    <row r="7">
      <c r="A7" s="22" t="s">
        <v>73</v>
      </c>
      <c r="B7" s="30">
        <v>0.0134</v>
      </c>
      <c r="C7" s="30">
        <v>0.0133</v>
      </c>
      <c r="D7" s="30">
        <v>0.0191</v>
      </c>
      <c r="E7" s="30">
        <v>0.0283</v>
      </c>
      <c r="F7" s="30">
        <v>0.0408</v>
      </c>
      <c r="G7" s="30">
        <v>0.0375</v>
      </c>
    </row>
    <row r="8">
      <c r="A8" s="16" t="s">
        <v>74</v>
      </c>
      <c r="B8" s="30">
        <v>0.0295</v>
      </c>
      <c r="C8" s="30">
        <v>0.0251</v>
      </c>
      <c r="D8" s="30">
        <v>0.0272</v>
      </c>
      <c r="E8" s="30">
        <v>0.0282</v>
      </c>
      <c r="F8" s="30">
        <v>0.0289</v>
      </c>
      <c r="G8" s="30">
        <v>0.0201</v>
      </c>
      <c r="K8" s="31"/>
      <c r="L8" s="31"/>
      <c r="M8" s="31"/>
      <c r="N8" s="31"/>
      <c r="O8" s="31"/>
      <c r="P8" s="31"/>
      <c r="Q8" s="31"/>
      <c r="R8" s="31"/>
      <c r="S8" s="31"/>
      <c r="T8" s="31"/>
    </row>
    <row r="9">
      <c r="A9" s="16" t="s">
        <v>75</v>
      </c>
      <c r="B9" s="30">
        <v>0.0267</v>
      </c>
      <c r="C9" s="30">
        <v>0.0584</v>
      </c>
      <c r="D9" s="30">
        <v>0.0259</v>
      </c>
      <c r="E9" s="30">
        <v>0.0216</v>
      </c>
      <c r="F9" s="30">
        <v>0.006</v>
      </c>
      <c r="G9" s="30">
        <v>0.0669</v>
      </c>
    </row>
    <row r="10">
      <c r="A10" s="16" t="s">
        <v>76</v>
      </c>
      <c r="B10" s="30">
        <f t="shared" ref="B10:G10" si="1">1-sum(B2:B9)</f>
        <v>0.0011</v>
      </c>
      <c r="C10" s="30">
        <f t="shared" si="1"/>
        <v>0.0006</v>
      </c>
      <c r="D10" s="30">
        <f t="shared" si="1"/>
        <v>0.0016</v>
      </c>
      <c r="E10" s="30">
        <f t="shared" si="1"/>
        <v>0.001</v>
      </c>
      <c r="F10" s="30">
        <f t="shared" si="1"/>
        <v>0.0035</v>
      </c>
      <c r="G10" s="30">
        <f t="shared" si="1"/>
        <v>0.0112</v>
      </c>
    </row>
    <row r="11">
      <c r="E11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sheetData>
    <row r="1">
      <c r="A1" s="32" t="s">
        <v>0</v>
      </c>
      <c r="B1" s="33" t="s">
        <v>77</v>
      </c>
      <c r="C1" s="33" t="s">
        <v>78</v>
      </c>
      <c r="D1" s="33" t="s">
        <v>79</v>
      </c>
      <c r="E1" s="33" t="s">
        <v>80</v>
      </c>
      <c r="F1" s="33" t="s">
        <v>81</v>
      </c>
      <c r="G1" s="33" t="s">
        <v>82</v>
      </c>
      <c r="H1" s="33" t="s">
        <v>83</v>
      </c>
      <c r="I1" s="33" t="s">
        <v>84</v>
      </c>
      <c r="J1" s="33" t="s">
        <v>85</v>
      </c>
      <c r="K1" s="33" t="s">
        <v>86</v>
      </c>
      <c r="L1" s="33" t="s">
        <v>87</v>
      </c>
      <c r="M1" s="33" t="s">
        <v>88</v>
      </c>
      <c r="N1" s="33" t="s">
        <v>89</v>
      </c>
      <c r="O1" s="33" t="s">
        <v>90</v>
      </c>
      <c r="P1" s="33" t="s">
        <v>91</v>
      </c>
      <c r="Q1" s="33" t="s">
        <v>92</v>
      </c>
      <c r="R1" s="33" t="s">
        <v>93</v>
      </c>
      <c r="S1" s="33" t="s">
        <v>94</v>
      </c>
      <c r="T1" s="33" t="s">
        <v>95</v>
      </c>
      <c r="U1" s="33" t="s">
        <v>96</v>
      </c>
      <c r="V1" s="33" t="s">
        <v>97</v>
      </c>
      <c r="W1" s="33" t="s">
        <v>98</v>
      </c>
      <c r="X1" s="33" t="s">
        <v>99</v>
      </c>
      <c r="Y1" s="33" t="s">
        <v>100</v>
      </c>
      <c r="Z1" s="33" t="s">
        <v>101</v>
      </c>
      <c r="AA1" s="33" t="s">
        <v>102</v>
      </c>
      <c r="AB1" s="33" t="s">
        <v>103</v>
      </c>
      <c r="AC1" s="33" t="s">
        <v>104</v>
      </c>
      <c r="AD1" s="33" t="s">
        <v>105</v>
      </c>
      <c r="AE1" s="33" t="s">
        <v>106</v>
      </c>
      <c r="AF1" s="33" t="s">
        <v>107</v>
      </c>
      <c r="AG1" s="33" t="s">
        <v>108</v>
      </c>
    </row>
    <row r="2">
      <c r="A2" s="34" t="s">
        <v>35</v>
      </c>
      <c r="B2" s="35">
        <v>712.5</v>
      </c>
      <c r="C2" s="35">
        <f t="shared" ref="C2:D2" si="1">B2*1.08</f>
        <v>769.5</v>
      </c>
      <c r="D2" s="35">
        <f t="shared" si="1"/>
        <v>831.06</v>
      </c>
      <c r="E2" s="35">
        <f>D2*1.06</f>
        <v>880.9236</v>
      </c>
      <c r="F2" s="35">
        <f>E2*1.04</f>
        <v>916.160544</v>
      </c>
      <c r="G2" s="35">
        <f>F2*1.08</f>
        <v>989.4533875</v>
      </c>
      <c r="H2" s="35">
        <f>G2*1.01</f>
        <v>999.3479214</v>
      </c>
      <c r="I2" s="35">
        <f>H2*1.02</f>
        <v>1019.33488</v>
      </c>
      <c r="J2" s="35">
        <f>I2*1.1</f>
        <v>1121.268368</v>
      </c>
      <c r="K2" s="35">
        <f t="shared" ref="K2:P2" si="2">J2*1.05</f>
        <v>1177.331786</v>
      </c>
      <c r="L2" s="35">
        <f t="shared" si="2"/>
        <v>1236.198376</v>
      </c>
      <c r="M2" s="35">
        <f t="shared" si="2"/>
        <v>1298.008294</v>
      </c>
      <c r="N2" s="35">
        <f t="shared" si="2"/>
        <v>1362.908709</v>
      </c>
      <c r="O2" s="35">
        <f t="shared" si="2"/>
        <v>1431.054144</v>
      </c>
      <c r="P2" s="35">
        <f t="shared" si="2"/>
        <v>1502.606852</v>
      </c>
      <c r="Q2" s="35">
        <f>P2*1.03</f>
        <v>1547.685057</v>
      </c>
      <c r="R2" s="35">
        <f>Q2*1.05</f>
        <v>1625.06931</v>
      </c>
      <c r="S2" s="35">
        <f>R2*1.1</f>
        <v>1787.576241</v>
      </c>
      <c r="T2" s="35">
        <f>S2*1.01</f>
        <v>1805.452003</v>
      </c>
      <c r="U2" s="35">
        <f>T2*1.03</f>
        <v>1859.615564</v>
      </c>
      <c r="V2" s="35">
        <f t="shared" ref="V2:AD2" si="3">U2*1.04</f>
        <v>1934.000186</v>
      </c>
      <c r="W2" s="35">
        <f t="shared" si="3"/>
        <v>2011.360194</v>
      </c>
      <c r="X2" s="35">
        <f t="shared" si="3"/>
        <v>2091.814601</v>
      </c>
      <c r="Y2" s="35">
        <f t="shared" si="3"/>
        <v>2175.487185</v>
      </c>
      <c r="Z2" s="35">
        <f t="shared" si="3"/>
        <v>2262.506673</v>
      </c>
      <c r="AA2" s="35">
        <f t="shared" si="3"/>
        <v>2353.00694</v>
      </c>
      <c r="AB2" s="35">
        <f t="shared" si="3"/>
        <v>2447.127217</v>
      </c>
      <c r="AC2" s="35">
        <f t="shared" si="3"/>
        <v>2545.012306</v>
      </c>
      <c r="AD2" s="35">
        <f t="shared" si="3"/>
        <v>2646.812798</v>
      </c>
      <c r="AE2" s="35">
        <f>AD2*1.1</f>
        <v>2911.494078</v>
      </c>
      <c r="AF2" s="35">
        <f>AE2*1.01</f>
        <v>2940.609019</v>
      </c>
      <c r="AG2" s="35">
        <f>AF2*1.05</f>
        <v>3087.63947</v>
      </c>
    </row>
    <row r="5">
      <c r="A5" s="36" t="s">
        <v>109</v>
      </c>
    </row>
    <row r="6">
      <c r="A6" s="25" t="s">
        <v>59</v>
      </c>
      <c r="B6" s="37">
        <v>90.5</v>
      </c>
      <c r="C6" s="38">
        <v>97.5</v>
      </c>
      <c r="D6" s="38">
        <v>98.0</v>
      </c>
      <c r="E6" s="38">
        <v>102.0</v>
      </c>
      <c r="F6" s="38">
        <v>102.0</v>
      </c>
      <c r="G6" s="38">
        <v>102.0</v>
      </c>
      <c r="H6" s="38">
        <v>164.0</v>
      </c>
      <c r="I6" s="38">
        <v>124.0</v>
      </c>
      <c r="J6" s="38">
        <v>113.0</v>
      </c>
      <c r="K6" s="38">
        <v>125.0</v>
      </c>
      <c r="L6" s="38">
        <v>135.0</v>
      </c>
      <c r="M6" s="38">
        <v>138.0</v>
      </c>
      <c r="N6" s="38">
        <v>140.0</v>
      </c>
      <c r="O6" s="38">
        <v>142.0</v>
      </c>
      <c r="P6" s="39">
        <f>O6*1.1</f>
        <v>156.2</v>
      </c>
      <c r="Q6" s="38">
        <v>151.0</v>
      </c>
      <c r="R6" s="38">
        <v>155.0</v>
      </c>
      <c r="S6" s="38">
        <v>155.0</v>
      </c>
      <c r="T6" s="38">
        <v>215.0</v>
      </c>
      <c r="U6" s="38">
        <v>175.0</v>
      </c>
      <c r="V6" s="38">
        <v>180.0</v>
      </c>
      <c r="W6" s="38">
        <v>182.0</v>
      </c>
      <c r="X6" s="38">
        <v>185.0</v>
      </c>
      <c r="Y6" s="38">
        <v>196.0</v>
      </c>
      <c r="Z6" s="38">
        <v>204.0</v>
      </c>
      <c r="AA6" s="38">
        <v>206.0</v>
      </c>
      <c r="AB6" s="38">
        <v>218.0</v>
      </c>
      <c r="AC6" s="38">
        <v>225.0</v>
      </c>
      <c r="AD6" s="38">
        <v>225.0</v>
      </c>
      <c r="AE6" s="38">
        <v>234.0</v>
      </c>
      <c r="AF6" s="38">
        <v>328.0</v>
      </c>
      <c r="AG6" s="38">
        <v>278.0</v>
      </c>
    </row>
    <row r="7">
      <c r="A7" s="25" t="s">
        <v>60</v>
      </c>
      <c r="B7" s="37">
        <v>31.2</v>
      </c>
      <c r="C7" s="39">
        <f>B7*1.1</f>
        <v>34.32</v>
      </c>
      <c r="D7" s="38">
        <v>35.0</v>
      </c>
      <c r="E7" s="39">
        <f>D7*1.1</f>
        <v>38.5</v>
      </c>
      <c r="F7" s="38">
        <v>40.0</v>
      </c>
      <c r="G7" s="38">
        <v>42.0</v>
      </c>
      <c r="H7" s="38">
        <v>42.0</v>
      </c>
      <c r="I7" s="38">
        <v>45.0</v>
      </c>
      <c r="J7" s="38">
        <v>52.0</v>
      </c>
      <c r="K7" s="38">
        <v>58.0</v>
      </c>
      <c r="L7" s="38">
        <v>60.0</v>
      </c>
      <c r="M7" s="38">
        <v>65.0</v>
      </c>
      <c r="N7" s="38">
        <v>68.0</v>
      </c>
      <c r="O7" s="38">
        <v>72.0</v>
      </c>
      <c r="P7" s="38">
        <v>82.0</v>
      </c>
      <c r="Q7" s="38">
        <v>82.0</v>
      </c>
      <c r="R7" s="38">
        <v>88.0</v>
      </c>
      <c r="S7" s="38">
        <v>108.0</v>
      </c>
      <c r="T7" s="38">
        <v>105.0</v>
      </c>
      <c r="U7" s="38">
        <v>118.0</v>
      </c>
      <c r="V7" s="38">
        <v>121.0</v>
      </c>
      <c r="W7" s="38">
        <v>124.0</v>
      </c>
      <c r="X7" s="38">
        <v>132.0</v>
      </c>
      <c r="Y7" s="38">
        <v>142.0</v>
      </c>
      <c r="Z7" s="38">
        <v>145.0</v>
      </c>
      <c r="AA7" s="38">
        <v>158.0</v>
      </c>
      <c r="AB7" s="38">
        <v>164.0</v>
      </c>
      <c r="AC7" s="38">
        <v>178.0</v>
      </c>
      <c r="AD7" s="38">
        <v>194.0</v>
      </c>
      <c r="AE7" s="38">
        <v>227.0</v>
      </c>
      <c r="AF7" s="38">
        <v>214.0</v>
      </c>
      <c r="AG7" s="38">
        <v>232.0</v>
      </c>
    </row>
    <row r="8">
      <c r="A8" s="25" t="s">
        <v>61</v>
      </c>
      <c r="B8" s="37">
        <v>64.9</v>
      </c>
      <c r="C8" s="38">
        <v>68.0</v>
      </c>
      <c r="D8" s="39">
        <f>C8*1.1</f>
        <v>74.8</v>
      </c>
      <c r="E8" s="38">
        <v>78.0</v>
      </c>
      <c r="F8" s="38">
        <v>80.0</v>
      </c>
      <c r="G8" s="39">
        <f>F8*1.1</f>
        <v>88</v>
      </c>
      <c r="H8" s="38">
        <v>80.0</v>
      </c>
      <c r="I8" s="38">
        <v>84.0</v>
      </c>
      <c r="J8" s="38">
        <v>94.0</v>
      </c>
      <c r="K8" s="38">
        <v>102.0</v>
      </c>
      <c r="L8" s="38">
        <v>106.0</v>
      </c>
      <c r="M8" s="38">
        <v>111.0</v>
      </c>
      <c r="N8" s="38">
        <v>115.0</v>
      </c>
      <c r="O8" s="38">
        <v>124.0</v>
      </c>
      <c r="P8" s="39">
        <f>O8*1.1</f>
        <v>136.4</v>
      </c>
      <c r="Q8" s="38">
        <v>144.0</v>
      </c>
      <c r="R8" s="38">
        <v>152.0</v>
      </c>
      <c r="S8" s="38">
        <v>175.0</v>
      </c>
      <c r="T8" s="38">
        <v>171.0</v>
      </c>
      <c r="U8" s="38">
        <v>178.0</v>
      </c>
      <c r="V8" s="38">
        <v>182.0</v>
      </c>
      <c r="W8" s="38">
        <v>195.0</v>
      </c>
      <c r="X8" s="38">
        <v>202.0</v>
      </c>
      <c r="Y8" s="38">
        <v>212.0</v>
      </c>
      <c r="Z8" s="38">
        <v>224.0</v>
      </c>
      <c r="AA8" s="38">
        <v>248.0</v>
      </c>
      <c r="AB8" s="38">
        <v>265.0</v>
      </c>
      <c r="AC8" s="38">
        <v>288.0</v>
      </c>
      <c r="AD8" s="38">
        <v>298.0</v>
      </c>
      <c r="AE8" s="38">
        <v>328.0</v>
      </c>
      <c r="AF8" s="38">
        <v>315.0</v>
      </c>
      <c r="AG8" s="38">
        <v>342.0</v>
      </c>
    </row>
    <row r="9">
      <c r="A9" s="25" t="s">
        <v>62</v>
      </c>
      <c r="B9" s="37">
        <v>89.2</v>
      </c>
      <c r="C9" s="39">
        <f>B9*1.1</f>
        <v>98.12</v>
      </c>
      <c r="D9" s="38">
        <v>104.0</v>
      </c>
      <c r="E9" s="38">
        <v>108.0</v>
      </c>
      <c r="F9" s="38">
        <v>110.0</v>
      </c>
      <c r="G9" s="38">
        <v>115.0</v>
      </c>
      <c r="H9" s="38">
        <v>110.0</v>
      </c>
      <c r="I9" s="38">
        <v>116.0</v>
      </c>
      <c r="J9" s="38">
        <v>129.0</v>
      </c>
      <c r="K9" s="38">
        <v>135.0</v>
      </c>
      <c r="L9" s="38">
        <v>140.0</v>
      </c>
      <c r="M9" s="38">
        <v>150.0</v>
      </c>
      <c r="N9" s="38">
        <v>168.0</v>
      </c>
      <c r="O9" s="38">
        <v>180.0</v>
      </c>
      <c r="P9" s="38">
        <v>188.0</v>
      </c>
      <c r="Q9" s="38">
        <v>194.0</v>
      </c>
      <c r="R9" s="38">
        <v>202.0</v>
      </c>
      <c r="S9" s="38">
        <v>225.0</v>
      </c>
      <c r="T9" s="38">
        <v>218.0</v>
      </c>
      <c r="U9" s="38">
        <v>234.0</v>
      </c>
      <c r="V9" s="38">
        <v>238.0</v>
      </c>
      <c r="W9" s="38">
        <v>252.0</v>
      </c>
      <c r="X9" s="38">
        <v>268.0</v>
      </c>
      <c r="Y9" s="38">
        <v>272.0</v>
      </c>
      <c r="Z9" s="38">
        <v>284.0</v>
      </c>
      <c r="AA9" s="38">
        <v>298.0</v>
      </c>
      <c r="AB9" s="38">
        <v>306.0</v>
      </c>
      <c r="AC9" s="38">
        <v>325.0</v>
      </c>
      <c r="AD9" s="38">
        <v>342.0</v>
      </c>
      <c r="AE9" s="38">
        <v>384.0</v>
      </c>
      <c r="AF9" s="38">
        <v>364.0</v>
      </c>
      <c r="AG9" s="38">
        <v>398.0</v>
      </c>
    </row>
    <row r="10">
      <c r="A10" s="25" t="s">
        <v>63</v>
      </c>
      <c r="B10" s="37">
        <v>158.5</v>
      </c>
      <c r="C10" s="38">
        <v>166.0</v>
      </c>
      <c r="D10" s="39">
        <f>C10*1.1</f>
        <v>182.6</v>
      </c>
      <c r="E10" s="38">
        <v>196.0</v>
      </c>
      <c r="F10" s="38">
        <v>205.0</v>
      </c>
      <c r="G10" s="38">
        <v>221.0</v>
      </c>
      <c r="H10" s="38">
        <v>210.0</v>
      </c>
      <c r="I10" s="38">
        <v>222.0</v>
      </c>
      <c r="J10" s="38">
        <v>240.0</v>
      </c>
      <c r="K10" s="38">
        <v>260.0</v>
      </c>
      <c r="L10" s="38">
        <v>275.0</v>
      </c>
      <c r="M10" s="38">
        <v>296.0</v>
      </c>
      <c r="N10" s="38">
        <v>312.0</v>
      </c>
      <c r="O10" s="38">
        <v>310.0</v>
      </c>
      <c r="P10" s="38">
        <v>315.0</v>
      </c>
      <c r="Q10" s="38">
        <v>334.0</v>
      </c>
      <c r="R10" s="38">
        <v>345.0</v>
      </c>
      <c r="S10" s="38">
        <v>374.0</v>
      </c>
      <c r="T10" s="38">
        <v>364.0</v>
      </c>
      <c r="U10" s="38">
        <v>384.0</v>
      </c>
      <c r="V10" s="38">
        <v>392.0</v>
      </c>
      <c r="W10" s="38">
        <v>424.0</v>
      </c>
      <c r="X10" s="38">
        <v>448.0</v>
      </c>
      <c r="Y10" s="38">
        <v>462.0</v>
      </c>
      <c r="Z10" s="38">
        <v>475.0</v>
      </c>
      <c r="AA10" s="38">
        <v>478.0</v>
      </c>
      <c r="AB10" s="38">
        <v>495.0</v>
      </c>
      <c r="AC10" s="38">
        <v>510.0</v>
      </c>
      <c r="AD10" s="38">
        <v>526.0</v>
      </c>
      <c r="AE10" s="38">
        <v>556.0</v>
      </c>
      <c r="AF10" s="38">
        <v>544.0</v>
      </c>
      <c r="AG10" s="38">
        <v>582.0</v>
      </c>
    </row>
    <row r="11">
      <c r="A11" s="25" t="s">
        <v>64</v>
      </c>
      <c r="B11" s="37">
        <v>146.4</v>
      </c>
      <c r="C11" s="39">
        <f t="shared" ref="C11:D11" si="4">B11*1.1</f>
        <v>161.04</v>
      </c>
      <c r="D11" s="39">
        <f t="shared" si="4"/>
        <v>177.144</v>
      </c>
      <c r="E11" s="38">
        <v>192.0</v>
      </c>
      <c r="F11" s="38">
        <v>205.0</v>
      </c>
      <c r="G11" s="38">
        <v>232.0</v>
      </c>
      <c r="H11" s="38">
        <v>216.0</v>
      </c>
      <c r="I11" s="38">
        <v>234.0</v>
      </c>
      <c r="J11" s="38">
        <v>272.0</v>
      </c>
      <c r="K11" s="38">
        <v>260.0</v>
      </c>
      <c r="L11" s="38">
        <v>272.0</v>
      </c>
      <c r="M11" s="38">
        <v>280.0</v>
      </c>
      <c r="N11" s="38">
        <v>292.0</v>
      </c>
      <c r="O11" s="38">
        <v>310.0</v>
      </c>
      <c r="P11" s="38">
        <v>320.0</v>
      </c>
      <c r="Q11" s="38">
        <v>332.0</v>
      </c>
      <c r="R11" s="38">
        <v>350.0</v>
      </c>
      <c r="S11" s="38">
        <v>380.0</v>
      </c>
      <c r="T11" s="38">
        <v>372.0</v>
      </c>
      <c r="U11" s="38">
        <v>388.0</v>
      </c>
      <c r="V11" s="38">
        <v>412.0</v>
      </c>
      <c r="W11" s="38">
        <v>418.0</v>
      </c>
      <c r="X11" s="38">
        <v>424.0</v>
      </c>
      <c r="Y11" s="38">
        <v>448.0</v>
      </c>
      <c r="Z11" s="38">
        <v>465.0</v>
      </c>
      <c r="AA11" s="38">
        <v>472.0</v>
      </c>
      <c r="AB11" s="38">
        <v>495.0</v>
      </c>
      <c r="AC11" s="38">
        <v>504.0</v>
      </c>
      <c r="AD11" s="38">
        <v>524.0</v>
      </c>
      <c r="AE11" s="38">
        <v>584.0</v>
      </c>
      <c r="AF11" s="38">
        <v>556.0</v>
      </c>
      <c r="AG11" s="38">
        <v>596.0</v>
      </c>
    </row>
    <row r="12">
      <c r="A12" s="25" t="s">
        <v>66</v>
      </c>
      <c r="B12" s="37">
        <v>51.2</v>
      </c>
      <c r="C12" s="39">
        <f t="shared" ref="C12:D12" si="5">B12*1.1</f>
        <v>56.32</v>
      </c>
      <c r="D12" s="39">
        <f t="shared" si="5"/>
        <v>61.952</v>
      </c>
      <c r="E12" s="38">
        <v>62.0</v>
      </c>
      <c r="F12" s="38">
        <v>64.0</v>
      </c>
      <c r="G12" s="38">
        <v>66.0</v>
      </c>
      <c r="H12" s="38">
        <v>62.0</v>
      </c>
      <c r="I12" s="38">
        <v>66.0</v>
      </c>
      <c r="J12" s="38">
        <v>75.0</v>
      </c>
      <c r="K12" s="38">
        <v>72.0</v>
      </c>
      <c r="L12" s="38">
        <v>75.0</v>
      </c>
      <c r="M12" s="38">
        <v>78.0</v>
      </c>
      <c r="N12" s="38">
        <v>82.0</v>
      </c>
      <c r="O12" s="38">
        <v>88.0</v>
      </c>
      <c r="P12" s="38">
        <v>90.0</v>
      </c>
      <c r="Q12" s="38">
        <v>90.0</v>
      </c>
      <c r="R12" s="38">
        <v>92.0</v>
      </c>
      <c r="S12" s="38">
        <v>95.0</v>
      </c>
      <c r="T12" s="38">
        <v>89.0</v>
      </c>
      <c r="U12" s="38">
        <v>96.0</v>
      </c>
      <c r="V12" s="38">
        <v>105.0</v>
      </c>
      <c r="W12" s="38">
        <v>104.0</v>
      </c>
      <c r="X12" s="38">
        <v>106.0</v>
      </c>
      <c r="Y12" s="38">
        <v>110.0</v>
      </c>
      <c r="Z12" s="38">
        <v>116.0</v>
      </c>
      <c r="AA12" s="38">
        <v>128.0</v>
      </c>
      <c r="AB12" s="38">
        <v>124.0</v>
      </c>
      <c r="AC12" s="38">
        <v>128.0</v>
      </c>
      <c r="AD12" s="38">
        <v>135.0</v>
      </c>
      <c r="AE12" s="38">
        <v>152.0</v>
      </c>
      <c r="AF12" s="38">
        <v>154.0</v>
      </c>
      <c r="AG12" s="38">
        <v>164.0</v>
      </c>
    </row>
    <row r="13">
      <c r="A13" s="25" t="s">
        <v>67</v>
      </c>
      <c r="B13" s="37">
        <v>80.6</v>
      </c>
      <c r="C13" s="39">
        <f t="shared" ref="C13:D13" si="6">B13*1.1</f>
        <v>88.66</v>
      </c>
      <c r="D13" s="39">
        <f t="shared" si="6"/>
        <v>97.526</v>
      </c>
      <c r="E13" s="38">
        <v>104.0</v>
      </c>
      <c r="F13" s="38">
        <v>110.0</v>
      </c>
      <c r="G13" s="38">
        <v>123.0</v>
      </c>
      <c r="H13" s="38">
        <v>115.0</v>
      </c>
      <c r="I13" s="38">
        <v>128.0</v>
      </c>
      <c r="J13" s="38">
        <v>146.0</v>
      </c>
      <c r="K13" s="38">
        <v>165.0</v>
      </c>
      <c r="L13" s="38">
        <v>174.0</v>
      </c>
      <c r="M13" s="38">
        <v>180.0</v>
      </c>
      <c r="N13" s="38">
        <v>185.0</v>
      </c>
      <c r="O13" s="38">
        <v>205.0</v>
      </c>
      <c r="P13" s="38">
        <v>215.0</v>
      </c>
      <c r="Q13" s="38">
        <v>220.0</v>
      </c>
      <c r="R13" s="38">
        <v>241.0</v>
      </c>
      <c r="S13" s="38">
        <v>275.0</v>
      </c>
      <c r="T13" s="38">
        <v>272.0</v>
      </c>
      <c r="U13" s="38">
        <v>286.0</v>
      </c>
      <c r="V13" s="38">
        <v>304.0</v>
      </c>
      <c r="W13" s="38">
        <v>312.0</v>
      </c>
      <c r="X13" s="38">
        <v>326.0</v>
      </c>
      <c r="Y13" s="38">
        <v>333.0</v>
      </c>
      <c r="Z13" s="38">
        <v>349.0</v>
      </c>
      <c r="AA13" s="38">
        <v>365.0</v>
      </c>
      <c r="AB13" s="38">
        <v>380.0</v>
      </c>
      <c r="AC13" s="38">
        <v>387.0</v>
      </c>
      <c r="AD13" s="38">
        <v>402.0</v>
      </c>
      <c r="AE13" s="38">
        <v>446.0</v>
      </c>
      <c r="AF13" s="38">
        <v>465.0</v>
      </c>
      <c r="AG13" s="38">
        <v>495.0</v>
      </c>
    </row>
    <row r="16">
      <c r="A16" s="36" t="s">
        <v>110</v>
      </c>
    </row>
    <row r="17">
      <c r="A17" s="16" t="s">
        <v>68</v>
      </c>
      <c r="B17" s="31">
        <v>0.5834</v>
      </c>
      <c r="C17" s="31">
        <v>0.575</v>
      </c>
      <c r="D17" s="31">
        <v>0.5631</v>
      </c>
      <c r="E17" s="31">
        <v>0.5682</v>
      </c>
      <c r="F17" s="31">
        <v>0.5671</v>
      </c>
      <c r="G17" s="31">
        <v>0.5709</v>
      </c>
      <c r="H17" s="31">
        <v>0.5188</v>
      </c>
      <c r="I17" s="31">
        <v>0.5382</v>
      </c>
      <c r="J17" s="31">
        <v>0.5492</v>
      </c>
      <c r="K17" s="31">
        <v>0.5238</v>
      </c>
      <c r="L17" s="31">
        <v>0.5084</v>
      </c>
      <c r="M17" s="31">
        <v>0.4987</v>
      </c>
      <c r="N17" s="31">
        <v>0.4822</v>
      </c>
      <c r="O17" s="31">
        <v>0.4788</v>
      </c>
      <c r="P17" s="31">
        <v>0.467</v>
      </c>
      <c r="Q17" s="31">
        <v>0.4514</v>
      </c>
      <c r="R17" s="31">
        <v>0.4416</v>
      </c>
      <c r="S17" s="31">
        <v>0.4483</v>
      </c>
      <c r="T17" s="31">
        <v>0.414</v>
      </c>
      <c r="U17" s="31">
        <v>0.4369</v>
      </c>
      <c r="V17" s="31">
        <v>0.4359</v>
      </c>
      <c r="W17" s="31">
        <v>0.4365</v>
      </c>
      <c r="X17" s="31">
        <v>0.4365</v>
      </c>
      <c r="Y17" s="31">
        <v>0.4329</v>
      </c>
      <c r="Z17" s="31">
        <v>0.4308</v>
      </c>
      <c r="AA17" s="31">
        <v>0.4315</v>
      </c>
      <c r="AB17" s="31">
        <v>0.4279</v>
      </c>
      <c r="AC17" s="31">
        <v>0.4266</v>
      </c>
      <c r="AD17" s="31">
        <v>0.428</v>
      </c>
      <c r="AE17" s="31">
        <v>0.4306</v>
      </c>
      <c r="AF17" s="31">
        <v>0.3974</v>
      </c>
      <c r="AG17" s="31">
        <v>0.4169</v>
      </c>
    </row>
    <row r="18">
      <c r="A18" s="16" t="s">
        <v>69</v>
      </c>
      <c r="B18" s="31">
        <v>0.0151</v>
      </c>
      <c r="C18" s="31">
        <v>0.025</v>
      </c>
      <c r="D18" s="31">
        <v>0.03</v>
      </c>
      <c r="E18" s="31">
        <v>0.032</v>
      </c>
      <c r="F18" s="31">
        <v>0.038</v>
      </c>
      <c r="G18" s="31">
        <v>0.042</v>
      </c>
      <c r="H18" s="31">
        <v>0.038</v>
      </c>
      <c r="I18" s="31">
        <v>0.04</v>
      </c>
      <c r="J18" s="31">
        <v>0.045</v>
      </c>
      <c r="K18" s="31">
        <v>0.05</v>
      </c>
      <c r="L18" s="31">
        <v>0.055</v>
      </c>
      <c r="M18" s="31">
        <v>0.06</v>
      </c>
      <c r="N18" s="31">
        <v>0.065</v>
      </c>
      <c r="O18" s="20">
        <v>0.067</v>
      </c>
      <c r="P18" s="20">
        <v>0.069</v>
      </c>
      <c r="Q18" s="20">
        <v>0.07100000000000001</v>
      </c>
      <c r="R18" s="20">
        <v>0.07300000000000001</v>
      </c>
      <c r="S18" s="20">
        <v>0.07500000000000001</v>
      </c>
      <c r="T18" s="20">
        <v>0.07700000000000001</v>
      </c>
      <c r="U18" s="20">
        <v>0.07900000000000001</v>
      </c>
      <c r="V18" s="20">
        <v>0.08100000000000002</v>
      </c>
      <c r="W18" s="20">
        <v>0.08300000000000002</v>
      </c>
      <c r="X18" s="20">
        <v>0.08500000000000002</v>
      </c>
      <c r="Y18" s="20">
        <v>0.08700000000000002</v>
      </c>
      <c r="Z18" s="20">
        <v>0.08900000000000002</v>
      </c>
      <c r="AA18" s="20">
        <v>0.09100000000000003</v>
      </c>
      <c r="AB18" s="20">
        <v>0.09300000000000003</v>
      </c>
      <c r="AC18" s="20">
        <v>0.09500000000000003</v>
      </c>
      <c r="AD18" s="20">
        <v>0.09700000000000003</v>
      </c>
      <c r="AE18" s="20">
        <v>0.09900000000000003</v>
      </c>
      <c r="AF18" s="20">
        <v>0.10100000000000003</v>
      </c>
      <c r="AG18" s="20">
        <v>0.10300000000000004</v>
      </c>
    </row>
    <row r="19">
      <c r="A19" s="16" t="s">
        <v>70</v>
      </c>
      <c r="B19" s="31">
        <v>0.1349</v>
      </c>
      <c r="C19" s="31">
        <v>0.1266299548028469</v>
      </c>
      <c r="D19" s="31">
        <v>0.11792708255617779</v>
      </c>
      <c r="E19" s="31">
        <v>0.11584327086882454</v>
      </c>
      <c r="F19" s="31">
        <v>0.11135371179039301</v>
      </c>
      <c r="G19" s="31">
        <v>0.10313447927199192</v>
      </c>
      <c r="H19" s="31">
        <v>0.16416416416416416</v>
      </c>
      <c r="I19" s="31">
        <v>0.12168792934249265</v>
      </c>
      <c r="J19" s="31">
        <v>0.1008028545941124</v>
      </c>
      <c r="K19" s="31">
        <v>0.10620220900594732</v>
      </c>
      <c r="L19" s="31">
        <v>0.10913500404203719</v>
      </c>
      <c r="M19" s="31">
        <v>0.10631741140215717</v>
      </c>
      <c r="N19" s="31">
        <v>0.1027900146842878</v>
      </c>
      <c r="O19" s="31">
        <v>0.0992313067784766</v>
      </c>
      <c r="P19" s="31">
        <v>0.1039531478770132</v>
      </c>
      <c r="Q19" s="31">
        <v>0.09760827407886231</v>
      </c>
      <c r="R19" s="31">
        <v>0.09538461538461539</v>
      </c>
      <c r="S19" s="31">
        <v>0.08673754896474538</v>
      </c>
      <c r="T19" s="31">
        <v>0.11904761904761904</v>
      </c>
      <c r="U19" s="31">
        <v>0.09413663259817107</v>
      </c>
      <c r="V19" s="31">
        <v>0.09307135470527404</v>
      </c>
      <c r="W19" s="31">
        <v>0.09050223769269021</v>
      </c>
      <c r="X19" s="31">
        <v>0.08847441415590626</v>
      </c>
      <c r="Y19" s="31">
        <v>0.09011494252873563</v>
      </c>
      <c r="Z19" s="31">
        <v>0.09018567639257294</v>
      </c>
      <c r="AA19" s="31">
        <v>0.08754781130471738</v>
      </c>
      <c r="AB19" s="31">
        <v>0.08908868001634655</v>
      </c>
      <c r="AC19" s="31">
        <v>0.08840864440078586</v>
      </c>
      <c r="AD19" s="31">
        <v>0.08503401360544217</v>
      </c>
      <c r="AE19" s="31">
        <v>0.08038474750944692</v>
      </c>
      <c r="AF19" s="31">
        <v>0.11156462585034013</v>
      </c>
      <c r="AG19" s="31">
        <v>0.09005506964690638</v>
      </c>
    </row>
    <row r="20">
      <c r="A20" s="16" t="s">
        <v>71</v>
      </c>
      <c r="B20" s="31">
        <v>0.083</v>
      </c>
      <c r="C20" s="31">
        <v>0.09</v>
      </c>
      <c r="D20" s="31">
        <v>0.092</v>
      </c>
      <c r="E20" s="31">
        <v>0.095</v>
      </c>
      <c r="F20" s="31">
        <v>0.098</v>
      </c>
      <c r="G20" s="31">
        <v>0.1</v>
      </c>
      <c r="H20" s="31">
        <v>0.1</v>
      </c>
      <c r="I20" s="31">
        <v>0.11</v>
      </c>
      <c r="J20" s="31">
        <v>0.11</v>
      </c>
      <c r="K20" s="31">
        <v>0.115</v>
      </c>
      <c r="L20" s="31">
        <v>0.115</v>
      </c>
      <c r="M20" s="31">
        <v>0.115</v>
      </c>
      <c r="N20" s="31">
        <v>0.115</v>
      </c>
      <c r="O20" s="31">
        <v>0.115</v>
      </c>
      <c r="P20" s="31">
        <v>0.115</v>
      </c>
      <c r="Q20" s="31">
        <v>0.12</v>
      </c>
      <c r="R20" s="31">
        <v>0.12</v>
      </c>
      <c r="S20" s="31">
        <v>0.12</v>
      </c>
      <c r="T20" s="31">
        <v>0.12</v>
      </c>
      <c r="U20" s="31">
        <v>0.12</v>
      </c>
      <c r="V20" s="31">
        <v>0.12</v>
      </c>
      <c r="W20" s="31">
        <v>0.12</v>
      </c>
      <c r="X20" s="31">
        <v>0.12</v>
      </c>
      <c r="Y20" s="31">
        <v>0.12</v>
      </c>
      <c r="Z20" s="31">
        <v>0.12</v>
      </c>
      <c r="AA20" s="31">
        <v>0.12</v>
      </c>
      <c r="AB20" s="31">
        <v>0.12</v>
      </c>
      <c r="AC20" s="31">
        <v>0.12</v>
      </c>
      <c r="AD20" s="31">
        <v>0.12</v>
      </c>
      <c r="AE20" s="31">
        <v>0.12</v>
      </c>
      <c r="AF20" s="31">
        <v>0.12</v>
      </c>
      <c r="AG20" s="31">
        <v>0.12</v>
      </c>
    </row>
    <row r="21">
      <c r="A21" s="16" t="s">
        <v>72</v>
      </c>
      <c r="B21" s="31">
        <v>0.0479</v>
      </c>
      <c r="C21" s="31">
        <v>0.05</v>
      </c>
      <c r="D21" s="31">
        <v>0.06</v>
      </c>
      <c r="E21" s="31">
        <v>0.065</v>
      </c>
      <c r="F21" s="31">
        <v>0.068</v>
      </c>
      <c r="G21" s="31">
        <v>0.07</v>
      </c>
      <c r="H21" s="31">
        <v>0.07</v>
      </c>
      <c r="I21" s="31">
        <v>0.08</v>
      </c>
      <c r="J21" s="31">
        <v>0.085</v>
      </c>
      <c r="K21" s="31">
        <v>0.09</v>
      </c>
      <c r="L21" s="31">
        <v>0.095</v>
      </c>
      <c r="M21" s="31">
        <v>0.1</v>
      </c>
      <c r="N21" s="31">
        <v>0.11</v>
      </c>
      <c r="O21" s="31">
        <v>0.11</v>
      </c>
      <c r="P21" s="31">
        <v>0.11</v>
      </c>
      <c r="Q21" s="31">
        <v>0.12</v>
      </c>
      <c r="R21" s="31">
        <v>0.12</v>
      </c>
      <c r="S21" s="31">
        <v>0.12</v>
      </c>
      <c r="T21" s="31">
        <v>0.12</v>
      </c>
      <c r="U21" s="31">
        <v>0.12</v>
      </c>
      <c r="V21" s="31">
        <v>0.12</v>
      </c>
      <c r="W21" s="31">
        <v>0.12</v>
      </c>
      <c r="X21" s="31">
        <v>0.12</v>
      </c>
      <c r="Y21" s="31">
        <v>0.12</v>
      </c>
      <c r="Z21" s="31">
        <v>0.12</v>
      </c>
      <c r="AA21" s="31">
        <v>0.12</v>
      </c>
      <c r="AB21" s="31">
        <v>0.12</v>
      </c>
      <c r="AC21" s="31">
        <v>0.12</v>
      </c>
      <c r="AD21" s="31">
        <v>0.12</v>
      </c>
      <c r="AE21" s="31">
        <v>0.12</v>
      </c>
      <c r="AF21" s="31">
        <v>0.12</v>
      </c>
      <c r="AG21" s="31">
        <v>0.12</v>
      </c>
    </row>
    <row r="22">
      <c r="A22" s="16" t="s">
        <v>73</v>
      </c>
      <c r="B22" s="31">
        <v>0.0375</v>
      </c>
      <c r="C22" s="31">
        <v>0.045</v>
      </c>
      <c r="D22" s="31">
        <v>0.05</v>
      </c>
      <c r="E22" s="31">
        <v>0.055</v>
      </c>
      <c r="F22" s="31">
        <v>0.06</v>
      </c>
      <c r="G22" s="31">
        <v>0.062</v>
      </c>
      <c r="H22" s="31">
        <v>0.062</v>
      </c>
      <c r="I22" s="31">
        <v>0.065</v>
      </c>
      <c r="J22" s="31">
        <v>0.07</v>
      </c>
      <c r="K22" s="31">
        <v>0.075</v>
      </c>
      <c r="L22" s="31">
        <v>0.08</v>
      </c>
      <c r="M22" s="31">
        <v>0.085</v>
      </c>
      <c r="N22" s="31">
        <v>0.095</v>
      </c>
      <c r="O22" s="31">
        <v>0.1</v>
      </c>
      <c r="P22" s="31">
        <v>0.105</v>
      </c>
      <c r="Q22" s="31">
        <v>0.11</v>
      </c>
      <c r="R22" s="31">
        <v>0.12</v>
      </c>
      <c r="S22" s="31">
        <v>0.12</v>
      </c>
      <c r="T22" s="31">
        <v>0.12</v>
      </c>
      <c r="U22" s="31">
        <v>0.12</v>
      </c>
      <c r="V22" s="31">
        <v>0.12</v>
      </c>
      <c r="W22" s="31">
        <v>0.12</v>
      </c>
      <c r="X22" s="31">
        <v>0.12</v>
      </c>
      <c r="Y22" s="31">
        <v>0.12</v>
      </c>
      <c r="Z22" s="31">
        <v>0.12</v>
      </c>
      <c r="AA22" s="31">
        <v>0.12</v>
      </c>
      <c r="AB22" s="31">
        <v>0.12</v>
      </c>
      <c r="AC22" s="31">
        <v>0.12</v>
      </c>
      <c r="AD22" s="31">
        <v>0.12</v>
      </c>
      <c r="AE22" s="31">
        <v>0.12</v>
      </c>
      <c r="AF22" s="31">
        <v>0.12</v>
      </c>
      <c r="AG22" s="31">
        <v>0.12</v>
      </c>
    </row>
    <row r="23">
      <c r="A23" s="16" t="s">
        <v>74</v>
      </c>
      <c r="B23" s="31">
        <v>0.0201</v>
      </c>
      <c r="C23" s="31">
        <v>0.02</v>
      </c>
      <c r="D23" s="31">
        <v>0.02</v>
      </c>
      <c r="E23" s="31">
        <v>0.018</v>
      </c>
      <c r="F23" s="31">
        <v>0.0175</v>
      </c>
      <c r="G23" s="31">
        <v>0.017</v>
      </c>
      <c r="H23" s="31">
        <v>0.015</v>
      </c>
      <c r="I23" s="31">
        <v>0.015</v>
      </c>
      <c r="J23" s="31">
        <v>0.015</v>
      </c>
      <c r="K23" s="31">
        <v>0.015</v>
      </c>
      <c r="L23" s="31">
        <v>0.015</v>
      </c>
      <c r="M23" s="31">
        <v>0.0125</v>
      </c>
      <c r="N23" s="31">
        <v>0.01</v>
      </c>
      <c r="O23" s="31">
        <v>0.01</v>
      </c>
      <c r="P23" s="31">
        <v>0.01</v>
      </c>
      <c r="Q23" s="31">
        <v>0.01</v>
      </c>
      <c r="R23" s="31">
        <v>0.01</v>
      </c>
      <c r="S23" s="31">
        <v>0.01</v>
      </c>
      <c r="T23" s="31">
        <v>0.01</v>
      </c>
      <c r="U23" s="31">
        <v>0.01</v>
      </c>
      <c r="V23" s="31">
        <v>0.01</v>
      </c>
      <c r="W23" s="31">
        <v>0.01</v>
      </c>
      <c r="X23" s="31">
        <v>0.01</v>
      </c>
      <c r="Y23" s="31">
        <v>0.01</v>
      </c>
      <c r="Z23" s="31">
        <v>0.01</v>
      </c>
      <c r="AA23" s="31">
        <v>0.01</v>
      </c>
      <c r="AB23" s="31">
        <v>0.01</v>
      </c>
      <c r="AC23" s="31">
        <v>0.01</v>
      </c>
      <c r="AD23" s="31">
        <v>0.01</v>
      </c>
      <c r="AE23" s="31">
        <v>0.01</v>
      </c>
      <c r="AF23" s="31">
        <v>0.01</v>
      </c>
      <c r="AG23" s="31">
        <v>0.01</v>
      </c>
    </row>
    <row r="24">
      <c r="A24" s="16" t="s">
        <v>75</v>
      </c>
      <c r="B24" s="31">
        <v>0.0669</v>
      </c>
      <c r="C24" s="31">
        <v>0.0564</v>
      </c>
      <c r="D24" s="31">
        <v>0.055</v>
      </c>
      <c r="E24" s="31">
        <v>0.04</v>
      </c>
      <c r="F24" s="31">
        <v>0.03</v>
      </c>
      <c r="G24" s="31">
        <v>0.025</v>
      </c>
      <c r="H24" s="31">
        <v>0.022</v>
      </c>
      <c r="I24" s="31">
        <v>0.02</v>
      </c>
      <c r="J24" s="31">
        <v>0.015</v>
      </c>
      <c r="K24" s="31">
        <v>0.015</v>
      </c>
      <c r="L24" s="31">
        <v>0.0125</v>
      </c>
      <c r="M24" s="31">
        <v>0.0125</v>
      </c>
      <c r="N24" s="31">
        <v>0.01</v>
      </c>
      <c r="O24" s="31">
        <v>0.01</v>
      </c>
      <c r="P24" s="31">
        <v>0.01</v>
      </c>
      <c r="Q24" s="31">
        <v>0.01</v>
      </c>
      <c r="R24" s="31">
        <v>0.01</v>
      </c>
      <c r="S24" s="31">
        <v>0.01</v>
      </c>
      <c r="T24" s="31">
        <v>0.01</v>
      </c>
      <c r="U24" s="31">
        <v>0.01</v>
      </c>
      <c r="V24" s="31">
        <v>0.01</v>
      </c>
      <c r="W24" s="31">
        <v>0.01</v>
      </c>
      <c r="X24" s="31">
        <v>0.01</v>
      </c>
      <c r="Y24" s="31">
        <v>0.01</v>
      </c>
      <c r="Z24" s="31">
        <v>0.01</v>
      </c>
      <c r="AA24" s="31">
        <v>0.01</v>
      </c>
      <c r="AB24" s="31">
        <v>0.01</v>
      </c>
      <c r="AC24" s="31">
        <v>0.01</v>
      </c>
      <c r="AD24" s="31">
        <v>0.01</v>
      </c>
      <c r="AE24" s="31">
        <v>0.01</v>
      </c>
      <c r="AF24" s="31">
        <v>0.01</v>
      </c>
      <c r="AG24" s="31">
        <v>0.01</v>
      </c>
    </row>
    <row r="25">
      <c r="A25" s="16" t="s">
        <v>76</v>
      </c>
      <c r="B25" s="31">
        <v>0.011199999999999988</v>
      </c>
      <c r="C25" s="31">
        <v>0.012</v>
      </c>
      <c r="D25" s="31">
        <v>0.012</v>
      </c>
      <c r="E25" s="31">
        <v>0.011</v>
      </c>
      <c r="F25" s="31">
        <v>0.01</v>
      </c>
      <c r="G25" s="31">
        <v>0.01</v>
      </c>
      <c r="H25" s="31">
        <v>0.01</v>
      </c>
      <c r="I25" s="31">
        <v>0.01</v>
      </c>
      <c r="J25" s="31">
        <v>0.01</v>
      </c>
      <c r="K25" s="31">
        <v>0.01</v>
      </c>
      <c r="L25" s="31">
        <v>0.01</v>
      </c>
      <c r="M25" s="31">
        <v>0.01</v>
      </c>
      <c r="N25" s="31">
        <v>0.01</v>
      </c>
      <c r="O25" s="31">
        <v>0.01</v>
      </c>
      <c r="P25" s="31">
        <v>0.01</v>
      </c>
      <c r="Q25" s="31">
        <v>0.01</v>
      </c>
      <c r="R25" s="31">
        <v>0.01</v>
      </c>
      <c r="S25" s="31">
        <v>0.01</v>
      </c>
      <c r="T25" s="31">
        <v>0.01</v>
      </c>
      <c r="U25" s="31">
        <v>0.01</v>
      </c>
      <c r="V25" s="31">
        <v>0.01</v>
      </c>
      <c r="W25" s="31">
        <v>0.01</v>
      </c>
      <c r="X25" s="31">
        <v>0.01</v>
      </c>
      <c r="Y25" s="31">
        <v>0.01</v>
      </c>
      <c r="Z25" s="31">
        <v>0.01</v>
      </c>
      <c r="AA25" s="31">
        <v>0.01</v>
      </c>
      <c r="AB25" s="31">
        <v>0.01</v>
      </c>
      <c r="AC25" s="31">
        <v>0.01</v>
      </c>
      <c r="AD25" s="31">
        <v>0.01</v>
      </c>
      <c r="AE25" s="31">
        <v>0.01</v>
      </c>
      <c r="AF25" s="31">
        <v>0.01</v>
      </c>
      <c r="AG25" s="31">
        <v>0.01</v>
      </c>
    </row>
    <row r="30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</row>
    <row r="38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2024-08-02T18:06:06Z</dcterms:created>
</cp:coreProperties>
</file>