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 activeTab="1"/>
  </bookViews>
  <sheets>
    <sheet name="Plan1" sheetId="1" r:id="rId1"/>
    <sheet name="Plan2" sheetId="2" r:id="rId2"/>
    <sheet name="Plan3" sheetId="3" r:id="rId3"/>
  </sheets>
  <calcPr calcId="124519"/>
</workbook>
</file>

<file path=xl/calcChain.xml><?xml version="1.0" encoding="utf-8"?>
<calcChain xmlns="http://schemas.openxmlformats.org/spreadsheetml/2006/main">
  <c r="C72" i="2"/>
  <c r="C68"/>
  <c r="C64"/>
  <c r="C60"/>
  <c r="C56"/>
  <c r="C40"/>
  <c r="C24"/>
  <c r="C20"/>
  <c r="C8"/>
  <c r="C4"/>
  <c r="C52"/>
  <c r="C48"/>
  <c r="C44"/>
  <c r="C36"/>
  <c r="C32"/>
  <c r="C28"/>
  <c r="C16"/>
  <c r="C12"/>
  <c r="F76" i="1"/>
  <c r="F75"/>
  <c r="F72"/>
  <c r="F71"/>
  <c r="F68"/>
  <c r="F67"/>
  <c r="F64"/>
  <c r="F63"/>
  <c r="F60"/>
  <c r="F59"/>
  <c r="F56"/>
  <c r="F55"/>
  <c r="F52"/>
  <c r="F51"/>
  <c r="F48"/>
  <c r="F47"/>
  <c r="F44"/>
  <c r="F43"/>
  <c r="F40"/>
  <c r="F39"/>
  <c r="F36"/>
  <c r="F35"/>
  <c r="F32"/>
  <c r="F31"/>
  <c r="F28"/>
  <c r="F27"/>
  <c r="F24"/>
  <c r="F23"/>
  <c r="F19"/>
  <c r="F20"/>
  <c r="F16"/>
  <c r="F15"/>
  <c r="F12"/>
  <c r="F11"/>
  <c r="F8"/>
  <c r="F7"/>
  <c r="G76" l="1"/>
  <c r="G75"/>
  <c r="G72"/>
  <c r="G71"/>
  <c r="G68"/>
  <c r="G67"/>
  <c r="G64"/>
  <c r="G63"/>
  <c r="G60"/>
  <c r="G59"/>
  <c r="H59" s="1"/>
  <c r="G56"/>
  <c r="G55"/>
  <c r="G52"/>
  <c r="G51"/>
  <c r="H51" s="1"/>
  <c r="G48"/>
  <c r="I48" s="1"/>
  <c r="J48" s="1"/>
  <c r="K48" s="1"/>
  <c r="G47"/>
  <c r="H47" s="1"/>
  <c r="G44"/>
  <c r="G43"/>
  <c r="G40"/>
  <c r="G39"/>
  <c r="I39" s="1"/>
  <c r="J39" s="1"/>
  <c r="K39" s="1"/>
  <c r="G36"/>
  <c r="G35"/>
  <c r="I35" s="1"/>
  <c r="J35" s="1"/>
  <c r="K35" s="1"/>
  <c r="G32"/>
  <c r="H32" s="1"/>
  <c r="G31"/>
  <c r="G28"/>
  <c r="G27"/>
  <c r="H27" s="1"/>
  <c r="G24"/>
  <c r="G23"/>
  <c r="G20"/>
  <c r="G19"/>
  <c r="G16"/>
  <c r="G15"/>
  <c r="G12"/>
  <c r="G11"/>
  <c r="G8"/>
  <c r="G7"/>
  <c r="C6"/>
  <c r="C5"/>
  <c r="C4"/>
  <c r="I51" l="1"/>
  <c r="J51" s="1"/>
  <c r="K51" s="1"/>
  <c r="H35"/>
  <c r="I8"/>
  <c r="J8" s="1"/>
  <c r="K8" s="1"/>
  <c r="H8"/>
  <c r="I24"/>
  <c r="J24" s="1"/>
  <c r="K24" s="1"/>
  <c r="H24"/>
  <c r="I40"/>
  <c r="J40" s="1"/>
  <c r="K40" s="1"/>
  <c r="H40"/>
  <c r="I56"/>
  <c r="J56" s="1"/>
  <c r="K56" s="1"/>
  <c r="H56"/>
  <c r="I72"/>
  <c r="J72" s="1"/>
  <c r="K72" s="1"/>
  <c r="H72"/>
  <c r="I15"/>
  <c r="J15" s="1"/>
  <c r="K15" s="1"/>
  <c r="H15"/>
  <c r="I55"/>
  <c r="J55" s="1"/>
  <c r="K55" s="1"/>
  <c r="H55"/>
  <c r="I71"/>
  <c r="J71" s="1"/>
  <c r="K71" s="1"/>
  <c r="H71"/>
  <c r="I11"/>
  <c r="J11" s="1"/>
  <c r="K11" s="1"/>
  <c r="H11"/>
  <c r="H19"/>
  <c r="I19"/>
  <c r="J19" s="1"/>
  <c r="K19" s="1"/>
  <c r="I43"/>
  <c r="J43" s="1"/>
  <c r="K43" s="1"/>
  <c r="H43"/>
  <c r="I67"/>
  <c r="J67" s="1"/>
  <c r="K67" s="1"/>
  <c r="H67"/>
  <c r="I75"/>
  <c r="J75" s="1"/>
  <c r="K75" s="1"/>
  <c r="H75"/>
  <c r="H48"/>
  <c r="H39"/>
  <c r="I59"/>
  <c r="J59" s="1"/>
  <c r="K59" s="1"/>
  <c r="H16"/>
  <c r="I16"/>
  <c r="J16" s="1"/>
  <c r="K16" s="1"/>
  <c r="I64"/>
  <c r="J64" s="1"/>
  <c r="K64" s="1"/>
  <c r="H64"/>
  <c r="I7"/>
  <c r="J7" s="1"/>
  <c r="K7" s="1"/>
  <c r="H7"/>
  <c r="H23"/>
  <c r="I23"/>
  <c r="J23" s="1"/>
  <c r="K23" s="1"/>
  <c r="I31"/>
  <c r="J31" s="1"/>
  <c r="K31" s="1"/>
  <c r="H31"/>
  <c r="I63"/>
  <c r="J63" s="1"/>
  <c r="K63" s="1"/>
  <c r="H63"/>
  <c r="I12"/>
  <c r="J12" s="1"/>
  <c r="K12" s="1"/>
  <c r="H12"/>
  <c r="H20"/>
  <c r="I20"/>
  <c r="J20" s="1"/>
  <c r="K20" s="1"/>
  <c r="I28"/>
  <c r="J28" s="1"/>
  <c r="K28" s="1"/>
  <c r="H28"/>
  <c r="H36"/>
  <c r="I36"/>
  <c r="J36" s="1"/>
  <c r="K36" s="1"/>
  <c r="I44"/>
  <c r="J44" s="1"/>
  <c r="K44" s="1"/>
  <c r="H44"/>
  <c r="H52"/>
  <c r="I52"/>
  <c r="J52" s="1"/>
  <c r="K52" s="1"/>
  <c r="I60"/>
  <c r="J60" s="1"/>
  <c r="K60" s="1"/>
  <c r="H60"/>
  <c r="I68"/>
  <c r="J68" s="1"/>
  <c r="K68" s="1"/>
  <c r="H68"/>
  <c r="I76"/>
  <c r="J76" s="1"/>
  <c r="K76" s="1"/>
  <c r="H76"/>
  <c r="I32"/>
  <c r="J32" s="1"/>
  <c r="K32" s="1"/>
  <c r="I27"/>
  <c r="J27" s="1"/>
  <c r="K27" s="1"/>
  <c r="I47"/>
  <c r="J47" s="1"/>
  <c r="K47" s="1"/>
</calcChain>
</file>

<file path=xl/sharedStrings.xml><?xml version="1.0" encoding="utf-8"?>
<sst xmlns="http://schemas.openxmlformats.org/spreadsheetml/2006/main" count="145" uniqueCount="52">
  <si>
    <t>Volum (mL)</t>
  </si>
  <si>
    <t>Temp</t>
  </si>
  <si>
    <t>Station</t>
  </si>
  <si>
    <t>mostra</t>
  </si>
  <si>
    <t>inc</t>
  </si>
  <si>
    <t>dpm</t>
  </si>
  <si>
    <t>Batch #1</t>
  </si>
  <si>
    <t>S_S_1</t>
  </si>
  <si>
    <t>S_S_1_blank</t>
  </si>
  <si>
    <t>S_S_2</t>
  </si>
  <si>
    <t>S_S_2_blank</t>
  </si>
  <si>
    <t>S_S_3</t>
  </si>
  <si>
    <t>S_S_3_blank</t>
  </si>
  <si>
    <t>C_S_1</t>
  </si>
  <si>
    <t>C_S_1_blank</t>
  </si>
  <si>
    <t>C_S_2</t>
  </si>
  <si>
    <t>C_S_2_blank</t>
  </si>
  <si>
    <t>C_S_</t>
  </si>
  <si>
    <t>C_S_3</t>
  </si>
  <si>
    <t>C_S_3_blank</t>
  </si>
  <si>
    <t>S_M_1</t>
  </si>
  <si>
    <t>S_M_1_blank</t>
  </si>
  <si>
    <t>S_M_2</t>
  </si>
  <si>
    <t>S_M_2_blank</t>
  </si>
  <si>
    <t>S_M_3</t>
  </si>
  <si>
    <t>S_M_3_blank</t>
  </si>
  <si>
    <t>C_M_1</t>
  </si>
  <si>
    <t>C_M_1_blank</t>
  </si>
  <si>
    <t>C_M_2</t>
  </si>
  <si>
    <t>C_M_2_blank</t>
  </si>
  <si>
    <t>C_M_3</t>
  </si>
  <si>
    <t>C_M_3_blank</t>
  </si>
  <si>
    <t>SC_S_1</t>
  </si>
  <si>
    <t>SC_S_1_blank</t>
  </si>
  <si>
    <t>SC_S_2</t>
  </si>
  <si>
    <t>SC_S_2_blank</t>
  </si>
  <si>
    <t>SC_S_3</t>
  </si>
  <si>
    <t>SC_S_3_blank</t>
  </si>
  <si>
    <t>SC_M_1</t>
  </si>
  <si>
    <t>SC_M_1_blank</t>
  </si>
  <si>
    <t>SC_M_2</t>
  </si>
  <si>
    <t>SC_M_2_blank</t>
  </si>
  <si>
    <t>SC_M_3</t>
  </si>
  <si>
    <t>SC_M_3_blank</t>
  </si>
  <si>
    <t>mmols Leu L-1 h-1</t>
  </si>
  <si>
    <t>mmols Leu L-1 d-1</t>
  </si>
  <si>
    <t>mgC L-1 h-1</t>
  </si>
  <si>
    <t>mgC L-1 d-1</t>
  </si>
  <si>
    <t>ugC L-1 d-1</t>
  </si>
  <si>
    <t>dpm-dpm blank</t>
  </si>
  <si>
    <t>Dil hot Leu/total leuc</t>
  </si>
  <si>
    <t>Specific Activity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</si>
</sst>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sz val="9"/>
      <name val="Geneva"/>
    </font>
    <font>
      <sz val="10"/>
      <name val="Geneva"/>
    </font>
    <font>
      <sz val="10"/>
      <color indexed="10"/>
      <name val="Geneva"/>
    </font>
    <font>
      <sz val="12"/>
      <name val="Calibri"/>
      <family val="2"/>
      <scheme val="minor"/>
    </font>
    <font>
      <sz val="12"/>
      <color rgb="FFFF0000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indexed="5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6" tint="-0.249977111117893"/>
        <bgColor indexed="64"/>
      </patternFill>
    </fill>
  </fills>
  <borders count="6"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/>
      <bottom style="double">
        <color auto="1"/>
      </bottom>
      <diagonal/>
    </border>
    <border>
      <left/>
      <right style="thin">
        <color auto="1"/>
      </right>
      <top/>
      <bottom style="double">
        <color auto="1"/>
      </bottom>
      <diagonal/>
    </border>
    <border>
      <left style="thin">
        <color auto="1"/>
      </left>
      <right style="thin">
        <color auto="1"/>
      </right>
      <top/>
      <bottom style="double">
        <color auto="1"/>
      </bottom>
      <diagonal/>
    </border>
  </borders>
  <cellStyleXfs count="2">
    <xf numFmtId="0" fontId="0" fillId="0" borderId="0"/>
    <xf numFmtId="0" fontId="1" fillId="0" borderId="0"/>
  </cellStyleXfs>
  <cellXfs count="22">
    <xf numFmtId="0" fontId="0" fillId="0" borderId="0" xfId="0"/>
    <xf numFmtId="0" fontId="2" fillId="2" borderId="0" xfId="1" applyFont="1" applyFill="1"/>
    <xf numFmtId="0" fontId="2" fillId="0" borderId="0" xfId="1" applyFont="1"/>
    <xf numFmtId="0" fontId="2" fillId="0" borderId="0" xfId="1" applyFont="1" applyBorder="1"/>
    <xf numFmtId="0" fontId="2" fillId="0" borderId="1" xfId="1" applyFont="1" applyBorder="1"/>
    <xf numFmtId="1" fontId="2" fillId="0" borderId="2" xfId="1" applyNumberFormat="1" applyFont="1" applyBorder="1" applyAlignment="1">
      <alignment vertical="center"/>
    </xf>
    <xf numFmtId="0" fontId="2" fillId="0" borderId="0" xfId="1" applyFont="1" applyBorder="1" applyAlignment="1">
      <alignment horizontal="center"/>
    </xf>
    <xf numFmtId="0" fontId="2" fillId="0" borderId="1" xfId="1" applyFont="1" applyBorder="1" applyAlignment="1">
      <alignment horizontal="center"/>
    </xf>
    <xf numFmtId="0" fontId="2" fillId="0" borderId="3" xfId="1" applyFont="1" applyBorder="1"/>
    <xf numFmtId="0" fontId="2" fillId="0" borderId="4" xfId="1" applyFont="1" applyBorder="1"/>
    <xf numFmtId="0" fontId="2" fillId="0" borderId="4" xfId="1" applyFont="1" applyBorder="1" applyAlignment="1">
      <alignment horizontal="center"/>
    </xf>
    <xf numFmtId="1" fontId="2" fillId="0" borderId="5" xfId="1" applyNumberFormat="1" applyFont="1" applyBorder="1" applyAlignment="1" applyProtection="1">
      <alignment vertical="center"/>
      <protection locked="0"/>
    </xf>
    <xf numFmtId="1" fontId="3" fillId="0" borderId="2" xfId="1" applyNumberFormat="1" applyFont="1" applyBorder="1" applyAlignment="1">
      <alignment vertical="center"/>
    </xf>
    <xf numFmtId="1" fontId="3" fillId="0" borderId="5" xfId="1" applyNumberFormat="1" applyFont="1" applyBorder="1" applyAlignment="1">
      <alignment vertical="center"/>
    </xf>
    <xf numFmtId="0" fontId="4" fillId="0" borderId="0" xfId="1" applyFont="1" applyAlignment="1">
      <alignment horizontal="center"/>
    </xf>
    <xf numFmtId="0" fontId="0" fillId="3" borderId="0" xfId="0" applyFill="1" applyProtection="1">
      <protection locked="0"/>
    </xf>
    <xf numFmtId="1" fontId="5" fillId="0" borderId="0" xfId="0" applyNumberFormat="1" applyFont="1" applyAlignment="1"/>
    <xf numFmtId="1" fontId="2" fillId="0" borderId="0" xfId="1" applyNumberFormat="1" applyFont="1" applyBorder="1" applyAlignment="1"/>
    <xf numFmtId="0" fontId="0" fillId="4" borderId="0" xfId="0" applyFill="1" applyProtection="1">
      <protection locked="0"/>
    </xf>
    <xf numFmtId="0" fontId="0" fillId="5" borderId="0" xfId="0" applyFill="1" applyProtection="1">
      <protection locked="0"/>
    </xf>
    <xf numFmtId="0" fontId="0" fillId="0" borderId="0" xfId="0" applyProtection="1">
      <protection locked="0"/>
    </xf>
    <xf numFmtId="0" fontId="2" fillId="0" borderId="0" xfId="1" applyFont="1" applyFill="1" applyBorder="1"/>
  </cellXfs>
  <cellStyles count="2">
    <cellStyle name="Normal" xfId="0" builtinId="0"/>
    <cellStyle name="Normal 2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7"/>
  <sheetViews>
    <sheetView topLeftCell="D1" workbookViewId="0">
      <selection activeCell="N13" sqref="N13"/>
    </sheetView>
  </sheetViews>
  <sheetFormatPr defaultRowHeight="15"/>
  <cols>
    <col min="1" max="1" width="13.7109375" bestFit="1" customWidth="1"/>
    <col min="2" max="2" width="14.28515625" bestFit="1" customWidth="1"/>
    <col min="3" max="3" width="18.28515625" bestFit="1" customWidth="1"/>
    <col min="6" max="6" width="13.85546875" bestFit="1" customWidth="1"/>
    <col min="7" max="8" width="16.5703125" bestFit="1" customWidth="1"/>
    <col min="9" max="9" width="12" bestFit="1" customWidth="1"/>
    <col min="10" max="10" width="11.140625" bestFit="1" customWidth="1"/>
    <col min="11" max="11" width="10.5703125" bestFit="1" customWidth="1"/>
  </cols>
  <sheetData>
    <row r="1" spans="1:11">
      <c r="A1" s="1">
        <v>125.6</v>
      </c>
      <c r="B1" s="3" t="s">
        <v>51</v>
      </c>
      <c r="C1" s="4"/>
      <c r="D1" s="4"/>
      <c r="E1" s="5"/>
    </row>
    <row r="2" spans="1:11">
      <c r="A2" s="2"/>
      <c r="B2" s="3" t="s">
        <v>0</v>
      </c>
      <c r="C2" s="4"/>
      <c r="D2" s="7" t="s">
        <v>1</v>
      </c>
      <c r="E2" s="5"/>
    </row>
    <row r="3" spans="1:11" ht="15.75" thickBot="1">
      <c r="A3" s="8" t="s">
        <v>2</v>
      </c>
      <c r="B3" s="8" t="s">
        <v>3</v>
      </c>
      <c r="C3" s="9" t="s">
        <v>50</v>
      </c>
      <c r="D3" s="10" t="s">
        <v>4</v>
      </c>
      <c r="E3" s="11" t="s">
        <v>5</v>
      </c>
      <c r="F3" s="21" t="s">
        <v>49</v>
      </c>
      <c r="G3" s="21" t="s">
        <v>44</v>
      </c>
      <c r="H3" s="21" t="s">
        <v>45</v>
      </c>
      <c r="I3" s="21" t="s">
        <v>46</v>
      </c>
      <c r="J3" s="21" t="s">
        <v>47</v>
      </c>
      <c r="K3" s="21" t="s">
        <v>48</v>
      </c>
    </row>
    <row r="4" spans="1:11" ht="15.75" thickTop="1">
      <c r="A4" s="2" t="s">
        <v>6</v>
      </c>
      <c r="B4" s="3"/>
      <c r="C4" s="4">
        <f t="shared" ref="C4:C6" si="0">1/(2/(18+2))</f>
        <v>10</v>
      </c>
      <c r="D4" s="4"/>
      <c r="E4" s="12"/>
    </row>
    <row r="5" spans="1:11">
      <c r="A5" s="2" t="s">
        <v>6</v>
      </c>
      <c r="B5" s="3"/>
      <c r="C5" s="4">
        <f t="shared" si="0"/>
        <v>10</v>
      </c>
      <c r="D5" s="4"/>
      <c r="E5" s="12"/>
    </row>
    <row r="6" spans="1:11" ht="15.75" thickBot="1">
      <c r="A6" s="8" t="s">
        <v>6</v>
      </c>
      <c r="B6" s="8"/>
      <c r="C6" s="9">
        <f t="shared" si="0"/>
        <v>10</v>
      </c>
      <c r="D6" s="9"/>
      <c r="E6" s="13"/>
    </row>
    <row r="7" spans="1:11" ht="16.5" thickTop="1">
      <c r="A7" s="14" t="s">
        <v>7</v>
      </c>
      <c r="B7" s="2">
        <v>1.5</v>
      </c>
      <c r="C7" s="2">
        <v>5.0919999999999996</v>
      </c>
      <c r="D7" s="2">
        <v>90</v>
      </c>
      <c r="E7" s="15">
        <v>267.29000000000002</v>
      </c>
      <c r="F7">
        <f>E7-(AVERAGE(E$9,E$17))</f>
        <v>91.175000000000011</v>
      </c>
      <c r="G7">
        <f>((4.5*0.000000000001)*F7*(1/($A$1*(D7/60)*(B7/1000))))*C7</f>
        <v>7.3927245222929942E-9</v>
      </c>
      <c r="H7">
        <f>G7*24</f>
        <v>1.7742538853503188E-7</v>
      </c>
      <c r="I7">
        <f>G7*132.2*(1/0.073)*0.86*2</f>
        <v>2.3027222914754386E-5</v>
      </c>
      <c r="J7">
        <f>I7*24</f>
        <v>5.5265334995410525E-4</v>
      </c>
      <c r="K7">
        <f>J7*1000</f>
        <v>0.5526533499541052</v>
      </c>
    </row>
    <row r="8" spans="1:11" ht="15.75">
      <c r="A8" s="14" t="s">
        <v>7</v>
      </c>
      <c r="B8" s="2">
        <v>1.5</v>
      </c>
      <c r="C8" s="2">
        <v>5.0919999999999996</v>
      </c>
      <c r="D8" s="2">
        <v>90</v>
      </c>
      <c r="E8" s="15">
        <v>204.48</v>
      </c>
      <c r="F8">
        <f>E8-(AVERAGE(E$9,E$17))</f>
        <v>28.364999999999981</v>
      </c>
      <c r="G8">
        <f>((4.5*0.000000000001)*F8*(1/($A$1*(D8/60)*(B8/1000))))*C8</f>
        <v>2.299913694267514E-9</v>
      </c>
      <c r="H8">
        <f>G8*24</f>
        <v>5.5197928662420336E-8</v>
      </c>
      <c r="I8">
        <f>G8*132.2*(1/0.073)*0.86*2</f>
        <v>7.163884595305813E-6</v>
      </c>
      <c r="J8">
        <f>I8*24</f>
        <v>1.7193323028733953E-4</v>
      </c>
      <c r="K8">
        <f>J8*1000</f>
        <v>0.17193323028733953</v>
      </c>
    </row>
    <row r="9" spans="1:11" ht="15.75">
      <c r="A9" s="14" t="s">
        <v>8</v>
      </c>
      <c r="B9" s="2">
        <v>1.5</v>
      </c>
      <c r="C9" s="2">
        <v>5.0919999999999996</v>
      </c>
      <c r="D9" s="2">
        <v>90</v>
      </c>
      <c r="E9" s="15">
        <v>199.08</v>
      </c>
    </row>
    <row r="10" spans="1:11" ht="15.75">
      <c r="A10" s="2"/>
      <c r="B10" s="2"/>
      <c r="C10" s="2"/>
      <c r="D10" s="2"/>
      <c r="E10" s="16"/>
    </row>
    <row r="11" spans="1:11" ht="15.75">
      <c r="A11" s="14" t="s">
        <v>9</v>
      </c>
      <c r="B11" s="2">
        <v>1.5</v>
      </c>
      <c r="C11" s="2">
        <v>5.0919999999999996</v>
      </c>
      <c r="D11" s="2">
        <v>90</v>
      </c>
      <c r="E11" s="15">
        <v>323.39999999999998</v>
      </c>
      <c r="F11">
        <f>E11-(AVERAGE(E$9,E$17))</f>
        <v>147.28499999999997</v>
      </c>
      <c r="G11">
        <f>((4.5*0.000000000001)*F11*(1/($A$1*(D11/60)*(B11/1000))))*C11</f>
        <v>1.1942280573248404E-8</v>
      </c>
      <c r="H11">
        <f>G11*24</f>
        <v>2.8661473375796168E-7</v>
      </c>
      <c r="I11">
        <f>G11*132.2*(1/0.073)*0.86*2</f>
        <v>3.7198404463938563E-5</v>
      </c>
      <c r="J11">
        <f>I11*24</f>
        <v>8.9276170713452558E-4</v>
      </c>
      <c r="K11">
        <f>J11*1000</f>
        <v>0.89276170713452563</v>
      </c>
    </row>
    <row r="12" spans="1:11">
      <c r="A12" s="6" t="s">
        <v>9</v>
      </c>
      <c r="B12" s="2">
        <v>1.5</v>
      </c>
      <c r="C12" s="2">
        <v>5.0919999999999996</v>
      </c>
      <c r="D12" s="2">
        <v>90</v>
      </c>
      <c r="E12" s="15">
        <v>329.95</v>
      </c>
      <c r="F12">
        <f>E12-(AVERAGE(E$9,E$17))</f>
        <v>153.83499999999998</v>
      </c>
      <c r="G12">
        <f>((4.5*0.000000000001)*F12*(1/($A$1*(D12/60)*(B12/1000))))*C12</f>
        <v>1.2473372929936303E-8</v>
      </c>
      <c r="H12">
        <f>G12*24</f>
        <v>2.9936095031847127E-7</v>
      </c>
      <c r="I12">
        <f>G12*132.2*(1/0.073)*0.86*2</f>
        <v>3.8852677127405971E-5</v>
      </c>
      <c r="J12">
        <f>I12*24</f>
        <v>9.3246425105774332E-4</v>
      </c>
      <c r="K12">
        <f>J12*1000</f>
        <v>0.93246425105774333</v>
      </c>
    </row>
    <row r="13" spans="1:11">
      <c r="A13" s="3" t="s">
        <v>10</v>
      </c>
      <c r="B13" s="2">
        <v>1.5</v>
      </c>
      <c r="C13" s="2">
        <v>5.0919999999999996</v>
      </c>
      <c r="D13" s="2">
        <v>90</v>
      </c>
      <c r="E13" s="15">
        <v>361.87</v>
      </c>
    </row>
    <row r="14" spans="1:11">
      <c r="A14" s="6"/>
      <c r="B14" s="2"/>
      <c r="C14" s="2"/>
      <c r="D14" s="2"/>
      <c r="E14" s="17"/>
    </row>
    <row r="15" spans="1:11">
      <c r="A15" s="6" t="s">
        <v>11</v>
      </c>
      <c r="B15" s="2">
        <v>1.5</v>
      </c>
      <c r="C15" s="2">
        <v>5.0919999999999996</v>
      </c>
      <c r="D15" s="2">
        <v>90</v>
      </c>
      <c r="E15" s="15">
        <v>313.94</v>
      </c>
      <c r="F15">
        <f>E15-(AVERAGE(E$9,E$17))</f>
        <v>137.82499999999999</v>
      </c>
      <c r="G15">
        <f>((4.5*0.000000000001)*F15*(1/($A$1*(D15/60)*(B15/1000))))*C15</f>
        <v>1.1175237261146496E-8</v>
      </c>
      <c r="H15">
        <f>G15*24</f>
        <v>2.6820569426751592E-7</v>
      </c>
      <c r="I15">
        <f>G15*132.2*(1/0.073)*0.86*2</f>
        <v>3.4809180128610072E-5</v>
      </c>
      <c r="J15">
        <f>I15*24</f>
        <v>8.3542032308664177E-4</v>
      </c>
      <c r="K15">
        <f>J15*1000</f>
        <v>0.83542032308664183</v>
      </c>
    </row>
    <row r="16" spans="1:11">
      <c r="A16" s="6" t="s">
        <v>11</v>
      </c>
      <c r="B16" s="2">
        <v>1.5</v>
      </c>
      <c r="C16" s="2">
        <v>5.0919999999999996</v>
      </c>
      <c r="D16" s="2">
        <v>90</v>
      </c>
      <c r="E16" s="15">
        <v>281.93</v>
      </c>
      <c r="F16">
        <f>E16-(AVERAGE(E$9,E$17))</f>
        <v>105.815</v>
      </c>
      <c r="G16">
        <f>((4.5*0.000000000001)*F16*(1/($A$1*(D16/60)*(B16/1000))))*C16</f>
        <v>8.5797767515923563E-9</v>
      </c>
      <c r="H16">
        <f>G16*24</f>
        <v>2.0591464203821656E-7</v>
      </c>
      <c r="I16">
        <f>G16*132.2*(1/0.073)*0.86*2</f>
        <v>2.6724711738138034E-5</v>
      </c>
      <c r="J16">
        <f>I16*24</f>
        <v>6.4139308171531277E-4</v>
      </c>
      <c r="K16">
        <f>J16*1000</f>
        <v>0.64139308171531273</v>
      </c>
    </row>
    <row r="17" spans="1:11">
      <c r="A17" s="6" t="s">
        <v>12</v>
      </c>
      <c r="B17" s="2">
        <v>1.5</v>
      </c>
      <c r="C17" s="2">
        <v>5.0919999999999996</v>
      </c>
      <c r="D17" s="2">
        <v>90</v>
      </c>
      <c r="E17" s="15">
        <v>153.15</v>
      </c>
    </row>
    <row r="18" spans="1:11">
      <c r="A18" s="6"/>
      <c r="B18" s="2"/>
      <c r="C18" s="2"/>
      <c r="D18" s="2"/>
      <c r="E18" s="17"/>
    </row>
    <row r="19" spans="1:11">
      <c r="A19" s="6" t="s">
        <v>13</v>
      </c>
      <c r="B19" s="2">
        <v>1.5</v>
      </c>
      <c r="C19" s="2">
        <v>5.0919999999999996</v>
      </c>
      <c r="D19" s="2">
        <v>90</v>
      </c>
      <c r="E19" s="18">
        <v>512.48</v>
      </c>
      <c r="F19">
        <f>E19-(AVERAGE(E$21,E$25,E$29))</f>
        <v>323.83000000000004</v>
      </c>
      <c r="G19">
        <f>((4.5*0.000000000001)*F19*(1/($A$1*(D19/60)*(B19/1000))))*C19</f>
        <v>2.6257043949044588E-8</v>
      </c>
      <c r="H19">
        <f>G19*24</f>
        <v>6.3016905477707014E-7</v>
      </c>
      <c r="I19">
        <f>G19*132.2*(1/0.073)*0.86*2</f>
        <v>8.1786735360404858E-5</v>
      </c>
      <c r="J19">
        <f>I19*24</f>
        <v>1.9628816486497165E-3</v>
      </c>
      <c r="K19">
        <f>J19*1000</f>
        <v>1.9628816486497165</v>
      </c>
    </row>
    <row r="20" spans="1:11">
      <c r="A20" s="6" t="s">
        <v>13</v>
      </c>
      <c r="B20" s="2">
        <v>1.5</v>
      </c>
      <c r="C20" s="2">
        <v>5.0919999999999996</v>
      </c>
      <c r="D20" s="2">
        <v>90</v>
      </c>
      <c r="E20" s="18">
        <v>557.84</v>
      </c>
      <c r="F20">
        <f>E20-(AVERAGE(E$21,E$25,E$29))</f>
        <v>369.19000000000005</v>
      </c>
      <c r="G20">
        <f>((4.5*0.000000000001)*F20*(1/($A$1*(D20/60)*(B20/1000))))*C20</f>
        <v>2.9934959872611469E-8</v>
      </c>
      <c r="H20">
        <f>G20*24</f>
        <v>7.1843903694267527E-7</v>
      </c>
      <c r="I20">
        <f>G20*132.2*(1/0.073)*0.86*2</f>
        <v>9.3242889255806658E-5</v>
      </c>
      <c r="J20">
        <f>I20*24</f>
        <v>2.2378293421393596E-3</v>
      </c>
      <c r="K20">
        <f>J20*1000</f>
        <v>2.2378293421393596</v>
      </c>
    </row>
    <row r="21" spans="1:11">
      <c r="A21" s="6" t="s">
        <v>14</v>
      </c>
      <c r="B21" s="2">
        <v>1.5</v>
      </c>
      <c r="C21" s="2">
        <v>5.0919999999999996</v>
      </c>
      <c r="D21" s="2">
        <v>90</v>
      </c>
      <c r="E21" s="18">
        <v>197.41</v>
      </c>
    </row>
    <row r="22" spans="1:11">
      <c r="A22" s="6"/>
      <c r="B22" s="2"/>
      <c r="C22" s="2"/>
      <c r="D22" s="2"/>
      <c r="E22" s="17"/>
    </row>
    <row r="23" spans="1:11">
      <c r="A23" s="6" t="s">
        <v>15</v>
      </c>
      <c r="B23" s="2">
        <v>1.5</v>
      </c>
      <c r="C23" s="2">
        <v>5.0919999999999996</v>
      </c>
      <c r="D23" s="2">
        <v>90</v>
      </c>
      <c r="E23" s="18">
        <v>422.24</v>
      </c>
      <c r="F23">
        <f>E23-(AVERAGE(E$21,E$25,E$29))</f>
        <v>233.59</v>
      </c>
      <c r="G23">
        <f>((4.5*0.000000000001)*F23*(1/($A$1*(D23/60)*(B23/1000))))*C23</f>
        <v>1.8940131847133759E-8</v>
      </c>
      <c r="H23">
        <f>G23*24</f>
        <v>4.5456316433121022E-7</v>
      </c>
      <c r="I23">
        <f>G23*132.2*(1/0.073)*0.86*2</f>
        <v>5.8995656711351545E-5</v>
      </c>
      <c r="J23">
        <f>I23*24</f>
        <v>1.4158957610724372E-3</v>
      </c>
      <c r="K23">
        <f>J23*1000</f>
        <v>1.4158957610724372</v>
      </c>
    </row>
    <row r="24" spans="1:11">
      <c r="A24" s="6" t="s">
        <v>15</v>
      </c>
      <c r="B24" s="2">
        <v>1.5</v>
      </c>
      <c r="C24" s="2">
        <v>5.0919999999999996</v>
      </c>
      <c r="D24" s="2">
        <v>90</v>
      </c>
      <c r="E24" s="18">
        <v>400.59</v>
      </c>
      <c r="F24">
        <f>E24-(AVERAGE(E$21,E$25,E$29))</f>
        <v>211.93999999999997</v>
      </c>
      <c r="G24">
        <f>((4.5*0.000000000001)*F24*(1/($A$1*(D24/60)*(B24/1000))))*C24</f>
        <v>1.7184689171974517E-8</v>
      </c>
      <c r="H24">
        <f>G24*24</f>
        <v>4.1243254012738841E-7</v>
      </c>
      <c r="I24">
        <f>G24*132.2*(1/0.073)*0.86*2</f>
        <v>5.3527717296989774E-5</v>
      </c>
      <c r="J24">
        <f>I24*24</f>
        <v>1.2846652151277545E-3</v>
      </c>
      <c r="K24">
        <f>J24*1000</f>
        <v>1.2846652151277544</v>
      </c>
    </row>
    <row r="25" spans="1:11">
      <c r="A25" s="6" t="s">
        <v>16</v>
      </c>
      <c r="B25" s="2">
        <v>1.5</v>
      </c>
      <c r="C25" s="2">
        <v>5.0919999999999996</v>
      </c>
      <c r="D25" s="2">
        <v>90</v>
      </c>
      <c r="E25" s="18">
        <v>206.36</v>
      </c>
    </row>
    <row r="26" spans="1:11">
      <c r="A26" s="6"/>
      <c r="B26" s="2"/>
      <c r="C26" s="2"/>
      <c r="D26" s="2"/>
      <c r="E26" s="17"/>
    </row>
    <row r="27" spans="1:11">
      <c r="A27" s="6" t="s">
        <v>17</v>
      </c>
      <c r="B27" s="2">
        <v>1.5</v>
      </c>
      <c r="C27" s="2">
        <v>5.0919999999999996</v>
      </c>
      <c r="D27" s="2">
        <v>90</v>
      </c>
      <c r="E27" s="18">
        <v>292.64</v>
      </c>
      <c r="F27">
        <f>E27-(AVERAGE(E$21,E$25,E$29))</f>
        <v>103.98999999999998</v>
      </c>
      <c r="G27">
        <f>((4.5*0.000000000001)*F27*(1/($A$1*(D27/60)*(B27/1000))))*C27</f>
        <v>8.4318006369426719E-9</v>
      </c>
      <c r="H27">
        <f>G27*24</f>
        <v>2.0236321528662413E-7</v>
      </c>
      <c r="I27">
        <f>G27*132.2*(1/0.073)*0.86*2</f>
        <v>2.6263788438774967E-5</v>
      </c>
      <c r="J27">
        <f>I27*24</f>
        <v>6.3033092253059924E-4</v>
      </c>
      <c r="K27">
        <f>J27*1000</f>
        <v>0.63033092253059919</v>
      </c>
    </row>
    <row r="28" spans="1:11">
      <c r="A28" s="6" t="s">
        <v>18</v>
      </c>
      <c r="B28" s="2">
        <v>1.5</v>
      </c>
      <c r="C28" s="2">
        <v>5.0919999999999996</v>
      </c>
      <c r="D28" s="2">
        <v>90</v>
      </c>
      <c r="E28" s="18">
        <v>606.41</v>
      </c>
      <c r="F28">
        <f>E28-(AVERAGE(E$21,E$25,E$29))</f>
        <v>417.76</v>
      </c>
      <c r="G28">
        <f>((4.5*0.000000000001)*F28*(1/($A$1*(D28/60)*(B28/1000))))*C28</f>
        <v>3.3873151592356683E-8</v>
      </c>
      <c r="H28">
        <f>G28*24</f>
        <v>8.1295563821656039E-7</v>
      </c>
      <c r="I28">
        <f>G28*132.2*(1/0.073)*0.86*2</f>
        <v>1.0550976303666347E-4</v>
      </c>
      <c r="J28">
        <f>I28*24</f>
        <v>2.5322343128799233E-3</v>
      </c>
      <c r="K28">
        <f>J28*1000</f>
        <v>2.5322343128799232</v>
      </c>
    </row>
    <row r="29" spans="1:11">
      <c r="A29" s="6" t="s">
        <v>19</v>
      </c>
      <c r="B29" s="2">
        <v>1.5</v>
      </c>
      <c r="C29" s="2">
        <v>5.0919999999999996</v>
      </c>
      <c r="D29" s="2">
        <v>90</v>
      </c>
      <c r="E29" s="18">
        <v>162.18</v>
      </c>
    </row>
    <row r="30" spans="1:11">
      <c r="A30" s="6"/>
      <c r="B30" s="2"/>
      <c r="C30" s="2"/>
      <c r="D30" s="2"/>
      <c r="E30" s="17"/>
    </row>
    <row r="31" spans="1:11">
      <c r="A31" s="6" t="s">
        <v>20</v>
      </c>
      <c r="B31" s="2">
        <v>1.5</v>
      </c>
      <c r="C31" s="2">
        <v>5.0919999999999996</v>
      </c>
      <c r="D31" s="2">
        <v>90</v>
      </c>
      <c r="E31" s="19">
        <v>251.03</v>
      </c>
      <c r="F31">
        <f>E31-(AVERAGE(E$33,E$37,E$41))</f>
        <v>66.576666666666654</v>
      </c>
      <c r="G31">
        <f>((4.5*0.000000000001)*F31*(1/($A$1*(D31/60)*(B31/1000))))*C31</f>
        <v>5.3982227176220792E-9</v>
      </c>
      <c r="H31">
        <f>G31*24</f>
        <v>1.2955734522292989E-7</v>
      </c>
      <c r="I31">
        <f>G31*132.2*(1/0.073)*0.86*2</f>
        <v>1.6814650334572315E-5</v>
      </c>
      <c r="J31">
        <f>I31*24</f>
        <v>4.0355160802973554E-4</v>
      </c>
      <c r="K31">
        <f>J31*1000</f>
        <v>0.40355160802973555</v>
      </c>
    </row>
    <row r="32" spans="1:11">
      <c r="A32" s="6" t="s">
        <v>20</v>
      </c>
      <c r="B32" s="2">
        <v>1.5</v>
      </c>
      <c r="C32" s="2">
        <v>5.0919999999999996</v>
      </c>
      <c r="D32" s="2">
        <v>90</v>
      </c>
      <c r="E32" s="19">
        <v>307.2</v>
      </c>
      <c r="F32">
        <f>E32-(AVERAGE(E$33,E$37,E$41))</f>
        <v>122.74666666666664</v>
      </c>
      <c r="G32">
        <f>((4.5*0.000000000001)*F32*(1/($A$1*(D32/60)*(B32/1000))))*C32</f>
        <v>9.9526437367303583E-9</v>
      </c>
      <c r="H32">
        <f>G32*24</f>
        <v>2.3886344968152861E-7</v>
      </c>
      <c r="I32">
        <f>G32*132.2*(1/0.073)*0.86*2</f>
        <v>3.1000985526475282E-5</v>
      </c>
      <c r="J32">
        <f>I32*24</f>
        <v>7.4402365263540678E-4</v>
      </c>
      <c r="K32">
        <f>J32*1000</f>
        <v>0.74402365263540682</v>
      </c>
    </row>
    <row r="33" spans="1:11">
      <c r="A33" s="6" t="s">
        <v>21</v>
      </c>
      <c r="B33" s="2">
        <v>1.5</v>
      </c>
      <c r="C33" s="2">
        <v>5.0919999999999996</v>
      </c>
      <c r="D33" s="2">
        <v>90</v>
      </c>
      <c r="E33" s="19">
        <v>171</v>
      </c>
    </row>
    <row r="34" spans="1:11">
      <c r="A34" s="6"/>
      <c r="B34" s="2"/>
      <c r="C34" s="2"/>
      <c r="D34" s="2"/>
      <c r="E34" s="17"/>
    </row>
    <row r="35" spans="1:11">
      <c r="A35" s="6" t="s">
        <v>22</v>
      </c>
      <c r="B35" s="2">
        <v>1.5</v>
      </c>
      <c r="C35" s="2">
        <v>5.0919999999999996</v>
      </c>
      <c r="D35" s="2">
        <v>90</v>
      </c>
      <c r="E35" s="19">
        <v>309.14</v>
      </c>
      <c r="F35">
        <f>E35-(AVERAGE(E$33,E$37,E$41))</f>
        <v>124.68666666666664</v>
      </c>
      <c r="G35">
        <f>((4.5*0.000000000001)*F35*(1/($A$1*(D35/60)*(B35/1000))))*C35</f>
        <v>1.0109944373673034E-8</v>
      </c>
      <c r="H35">
        <f>G35*24</f>
        <v>2.4263866496815281E-7</v>
      </c>
      <c r="I35">
        <f>G35*132.2*(1/0.073)*0.86*2</f>
        <v>3.1490953307716016E-5</v>
      </c>
      <c r="J35">
        <f>I35*24</f>
        <v>7.5578287938518444E-4</v>
      </c>
      <c r="K35">
        <f>J35*1000</f>
        <v>0.7557828793851844</v>
      </c>
    </row>
    <row r="36" spans="1:11">
      <c r="A36" s="6" t="s">
        <v>22</v>
      </c>
      <c r="B36" s="2">
        <v>1.5</v>
      </c>
      <c r="C36" s="2">
        <v>5.0919999999999996</v>
      </c>
      <c r="D36" s="2">
        <v>90</v>
      </c>
      <c r="E36" s="19">
        <v>346.52</v>
      </c>
      <c r="F36">
        <f>E36-(AVERAGE(E$33,E$37,E$41))</f>
        <v>162.06666666666663</v>
      </c>
      <c r="G36">
        <f>((4.5*0.000000000001)*F36*(1/($A$1*(D36/60)*(B36/1000))))*C36</f>
        <v>1.3140819532908703E-8</v>
      </c>
      <c r="H36">
        <f>G36*24</f>
        <v>3.1537966878980885E-7</v>
      </c>
      <c r="I36">
        <f>G36*132.2*(1/0.073)*0.86*2</f>
        <v>4.0931672721519351E-5</v>
      </c>
      <c r="J36">
        <f>I36*24</f>
        <v>9.8236014531646442E-4</v>
      </c>
      <c r="K36">
        <f>J36*1000</f>
        <v>0.98236014531646443</v>
      </c>
    </row>
    <row r="37" spans="1:11">
      <c r="A37" s="6" t="s">
        <v>23</v>
      </c>
      <c r="B37" s="2">
        <v>1.5</v>
      </c>
      <c r="C37" s="2">
        <v>5.0919999999999996</v>
      </c>
      <c r="D37" s="2">
        <v>90</v>
      </c>
      <c r="E37" s="19">
        <v>187.47</v>
      </c>
    </row>
    <row r="38" spans="1:11">
      <c r="A38" s="6"/>
      <c r="B38" s="2"/>
      <c r="C38" s="2"/>
      <c r="D38" s="2"/>
      <c r="E38" s="17"/>
    </row>
    <row r="39" spans="1:11">
      <c r="A39" s="6" t="s">
        <v>24</v>
      </c>
      <c r="B39" s="2">
        <v>1.5</v>
      </c>
      <c r="C39" s="2">
        <v>5.0919999999999996</v>
      </c>
      <c r="D39" s="2">
        <v>90</v>
      </c>
      <c r="E39" s="19">
        <v>284.35000000000002</v>
      </c>
      <c r="F39">
        <f>E39-(AVERAGE(E$33,E$37,E$41))</f>
        <v>99.896666666666675</v>
      </c>
      <c r="G39">
        <f>((4.5*0.000000000001)*F39*(1/($A$1*(D39/60)*(B39/1000))))*C39</f>
        <v>8.0999016985138011E-9</v>
      </c>
      <c r="H39">
        <f>G39*24</f>
        <v>1.9439764076433123E-7</v>
      </c>
      <c r="I39">
        <f>G39*132.2*(1/0.073)*0.86*2</f>
        <v>2.5229973257737838E-5</v>
      </c>
      <c r="J39">
        <f>I39*24</f>
        <v>6.0551935818570809E-4</v>
      </c>
      <c r="K39">
        <f>J39*1000</f>
        <v>0.60551935818570812</v>
      </c>
    </row>
    <row r="40" spans="1:11">
      <c r="A40" s="6" t="s">
        <v>24</v>
      </c>
      <c r="B40" s="2">
        <v>1.5</v>
      </c>
      <c r="C40" s="2">
        <v>5.0919999999999996</v>
      </c>
      <c r="D40" s="2">
        <v>90</v>
      </c>
      <c r="E40" s="19">
        <v>236.35</v>
      </c>
      <c r="F40">
        <f>E40-(AVERAGE(E$33,E$37,E$41))</f>
        <v>51.896666666666647</v>
      </c>
      <c r="G40">
        <f>((4.5*0.000000000001)*F40*(1/($A$1*(D40/60)*(B40/1000))))*C40</f>
        <v>4.2079271762208052E-9</v>
      </c>
      <c r="H40">
        <f>G40*24</f>
        <v>1.0099025222929933E-7</v>
      </c>
      <c r="I40">
        <f>G40*132.2*(1/0.073)*0.86*2</f>
        <v>1.3107059082709474E-5</v>
      </c>
      <c r="J40">
        <f>I40*24</f>
        <v>3.1456941798502734E-4</v>
      </c>
      <c r="K40">
        <f>J40*1000</f>
        <v>0.31456941798502736</v>
      </c>
    </row>
    <row r="41" spans="1:11">
      <c r="A41" s="6" t="s">
        <v>25</v>
      </c>
      <c r="B41" s="2">
        <v>1.5</v>
      </c>
      <c r="C41" s="2">
        <v>5.0919999999999996</v>
      </c>
      <c r="D41" s="2">
        <v>90</v>
      </c>
      <c r="E41" s="19">
        <v>194.89</v>
      </c>
    </row>
    <row r="42" spans="1:11">
      <c r="A42" s="6"/>
      <c r="B42" s="2"/>
      <c r="C42" s="2"/>
      <c r="D42" s="2"/>
      <c r="E42" s="17"/>
    </row>
    <row r="43" spans="1:11">
      <c r="A43" s="6" t="s">
        <v>26</v>
      </c>
      <c r="B43" s="2">
        <v>1.5</v>
      </c>
      <c r="C43" s="2">
        <v>5.0919999999999996</v>
      </c>
      <c r="D43" s="2">
        <v>90</v>
      </c>
      <c r="E43" s="20">
        <v>383.59</v>
      </c>
      <c r="F43">
        <f>E43-(AVERAGE(E$45,E$49,E$53))</f>
        <v>174.33666666666664</v>
      </c>
      <c r="G43">
        <f>((4.5*0.000000000001)*F43*(1/($A$1*(D43/60)*(B43/1000))))*C43</f>
        <v>1.4135705520169848E-8</v>
      </c>
      <c r="H43">
        <f>G43*24</f>
        <v>3.3925693248407639E-7</v>
      </c>
      <c r="I43">
        <f>G43*132.2*(1/0.073)*0.86*2</f>
        <v>4.4030592657510968E-5</v>
      </c>
      <c r="J43">
        <f>I43*24</f>
        <v>1.0567342237802631E-3</v>
      </c>
      <c r="K43">
        <f>J43*1000</f>
        <v>1.056734223780263</v>
      </c>
    </row>
    <row r="44" spans="1:11">
      <c r="A44" s="6" t="s">
        <v>26</v>
      </c>
      <c r="B44" s="2">
        <v>1.5</v>
      </c>
      <c r="C44" s="2">
        <v>5.0919999999999996</v>
      </c>
      <c r="D44" s="2">
        <v>90</v>
      </c>
      <c r="E44" s="20">
        <v>622.21</v>
      </c>
      <c r="F44">
        <f>E44-(AVERAGE(E$45,E$49,E$53))</f>
        <v>412.95666666666671</v>
      </c>
      <c r="G44">
        <f>((4.5*0.000000000001)*F44*(1/($A$1*(D44/60)*(B44/1000))))*C44</f>
        <v>3.3483683864118898E-8</v>
      </c>
      <c r="H44">
        <f>G44*24</f>
        <v>8.0360841273885354E-7</v>
      </c>
      <c r="I44">
        <f>G44*132.2*(1/0.073)*0.86*2</f>
        <v>1.0429662975012071E-4</v>
      </c>
      <c r="J44">
        <f>I44*24</f>
        <v>2.5031191140028972E-3</v>
      </c>
      <c r="K44">
        <f>J44*1000</f>
        <v>2.5031191140028972</v>
      </c>
    </row>
    <row r="45" spans="1:11">
      <c r="A45" s="6" t="s">
        <v>27</v>
      </c>
      <c r="B45" s="2">
        <v>1.5</v>
      </c>
      <c r="C45" s="2">
        <v>5.0919999999999996</v>
      </c>
      <c r="D45" s="2">
        <v>90</v>
      </c>
      <c r="E45" s="20">
        <v>211.78</v>
      </c>
    </row>
    <row r="46" spans="1:11">
      <c r="A46" s="6"/>
      <c r="B46" s="2"/>
      <c r="C46" s="2"/>
      <c r="D46" s="2"/>
      <c r="E46" s="17"/>
    </row>
    <row r="47" spans="1:11">
      <c r="A47" s="6" t="s">
        <v>28</v>
      </c>
      <c r="B47" s="2">
        <v>1.5</v>
      </c>
      <c r="C47" s="2">
        <v>5.0919999999999996</v>
      </c>
      <c r="D47" s="2">
        <v>90</v>
      </c>
      <c r="E47" s="20">
        <v>328.45</v>
      </c>
      <c r="F47">
        <f>E47-(AVERAGE(E$45,E$49,E$53))</f>
        <v>119.19666666666666</v>
      </c>
      <c r="G47">
        <f>((4.5*0.000000000001)*F47*(1/($A$1*(D47/60)*(B47/1000))))*C47</f>
        <v>9.6647997876857737E-9</v>
      </c>
      <c r="H47">
        <f>G47*24</f>
        <v>2.3195519490445856E-7</v>
      </c>
      <c r="I47">
        <f>G47*132.2*(1/0.073)*0.86*2</f>
        <v>3.0104394998947151E-5</v>
      </c>
      <c r="J47">
        <f>I47*24</f>
        <v>7.2250547997473164E-4</v>
      </c>
      <c r="K47">
        <f>J47*1000</f>
        <v>0.72250547997473169</v>
      </c>
    </row>
    <row r="48" spans="1:11">
      <c r="A48" s="6" t="s">
        <v>28</v>
      </c>
      <c r="B48" s="2">
        <v>1.5</v>
      </c>
      <c r="C48" s="2">
        <v>5.0919999999999996</v>
      </c>
      <c r="D48" s="2">
        <v>90</v>
      </c>
      <c r="E48" s="20">
        <v>446.85</v>
      </c>
      <c r="F48">
        <f>E48-(AVERAGE(E$45,E$49,E$53))</f>
        <v>237.59666666666669</v>
      </c>
      <c r="G48">
        <f>((4.5*0.000000000001)*F48*(1/($A$1*(D48/60)*(B48/1000))))*C48</f>
        <v>1.9265003609341829E-8</v>
      </c>
      <c r="H48">
        <f>G48*24</f>
        <v>4.623600866242039E-7</v>
      </c>
      <c r="I48">
        <f>G48*132.2*(1/0.073)*0.86*2</f>
        <v>6.0007583297350447E-5</v>
      </c>
      <c r="J48">
        <f>I48*24</f>
        <v>1.4401819991364108E-3</v>
      </c>
      <c r="K48">
        <f>J48*1000</f>
        <v>1.4401819991364109</v>
      </c>
    </row>
    <row r="49" spans="1:11">
      <c r="A49" s="6" t="s">
        <v>29</v>
      </c>
      <c r="B49" s="2">
        <v>1.5</v>
      </c>
      <c r="C49" s="2">
        <v>5.0919999999999996</v>
      </c>
      <c r="D49" s="2">
        <v>90</v>
      </c>
      <c r="E49" s="20">
        <v>203.45</v>
      </c>
    </row>
    <row r="50" spans="1:11">
      <c r="A50" s="6"/>
      <c r="B50" s="2"/>
      <c r="C50" s="2"/>
      <c r="D50" s="2"/>
      <c r="E50" s="17"/>
    </row>
    <row r="51" spans="1:11">
      <c r="A51" s="6" t="s">
        <v>30</v>
      </c>
      <c r="B51" s="2">
        <v>1.5</v>
      </c>
      <c r="C51" s="2">
        <v>5.0919999999999996</v>
      </c>
      <c r="D51" s="2">
        <v>90</v>
      </c>
      <c r="E51" s="20">
        <v>280.66000000000003</v>
      </c>
      <c r="F51">
        <f>E51-(AVERAGE(E$45,E$49,E$53))</f>
        <v>71.406666666666695</v>
      </c>
      <c r="G51">
        <f>((4.5*0.000000000001)*F51*(1/($A$1*(D51/60)*(B51/1000))))*C51</f>
        <v>5.7898526539278153E-9</v>
      </c>
      <c r="H51">
        <f>G51*24</f>
        <v>1.3895646369426757E-7</v>
      </c>
      <c r="I51">
        <f>G51*132.2*(1/0.073)*0.86*2</f>
        <v>1.8034518573434554E-5</v>
      </c>
      <c r="J51">
        <f>I51*24</f>
        <v>4.3282844576242926E-4</v>
      </c>
      <c r="K51">
        <f>J51*1000</f>
        <v>0.43282844576242924</v>
      </c>
    </row>
    <row r="52" spans="1:11">
      <c r="A52" s="6" t="s">
        <v>30</v>
      </c>
      <c r="B52" s="2">
        <v>1.5</v>
      </c>
      <c r="C52" s="2">
        <v>5.0919999999999996</v>
      </c>
      <c r="D52" s="2">
        <v>90</v>
      </c>
      <c r="E52" s="20">
        <v>392.92</v>
      </c>
      <c r="F52">
        <f>E52-(AVERAGE(E$45,E$49,E$53))</f>
        <v>183.66666666666669</v>
      </c>
      <c r="G52">
        <f>((4.5*0.000000000001)*F52*(1/($A$1*(D52/60)*(B52/1000))))*C52</f>
        <v>1.4892208067940553E-8</v>
      </c>
      <c r="H52">
        <f>G52*24</f>
        <v>3.5741299363057328E-7</v>
      </c>
      <c r="I52">
        <f>G52*132.2*(1/0.073)*0.86*2</f>
        <v>4.6386984100282112E-5</v>
      </c>
      <c r="J52">
        <f>I52*24</f>
        <v>1.1132876184067708E-3</v>
      </c>
      <c r="K52">
        <f>J52*1000</f>
        <v>1.1132876184067708</v>
      </c>
    </row>
    <row r="53" spans="1:11">
      <c r="A53" s="6" t="s">
        <v>31</v>
      </c>
      <c r="B53" s="2">
        <v>1.5</v>
      </c>
      <c r="C53" s="2">
        <v>5.0919999999999996</v>
      </c>
      <c r="D53" s="2">
        <v>90</v>
      </c>
      <c r="E53" s="20">
        <v>212.53</v>
      </c>
    </row>
    <row r="54" spans="1:11">
      <c r="A54" s="6"/>
      <c r="B54" s="2"/>
      <c r="C54" s="2"/>
      <c r="D54" s="2"/>
      <c r="E54" s="17"/>
    </row>
    <row r="55" spans="1:11">
      <c r="A55" s="3" t="s">
        <v>32</v>
      </c>
      <c r="B55" s="2">
        <v>1.5</v>
      </c>
      <c r="C55" s="2">
        <v>5.0919999999999996</v>
      </c>
      <c r="D55" s="2">
        <v>90</v>
      </c>
      <c r="E55" s="15">
        <v>456.23</v>
      </c>
      <c r="F55">
        <f>E55-(AVERAGE(E$57,E$61,E$65))</f>
        <v>251.00333333333333</v>
      </c>
      <c r="G55">
        <f>((4.5*0.000000000001)*F55*(1/($A$1*(D55/60)*(B55/1000))))*C55</f>
        <v>2.0352053715498938E-8</v>
      </c>
      <c r="H55">
        <f>G55*24</f>
        <v>4.884492891719745E-7</v>
      </c>
      <c r="I55">
        <f>G55*132.2*(1/0.073)*0.86*2</f>
        <v>6.3393580575959047E-5</v>
      </c>
      <c r="J55">
        <f>I55*24</f>
        <v>1.5214459338230171E-3</v>
      </c>
      <c r="K55">
        <f>J55*1000</f>
        <v>1.5214459338230171</v>
      </c>
    </row>
    <row r="56" spans="1:11">
      <c r="A56" s="3" t="s">
        <v>32</v>
      </c>
      <c r="B56" s="2">
        <v>1.5</v>
      </c>
      <c r="C56" s="2">
        <v>5.0919999999999996</v>
      </c>
      <c r="D56" s="2">
        <v>90</v>
      </c>
      <c r="E56" s="15">
        <v>587.87</v>
      </c>
      <c r="F56">
        <f>E56-(AVERAGE(E$57,E$61,E$65))</f>
        <v>382.64333333333332</v>
      </c>
      <c r="G56">
        <f>((4.5*0.000000000001)*F56*(1/($A$1*(D56/60)*(B56/1000))))*C56</f>
        <v>3.1025793842887468E-8</v>
      </c>
      <c r="H56">
        <f>G56*24</f>
        <v>7.4461905222929924E-7</v>
      </c>
      <c r="I56">
        <f>G56*132.2*(1/0.073)*0.86*2</f>
        <v>9.6640672700974321E-5</v>
      </c>
      <c r="J56">
        <f>I56*24</f>
        <v>2.3193761448233839E-3</v>
      </c>
      <c r="K56">
        <f>J56*1000</f>
        <v>2.3193761448233841</v>
      </c>
    </row>
    <row r="57" spans="1:11">
      <c r="A57" s="3" t="s">
        <v>33</v>
      </c>
      <c r="B57" s="2">
        <v>1.5</v>
      </c>
      <c r="C57" s="2">
        <v>5.0919999999999996</v>
      </c>
      <c r="D57" s="2">
        <v>90</v>
      </c>
      <c r="E57" s="15">
        <v>186.36</v>
      </c>
    </row>
    <row r="58" spans="1:11">
      <c r="A58" s="3"/>
      <c r="B58" s="2"/>
      <c r="C58" s="2"/>
      <c r="D58" s="2"/>
      <c r="E58" s="17"/>
    </row>
    <row r="59" spans="1:11">
      <c r="A59" s="3" t="s">
        <v>34</v>
      </c>
      <c r="B59" s="2">
        <v>1.5</v>
      </c>
      <c r="C59" s="2">
        <v>5.0919999999999996</v>
      </c>
      <c r="D59" s="2">
        <v>90</v>
      </c>
      <c r="E59" s="15">
        <v>282.35000000000002</v>
      </c>
      <c r="F59">
        <f>E59-(AVERAGE(E$57,E$61,E$65))</f>
        <v>77.123333333333335</v>
      </c>
      <c r="G59">
        <f>((4.5*0.000000000001)*F59*(1/($A$1*(D59/60)*(B59/1000))))*C59</f>
        <v>6.2533760084925688E-9</v>
      </c>
      <c r="H59">
        <f>G59*24</f>
        <v>1.5008102420382166E-7</v>
      </c>
      <c r="I59">
        <f>G59*132.2*(1/0.073)*0.86*2</f>
        <v>1.9478323976918825E-5</v>
      </c>
      <c r="J59">
        <f>I59*24</f>
        <v>4.674797754460518E-4</v>
      </c>
      <c r="K59">
        <f>J59*1000</f>
        <v>0.46747977544605179</v>
      </c>
    </row>
    <row r="60" spans="1:11">
      <c r="A60" s="3" t="s">
        <v>34</v>
      </c>
      <c r="B60" s="2">
        <v>1.5</v>
      </c>
      <c r="C60" s="2">
        <v>5.0919999999999996</v>
      </c>
      <c r="D60" s="2">
        <v>90</v>
      </c>
      <c r="E60" s="15">
        <v>370.29</v>
      </c>
      <c r="F60">
        <f>E60-(AVERAGE(E$57,E$61,E$65))</f>
        <v>165.06333333333333</v>
      </c>
      <c r="G60">
        <f>((4.5*0.000000000001)*F60*(1/($A$1*(D60/60)*(B60/1000))))*C60</f>
        <v>1.3383797664543523E-8</v>
      </c>
      <c r="H60">
        <f>G60*24</f>
        <v>3.2121114394904453E-7</v>
      </c>
      <c r="I60">
        <f>G60*132.2*(1/0.073)*0.86*2</f>
        <v>4.1688512988418689E-5</v>
      </c>
      <c r="J60">
        <f>I60*24</f>
        <v>1.0005243117220486E-3</v>
      </c>
      <c r="K60">
        <f>J60*1000</f>
        <v>1.0005243117220486</v>
      </c>
    </row>
    <row r="61" spans="1:11">
      <c r="A61" s="3" t="s">
        <v>35</v>
      </c>
      <c r="B61" s="2">
        <v>1.5</v>
      </c>
      <c r="C61" s="2">
        <v>5.0919999999999996</v>
      </c>
      <c r="D61" s="2">
        <v>90</v>
      </c>
      <c r="E61" s="15">
        <v>211.82</v>
      </c>
    </row>
    <row r="62" spans="1:11">
      <c r="A62" s="3"/>
      <c r="B62" s="2"/>
      <c r="C62" s="2"/>
      <c r="D62" s="2"/>
      <c r="E62" s="17"/>
    </row>
    <row r="63" spans="1:11">
      <c r="A63" s="3" t="s">
        <v>36</v>
      </c>
      <c r="B63" s="2">
        <v>1.5</v>
      </c>
      <c r="C63" s="2">
        <v>5.0919999999999996</v>
      </c>
      <c r="D63" s="2">
        <v>90</v>
      </c>
      <c r="E63" s="15">
        <v>387.82</v>
      </c>
      <c r="F63">
        <f>E63-(AVERAGE(E$57,E$61,E$65))</f>
        <v>182.59333333333331</v>
      </c>
      <c r="G63">
        <f>((4.5*0.000000000001)*F63*(1/($A$1*(D63/60)*(B63/1000))))*C63</f>
        <v>1.4805179193205942E-8</v>
      </c>
      <c r="H63">
        <f>G63*24</f>
        <v>3.5532430063694259E-7</v>
      </c>
      <c r="I63">
        <f>G63*132.2*(1/0.073)*0.86*2</f>
        <v>4.6115902269423836E-5</v>
      </c>
      <c r="J63">
        <f>I63*24</f>
        <v>1.1067816544661721E-3</v>
      </c>
      <c r="K63">
        <f>J63*1000</f>
        <v>1.1067816544661722</v>
      </c>
    </row>
    <row r="64" spans="1:11">
      <c r="A64" s="3" t="s">
        <v>36</v>
      </c>
      <c r="B64" s="2">
        <v>1.5</v>
      </c>
      <c r="C64" s="2">
        <v>5.0919999999999996</v>
      </c>
      <c r="D64" s="2">
        <v>90</v>
      </c>
      <c r="E64" s="15">
        <v>468.97</v>
      </c>
      <c r="F64">
        <f>E64-(AVERAGE(E$57,E$61,E$65))</f>
        <v>263.74333333333334</v>
      </c>
      <c r="G64">
        <f>((4.5*0.000000000001)*F64*(1/($A$1*(D64/60)*(B64/1000))))*C64</f>
        <v>2.1385048619957537E-8</v>
      </c>
      <c r="H64">
        <f>G64*24</f>
        <v>5.1324116687898086E-7</v>
      </c>
      <c r="I64">
        <f>G64*132.2*(1/0.073)*0.86*2</f>
        <v>6.6611204046581148E-5</v>
      </c>
      <c r="J64">
        <f>I64*24</f>
        <v>1.5986688971179476E-3</v>
      </c>
      <c r="K64">
        <f>J64*1000</f>
        <v>1.5986688971179475</v>
      </c>
    </row>
    <row r="65" spans="1:11">
      <c r="A65" s="3" t="s">
        <v>37</v>
      </c>
      <c r="B65" s="2">
        <v>1.5</v>
      </c>
      <c r="C65" s="2">
        <v>5.0919999999999996</v>
      </c>
      <c r="D65" s="2">
        <v>90</v>
      </c>
      <c r="E65" s="15">
        <v>217.5</v>
      </c>
    </row>
    <row r="66" spans="1:11">
      <c r="A66" s="3"/>
      <c r="B66" s="2"/>
      <c r="C66" s="2"/>
      <c r="D66" s="2"/>
      <c r="E66" s="17"/>
    </row>
    <row r="67" spans="1:11">
      <c r="A67" s="3" t="s">
        <v>38</v>
      </c>
      <c r="B67" s="2">
        <v>1.5</v>
      </c>
      <c r="C67" s="2">
        <v>5.0919999999999996</v>
      </c>
      <c r="D67" s="2">
        <v>90</v>
      </c>
      <c r="E67" s="18">
        <v>408.58</v>
      </c>
      <c r="F67">
        <f>E67-(AVERAGE(E$69,E$73,E$77))</f>
        <v>224.83666666666664</v>
      </c>
      <c r="G67">
        <f>((4.5*0.000000000001)*F67*(1/($A$1*(D67/60)*(B67/1000))))*C67</f>
        <v>1.8230387048832266E-8</v>
      </c>
      <c r="H67">
        <f>G67*24</f>
        <v>4.3752928917197436E-7</v>
      </c>
      <c r="I67">
        <f>G67*132.2*(1/0.073)*0.86*2</f>
        <v>5.6784908612488712E-5</v>
      </c>
      <c r="J67">
        <f>I67*24</f>
        <v>1.3628378066997291E-3</v>
      </c>
      <c r="K67">
        <f>J67*1000</f>
        <v>1.3628378066997291</v>
      </c>
    </row>
    <row r="68" spans="1:11">
      <c r="A68" s="3" t="s">
        <v>38</v>
      </c>
      <c r="B68" s="2">
        <v>1.5</v>
      </c>
      <c r="C68" s="2">
        <v>5.0919999999999996</v>
      </c>
      <c r="D68" s="2">
        <v>90</v>
      </c>
      <c r="E68" s="18">
        <v>422.01</v>
      </c>
      <c r="F68">
        <f>E68-(AVERAGE(E$69,E$73,E$77))</f>
        <v>238.26666666666665</v>
      </c>
      <c r="G68">
        <f>((4.5*0.000000000001)*F68*(1/($A$1*(D68/60)*(B68/1000))))*C68</f>
        <v>1.931932908704883E-8</v>
      </c>
      <c r="H68">
        <f>G68*24</f>
        <v>4.6366389808917194E-7</v>
      </c>
      <c r="I68">
        <f>G68*132.2*(1/0.073)*0.86*2</f>
        <v>6.017679897437686E-5</v>
      </c>
      <c r="J68">
        <f>I68*24</f>
        <v>1.4442431753850446E-3</v>
      </c>
      <c r="K68">
        <f>J68*1000</f>
        <v>1.4442431753850447</v>
      </c>
    </row>
    <row r="69" spans="1:11">
      <c r="A69" s="3" t="s">
        <v>39</v>
      </c>
      <c r="B69" s="2">
        <v>1.5</v>
      </c>
      <c r="C69" s="2">
        <v>5.0919999999999996</v>
      </c>
      <c r="D69" s="2">
        <v>90</v>
      </c>
      <c r="E69" s="18">
        <v>210.32</v>
      </c>
    </row>
    <row r="70" spans="1:11">
      <c r="A70" s="3"/>
      <c r="B70" s="2"/>
      <c r="C70" s="2"/>
      <c r="D70" s="2"/>
      <c r="E70" s="17"/>
    </row>
    <row r="71" spans="1:11">
      <c r="A71" s="3" t="s">
        <v>40</v>
      </c>
      <c r="B71" s="2">
        <v>1.5</v>
      </c>
      <c r="C71" s="2">
        <v>5.0919999999999996</v>
      </c>
      <c r="D71" s="2">
        <v>90</v>
      </c>
      <c r="E71" s="18">
        <v>237.63</v>
      </c>
      <c r="F71">
        <f>E71-(AVERAGE(E$69,E$73,E$77))</f>
        <v>53.886666666666656</v>
      </c>
      <c r="G71">
        <f>((4.5*0.000000000001)*F71*(1/($A$1*(D71/60)*(B71/1000))))*C71</f>
        <v>4.3692819532908692E-9</v>
      </c>
      <c r="H71">
        <f>G71*24</f>
        <v>1.0486276687898086E-7</v>
      </c>
      <c r="I71">
        <f>G71*132.2*(1/0.073)*0.86*2</f>
        <v>1.3609654899549194E-5</v>
      </c>
      <c r="J71">
        <f>I71*24</f>
        <v>3.2663171758918065E-4</v>
      </c>
      <c r="K71">
        <f>J71*1000</f>
        <v>0.32663171758918064</v>
      </c>
    </row>
    <row r="72" spans="1:11">
      <c r="A72" s="3" t="s">
        <v>40</v>
      </c>
      <c r="B72" s="2">
        <v>1.5</v>
      </c>
      <c r="C72" s="2">
        <v>5.0919999999999996</v>
      </c>
      <c r="D72" s="2">
        <v>90</v>
      </c>
      <c r="E72" s="18">
        <v>674.08</v>
      </c>
      <c r="F72">
        <f>E72-(AVERAGE(E$69,E$73,E$77))</f>
        <v>490.3366666666667</v>
      </c>
      <c r="G72">
        <f>((4.5*0.000000000001)*F72*(1/($A$1*(D72/60)*(B72/1000))))*C72</f>
        <v>3.9757871125265393E-8</v>
      </c>
      <c r="H72">
        <f>G72*24</f>
        <v>9.5418890700636948E-7</v>
      </c>
      <c r="I72">
        <f>G72*132.2*(1/0.073)*0.86*2</f>
        <v>1.2383977764311434E-4</v>
      </c>
      <c r="J72">
        <f>I72*24</f>
        <v>2.9721546634347441E-3</v>
      </c>
      <c r="K72">
        <f>J72*1000</f>
        <v>2.9721546634347442</v>
      </c>
    </row>
    <row r="73" spans="1:11">
      <c r="A73" s="3" t="s">
        <v>41</v>
      </c>
      <c r="B73" s="2">
        <v>1.5</v>
      </c>
      <c r="C73" s="2">
        <v>5.0919999999999996</v>
      </c>
      <c r="D73" s="2">
        <v>90</v>
      </c>
      <c r="E73" s="18">
        <v>157.24</v>
      </c>
    </row>
    <row r="74" spans="1:11">
      <c r="A74" s="3"/>
      <c r="B74" s="2"/>
      <c r="C74" s="2"/>
      <c r="D74" s="2"/>
      <c r="E74" s="17"/>
    </row>
    <row r="75" spans="1:11">
      <c r="A75" s="3" t="s">
        <v>42</v>
      </c>
      <c r="B75" s="2">
        <v>1.5</v>
      </c>
      <c r="C75" s="2">
        <v>5.0919999999999996</v>
      </c>
      <c r="D75" s="2">
        <v>90</v>
      </c>
      <c r="E75" s="18">
        <v>412.24</v>
      </c>
      <c r="F75">
        <f>E75-(AVERAGE(E$69,E$73,E$77))</f>
        <v>228.49666666666667</v>
      </c>
      <c r="G75">
        <f>((4.5*0.000000000001)*F75*(1/($A$1*(D75/60)*(B75/1000))))*C75</f>
        <v>1.8527150106157113E-8</v>
      </c>
      <c r="H75">
        <f>G75*24</f>
        <v>4.4465160254777074E-7</v>
      </c>
      <c r="I75">
        <f>G75*132.2*(1/0.073)*0.86*2</f>
        <v>5.7709280818334643E-5</v>
      </c>
      <c r="J75">
        <f>I75*24</f>
        <v>1.3850227396400314E-3</v>
      </c>
      <c r="K75">
        <f>J75*1000</f>
        <v>1.3850227396400314</v>
      </c>
    </row>
    <row r="76" spans="1:11">
      <c r="A76" s="3" t="s">
        <v>42</v>
      </c>
      <c r="B76" s="2">
        <v>1.5</v>
      </c>
      <c r="C76" s="2">
        <v>5.0919999999999996</v>
      </c>
      <c r="D76" s="2">
        <v>90</v>
      </c>
      <c r="E76" s="18">
        <v>652.62</v>
      </c>
      <c r="F76">
        <f>E76-(AVERAGE(E$69,E$73,E$77))</f>
        <v>468.87666666666667</v>
      </c>
      <c r="G76">
        <f>((4.5*0.000000000001)*F76*(1/($A$1*(D76/60)*(B76/1000))))*C76</f>
        <v>3.8017834182590231E-8</v>
      </c>
      <c r="H76">
        <f>G76*24</f>
        <v>9.1242802038216553E-7</v>
      </c>
      <c r="I76">
        <f>G76*132.2*(1/0.073)*0.86*2</f>
        <v>1.1841982476402873E-4</v>
      </c>
      <c r="J76">
        <f>I76*24</f>
        <v>2.8420757943366896E-3</v>
      </c>
      <c r="K76">
        <f>J76*1000</f>
        <v>2.8420757943366897</v>
      </c>
    </row>
    <row r="77" spans="1:11">
      <c r="A77" s="3" t="s">
        <v>43</v>
      </c>
      <c r="B77" s="2">
        <v>1.5</v>
      </c>
      <c r="C77" s="2">
        <v>5.0919999999999996</v>
      </c>
      <c r="D77" s="2">
        <v>90</v>
      </c>
      <c r="E77" s="18">
        <v>183.67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>
  <dimension ref="A1:F72"/>
  <sheetViews>
    <sheetView tabSelected="1" workbookViewId="0">
      <selection activeCell="H4" sqref="H4"/>
    </sheetView>
  </sheetViews>
  <sheetFormatPr defaultRowHeight="15"/>
  <cols>
    <col min="1" max="1" width="13.7109375" bestFit="1" customWidth="1"/>
    <col min="2" max="2" width="10.5703125" bestFit="1" customWidth="1"/>
    <col min="6" max="6" width="12" bestFit="1" customWidth="1"/>
  </cols>
  <sheetData>
    <row r="1" spans="1:6">
      <c r="B1" s="21" t="s">
        <v>48</v>
      </c>
      <c r="F1" t="s">
        <v>48</v>
      </c>
    </row>
    <row r="2" spans="1:6" ht="15.75">
      <c r="A2" s="14" t="s">
        <v>7</v>
      </c>
      <c r="B2">
        <v>0.5526533499541052</v>
      </c>
      <c r="E2" s="14" t="s">
        <v>7</v>
      </c>
      <c r="F2">
        <v>0.36229329012072237</v>
      </c>
    </row>
    <row r="3" spans="1:6" ht="15.75">
      <c r="A3" s="14" t="s">
        <v>7</v>
      </c>
      <c r="B3">
        <v>0.17193323028733953</v>
      </c>
      <c r="E3" s="14" t="s">
        <v>9</v>
      </c>
      <c r="F3">
        <v>0.91261297909613448</v>
      </c>
    </row>
    <row r="4" spans="1:6" ht="15.75">
      <c r="A4" s="14" t="s">
        <v>8</v>
      </c>
      <c r="C4">
        <f>AVERAGE(B2:B3)</f>
        <v>0.36229329012072237</v>
      </c>
      <c r="E4" s="14" t="s">
        <v>11</v>
      </c>
      <c r="F4">
        <v>0.73840670240097728</v>
      </c>
    </row>
    <row r="5" spans="1:6">
      <c r="A5" s="2"/>
      <c r="E5" s="6" t="s">
        <v>13</v>
      </c>
      <c r="F5">
        <v>2.1003554953945383</v>
      </c>
    </row>
    <row r="6" spans="1:6" ht="15.75">
      <c r="A6" s="14" t="s">
        <v>9</v>
      </c>
      <c r="B6">
        <v>0.89276170713452563</v>
      </c>
      <c r="E6" s="6" t="s">
        <v>15</v>
      </c>
      <c r="F6">
        <v>1.3502804881000958</v>
      </c>
    </row>
    <row r="7" spans="1:6">
      <c r="A7" s="6" t="s">
        <v>9</v>
      </c>
      <c r="B7">
        <v>0.93246425105774333</v>
      </c>
      <c r="E7" s="6" t="s">
        <v>18</v>
      </c>
      <c r="F7">
        <v>1.5812826177052612</v>
      </c>
    </row>
    <row r="8" spans="1:6">
      <c r="A8" s="3" t="s">
        <v>10</v>
      </c>
      <c r="C8">
        <f>AVERAGE(B6:B7)</f>
        <v>0.91261297909613448</v>
      </c>
      <c r="E8" s="6" t="s">
        <v>20</v>
      </c>
      <c r="F8">
        <v>0.57378763033257119</v>
      </c>
    </row>
    <row r="9" spans="1:6">
      <c r="A9" s="6"/>
      <c r="E9" s="6" t="s">
        <v>22</v>
      </c>
      <c r="F9">
        <v>0.86907151235082436</v>
      </c>
    </row>
    <row r="10" spans="1:6">
      <c r="A10" s="6" t="s">
        <v>11</v>
      </c>
      <c r="B10">
        <v>0.83542032308664183</v>
      </c>
      <c r="E10" s="6" t="s">
        <v>24</v>
      </c>
      <c r="F10">
        <v>0.46004438808536774</v>
      </c>
    </row>
    <row r="11" spans="1:6">
      <c r="A11" s="6" t="s">
        <v>11</v>
      </c>
      <c r="B11">
        <v>0.64139308171531273</v>
      </c>
      <c r="E11" s="6" t="s">
        <v>26</v>
      </c>
      <c r="F11">
        <v>1.77992666889158</v>
      </c>
    </row>
    <row r="12" spans="1:6">
      <c r="A12" s="6" t="s">
        <v>12</v>
      </c>
      <c r="C12">
        <f>AVERAGE(B10:B11)</f>
        <v>0.73840670240097728</v>
      </c>
      <c r="E12" s="6" t="s">
        <v>28</v>
      </c>
      <c r="F12">
        <v>1.0813437395555714</v>
      </c>
    </row>
    <row r="13" spans="1:6">
      <c r="A13" s="6"/>
      <c r="E13" s="6" t="s">
        <v>30</v>
      </c>
      <c r="F13">
        <v>0.7730580320846</v>
      </c>
    </row>
    <row r="14" spans="1:6">
      <c r="A14" s="6" t="s">
        <v>13</v>
      </c>
      <c r="B14">
        <v>1.9628816486497165</v>
      </c>
      <c r="E14" s="3" t="s">
        <v>32</v>
      </c>
      <c r="F14">
        <v>1.9204110393232006</v>
      </c>
    </row>
    <row r="15" spans="1:6">
      <c r="A15" s="6" t="s">
        <v>13</v>
      </c>
      <c r="B15">
        <v>2.2378293421393596</v>
      </c>
      <c r="E15" s="3" t="s">
        <v>34</v>
      </c>
      <c r="F15">
        <v>0.73400204358405019</v>
      </c>
    </row>
    <row r="16" spans="1:6">
      <c r="A16" s="6" t="s">
        <v>14</v>
      </c>
      <c r="C16">
        <f>AVERAGE(B14:B15)</f>
        <v>2.1003554953945383</v>
      </c>
      <c r="E16" s="3" t="s">
        <v>36</v>
      </c>
      <c r="F16">
        <v>1.3527252757920598</v>
      </c>
    </row>
    <row r="17" spans="1:6">
      <c r="A17" s="6"/>
      <c r="E17" s="3" t="s">
        <v>38</v>
      </c>
      <c r="F17">
        <v>1.4035404910423868</v>
      </c>
    </row>
    <row r="18" spans="1:6">
      <c r="A18" s="6" t="s">
        <v>15</v>
      </c>
      <c r="B18">
        <v>1.4158957610724372</v>
      </c>
      <c r="E18" s="3" t="s">
        <v>40</v>
      </c>
      <c r="F18">
        <v>1.6493931905119625</v>
      </c>
    </row>
    <row r="19" spans="1:6">
      <c r="A19" s="6" t="s">
        <v>15</v>
      </c>
      <c r="B19">
        <v>1.2846652151277544</v>
      </c>
      <c r="E19" s="3" t="s">
        <v>42</v>
      </c>
      <c r="F19">
        <v>2.1135492669883607</v>
      </c>
    </row>
    <row r="20" spans="1:6">
      <c r="A20" s="6" t="s">
        <v>16</v>
      </c>
      <c r="C20">
        <f>AVERAGE(B18:B19)</f>
        <v>1.3502804881000958</v>
      </c>
    </row>
    <row r="21" spans="1:6">
      <c r="A21" s="6"/>
    </row>
    <row r="22" spans="1:6">
      <c r="A22" s="6" t="s">
        <v>17</v>
      </c>
      <c r="B22">
        <v>0.63033092253059919</v>
      </c>
    </row>
    <row r="23" spans="1:6">
      <c r="A23" s="6" t="s">
        <v>18</v>
      </c>
      <c r="B23">
        <v>2.5322343128799232</v>
      </c>
    </row>
    <row r="24" spans="1:6">
      <c r="A24" s="6" t="s">
        <v>19</v>
      </c>
      <c r="C24">
        <f>AVERAGE(B22:B23)</f>
        <v>1.5812826177052612</v>
      </c>
    </row>
    <row r="25" spans="1:6">
      <c r="A25" s="6"/>
    </row>
    <row r="26" spans="1:6">
      <c r="A26" s="6" t="s">
        <v>20</v>
      </c>
      <c r="B26">
        <v>0.40355160802973555</v>
      </c>
    </row>
    <row r="27" spans="1:6">
      <c r="A27" s="6" t="s">
        <v>20</v>
      </c>
      <c r="B27">
        <v>0.74402365263540682</v>
      </c>
    </row>
    <row r="28" spans="1:6">
      <c r="A28" s="6" t="s">
        <v>21</v>
      </c>
      <c r="C28">
        <f>AVERAGE(B26:B27)</f>
        <v>0.57378763033257119</v>
      </c>
    </row>
    <row r="29" spans="1:6">
      <c r="A29" s="6"/>
    </row>
    <row r="30" spans="1:6">
      <c r="A30" s="6" t="s">
        <v>22</v>
      </c>
      <c r="B30">
        <v>0.7557828793851844</v>
      </c>
    </row>
    <row r="31" spans="1:6">
      <c r="A31" s="6" t="s">
        <v>22</v>
      </c>
      <c r="B31">
        <v>0.98236014531646443</v>
      </c>
    </row>
    <row r="32" spans="1:6">
      <c r="A32" s="6" t="s">
        <v>23</v>
      </c>
      <c r="C32">
        <f>AVERAGE(B30:B31)</f>
        <v>0.86907151235082436</v>
      </c>
    </row>
    <row r="33" spans="1:3">
      <c r="A33" s="6"/>
    </row>
    <row r="34" spans="1:3">
      <c r="A34" s="6" t="s">
        <v>24</v>
      </c>
      <c r="B34">
        <v>0.60551935818570812</v>
      </c>
    </row>
    <row r="35" spans="1:3">
      <c r="A35" s="6" t="s">
        <v>24</v>
      </c>
      <c r="B35">
        <v>0.31456941798502736</v>
      </c>
    </row>
    <row r="36" spans="1:3">
      <c r="A36" s="6" t="s">
        <v>25</v>
      </c>
      <c r="C36">
        <f>AVERAGE(B34:B35)</f>
        <v>0.46004438808536774</v>
      </c>
    </row>
    <row r="37" spans="1:3">
      <c r="A37" s="6"/>
    </row>
    <row r="38" spans="1:3">
      <c r="A38" s="6" t="s">
        <v>26</v>
      </c>
      <c r="B38">
        <v>1.056734223780263</v>
      </c>
    </row>
    <row r="39" spans="1:3">
      <c r="A39" s="6" t="s">
        <v>26</v>
      </c>
      <c r="B39">
        <v>2.5031191140028972</v>
      </c>
    </row>
    <row r="40" spans="1:3">
      <c r="A40" s="6" t="s">
        <v>27</v>
      </c>
      <c r="C40">
        <f>AVERAGE(B38:B39)</f>
        <v>1.77992666889158</v>
      </c>
    </row>
    <row r="41" spans="1:3">
      <c r="A41" s="6"/>
    </row>
    <row r="42" spans="1:3">
      <c r="A42" s="6" t="s">
        <v>28</v>
      </c>
      <c r="B42">
        <v>0.72250547997473169</v>
      </c>
    </row>
    <row r="43" spans="1:3">
      <c r="A43" s="6" t="s">
        <v>28</v>
      </c>
      <c r="B43">
        <v>1.4401819991364109</v>
      </c>
    </row>
    <row r="44" spans="1:3">
      <c r="A44" s="6" t="s">
        <v>29</v>
      </c>
      <c r="C44">
        <f>AVERAGE(B42:B43)</f>
        <v>1.0813437395555714</v>
      </c>
    </row>
    <row r="45" spans="1:3">
      <c r="A45" s="6"/>
    </row>
    <row r="46" spans="1:3">
      <c r="A46" s="6" t="s">
        <v>30</v>
      </c>
      <c r="B46">
        <v>0.43282844576242924</v>
      </c>
    </row>
    <row r="47" spans="1:3">
      <c r="A47" s="6" t="s">
        <v>30</v>
      </c>
      <c r="B47">
        <v>1.1132876184067708</v>
      </c>
    </row>
    <row r="48" spans="1:3">
      <c r="A48" s="6" t="s">
        <v>31</v>
      </c>
      <c r="C48">
        <f>AVERAGE(B46:B47)</f>
        <v>0.7730580320846</v>
      </c>
    </row>
    <row r="49" spans="1:3">
      <c r="A49" s="6"/>
    </row>
    <row r="50" spans="1:3">
      <c r="A50" s="3" t="s">
        <v>32</v>
      </c>
      <c r="B50">
        <v>1.5214459338230171</v>
      </c>
    </row>
    <row r="51" spans="1:3">
      <c r="A51" s="3" t="s">
        <v>32</v>
      </c>
      <c r="B51">
        <v>2.3193761448233841</v>
      </c>
    </row>
    <row r="52" spans="1:3">
      <c r="A52" s="3" t="s">
        <v>33</v>
      </c>
      <c r="C52">
        <f>AVERAGE(B50:B51)</f>
        <v>1.9204110393232006</v>
      </c>
    </row>
    <row r="53" spans="1:3">
      <c r="A53" s="3"/>
    </row>
    <row r="54" spans="1:3">
      <c r="A54" s="3" t="s">
        <v>34</v>
      </c>
      <c r="B54">
        <v>0.46747977544605179</v>
      </c>
    </row>
    <row r="55" spans="1:3">
      <c r="A55" s="3" t="s">
        <v>34</v>
      </c>
      <c r="B55">
        <v>1.0005243117220486</v>
      </c>
    </row>
    <row r="56" spans="1:3">
      <c r="A56" s="3" t="s">
        <v>35</v>
      </c>
      <c r="C56">
        <f>AVERAGE(B54:B55)</f>
        <v>0.73400204358405019</v>
      </c>
    </row>
    <row r="57" spans="1:3">
      <c r="A57" s="3"/>
    </row>
    <row r="58" spans="1:3">
      <c r="A58" s="3" t="s">
        <v>36</v>
      </c>
      <c r="B58">
        <v>1.1067816544661722</v>
      </c>
    </row>
    <row r="59" spans="1:3">
      <c r="A59" s="3" t="s">
        <v>36</v>
      </c>
      <c r="B59">
        <v>1.5986688971179475</v>
      </c>
    </row>
    <row r="60" spans="1:3">
      <c r="A60" s="3" t="s">
        <v>37</v>
      </c>
      <c r="C60">
        <f>AVERAGE(B58:B59)</f>
        <v>1.3527252757920598</v>
      </c>
    </row>
    <row r="61" spans="1:3">
      <c r="A61" s="3"/>
    </row>
    <row r="62" spans="1:3">
      <c r="A62" s="3" t="s">
        <v>38</v>
      </c>
      <c r="B62">
        <v>1.3628378066997291</v>
      </c>
    </row>
    <row r="63" spans="1:3">
      <c r="A63" s="3" t="s">
        <v>38</v>
      </c>
      <c r="B63">
        <v>1.4442431753850447</v>
      </c>
    </row>
    <row r="64" spans="1:3">
      <c r="A64" s="3" t="s">
        <v>39</v>
      </c>
      <c r="C64">
        <f>AVERAGE(B62:B63)</f>
        <v>1.4035404910423868</v>
      </c>
    </row>
    <row r="65" spans="1:3">
      <c r="A65" s="3"/>
    </row>
    <row r="66" spans="1:3">
      <c r="A66" s="3" t="s">
        <v>40</v>
      </c>
      <c r="B66">
        <v>0.32663171758918064</v>
      </c>
    </row>
    <row r="67" spans="1:3">
      <c r="A67" s="3" t="s">
        <v>40</v>
      </c>
      <c r="B67">
        <v>2.9721546634347442</v>
      </c>
    </row>
    <row r="68" spans="1:3">
      <c r="A68" s="3" t="s">
        <v>41</v>
      </c>
      <c r="C68">
        <f>AVERAGE(B66:B67)</f>
        <v>1.6493931905119625</v>
      </c>
    </row>
    <row r="69" spans="1:3">
      <c r="A69" s="3"/>
    </row>
    <row r="70" spans="1:3">
      <c r="A70" s="3" t="s">
        <v>42</v>
      </c>
      <c r="B70">
        <v>1.3850227396400314</v>
      </c>
    </row>
    <row r="71" spans="1:3">
      <c r="A71" s="3" t="s">
        <v>42</v>
      </c>
      <c r="B71">
        <v>2.8420757943366897</v>
      </c>
    </row>
    <row r="72" spans="1:3">
      <c r="A72" s="3" t="s">
        <v>43</v>
      </c>
      <c r="C72">
        <f>AVERAGE(B70:B71)</f>
        <v>2.1135492669883607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Company>TEAM OS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</dc:creator>
  <cp:lastModifiedBy>Gui</cp:lastModifiedBy>
  <dcterms:created xsi:type="dcterms:W3CDTF">2018-09-06T08:18:52Z</dcterms:created>
  <dcterms:modified xsi:type="dcterms:W3CDTF">2019-01-31T13:02:49Z</dcterms:modified>
</cp:coreProperties>
</file>