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<sst xmlns="http://schemas.openxmlformats.org/spreadsheetml/2006/main" count="65" uniqueCount="34">
  <si>
    <t xml:space="preserve">diameter (µm)</t>
  </si>
  <si>
    <t xml:space="preserve">SD</t>
  </si>
  <si>
    <t xml:space="preserve">Trypsinzed?</t>
  </si>
  <si>
    <t xml:space="preserve">Volume (Calculated -µm3)</t>
  </si>
  <si>
    <t xml:space="preserve">Volume (general - µm3)</t>
  </si>
  <si>
    <t xml:space="preserve">Volume (non-dividing cells - µm3)</t>
  </si>
  <si>
    <t xml:space="preserve">Volume (dividing cells - µm3)</t>
  </si>
  <si>
    <t xml:space="preserve">REF</t>
  </si>
  <si>
    <t xml:space="preserve">HCT116</t>
  </si>
  <si>
    <t xml:space="preserve">0.21</t>
  </si>
  <si>
    <t xml:space="preserve">YES</t>
  </si>
  <si>
    <t xml:space="preserve">-</t>
  </si>
  <si>
    <t xml:space="preserve">https://doi.org/10.1016/j.bbrc.2013.03.128</t>
  </si>
  <si>
    <t xml:space="preserve">HT29</t>
  </si>
  <si>
    <t xml:space="preserve">0.17</t>
  </si>
  <si>
    <t xml:space="preserve">Caco-2</t>
  </si>
  <si>
    <t xml:space="preserve">10.1371/journal.pone.0031882</t>
  </si>
  <si>
    <t xml:space="preserve">SW480</t>
  </si>
  <si>
    <t xml:space="preserve">Optimized densities (cells/well) – from 96-well plates</t>
  </si>
  <si>
    <t xml:space="preserve">Nº cells</t>
  </si>
  <si>
    <t xml:space="preserve">Well Volume (mL)</t>
  </si>
  <si>
    <t xml:space="preserve">[CRC cell] (cells/mL)</t>
  </si>
  <si>
    <t xml:space="preserve">2D</t>
  </si>
  <si>
    <t xml:space="preserve">https://doi.org/10.1038/s41598-019-42836-0</t>
  </si>
  <si>
    <t xml:space="preserve">3D</t>
  </si>
  <si>
    <t xml:space="preserve">https://doi.org/10.1038/s41598-020-63812-z</t>
  </si>
  <si>
    <t xml:space="preserve">https://www.thermofisher.com/pt/en/home/references/gibco-cell-culture-basics/cell-culture-protocols/cell-culture-useful-numbers.html</t>
  </si>
  <si>
    <t xml:space="preserve"> </t>
  </si>
  <si>
    <t xml:space="preserve">CRC Volume to consider (L)</t>
  </si>
  <si>
    <t xml:space="preserve">(µm3)</t>
  </si>
  <si>
    <t xml:space="preserve">[CRC Cell] to consider (cells/L)</t>
  </si>
  <si>
    <t xml:space="preserve">Cell Weight (gDW)</t>
  </si>
  <si>
    <t xml:space="preserve">Time (h)</t>
  </si>
  <si>
    <t xml:space="preserve">Factor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</si>
</sst>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2E2E2E"/>
      <name val="Calibri"/>
      <family val="2"/>
      <charset val="1"/>
    </font>
    <font>
      <u val="single"/>
      <sz val="12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2E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i.org/10.1016/j.bbrc.2013.03.128" TargetMode="External"/><Relationship Id="rId2" Type="http://schemas.openxmlformats.org/officeDocument/2006/relationships/hyperlink" Target="https://doi.org/10.1016/j.bbrc.2013.03.128" TargetMode="External"/><Relationship Id="rId3" Type="http://schemas.openxmlformats.org/officeDocument/2006/relationships/hyperlink" Target="https://dx.doi.org/10.1371%2Fjournal.pone.0031882" TargetMode="External"/><Relationship Id="rId4" Type="http://schemas.openxmlformats.org/officeDocument/2006/relationships/hyperlink" Target="https://dx.doi.org/10.1371%2Fjournal.pone.0031882" TargetMode="External"/><Relationship Id="rId5" Type="http://schemas.openxmlformats.org/officeDocument/2006/relationships/hyperlink" Target="https://doi.org/10.1038/s41598-019-42836-0" TargetMode="External"/><Relationship Id="rId6" Type="http://schemas.openxmlformats.org/officeDocument/2006/relationships/hyperlink" Target="https://doi.org/10.1038/s41598-019-42836-0" TargetMode="External"/><Relationship Id="rId7" Type="http://schemas.openxmlformats.org/officeDocument/2006/relationships/hyperlink" Target="https://doi.org/10.1038/s41598-019-42836-0" TargetMode="External"/><Relationship Id="rId8" Type="http://schemas.openxmlformats.org/officeDocument/2006/relationships/hyperlink" Target="https://doi.org/10.1038/s41598-019-42836-0" TargetMode="External"/><Relationship Id="rId9" Type="http://schemas.openxmlformats.org/officeDocument/2006/relationships/hyperlink" Target="https://doi.org/10.1038/s41598-020-63812-z" TargetMode="External"/><Relationship Id="rId10" Type="http://schemas.openxmlformats.org/officeDocument/2006/relationships/hyperlink" Target="https://www.thermofisher.com/pt/en/home/references/gibco-cell-culture-basics/cell-culture-protocols/cell-culture-useful-numbers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6" zeroHeight="false" outlineLevelRow="0" outlineLevelCol="0"/>
  <cols>
    <col collapsed="false" customWidth="true" hidden="false" outlineLevel="0" max="1" min="1" style="0" width="28"/>
    <col collapsed="false" customWidth="true" hidden="false" outlineLevel="0" max="2" min="2" style="0" width="20.8"/>
    <col collapsed="false" customWidth="true" hidden="false" outlineLevel="0" max="3" min="3" style="0" width="6.16"/>
    <col collapsed="false" customWidth="true" hidden="false" outlineLevel="0" max="4" min="4" style="0" width="16.63"/>
    <col collapsed="false" customWidth="true" hidden="false" outlineLevel="0" max="5" min="5" style="0" width="23.16"/>
    <col collapsed="false" customWidth="true" hidden="false" outlineLevel="0" max="6" min="6" style="0" width="21"/>
    <col collapsed="false" customWidth="true" hidden="false" outlineLevel="0" max="7" min="7" style="0" width="5.16"/>
    <col collapsed="false" customWidth="true" hidden="false" outlineLevel="0" max="8" min="8" style="0" width="29.67"/>
    <col collapsed="false" customWidth="true" hidden="false" outlineLevel="0" max="9" min="9" style="0" width="5.16"/>
    <col collapsed="false" customWidth="true" hidden="false" outlineLevel="0" max="10" min="10" style="0" width="25.66"/>
    <col collapsed="false" customWidth="true" hidden="false" outlineLevel="0" max="11" min="11" style="0" width="5.16"/>
    <col collapsed="false" customWidth="true" hidden="false" outlineLevel="0" max="12" min="12" style="0" width="37.16"/>
    <col collapsed="false" customWidth="true" hidden="false" outlineLevel="0" max="1025" min="13" style="0" width="10.61"/>
  </cols>
  <sheetData>
    <row r="2" customFormat="false" ht="16" hidden="false" customHeight="false" outlineLevel="0" collapsed="false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1</v>
      </c>
      <c r="H2" s="1" t="s">
        <v>5</v>
      </c>
      <c r="I2" s="1" t="s">
        <v>1</v>
      </c>
      <c r="J2" s="1" t="s">
        <v>6</v>
      </c>
      <c r="K2" s="1" t="s">
        <v>1</v>
      </c>
      <c r="L2" s="1" t="s">
        <v>7</v>
      </c>
    </row>
    <row r="3" customFormat="false" ht="16" hidden="false" customHeight="false" outlineLevel="0" collapsed="false">
      <c r="A3" s="1" t="s">
        <v>8</v>
      </c>
      <c r="B3" s="2" t="n">
        <v>18.4</v>
      </c>
      <c r="C3" s="2" t="s">
        <v>9</v>
      </c>
      <c r="D3" s="3" t="s">
        <v>10</v>
      </c>
      <c r="E3" s="3" t="n">
        <f aca="false">(4/3)*PI()*POWER((B3/2),3)</f>
        <v>3261.7606669847</v>
      </c>
      <c r="F3" s="3" t="s">
        <v>11</v>
      </c>
      <c r="G3" s="3" t="s">
        <v>11</v>
      </c>
      <c r="H3" s="3" t="s">
        <v>11</v>
      </c>
      <c r="I3" s="3" t="s">
        <v>11</v>
      </c>
      <c r="J3" s="3" t="s">
        <v>11</v>
      </c>
      <c r="K3" s="3" t="s">
        <v>11</v>
      </c>
      <c r="L3" s="4" t="s">
        <v>12</v>
      </c>
    </row>
    <row r="4" customFormat="false" ht="16" hidden="false" customHeight="false" outlineLevel="0" collapsed="false">
      <c r="A4" s="1" t="s">
        <v>13</v>
      </c>
      <c r="B4" s="2" t="n">
        <v>16.6</v>
      </c>
      <c r="C4" s="2" t="s">
        <v>14</v>
      </c>
      <c r="D4" s="3" t="s">
        <v>10</v>
      </c>
      <c r="E4" s="3" t="n">
        <f aca="false">(4/3)*PI()*POWER((B4/2),3)</f>
        <v>2395.0957848242</v>
      </c>
      <c r="F4" s="3" t="s">
        <v>11</v>
      </c>
      <c r="G4" s="3" t="s">
        <v>11</v>
      </c>
      <c r="H4" s="3" t="s">
        <v>11</v>
      </c>
      <c r="I4" s="3" t="s">
        <v>11</v>
      </c>
      <c r="J4" s="3" t="s">
        <v>11</v>
      </c>
      <c r="K4" s="3" t="s">
        <v>11</v>
      </c>
      <c r="L4" s="4" t="s">
        <v>12</v>
      </c>
    </row>
    <row r="5" customFormat="false" ht="16" hidden="false" customHeight="false" outlineLevel="0" collapsed="false">
      <c r="A5" s="1" t="s">
        <v>15</v>
      </c>
      <c r="B5" s="3" t="s">
        <v>11</v>
      </c>
      <c r="C5" s="3" t="s">
        <v>11</v>
      </c>
      <c r="D5" s="3" t="s">
        <v>11</v>
      </c>
      <c r="E5" s="3" t="s">
        <v>11</v>
      </c>
      <c r="F5" s="3" t="n">
        <f aca="false">2.81*1000</f>
        <v>2810</v>
      </c>
      <c r="G5" s="3" t="n">
        <f aca="false">1.11*1000</f>
        <v>1110</v>
      </c>
      <c r="H5" s="3" t="n">
        <f aca="false">2.61*1000</f>
        <v>2610</v>
      </c>
      <c r="I5" s="3" t="n">
        <f aca="false">0.85*1000</f>
        <v>850</v>
      </c>
      <c r="J5" s="3" t="n">
        <f aca="false">5.28*1000</f>
        <v>5280</v>
      </c>
      <c r="K5" s="3" t="n">
        <f aca="false">1.02*1000</f>
        <v>1020</v>
      </c>
      <c r="L5" s="4" t="s">
        <v>16</v>
      </c>
    </row>
    <row r="6" customFormat="false" ht="16" hidden="false" customHeight="false" outlineLevel="0" collapsed="false">
      <c r="A6" s="1" t="s">
        <v>17</v>
      </c>
      <c r="B6" s="3" t="s">
        <v>11</v>
      </c>
      <c r="C6" s="3" t="s">
        <v>11</v>
      </c>
      <c r="D6" s="3" t="s">
        <v>11</v>
      </c>
      <c r="E6" s="3" t="s">
        <v>11</v>
      </c>
      <c r="F6" s="0" t="n">
        <f aca="false">2.11*1000</f>
        <v>2110</v>
      </c>
      <c r="G6" s="0" t="n">
        <f aca="false">0.9*1000</f>
        <v>900</v>
      </c>
      <c r="H6" s="0" t="n">
        <f aca="false">1.97*1000</f>
        <v>1970</v>
      </c>
      <c r="I6" s="0" t="n">
        <f aca="false">0.65*1000</f>
        <v>650</v>
      </c>
      <c r="J6" s="0" t="n">
        <f aca="false">4.46*1000</f>
        <v>4460</v>
      </c>
      <c r="K6" s="0" t="n">
        <f aca="false">1.4*1000</f>
        <v>1400</v>
      </c>
      <c r="L6" s="4" t="s">
        <v>16</v>
      </c>
    </row>
    <row r="8" customFormat="false" ht="15" hidden="false" customHeight="false" outlineLevel="0" collapsed="false">
      <c r="B8" s="5" t="s">
        <v>18</v>
      </c>
      <c r="C8" s="5"/>
      <c r="D8" s="5"/>
      <c r="E8" s="5"/>
    </row>
    <row r="9" customFormat="false" ht="15" hidden="false" customHeight="false" outlineLevel="0" collapsed="false">
      <c r="B9" s="5" t="s">
        <v>19</v>
      </c>
      <c r="D9" s="1" t="s">
        <v>20</v>
      </c>
      <c r="E9" s="1" t="s">
        <v>21</v>
      </c>
    </row>
    <row r="10" customFormat="false" ht="15" hidden="false" customHeight="false" outlineLevel="0" collapsed="false">
      <c r="B10" s="3" t="n">
        <v>2500</v>
      </c>
      <c r="C10" s="0" t="s">
        <v>22</v>
      </c>
      <c r="D10" s="0" t="n">
        <v>0.2</v>
      </c>
      <c r="E10" s="0" t="n">
        <f aca="false">B10/D10</f>
        <v>12500</v>
      </c>
      <c r="F10" s="0" t="s">
        <v>23</v>
      </c>
    </row>
    <row r="11" customFormat="false" ht="15" hidden="false" customHeight="false" outlineLevel="0" collapsed="false">
      <c r="B11" s="3" t="n">
        <v>2500</v>
      </c>
      <c r="C11" s="0" t="s">
        <v>22</v>
      </c>
      <c r="D11" s="0" t="n">
        <v>0.2</v>
      </c>
      <c r="E11" s="0" t="n">
        <f aca="false">B11/D11</f>
        <v>12500</v>
      </c>
      <c r="F11" s="0" t="s">
        <v>23</v>
      </c>
    </row>
    <row r="12" customFormat="false" ht="15" hidden="false" customHeight="false" outlineLevel="0" collapsed="false">
      <c r="B12" s="3" t="n">
        <v>5000</v>
      </c>
      <c r="C12" s="0" t="s">
        <v>22</v>
      </c>
      <c r="D12" s="0" t="n">
        <v>0.2</v>
      </c>
      <c r="E12" s="0" t="n">
        <f aca="false">B12/D12</f>
        <v>25000</v>
      </c>
      <c r="F12" s="0" t="s">
        <v>23</v>
      </c>
    </row>
    <row r="13" customFormat="false" ht="15" hidden="false" customHeight="false" outlineLevel="0" collapsed="false">
      <c r="B13" s="3" t="n">
        <v>1500</v>
      </c>
      <c r="C13" s="0" t="s">
        <v>24</v>
      </c>
      <c r="D13" s="0" t="n">
        <v>0.2</v>
      </c>
      <c r="E13" s="0" t="n">
        <f aca="false">B13/D13</f>
        <v>7500</v>
      </c>
      <c r="F13" s="0" t="s">
        <v>23</v>
      </c>
    </row>
    <row r="14" customFormat="false" ht="15" hidden="false" customHeight="false" outlineLevel="0" collapsed="false">
      <c r="B14" s="3" t="n">
        <v>2000</v>
      </c>
      <c r="C14" s="0" t="s">
        <v>11</v>
      </c>
      <c r="D14" s="0" t="n">
        <v>0.2</v>
      </c>
      <c r="E14" s="0" t="n">
        <f aca="false">B14/D14</f>
        <v>10000</v>
      </c>
      <c r="F14" s="0" t="s">
        <v>25</v>
      </c>
    </row>
    <row r="15" customFormat="false" ht="15" hidden="false" customHeight="false" outlineLevel="0" collapsed="false">
      <c r="B15" s="3"/>
      <c r="D15" s="4" t="s">
        <v>26</v>
      </c>
      <c r="E15" s="0" t="s">
        <v>27</v>
      </c>
    </row>
    <row r="16" customFormat="false" ht="15" hidden="false" customHeight="false" outlineLevel="0" collapsed="false">
      <c r="B16" s="1"/>
    </row>
    <row r="19" customFormat="false" ht="15" hidden="false" customHeight="false" outlineLevel="0" collapsed="false">
      <c r="A19" s="6" t="s">
        <v>28</v>
      </c>
      <c r="B19" s="7" t="n">
        <f aca="false">C19*POWER(10,-15)</f>
        <v>2.64421411295223E-012</v>
      </c>
      <c r="C19" s="8" t="n">
        <f aca="false">AVERAGE(E3,E4,F5:F6)</f>
        <v>2644.21411295223</v>
      </c>
      <c r="D19" s="9" t="s">
        <v>29</v>
      </c>
      <c r="E19" s="9"/>
    </row>
    <row r="21" customFormat="false" ht="15" hidden="false" customHeight="false" outlineLevel="0" collapsed="false">
      <c r="A21" s="6" t="s">
        <v>30</v>
      </c>
      <c r="B21" s="7" t="n">
        <f aca="false">AVERAGE(E10:E14)*1000</f>
        <v>13500000</v>
      </c>
      <c r="D21" s="4"/>
      <c r="E21" s="4"/>
    </row>
    <row r="23" customFormat="false" ht="16" hidden="false" customHeight="false" outlineLevel="0" collapsed="false">
      <c r="A23" s="6" t="s">
        <v>31</v>
      </c>
      <c r="B23" s="7" t="n">
        <f aca="false">60/(4000/C19)*POWER(10,-12)</f>
        <v>3.96632116942834E-011</v>
      </c>
    </row>
    <row r="25" customFormat="false" ht="16" hidden="false" customHeight="false" outlineLevel="0" collapsed="false">
      <c r="A25" s="6" t="s">
        <v>32</v>
      </c>
      <c r="B25" s="7" t="n">
        <v>48</v>
      </c>
    </row>
    <row r="27" customFormat="false" ht="16" hidden="false" customHeight="false" outlineLevel="0" collapsed="false">
      <c r="A27" s="6" t="s">
        <v>33</v>
      </c>
      <c r="B27" s="7" t="n">
        <f aca="false">B21*B23*B25</f>
        <v>0.0257017611778956</v>
      </c>
    </row>
  </sheetData>
  <mergeCells count="1">
    <mergeCell ref="B8:E8"/>
  </mergeCells>
  <hyperlinks>
    <hyperlink ref="L3" r:id="rId1" display="https://doi.org/10.1016/j.bbrc.2013.03.128"/>
    <hyperlink ref="L4" r:id="rId2" display="https://doi.org/10.1016/j.bbrc.2013.03.128"/>
    <hyperlink ref="L5" r:id="rId3" display="10.1371/journal.pone.0031882"/>
    <hyperlink ref="L6" r:id="rId4" display="10.1371/journal.pone.0031882"/>
    <hyperlink ref="F10" r:id="rId5" display="https://doi.org/10.1038/s41598-019-42836-0"/>
    <hyperlink ref="F11" r:id="rId6" display="https://doi.org/10.1038/s41598-019-42836-0"/>
    <hyperlink ref="F12" r:id="rId7" display="https://doi.org/10.1038/s41598-019-42836-0"/>
    <hyperlink ref="F13" r:id="rId8" display="https://doi.org/10.1038/s41598-019-42836-0"/>
    <hyperlink ref="F14" r:id="rId9" display="https://doi.org/10.1038/s41598-020-63812-z"/>
    <hyperlink ref="D15" r:id="rId10" display="https://www.thermofisher.com/pt/en/home/references/gibco-cell-culture-basics/cell-culture-protocols/cell-culture-useful-numbers.htm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2020-07-29T19:06:15Z</dcterms:created>
  <dc:creator>Microsoft Office User</dc:creator>
  <dc:description/>
  <dc:language>pt-PT</dc:language>
  <cp:lastModifiedBy/>
  <dcterms:modified xsi:type="dcterms:W3CDTF">2020-09-04T15:14:20Z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