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"/>
    </mc:Choice>
  </mc:AlternateContent>
  <xr:revisionPtr revIDLastSave="0" documentId="13_ncr:1_{1DDF5A19-5483-48A0-A9A5-ABA744A51B08}" xr6:coauthVersionLast="47" xr6:coauthVersionMax="47" xr10:uidLastSave="{00000000-0000-0000-0000-000000000000}"/>
  <bookViews>
    <workbookView xWindow="-113" yWindow="-113" windowWidth="24267" windowHeight="13023" xr2:uid="{7E6D03FD-8978-4518-902E-1D17B06830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0" i="1" l="1"/>
  <c r="L133" i="1"/>
  <c r="L134" i="1" s="1"/>
  <c r="T135" i="1"/>
  <c r="T136" i="1" s="1"/>
  <c r="P135" i="1"/>
  <c r="P136" i="1" s="1"/>
  <c r="P115" i="1"/>
  <c r="P116" i="1" s="1"/>
  <c r="O115" i="1"/>
  <c r="O116" i="1" s="1"/>
  <c r="L109" i="1"/>
  <c r="L113" i="1" s="1"/>
  <c r="L115" i="1" s="1"/>
  <c r="L116" i="1" s="1"/>
  <c r="L59" i="1"/>
  <c r="O57" i="1" s="1"/>
  <c r="L100" i="1" s="1"/>
  <c r="O11" i="1"/>
  <c r="P11" i="1" s="1"/>
  <c r="P12" i="1" s="1"/>
  <c r="P13" i="1" s="1"/>
</calcChain>
</file>

<file path=xl/sharedStrings.xml><?xml version="1.0" encoding="utf-8"?>
<sst xmlns="http://schemas.openxmlformats.org/spreadsheetml/2006/main" count="59" uniqueCount="41">
  <si>
    <t>Examen</t>
  </si>
  <si>
    <t>Sara Carolina Gómez Delgado</t>
  </si>
  <si>
    <t>Rafael Andrade Capetillo</t>
  </si>
  <si>
    <t>P</t>
  </si>
  <si>
    <t>r</t>
  </si>
  <si>
    <t>nper</t>
  </si>
  <si>
    <t>Interés del periodo</t>
  </si>
  <si>
    <t>tasa de rendimiento</t>
  </si>
  <si>
    <t>c.op</t>
  </si>
  <si>
    <t>c.flej</t>
  </si>
  <si>
    <t>2.30*500</t>
  </si>
  <si>
    <t>TREMA</t>
  </si>
  <si>
    <t>vida útil</t>
  </si>
  <si>
    <t>años</t>
  </si>
  <si>
    <t>costo total</t>
  </si>
  <si>
    <t>VA</t>
  </si>
  <si>
    <t>VA TOTAL</t>
  </si>
  <si>
    <t>si no fuera capitalizable</t>
  </si>
  <si>
    <t>si fuera capitalizable</t>
  </si>
  <si>
    <t>opción A</t>
  </si>
  <si>
    <t>opción B</t>
  </si>
  <si>
    <t>opción C</t>
  </si>
  <si>
    <t>anual</t>
  </si>
  <si>
    <t>año 0</t>
  </si>
  <si>
    <t>valor de retorno</t>
  </si>
  <si>
    <t>mensual</t>
  </si>
  <si>
    <t xml:space="preserve">* Esa cantidad llevada al año 4 equivale a $26,316.71 </t>
  </si>
  <si>
    <t>* Utilizando VNA con 38 periodos (redondeando) nos da un poco más de los $26,000, que es lo esperado considerando los decimales</t>
  </si>
  <si>
    <r>
      <t xml:space="preserve">* Los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pagos de </t>
    </r>
    <r>
      <rPr>
        <b/>
        <sz val="11"/>
        <color theme="1"/>
        <rFont val="Calibri"/>
        <family val="2"/>
        <scheme val="minor"/>
      </rPr>
      <t>$182</t>
    </r>
    <r>
      <rPr>
        <sz val="11"/>
        <color theme="1"/>
        <rFont val="Calibri"/>
        <family val="2"/>
        <scheme val="minor"/>
      </rPr>
      <t xml:space="preserve"> llevados al presente equivalen a los </t>
    </r>
    <r>
      <rPr>
        <b/>
        <sz val="11"/>
        <color theme="1"/>
        <rFont val="Calibri"/>
        <family val="2"/>
        <scheme val="minor"/>
      </rPr>
      <t>$710</t>
    </r>
    <r>
      <rPr>
        <sz val="11"/>
        <color theme="1"/>
        <rFont val="Calibri"/>
        <family val="2"/>
        <scheme val="minor"/>
      </rPr>
      <t xml:space="preserve">, esto sumado a los </t>
    </r>
    <r>
      <rPr>
        <b/>
        <sz val="11"/>
        <color theme="1"/>
        <rFont val="Calibri"/>
        <family val="2"/>
        <scheme val="minor"/>
      </rPr>
      <t>-$26,000</t>
    </r>
    <r>
      <rPr>
        <sz val="11"/>
        <color theme="1"/>
        <rFont val="Calibri"/>
        <family val="2"/>
        <scheme val="minor"/>
      </rPr>
      <t xml:space="preserve"> nos da</t>
    </r>
    <r>
      <rPr>
        <b/>
        <sz val="11"/>
        <color theme="1"/>
        <rFont val="Calibri"/>
        <family val="2"/>
        <scheme val="minor"/>
      </rPr>
      <t xml:space="preserve"> -$25,289.84 </t>
    </r>
  </si>
  <si>
    <t>* Utilizando la función TIR obtuvimos que por un presente inicial de -$28,000 y los beneficios descritos por 40 años, la tasa de rendimiento es del 8%.</t>
  </si>
  <si>
    <t>* Para comprobar, utilizamos la función VNA con los beneficios de los 40 años y la tasa de 8% mencionada anteriormente</t>
  </si>
  <si>
    <t>* El resultado fue de $28,000 que coincide con el pago inicial.</t>
  </si>
  <si>
    <t>* Considerando los costos y beneficios de optar por el reciclaje, obtuvimos un valor actual equivalente a $23,078.46</t>
  </si>
  <si>
    <t>* Eso junto con el costo inicial de $6000 obtuvimos un valor actual total de -$29,078.56</t>
  </si>
  <si>
    <t>* Considerando la opción de no reciclar y pagar $200 al mes, obtuvimos un valor actual total mejor que el anterior, ya sea con una TREMA capitalizable mensualmente o no</t>
  </si>
  <si>
    <t>* En cualquier caso, es mejor no invertir en el reciclaje si se considera únicamente la economía. Por motivos ambientales, siempre será mejor optar por ello.</t>
  </si>
  <si>
    <t>* Considerando todos los datos, la opción A fue la que tuvo un valor actual total mejor que las demás opciones.</t>
  </si>
  <si>
    <t>* Además, así se puede optar por usar el auto más tiempo y seguir teniendo beneficios de $0.25 por milla.</t>
  </si>
  <si>
    <t>* Considere usted qué tanto va a conducir para hacer una mejor estimación de beneficios.</t>
  </si>
  <si>
    <t>VF</t>
  </si>
  <si>
    <t>* Usando la función NPER obtuvimos que 37.7 periodos (de $840) serían necesarios para cubrir el costo.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</si>
</sst>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Blue Eyes - Personal Use"/>
      <family val="3"/>
    </font>
    <font>
      <i/>
      <sz val="11"/>
      <color theme="1"/>
      <name val="Calibri"/>
      <family val="2"/>
      <scheme val="minor"/>
    </font>
    <font>
      <sz val="40"/>
      <color theme="5" tint="-0.249977111117893"/>
      <name val="Blue Eyes - Personal Use"/>
      <family val="3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/>
    <xf numFmtId="0" fontId="0" fillId="2" borderId="0" xfId="0" applyFill="1"/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0" fontId="0" fillId="0" borderId="5" xfId="0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0" xfId="1" applyFont="1"/>
    <xf numFmtId="44" fontId="0" fillId="0" borderId="0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8" fontId="0" fillId="0" borderId="0" xfId="0" applyNumberFormat="1"/>
    <xf numFmtId="44" fontId="0" fillId="0" borderId="0" xfId="0" applyNumberFormat="1"/>
    <xf numFmtId="8" fontId="0" fillId="0" borderId="0" xfId="1" applyNumberFormat="1" applyFont="1"/>
    <xf numFmtId="0" fontId="7" fillId="3" borderId="4" xfId="0" applyFont="1" applyFill="1" applyBorder="1"/>
    <xf numFmtId="9" fontId="8" fillId="3" borderId="4" xfId="0" applyNumberFormat="1" applyFont="1" applyFill="1" applyBorder="1"/>
    <xf numFmtId="8" fontId="2" fillId="0" borderId="0" xfId="1" applyNumberFormat="1" applyFont="1"/>
    <xf numFmtId="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Border="1"/>
    <xf numFmtId="8" fontId="0" fillId="0" borderId="5" xfId="0" applyNumberFormat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5" xfId="0" applyFill="1" applyBorder="1" applyAlignment="1">
      <alignment horizontal="right"/>
    </xf>
    <xf numFmtId="8" fontId="6" fillId="3" borderId="5" xfId="0" applyNumberFormat="1" applyFont="1" applyFill="1" applyBorder="1"/>
    <xf numFmtId="0" fontId="0" fillId="0" borderId="5" xfId="0" applyBorder="1" applyAlignment="1">
      <alignment horizontal="center"/>
    </xf>
    <xf numFmtId="8" fontId="0" fillId="4" borderId="0" xfId="0" applyNumberFormat="1" applyFill="1"/>
    <xf numFmtId="0" fontId="0" fillId="4" borderId="0" xfId="0" applyFill="1"/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0" fontId="0" fillId="4" borderId="0" xfId="0" applyFill="1" applyAlignment="1">
      <alignment horizontal="left"/>
    </xf>
    <xf numFmtId="8" fontId="0" fillId="5" borderId="5" xfId="0" applyNumberFormat="1" applyFill="1" applyBorder="1"/>
    <xf numFmtId="8" fontId="0" fillId="0" borderId="0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458368</xdr:colOff>
      <xdr:row>4</xdr:row>
      <xdr:rowOff>74835</xdr:rowOff>
    </xdr:from>
    <xdr:to>
      <xdr:col>9</xdr:col>
      <xdr:colOff>687071</xdr:colOff>
      <xdr:row>14</xdr:row>
      <xdr:rowOff>112253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B0FCA5-8A2C-B7C8-D9B4-2E93AEBCD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294" y="1515424"/>
          <a:ext cx="6954570" cy="199250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53</xdr:row>
      <xdr:rowOff>0</xdr:rowOff>
    </xdr:from>
    <xdr:to>
      <xdr:col>9</xdr:col>
      <xdr:colOff>640731</xdr:colOff>
      <xdr:row>67</xdr:row>
      <xdr:rowOff>168380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ED5666-200F-1451-A3EB-BB20F9ABC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120" y="5079480"/>
          <a:ext cx="6543404" cy="28905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9</xdr:col>
      <xdr:colOff>645459</xdr:colOff>
      <xdr:row>118</xdr:row>
      <xdr:rowOff>29889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9DE4F9-6D66-03BE-D06B-6BF6AFDFD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119" y="8447092"/>
          <a:ext cx="6548133" cy="2462052"/>
        </a:xfrm>
        <a:prstGeom prst="rect">
          <a:avLst/>
        </a:prstGeom>
      </xdr:spPr>
    </xdr:pic>
    <xdr:clientData/>
  </xdr:twoCellAnchor>
  <xdr:twoCellAnchor editAs="oneCell">
    <xdr:from>
      <xdr:col>1</xdr:col>
      <xdr:colOff>318053</xdr:colOff>
      <xdr:row>123</xdr:row>
      <xdr:rowOff>112254</xdr:rowOff>
    </xdr:from>
    <xdr:to>
      <xdr:col>9</xdr:col>
      <xdr:colOff>739006</xdr:colOff>
      <xdr:row>148</xdr:row>
      <xdr:rowOff>118787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4DFBC59-9E0E-D62A-D353-C2F0293A3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9979" y="23189746"/>
          <a:ext cx="7146820" cy="47305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4EE4-C3CE-490B-BC19-61DC73339734}">
  <dimension ref="B1:X142"/>
  <sheetViews>
    <sheetView tabSelected="1" topLeftCell="A121" zoomScale="85" zoomScaleNormal="85" workbookViewId="0">
      <selection activeCell="P107" sqref="P107"/>
    </sheetView>
  </sheetViews>
  <sheetFormatPr baseColWidth="10" defaultRowHeight="15.05" x14ac:dyDescent="0.3"/>
  <cols>
    <col min="1" max="1" width="3.6640625" customWidth="1"/>
    <col min="3" max="3" width="13.44140625" customWidth="1"/>
    <col min="11" max="11" width="14.21875" bestFit="1" customWidth="1"/>
    <col min="12" max="12" width="13.6640625" bestFit="1" customWidth="1"/>
    <col min="13" max="14" width="4.88671875" customWidth="1"/>
    <col min="15" max="15" width="20.21875" bestFit="1" customWidth="1"/>
    <col min="16" max="16" width="17.6640625" bestFit="1" customWidth="1"/>
    <col min="18" max="18" width="6.5546875" customWidth="1"/>
    <col min="19" max="19" width="14.21875" bestFit="1" customWidth="1"/>
    <col min="20" max="20" width="10.6640625" bestFit="1" customWidth="1"/>
  </cols>
  <sheetData>
    <row r="1" spans="2:23" ht="15.65" thickBot="1" x14ac:dyDescent="0.35"/>
    <row r="2" spans="2:23" ht="68.25" thickBot="1" x14ac:dyDescent="0.35">
      <c r="B2" s="1" t="s">
        <v>0</v>
      </c>
      <c r="C2" s="2"/>
    </row>
    <row r="3" spans="2:23" x14ac:dyDescent="0.3">
      <c r="B3" s="4" t="s">
        <v>1</v>
      </c>
      <c r="C3" s="4"/>
      <c r="D3" s="3">
        <v>226594</v>
      </c>
    </row>
    <row r="4" spans="2:23" x14ac:dyDescent="0.3">
      <c r="B4" s="5" t="s">
        <v>2</v>
      </c>
      <c r="C4" s="5"/>
      <c r="D4" s="3">
        <v>225854</v>
      </c>
      <c r="K4" s="14" t="s">
        <v>3</v>
      </c>
      <c r="L4" s="14">
        <v>-26000</v>
      </c>
    </row>
    <row r="5" spans="2:23" x14ac:dyDescent="0.3">
      <c r="B5" s="6"/>
      <c r="C5" s="6"/>
      <c r="K5" s="14" t="s">
        <v>4</v>
      </c>
      <c r="L5" s="15">
        <v>0.12</v>
      </c>
      <c r="M5" s="12">
        <v>0.01</v>
      </c>
      <c r="N5" s="12"/>
      <c r="O5" s="11" t="s">
        <v>6</v>
      </c>
    </row>
    <row r="6" spans="2:23" x14ac:dyDescent="0.3">
      <c r="B6" s="6"/>
      <c r="C6" s="6"/>
      <c r="K6" s="16"/>
      <c r="L6" s="17"/>
      <c r="M6" s="12"/>
      <c r="N6" s="12"/>
    </row>
    <row r="7" spans="2:23" ht="16.3" customHeight="1" x14ac:dyDescent="0.3">
      <c r="B7" s="6"/>
      <c r="C7" s="9"/>
      <c r="K7" s="14">
        <v>0</v>
      </c>
      <c r="L7" s="14"/>
    </row>
    <row r="8" spans="2:23" x14ac:dyDescent="0.3">
      <c r="B8" s="6"/>
      <c r="C8" s="6"/>
      <c r="K8" s="14">
        <v>1</v>
      </c>
      <c r="L8" s="18">
        <v>182</v>
      </c>
    </row>
    <row r="9" spans="2:23" x14ac:dyDescent="0.3">
      <c r="B9" s="6"/>
      <c r="C9" s="6"/>
      <c r="K9" s="14">
        <v>2</v>
      </c>
      <c r="L9" s="18">
        <v>182</v>
      </c>
    </row>
    <row r="10" spans="2:23" x14ac:dyDescent="0.3">
      <c r="K10" s="14">
        <v>3</v>
      </c>
      <c r="L10" s="18">
        <v>182</v>
      </c>
    </row>
    <row r="11" spans="2:23" x14ac:dyDescent="0.3">
      <c r="K11" s="14">
        <v>4</v>
      </c>
      <c r="L11" s="18">
        <v>182</v>
      </c>
      <c r="O11" s="23">
        <f>NPV(M5,L8:L11)</f>
        <v>710.1577304127436</v>
      </c>
      <c r="P11" s="23">
        <f>L4+O11</f>
        <v>-25289.842269587258</v>
      </c>
    </row>
    <row r="12" spans="2:23" ht="15.65" thickBot="1" x14ac:dyDescent="0.35">
      <c r="K12" s="22">
        <v>5</v>
      </c>
      <c r="L12" s="18">
        <v>840</v>
      </c>
      <c r="O12" t="s">
        <v>39</v>
      </c>
      <c r="P12" s="25">
        <f>FV(M5,4,0,P11)</f>
        <v>26316.711278000002</v>
      </c>
    </row>
    <row r="13" spans="2:23" ht="18.8" thickBot="1" x14ac:dyDescent="0.4">
      <c r="K13" s="21">
        <v>6</v>
      </c>
      <c r="L13" s="18">
        <v>840</v>
      </c>
      <c r="O13" s="10" t="s">
        <v>5</v>
      </c>
      <c r="P13" s="26">
        <f>NPER(M5,L12,-P12,0)</f>
        <v>37.772542075233353</v>
      </c>
    </row>
    <row r="14" spans="2:23" x14ac:dyDescent="0.3">
      <c r="K14" s="14">
        <v>7</v>
      </c>
      <c r="L14" s="18">
        <v>840</v>
      </c>
      <c r="P14" s="20"/>
    </row>
    <row r="15" spans="2:23" x14ac:dyDescent="0.3">
      <c r="K15" s="14">
        <v>8</v>
      </c>
      <c r="L15" s="18">
        <v>840</v>
      </c>
    </row>
    <row r="16" spans="2:23" x14ac:dyDescent="0.3">
      <c r="K16" s="14">
        <v>9</v>
      </c>
      <c r="L16" s="18">
        <v>840</v>
      </c>
      <c r="O16" s="38" t="s">
        <v>28</v>
      </c>
      <c r="P16" s="39"/>
      <c r="Q16" s="39"/>
      <c r="R16" s="39"/>
      <c r="S16" s="39"/>
      <c r="T16" s="39"/>
      <c r="U16" s="39"/>
      <c r="V16" s="39"/>
      <c r="W16" s="39"/>
    </row>
    <row r="17" spans="11:23" x14ac:dyDescent="0.3">
      <c r="K17" s="14">
        <v>10</v>
      </c>
      <c r="L17" s="18">
        <v>840</v>
      </c>
      <c r="O17" s="39" t="s">
        <v>26</v>
      </c>
      <c r="P17" s="39"/>
      <c r="Q17" s="39"/>
      <c r="R17" s="39"/>
      <c r="S17" s="39"/>
      <c r="T17" s="39"/>
      <c r="U17" s="39"/>
      <c r="V17" s="39"/>
      <c r="W17" s="39"/>
    </row>
    <row r="18" spans="11:23" x14ac:dyDescent="0.3">
      <c r="K18" s="21">
        <v>11</v>
      </c>
      <c r="L18" s="18">
        <v>840</v>
      </c>
      <c r="O18" s="39" t="s">
        <v>40</v>
      </c>
      <c r="P18" s="39"/>
      <c r="Q18" s="39"/>
      <c r="R18" s="39"/>
      <c r="S18" s="39"/>
      <c r="T18" s="39"/>
      <c r="U18" s="39"/>
      <c r="V18" s="39"/>
      <c r="W18" s="39"/>
    </row>
    <row r="19" spans="11:23" x14ac:dyDescent="0.3">
      <c r="K19" s="21">
        <v>12</v>
      </c>
      <c r="L19" s="18">
        <v>840</v>
      </c>
      <c r="O19" s="39" t="s">
        <v>27</v>
      </c>
      <c r="P19" s="39"/>
      <c r="Q19" s="39"/>
      <c r="R19" s="39"/>
      <c r="S19" s="39"/>
      <c r="T19" s="39"/>
      <c r="U19" s="39"/>
      <c r="V19" s="39"/>
      <c r="W19" s="39"/>
    </row>
    <row r="20" spans="11:23" x14ac:dyDescent="0.3">
      <c r="K20" s="14">
        <v>13</v>
      </c>
      <c r="L20" s="18">
        <v>840</v>
      </c>
    </row>
    <row r="21" spans="11:23" x14ac:dyDescent="0.3">
      <c r="K21" s="14">
        <v>14</v>
      </c>
      <c r="L21" s="18">
        <v>840</v>
      </c>
    </row>
    <row r="22" spans="11:23" x14ac:dyDescent="0.3">
      <c r="K22" s="14">
        <v>15</v>
      </c>
      <c r="L22" s="18">
        <v>840</v>
      </c>
    </row>
    <row r="23" spans="11:23" x14ac:dyDescent="0.3">
      <c r="K23" s="14">
        <v>16</v>
      </c>
      <c r="L23" s="18">
        <v>840</v>
      </c>
    </row>
    <row r="24" spans="11:23" x14ac:dyDescent="0.3">
      <c r="K24" s="21">
        <v>17</v>
      </c>
      <c r="L24" s="18">
        <v>840</v>
      </c>
    </row>
    <row r="25" spans="11:23" x14ac:dyDescent="0.3">
      <c r="K25" s="21">
        <v>18</v>
      </c>
      <c r="L25" s="18">
        <v>840</v>
      </c>
    </row>
    <row r="26" spans="11:23" x14ac:dyDescent="0.3">
      <c r="K26" s="14">
        <v>19</v>
      </c>
      <c r="L26" s="18">
        <v>840</v>
      </c>
    </row>
    <row r="27" spans="11:23" x14ac:dyDescent="0.3">
      <c r="K27" s="14">
        <v>20</v>
      </c>
      <c r="L27" s="18">
        <v>840</v>
      </c>
    </row>
    <row r="28" spans="11:23" x14ac:dyDescent="0.3">
      <c r="K28" s="14">
        <v>21</v>
      </c>
      <c r="L28" s="18">
        <v>840</v>
      </c>
    </row>
    <row r="29" spans="11:23" x14ac:dyDescent="0.3">
      <c r="K29" s="14">
        <v>22</v>
      </c>
      <c r="L29" s="18">
        <v>840</v>
      </c>
    </row>
    <row r="30" spans="11:23" x14ac:dyDescent="0.3">
      <c r="K30" s="21">
        <v>23</v>
      </c>
      <c r="L30" s="18">
        <v>840</v>
      </c>
    </row>
    <row r="31" spans="11:23" x14ac:dyDescent="0.3">
      <c r="K31" s="21">
        <v>24</v>
      </c>
      <c r="L31" s="18">
        <v>840</v>
      </c>
    </row>
    <row r="32" spans="11:23" x14ac:dyDescent="0.3">
      <c r="K32" s="14">
        <v>25</v>
      </c>
      <c r="L32" s="18">
        <v>840</v>
      </c>
    </row>
    <row r="33" spans="11:12" x14ac:dyDescent="0.3">
      <c r="K33" s="14">
        <v>26</v>
      </c>
      <c r="L33" s="18">
        <v>840</v>
      </c>
    </row>
    <row r="34" spans="11:12" x14ac:dyDescent="0.3">
      <c r="K34" s="14">
        <v>27</v>
      </c>
      <c r="L34" s="18">
        <v>840</v>
      </c>
    </row>
    <row r="35" spans="11:12" x14ac:dyDescent="0.3">
      <c r="K35" s="14">
        <v>28</v>
      </c>
      <c r="L35" s="18">
        <v>840</v>
      </c>
    </row>
    <row r="36" spans="11:12" x14ac:dyDescent="0.3">
      <c r="K36" s="21">
        <v>29</v>
      </c>
      <c r="L36" s="18">
        <v>840</v>
      </c>
    </row>
    <row r="37" spans="11:12" x14ac:dyDescent="0.3">
      <c r="K37" s="21">
        <v>30</v>
      </c>
      <c r="L37" s="18">
        <v>840</v>
      </c>
    </row>
    <row r="38" spans="11:12" x14ac:dyDescent="0.3">
      <c r="K38" s="14">
        <v>31</v>
      </c>
      <c r="L38" s="18">
        <v>840</v>
      </c>
    </row>
    <row r="39" spans="11:12" x14ac:dyDescent="0.3">
      <c r="K39" s="14">
        <v>32</v>
      </c>
      <c r="L39" s="18">
        <v>840</v>
      </c>
    </row>
    <row r="40" spans="11:12" x14ac:dyDescent="0.3">
      <c r="K40" s="14">
        <v>33</v>
      </c>
      <c r="L40" s="18">
        <v>840</v>
      </c>
    </row>
    <row r="41" spans="11:12" x14ac:dyDescent="0.3">
      <c r="K41" s="14">
        <v>34</v>
      </c>
      <c r="L41" s="18">
        <v>840</v>
      </c>
    </row>
    <row r="42" spans="11:12" x14ac:dyDescent="0.3">
      <c r="K42" s="21">
        <v>35</v>
      </c>
      <c r="L42" s="18">
        <v>840</v>
      </c>
    </row>
    <row r="43" spans="11:12" x14ac:dyDescent="0.3">
      <c r="K43" s="21">
        <v>36</v>
      </c>
      <c r="L43" s="18">
        <v>840</v>
      </c>
    </row>
    <row r="44" spans="11:12" x14ac:dyDescent="0.3">
      <c r="K44" s="14">
        <v>37</v>
      </c>
      <c r="L44" s="18">
        <v>840</v>
      </c>
    </row>
    <row r="45" spans="11:12" x14ac:dyDescent="0.3">
      <c r="K45" s="14">
        <v>38</v>
      </c>
      <c r="L45" s="18">
        <v>840</v>
      </c>
    </row>
    <row r="46" spans="11:12" x14ac:dyDescent="0.3">
      <c r="K46" s="14">
        <v>39</v>
      </c>
      <c r="L46" s="18">
        <v>840</v>
      </c>
    </row>
    <row r="47" spans="11:12" x14ac:dyDescent="0.3">
      <c r="K47" s="14">
        <v>40</v>
      </c>
      <c r="L47" s="18">
        <v>840</v>
      </c>
    </row>
    <row r="48" spans="11:12" x14ac:dyDescent="0.3">
      <c r="K48" s="14">
        <v>41</v>
      </c>
      <c r="L48" s="18">
        <v>840</v>
      </c>
    </row>
    <row r="49" spans="11:24" x14ac:dyDescent="0.3">
      <c r="K49" s="14">
        <v>42</v>
      </c>
      <c r="L49" s="18">
        <v>840</v>
      </c>
    </row>
    <row r="50" spans="11:24" x14ac:dyDescent="0.3">
      <c r="K50" s="16"/>
      <c r="L50" s="44">
        <f>NPV(M5,L8:L49)</f>
        <v>26125.317504851057</v>
      </c>
    </row>
    <row r="52" spans="11:24" s="7" customFormat="1" ht="8.3000000000000007" customHeight="1" x14ac:dyDescent="0.3"/>
    <row r="56" spans="11:24" ht="15.65" thickBot="1" x14ac:dyDescent="0.35">
      <c r="L56" s="19">
        <v>28000</v>
      </c>
    </row>
    <row r="57" spans="11:24" ht="21.95" thickBot="1" x14ac:dyDescent="0.45">
      <c r="K57" t="s">
        <v>5</v>
      </c>
      <c r="L57">
        <v>40</v>
      </c>
      <c r="O57" s="27">
        <f>IRR(L59:L99)</f>
        <v>8.1405405782006168E-2</v>
      </c>
      <c r="P57" t="s">
        <v>7</v>
      </c>
    </row>
    <row r="59" spans="11:24" x14ac:dyDescent="0.3">
      <c r="K59">
        <v>0</v>
      </c>
      <c r="L59" s="19">
        <f>-L56</f>
        <v>-28000</v>
      </c>
    </row>
    <row r="60" spans="11:24" x14ac:dyDescent="0.3">
      <c r="K60">
        <v>1</v>
      </c>
      <c r="L60" s="19">
        <v>1000</v>
      </c>
    </row>
    <row r="61" spans="11:24" x14ac:dyDescent="0.3">
      <c r="K61">
        <v>2</v>
      </c>
      <c r="L61" s="19">
        <v>1000</v>
      </c>
      <c r="O61" s="39" t="s">
        <v>29</v>
      </c>
      <c r="P61" s="39"/>
      <c r="Q61" s="39"/>
      <c r="R61" s="39"/>
      <c r="S61" s="39"/>
      <c r="T61" s="39"/>
      <c r="U61" s="39"/>
      <c r="V61" s="39"/>
      <c r="W61" s="39"/>
      <c r="X61" s="39"/>
    </row>
    <row r="62" spans="11:24" x14ac:dyDescent="0.3">
      <c r="K62">
        <v>3</v>
      </c>
      <c r="L62" s="19">
        <v>1000</v>
      </c>
      <c r="O62" s="39" t="s">
        <v>30</v>
      </c>
      <c r="P62" s="39"/>
      <c r="Q62" s="39"/>
      <c r="R62" s="39"/>
      <c r="S62" s="39"/>
      <c r="T62" s="39"/>
      <c r="U62" s="39"/>
      <c r="V62" s="39"/>
      <c r="W62" s="39"/>
      <c r="X62" s="39"/>
    </row>
    <row r="63" spans="11:24" x14ac:dyDescent="0.3">
      <c r="K63">
        <v>4</v>
      </c>
      <c r="L63" s="19">
        <v>1000</v>
      </c>
      <c r="O63" s="39" t="s">
        <v>31</v>
      </c>
      <c r="P63" s="39"/>
      <c r="Q63" s="39"/>
      <c r="R63" s="39"/>
      <c r="S63" s="39"/>
      <c r="T63" s="39"/>
      <c r="U63" s="39"/>
      <c r="V63" s="39"/>
      <c r="W63" s="39"/>
      <c r="X63" s="39"/>
    </row>
    <row r="64" spans="11:24" x14ac:dyDescent="0.3">
      <c r="K64">
        <v>5</v>
      </c>
      <c r="L64" s="19">
        <v>1000</v>
      </c>
    </row>
    <row r="65" spans="11:12" x14ac:dyDescent="0.3">
      <c r="K65">
        <v>6</v>
      </c>
      <c r="L65" s="19">
        <v>1000</v>
      </c>
    </row>
    <row r="66" spans="11:12" x14ac:dyDescent="0.3">
      <c r="K66">
        <v>7</v>
      </c>
      <c r="L66" s="19">
        <v>1000</v>
      </c>
    </row>
    <row r="67" spans="11:12" x14ac:dyDescent="0.3">
      <c r="K67">
        <v>8</v>
      </c>
      <c r="L67" s="19">
        <v>1000</v>
      </c>
    </row>
    <row r="68" spans="11:12" x14ac:dyDescent="0.3">
      <c r="K68">
        <v>9</v>
      </c>
      <c r="L68" s="19">
        <v>1000</v>
      </c>
    </row>
    <row r="69" spans="11:12" x14ac:dyDescent="0.3">
      <c r="K69">
        <v>10</v>
      </c>
      <c r="L69" s="19">
        <v>1000</v>
      </c>
    </row>
    <row r="70" spans="11:12" x14ac:dyDescent="0.3">
      <c r="K70">
        <v>11</v>
      </c>
      <c r="L70" s="19">
        <v>3000</v>
      </c>
    </row>
    <row r="71" spans="11:12" x14ac:dyDescent="0.3">
      <c r="K71">
        <v>12</v>
      </c>
      <c r="L71" s="19">
        <v>3000</v>
      </c>
    </row>
    <row r="72" spans="11:12" x14ac:dyDescent="0.3">
      <c r="K72">
        <v>13</v>
      </c>
      <c r="L72" s="19">
        <v>3000</v>
      </c>
    </row>
    <row r="73" spans="11:12" x14ac:dyDescent="0.3">
      <c r="K73">
        <v>14</v>
      </c>
      <c r="L73" s="19">
        <v>3000</v>
      </c>
    </row>
    <row r="74" spans="11:12" x14ac:dyDescent="0.3">
      <c r="K74">
        <v>15</v>
      </c>
      <c r="L74" s="19">
        <v>3000</v>
      </c>
    </row>
    <row r="75" spans="11:12" x14ac:dyDescent="0.3">
      <c r="K75">
        <v>16</v>
      </c>
      <c r="L75" s="19">
        <v>3000</v>
      </c>
    </row>
    <row r="76" spans="11:12" x14ac:dyDescent="0.3">
      <c r="K76">
        <v>17</v>
      </c>
      <c r="L76" s="19">
        <v>3000</v>
      </c>
    </row>
    <row r="77" spans="11:12" x14ac:dyDescent="0.3">
      <c r="K77">
        <v>18</v>
      </c>
      <c r="L77" s="19">
        <v>3000</v>
      </c>
    </row>
    <row r="78" spans="11:12" x14ac:dyDescent="0.3">
      <c r="K78">
        <v>19</v>
      </c>
      <c r="L78" s="19">
        <v>3000</v>
      </c>
    </row>
    <row r="79" spans="11:12" x14ac:dyDescent="0.3">
      <c r="K79">
        <v>20</v>
      </c>
      <c r="L79" s="19">
        <v>3000</v>
      </c>
    </row>
    <row r="80" spans="11:12" x14ac:dyDescent="0.3">
      <c r="K80">
        <v>21</v>
      </c>
      <c r="L80" s="19">
        <v>6000</v>
      </c>
    </row>
    <row r="81" spans="11:12" x14ac:dyDescent="0.3">
      <c r="K81">
        <v>22</v>
      </c>
      <c r="L81" s="19">
        <v>6000</v>
      </c>
    </row>
    <row r="82" spans="11:12" x14ac:dyDescent="0.3">
      <c r="K82">
        <v>23</v>
      </c>
      <c r="L82" s="19">
        <v>6000</v>
      </c>
    </row>
    <row r="83" spans="11:12" x14ac:dyDescent="0.3">
      <c r="K83">
        <v>24</v>
      </c>
      <c r="L83" s="19">
        <v>6000</v>
      </c>
    </row>
    <row r="84" spans="11:12" x14ac:dyDescent="0.3">
      <c r="K84">
        <v>25</v>
      </c>
      <c r="L84" s="19">
        <v>6000</v>
      </c>
    </row>
    <row r="85" spans="11:12" x14ac:dyDescent="0.3">
      <c r="K85">
        <v>26</v>
      </c>
      <c r="L85" s="19">
        <v>6000</v>
      </c>
    </row>
    <row r="86" spans="11:12" x14ac:dyDescent="0.3">
      <c r="K86">
        <v>27</v>
      </c>
      <c r="L86" s="19">
        <v>6000</v>
      </c>
    </row>
    <row r="87" spans="11:12" x14ac:dyDescent="0.3">
      <c r="K87">
        <v>28</v>
      </c>
      <c r="L87" s="19">
        <v>6000</v>
      </c>
    </row>
    <row r="88" spans="11:12" x14ac:dyDescent="0.3">
      <c r="K88">
        <v>29</v>
      </c>
      <c r="L88" s="19">
        <v>6000</v>
      </c>
    </row>
    <row r="89" spans="11:12" x14ac:dyDescent="0.3">
      <c r="K89">
        <v>30</v>
      </c>
      <c r="L89" s="19">
        <v>6000</v>
      </c>
    </row>
    <row r="90" spans="11:12" x14ac:dyDescent="0.3">
      <c r="K90">
        <v>31</v>
      </c>
      <c r="L90" s="19">
        <v>6000</v>
      </c>
    </row>
    <row r="91" spans="11:12" x14ac:dyDescent="0.3">
      <c r="K91">
        <v>32</v>
      </c>
      <c r="L91" s="19">
        <v>6000</v>
      </c>
    </row>
    <row r="92" spans="11:12" x14ac:dyDescent="0.3">
      <c r="K92">
        <v>33</v>
      </c>
      <c r="L92" s="19">
        <v>6000</v>
      </c>
    </row>
    <row r="93" spans="11:12" x14ac:dyDescent="0.3">
      <c r="K93">
        <v>34</v>
      </c>
      <c r="L93" s="19">
        <v>6000</v>
      </c>
    </row>
    <row r="94" spans="11:12" x14ac:dyDescent="0.3">
      <c r="K94">
        <v>35</v>
      </c>
      <c r="L94" s="19">
        <v>6000</v>
      </c>
    </row>
    <row r="95" spans="11:12" x14ac:dyDescent="0.3">
      <c r="K95">
        <v>36</v>
      </c>
      <c r="L95" s="19">
        <v>6000</v>
      </c>
    </row>
    <row r="96" spans="11:12" x14ac:dyDescent="0.3">
      <c r="K96">
        <v>37</v>
      </c>
      <c r="L96" s="19">
        <v>6000</v>
      </c>
    </row>
    <row r="97" spans="11:16" x14ac:dyDescent="0.3">
      <c r="K97">
        <v>38</v>
      </c>
      <c r="L97" s="19">
        <v>6000</v>
      </c>
    </row>
    <row r="98" spans="11:16" x14ac:dyDescent="0.3">
      <c r="K98">
        <v>39</v>
      </c>
      <c r="L98" s="19">
        <v>6000</v>
      </c>
    </row>
    <row r="99" spans="11:16" x14ac:dyDescent="0.3">
      <c r="K99">
        <v>40</v>
      </c>
      <c r="L99" s="19">
        <v>6000</v>
      </c>
    </row>
    <row r="100" spans="11:16" x14ac:dyDescent="0.3">
      <c r="L100" s="28">
        <f>NPV(O57,L60:L99)</f>
        <v>27999.999999999702</v>
      </c>
    </row>
    <row r="101" spans="11:16" x14ac:dyDescent="0.3">
      <c r="L101" s="19"/>
    </row>
    <row r="102" spans="11:16" x14ac:dyDescent="0.3">
      <c r="L102" s="19"/>
    </row>
    <row r="103" spans="11:16" x14ac:dyDescent="0.3">
      <c r="L103" s="19"/>
    </row>
    <row r="104" spans="11:16" s="7" customFormat="1" ht="8.3000000000000007" customHeight="1" x14ac:dyDescent="0.3"/>
    <row r="106" spans="11:16" x14ac:dyDescent="0.3">
      <c r="K106" s="10" t="s">
        <v>3</v>
      </c>
      <c r="L106" s="30">
        <v>-6000</v>
      </c>
      <c r="P106" s="24"/>
    </row>
    <row r="107" spans="11:16" x14ac:dyDescent="0.3">
      <c r="K107" s="10" t="s">
        <v>8</v>
      </c>
      <c r="L107" s="30">
        <v>3000</v>
      </c>
    </row>
    <row r="108" spans="11:16" x14ac:dyDescent="0.3">
      <c r="K108" s="10" t="s">
        <v>9</v>
      </c>
      <c r="L108" s="30">
        <v>200</v>
      </c>
    </row>
    <row r="109" spans="11:16" x14ac:dyDescent="0.3">
      <c r="K109" s="10" t="s">
        <v>10</v>
      </c>
      <c r="L109" s="30">
        <f>2.3*500</f>
        <v>1150</v>
      </c>
    </row>
    <row r="110" spans="11:16" x14ac:dyDescent="0.3">
      <c r="K110" s="10" t="s">
        <v>11</v>
      </c>
      <c r="L110" s="29">
        <v>0.08</v>
      </c>
    </row>
    <row r="111" spans="11:16" x14ac:dyDescent="0.3">
      <c r="K111" s="10" t="s">
        <v>12</v>
      </c>
      <c r="L111" s="10">
        <v>30</v>
      </c>
      <c r="M111" t="s">
        <v>13</v>
      </c>
    </row>
    <row r="112" spans="11:16" x14ac:dyDescent="0.3">
      <c r="K112" s="10"/>
      <c r="L112" s="10"/>
    </row>
    <row r="113" spans="11:22" x14ac:dyDescent="0.3">
      <c r="K113" s="10" t="s">
        <v>14</v>
      </c>
      <c r="L113" s="19">
        <f>-L107-L108+L109</f>
        <v>-2050</v>
      </c>
    </row>
    <row r="114" spans="11:22" x14ac:dyDescent="0.3">
      <c r="K114" s="10"/>
      <c r="L114" s="19"/>
      <c r="O114" s="31" t="s">
        <v>17</v>
      </c>
      <c r="P114" s="31" t="s">
        <v>18</v>
      </c>
    </row>
    <row r="115" spans="11:22" x14ac:dyDescent="0.3">
      <c r="K115" s="37" t="s">
        <v>15</v>
      </c>
      <c r="L115" s="32">
        <f>-PV(L110,L111,L113)</f>
        <v>-23078.455853411346</v>
      </c>
      <c r="O115" s="32">
        <f>-PV(L110,L111,12*-200)</f>
        <v>-27018.680023505967</v>
      </c>
      <c r="P115" s="32">
        <f>-PV(L110/12,L111*12,-L108)</f>
        <v>-27256.698826792595</v>
      </c>
    </row>
    <row r="116" spans="11:22" x14ac:dyDescent="0.3">
      <c r="K116" s="37" t="s">
        <v>16</v>
      </c>
      <c r="L116" s="32">
        <f>L115+L106</f>
        <v>-29078.455853411346</v>
      </c>
      <c r="O116" s="43">
        <f>O115</f>
        <v>-27018.680023505967</v>
      </c>
      <c r="P116" s="32">
        <f>P115</f>
        <v>-27256.698826792595</v>
      </c>
    </row>
    <row r="118" spans="11:22" x14ac:dyDescent="0.3">
      <c r="K118" s="40" t="s">
        <v>32</v>
      </c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1:22" x14ac:dyDescent="0.3">
      <c r="K119" s="41" t="s">
        <v>33</v>
      </c>
      <c r="L119" s="42"/>
      <c r="M119" s="42"/>
      <c r="N119" s="42"/>
      <c r="O119" s="42"/>
      <c r="P119" s="39"/>
      <c r="Q119" s="39"/>
      <c r="R119" s="39"/>
      <c r="S119" s="39"/>
      <c r="T119" s="39"/>
      <c r="U119" s="39"/>
      <c r="V119" s="39"/>
    </row>
    <row r="120" spans="11:22" x14ac:dyDescent="0.3">
      <c r="K120" s="41" t="s">
        <v>34</v>
      </c>
      <c r="L120" s="42"/>
      <c r="M120" s="42"/>
      <c r="N120" s="42"/>
      <c r="O120" s="42"/>
      <c r="P120" s="39"/>
      <c r="Q120" s="39"/>
      <c r="R120" s="39"/>
      <c r="S120" s="39"/>
      <c r="T120" s="39"/>
      <c r="U120" s="39"/>
      <c r="V120" s="39"/>
    </row>
    <row r="121" spans="11:22" x14ac:dyDescent="0.3">
      <c r="K121" s="39" t="s">
        <v>35</v>
      </c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3" spans="11:22" s="7" customFormat="1" ht="8.3000000000000007" customHeight="1" x14ac:dyDescent="0.3"/>
    <row r="128" spans="11:22" x14ac:dyDescent="0.3">
      <c r="K128" s="8" t="s">
        <v>19</v>
      </c>
      <c r="O128" s="33" t="s">
        <v>20</v>
      </c>
      <c r="S128" s="8" t="s">
        <v>21</v>
      </c>
    </row>
    <row r="129" spans="11:21" x14ac:dyDescent="0.3">
      <c r="K129" t="s">
        <v>11</v>
      </c>
      <c r="L129" s="13">
        <v>0.12</v>
      </c>
      <c r="M129" t="s">
        <v>22</v>
      </c>
      <c r="O129" s="34" t="s">
        <v>11</v>
      </c>
      <c r="P129" s="13">
        <v>0.12</v>
      </c>
      <c r="Q129" t="s">
        <v>22</v>
      </c>
      <c r="S129" t="s">
        <v>11</v>
      </c>
      <c r="T129" s="13">
        <v>0.12</v>
      </c>
      <c r="U129" t="s">
        <v>22</v>
      </c>
    </row>
    <row r="130" spans="11:21" x14ac:dyDescent="0.3">
      <c r="K130" t="s">
        <v>23</v>
      </c>
      <c r="L130">
        <v>-13000</v>
      </c>
      <c r="O130" s="34"/>
      <c r="P130" s="13">
        <v>0.01</v>
      </c>
      <c r="T130" s="13">
        <v>0.01</v>
      </c>
    </row>
    <row r="131" spans="11:21" x14ac:dyDescent="0.3">
      <c r="K131" t="s">
        <v>24</v>
      </c>
      <c r="L131">
        <v>4000</v>
      </c>
      <c r="O131" s="34" t="s">
        <v>23</v>
      </c>
      <c r="P131">
        <v>0</v>
      </c>
      <c r="S131" t="s">
        <v>23</v>
      </c>
      <c r="T131">
        <v>0</v>
      </c>
    </row>
    <row r="132" spans="11:21" x14ac:dyDescent="0.3">
      <c r="O132" s="34" t="s">
        <v>25</v>
      </c>
      <c r="P132" s="32">
        <v>-350</v>
      </c>
      <c r="S132" t="s">
        <v>25</v>
      </c>
      <c r="T132" s="32">
        <v>-360</v>
      </c>
    </row>
    <row r="133" spans="11:21" x14ac:dyDescent="0.3">
      <c r="K133" s="31" t="s">
        <v>15</v>
      </c>
      <c r="L133" s="32">
        <f>-PV(L129,3,0,4000)</f>
        <v>2847.1209912536433</v>
      </c>
      <c r="O133" s="34" t="s">
        <v>24</v>
      </c>
      <c r="P133">
        <v>0</v>
      </c>
      <c r="S133" t="s">
        <v>24</v>
      </c>
      <c r="T133" s="32">
        <v>500</v>
      </c>
    </row>
    <row r="134" spans="11:21" ht="18.2" x14ac:dyDescent="0.35">
      <c r="K134" s="31" t="s">
        <v>16</v>
      </c>
      <c r="L134" s="36">
        <f>L133+L130</f>
        <v>-10152.879008746357</v>
      </c>
      <c r="O134" s="34"/>
    </row>
    <row r="135" spans="11:21" x14ac:dyDescent="0.3">
      <c r="O135" s="35" t="s">
        <v>15</v>
      </c>
      <c r="P135" s="32">
        <f>-PV(P130,36,P132)</f>
        <v>-10537.626763045946</v>
      </c>
      <c r="S135" s="31" t="s">
        <v>15</v>
      </c>
      <c r="T135" s="32">
        <f>-PV(T130,36,T132)</f>
        <v>-10838.701813418686</v>
      </c>
    </row>
    <row r="136" spans="11:21" x14ac:dyDescent="0.3">
      <c r="O136" s="35" t="s">
        <v>16</v>
      </c>
      <c r="P136" s="32">
        <f>P135-P131</f>
        <v>-10537.626763045946</v>
      </c>
      <c r="S136" s="31" t="s">
        <v>16</v>
      </c>
      <c r="T136" s="32">
        <f>T135+T133</f>
        <v>-10338.701813418686</v>
      </c>
    </row>
    <row r="140" spans="11:21" x14ac:dyDescent="0.3">
      <c r="K140" s="39" t="s">
        <v>36</v>
      </c>
      <c r="L140" s="39"/>
      <c r="M140" s="39"/>
      <c r="N140" s="39"/>
      <c r="O140" s="39"/>
      <c r="P140" s="39"/>
      <c r="Q140" s="39"/>
      <c r="R140" s="39"/>
    </row>
    <row r="141" spans="11:21" x14ac:dyDescent="0.3">
      <c r="K141" s="39" t="s">
        <v>37</v>
      </c>
      <c r="L141" s="39"/>
      <c r="M141" s="39"/>
      <c r="N141" s="39"/>
      <c r="O141" s="39"/>
      <c r="P141" s="39"/>
      <c r="Q141" s="39"/>
      <c r="R141" s="39"/>
    </row>
    <row r="142" spans="11:21" x14ac:dyDescent="0.3">
      <c r="K142" s="39" t="s">
        <v>38</v>
      </c>
      <c r="L142" s="39"/>
      <c r="M142" s="39"/>
      <c r="N142" s="39"/>
      <c r="O142" s="39"/>
      <c r="P142" s="39"/>
      <c r="Q142" s="39"/>
      <c r="R142" s="39"/>
    </row>
  </sheetData>
  <mergeCells count="3">
    <mergeCell ref="B2:C2"/>
    <mergeCell ref="B3:C3"/>
    <mergeCell ref="B4:C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2022-10-19T20:20:49Z</dcterms:created>
  <dcterms:modified xsi:type="dcterms:W3CDTF">2022-10-19T23:20:59Z</dcterms:modified>
</cp:coreProperties>
</file>