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"/>
    </mc:Choice>
  </mc:AlternateContent>
  <xr:revisionPtr revIDLastSave="0" documentId="8_{6C719500-E1E8-4447-A7A2-03F512BA809F}" xr6:coauthVersionLast="36" xr6:coauthVersionMax="36" xr10:uidLastSave="{00000000-0000-0000-0000-000000000000}"/>
  <bookViews>
    <workbookView xWindow="0" yWindow="0" windowWidth="28800" windowHeight="12225" activeTab="9" xr2:uid="{8D64366F-228B-42EF-A783-F70FC1531E47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definedNames>
    <definedName name="_xlchart.v1.0" hidden="1">Planilha8!$A$4:$A$10</definedName>
    <definedName name="_xlchart.v1.1" hidden="1">Planilha8!$B$1:$B$3</definedName>
    <definedName name="_xlchart.v1.2" hidden="1">Planilha8!$B$4:$B$10</definedName>
    <definedName name="_xlchart.v1.3" hidden="1">Planilha8!$C$1:$C$3</definedName>
    <definedName name="_xlchart.v1.4" hidden="1">Planilha8!$C$4:$C$10</definedName>
    <definedName name="_xlchart.v1.5" hidden="1">Planilha8!$D$1:$D$3</definedName>
    <definedName name="_xlchart.v1.6" hidden="1">Planilha8!$D$4:$D$10</definedName>
    <definedName name="_xlchart.v1.7" hidden="1">Planilha8!$E$1:$E$3</definedName>
    <definedName name="_xlchart.v1.8" hidden="1">Planilha8!$E$4:$E$10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" l="1"/>
  <c r="G8" i="10"/>
  <c r="G2" i="10"/>
  <c r="F3" i="10"/>
  <c r="F4" i="10"/>
  <c r="F5" i="10"/>
  <c r="F6" i="10"/>
  <c r="F7" i="10"/>
  <c r="F8" i="10"/>
  <c r="F2" i="10"/>
  <c r="E12" i="9"/>
  <c r="E13" i="9" s="1"/>
  <c r="D12" i="9"/>
  <c r="D13" i="9" s="1"/>
  <c r="C12" i="9"/>
  <c r="C13" i="9" s="1"/>
  <c r="B12" i="9"/>
  <c r="B13" i="9" s="1"/>
  <c r="F3" i="9"/>
  <c r="F7" i="9"/>
  <c r="F8" i="9"/>
  <c r="F9" i="9"/>
  <c r="F15" i="9" s="1"/>
  <c r="F10" i="9"/>
  <c r="F11" i="9"/>
  <c r="F6" i="9"/>
  <c r="E10" i="8"/>
  <c r="D10" i="8"/>
  <c r="D9" i="8"/>
  <c r="E9" i="8" s="1"/>
  <c r="D5" i="8"/>
  <c r="E5" i="8" s="1"/>
  <c r="D6" i="8"/>
  <c r="E6" i="8" s="1"/>
  <c r="D7" i="8"/>
  <c r="E7" i="8" s="1"/>
  <c r="D8" i="8"/>
  <c r="E8" i="8" s="1"/>
  <c r="D4" i="8"/>
  <c r="E4" i="8" s="1"/>
  <c r="I19" i="7"/>
  <c r="I18" i="7"/>
  <c r="I13" i="7"/>
  <c r="I14" i="7"/>
  <c r="I15" i="7"/>
  <c r="I16" i="7"/>
  <c r="I17" i="7"/>
  <c r="I12" i="7"/>
  <c r="I10" i="7"/>
  <c r="I5" i="7"/>
  <c r="I6" i="7"/>
  <c r="I7" i="7"/>
  <c r="I8" i="7"/>
  <c r="I9" i="7"/>
  <c r="I4" i="7"/>
  <c r="H19" i="7"/>
  <c r="H18" i="7"/>
  <c r="H13" i="7"/>
  <c r="H14" i="7"/>
  <c r="H15" i="7"/>
  <c r="H16" i="7"/>
  <c r="H17" i="7"/>
  <c r="H12" i="7"/>
  <c r="H10" i="7"/>
  <c r="H5" i="7"/>
  <c r="H6" i="7"/>
  <c r="H7" i="7"/>
  <c r="H8" i="7"/>
  <c r="H9" i="7"/>
  <c r="H4" i="7"/>
  <c r="G19" i="7"/>
  <c r="G18" i="7"/>
  <c r="G10" i="7"/>
  <c r="G13" i="7"/>
  <c r="G14" i="7"/>
  <c r="G15" i="7"/>
  <c r="G16" i="7"/>
  <c r="G17" i="7"/>
  <c r="G12" i="7"/>
  <c r="G7" i="7"/>
  <c r="G8" i="7"/>
  <c r="G9" i="7"/>
  <c r="G5" i="7"/>
  <c r="G6" i="7"/>
  <c r="G4" i="7"/>
  <c r="E19" i="7"/>
  <c r="D19" i="7"/>
  <c r="C19" i="7"/>
  <c r="F19" i="7"/>
  <c r="D18" i="7"/>
  <c r="E18" i="7"/>
  <c r="C18" i="7"/>
  <c r="D10" i="7"/>
  <c r="E10" i="7"/>
  <c r="C10" i="7"/>
  <c r="F18" i="7"/>
  <c r="F10" i="7"/>
  <c r="F13" i="7"/>
  <c r="F14" i="7"/>
  <c r="F15" i="7"/>
  <c r="F16" i="7"/>
  <c r="F17" i="7"/>
  <c r="F12" i="7"/>
  <c r="F5" i="7"/>
  <c r="F6" i="7"/>
  <c r="F7" i="7"/>
  <c r="F8" i="7"/>
  <c r="F9" i="7"/>
  <c r="F4" i="7"/>
  <c r="F10" i="6"/>
  <c r="F9" i="6"/>
  <c r="F12" i="6"/>
  <c r="F11" i="6"/>
  <c r="F7" i="6"/>
  <c r="F6" i="6"/>
  <c r="F5" i="6"/>
  <c r="F4" i="6"/>
  <c r="I4" i="5" l="1"/>
  <c r="I5" i="5"/>
  <c r="I6" i="5"/>
  <c r="I7" i="5"/>
  <c r="I3" i="5"/>
  <c r="I3" i="4"/>
  <c r="I4" i="4"/>
  <c r="I5" i="4"/>
  <c r="I6" i="4"/>
  <c r="I7" i="4"/>
  <c r="I8" i="4"/>
  <c r="I9" i="4"/>
  <c r="F3" i="3"/>
  <c r="F4" i="3"/>
  <c r="F5" i="3"/>
  <c r="F6" i="3"/>
  <c r="F7" i="3"/>
  <c r="F8" i="3"/>
  <c r="F9" i="3"/>
  <c r="F10" i="3"/>
  <c r="F11" i="3"/>
  <c r="F12" i="3"/>
  <c r="F2" i="3"/>
  <c r="H8" i="2"/>
  <c r="H4" i="2"/>
  <c r="H5" i="2"/>
  <c r="H6" i="2"/>
  <c r="H7" i="2"/>
  <c r="H3" i="2"/>
  <c r="H2" i="2"/>
  <c r="F8" i="1"/>
  <c r="E8" i="1"/>
  <c r="G8" i="1"/>
  <c r="G4" i="1"/>
  <c r="G5" i="1"/>
  <c r="G6" i="1"/>
  <c r="G7" i="1"/>
  <c r="G3" i="1"/>
  <c r="B15" i="1"/>
  <c r="B10" i="1"/>
  <c r="B5" i="1"/>
</calcChain>
</file>

<file path=xl/sharedStrings.xml><?xml version="1.0" encoding="utf-8"?>
<sst xmlns="http://schemas.openxmlformats.org/spreadsheetml/2006/main" count="221" uniqueCount="166">
  <si>
    <t>Garoto</t>
  </si>
  <si>
    <t>Chocolate Branco</t>
  </si>
  <si>
    <t>Chocolate ao Leite</t>
  </si>
  <si>
    <t>Chocolate Amargo</t>
  </si>
  <si>
    <t>Total</t>
  </si>
  <si>
    <t>Nestlé</t>
  </si>
  <si>
    <t>Lacta</t>
  </si>
  <si>
    <t xml:space="preserve">Folha de Pagamento </t>
  </si>
  <si>
    <t>Funcionário</t>
  </si>
  <si>
    <t xml:space="preserve">Ana Paula </t>
  </si>
  <si>
    <t xml:space="preserve">Carlos Henrique </t>
  </si>
  <si>
    <t>Benedito da Silva</t>
  </si>
  <si>
    <t>Henrique Casuro</t>
  </si>
  <si>
    <t>Luis de Souza</t>
  </si>
  <si>
    <t xml:space="preserve">Total de Salários </t>
  </si>
  <si>
    <t>Salário</t>
  </si>
  <si>
    <t>Comissão</t>
  </si>
  <si>
    <t>Total a Receber</t>
  </si>
  <si>
    <t>Frutas</t>
  </si>
  <si>
    <t>Morango</t>
  </si>
  <si>
    <t>Uva</t>
  </si>
  <si>
    <t>Banana</t>
  </si>
  <si>
    <t>Beterraba</t>
  </si>
  <si>
    <t>Cacau</t>
  </si>
  <si>
    <t>Pimenta</t>
  </si>
  <si>
    <t>jan</t>
  </si>
  <si>
    <t>fev</t>
  </si>
  <si>
    <t>mar</t>
  </si>
  <si>
    <t>abr</t>
  </si>
  <si>
    <t>mai</t>
  </si>
  <si>
    <t>jun</t>
  </si>
  <si>
    <t xml:space="preserve">          Total do semestre </t>
  </si>
  <si>
    <t xml:space="preserve">Total Geral </t>
  </si>
  <si>
    <t xml:space="preserve"> </t>
  </si>
  <si>
    <t xml:space="preserve">                                                   </t>
  </si>
  <si>
    <t xml:space="preserve">Nome </t>
  </si>
  <si>
    <t>Ana Clara</t>
  </si>
  <si>
    <t xml:space="preserve">Célia </t>
  </si>
  <si>
    <t>Cristiana</t>
  </si>
  <si>
    <t>Deisiane</t>
  </si>
  <si>
    <t>Fernando</t>
  </si>
  <si>
    <t>Jessica</t>
  </si>
  <si>
    <t>Patrícia</t>
  </si>
  <si>
    <t>Pedro</t>
  </si>
  <si>
    <t>Roberta</t>
  </si>
  <si>
    <t xml:space="preserve">Roberto Carlos </t>
  </si>
  <si>
    <t>Tabatha</t>
  </si>
  <si>
    <t>1°</t>
  </si>
  <si>
    <t>2°</t>
  </si>
  <si>
    <t>3°</t>
  </si>
  <si>
    <t>4°</t>
  </si>
  <si>
    <t>Media</t>
  </si>
  <si>
    <t xml:space="preserve">Central de Alimentos </t>
  </si>
  <si>
    <t>Legumes</t>
  </si>
  <si>
    <t xml:space="preserve">Jan </t>
  </si>
  <si>
    <t>Fev</t>
  </si>
  <si>
    <t>Mar</t>
  </si>
  <si>
    <t>Abr</t>
  </si>
  <si>
    <t>Maio</t>
  </si>
  <si>
    <t>Jun</t>
  </si>
  <si>
    <t>Jul</t>
  </si>
  <si>
    <t>Média</t>
  </si>
  <si>
    <t xml:space="preserve">Cenouras </t>
  </si>
  <si>
    <t>Cebolas</t>
  </si>
  <si>
    <t>Espinafre</t>
  </si>
  <si>
    <t>Chuchu</t>
  </si>
  <si>
    <t>Tomate</t>
  </si>
  <si>
    <t>Pimentão</t>
  </si>
  <si>
    <t xml:space="preserve">PIZZARIA TOM TOM </t>
  </si>
  <si>
    <t>Dom</t>
  </si>
  <si>
    <t>Seg</t>
  </si>
  <si>
    <t>Ter</t>
  </si>
  <si>
    <t>Qua</t>
  </si>
  <si>
    <t>Qui</t>
  </si>
  <si>
    <t>Sex</t>
  </si>
  <si>
    <t>Sab</t>
  </si>
  <si>
    <t>MEDIA</t>
  </si>
  <si>
    <t>Atum</t>
  </si>
  <si>
    <t>Mussarela</t>
  </si>
  <si>
    <t>Prestigio</t>
  </si>
  <si>
    <t>Portuguesa</t>
  </si>
  <si>
    <t>Calabresa</t>
  </si>
  <si>
    <t>Controle de Despesas</t>
  </si>
  <si>
    <t>Água</t>
  </si>
  <si>
    <t>Luz</t>
  </si>
  <si>
    <t>Telefone</t>
  </si>
  <si>
    <t>Aluguel</t>
  </si>
  <si>
    <t>Despesa</t>
  </si>
  <si>
    <t>Valor</t>
  </si>
  <si>
    <t>Descrição</t>
  </si>
  <si>
    <t xml:space="preserve">Maior Despesa </t>
  </si>
  <si>
    <t xml:space="preserve">Menor Despesa </t>
  </si>
  <si>
    <t>Média das Despesas</t>
  </si>
  <si>
    <t>Soma das Despesas</t>
  </si>
  <si>
    <t>Calcule</t>
  </si>
  <si>
    <t>Valor dos Itens: Função SOMA</t>
  </si>
  <si>
    <t>Maior despesa: função MÁXIMO</t>
  </si>
  <si>
    <t>Menor despesa: função MÍNIMO</t>
  </si>
  <si>
    <t>Médias das despesas: função MÉDIA</t>
  </si>
  <si>
    <t xml:space="preserve">Soma das despesas: função SOMA </t>
  </si>
  <si>
    <t>Código</t>
  </si>
  <si>
    <t>Produto</t>
  </si>
  <si>
    <t>Jan</t>
  </si>
  <si>
    <t>Total 1° Trim.</t>
  </si>
  <si>
    <t>Máximo</t>
  </si>
  <si>
    <t>Mínimo</t>
  </si>
  <si>
    <t xml:space="preserve">EMPRESA NACIONAL S/A </t>
  </si>
  <si>
    <t>Totais</t>
  </si>
  <si>
    <t>Mai</t>
  </si>
  <si>
    <t>Total 2° Trim</t>
  </si>
  <si>
    <t>Total do semestre</t>
  </si>
  <si>
    <t>Porca</t>
  </si>
  <si>
    <t>Arruela</t>
  </si>
  <si>
    <t>Prego</t>
  </si>
  <si>
    <t>Alicate</t>
  </si>
  <si>
    <t>Martelo</t>
  </si>
  <si>
    <t>Parafuso</t>
  </si>
  <si>
    <t>Valor do Dólar</t>
  </si>
  <si>
    <t>Papelaria Papel Branco</t>
  </si>
  <si>
    <t>Produtos</t>
  </si>
  <si>
    <t>Caneta Azul</t>
  </si>
  <si>
    <t>Caneta Vermelha</t>
  </si>
  <si>
    <t>Caderno</t>
  </si>
  <si>
    <t>Régua</t>
  </si>
  <si>
    <t>Lápis</t>
  </si>
  <si>
    <t>Papel Sufite</t>
  </si>
  <si>
    <t>Tinta Nanquim</t>
  </si>
  <si>
    <t>Qtde</t>
  </si>
  <si>
    <t>Preço Unit.</t>
  </si>
  <si>
    <t>Total R$</t>
  </si>
  <si>
    <t>Total US$</t>
  </si>
  <si>
    <t>Projeção para o ano de 2022</t>
  </si>
  <si>
    <t xml:space="preserve">Receita Bruta </t>
  </si>
  <si>
    <t>Jan-Mar</t>
  </si>
  <si>
    <t>Abr-Jun</t>
  </si>
  <si>
    <t>Jul-Set</t>
  </si>
  <si>
    <t>Out-Dez</t>
  </si>
  <si>
    <t>Total do Ano</t>
  </si>
  <si>
    <t xml:space="preserve">Despesa Líquida </t>
  </si>
  <si>
    <t xml:space="preserve">Total do Ano </t>
  </si>
  <si>
    <t>Salários</t>
  </si>
  <si>
    <t>Juros</t>
  </si>
  <si>
    <t>Propaganda</t>
  </si>
  <si>
    <t>Suprimentos</t>
  </si>
  <si>
    <t>Diversos</t>
  </si>
  <si>
    <t>Total do Trim.</t>
  </si>
  <si>
    <t>Receita Líquida</t>
  </si>
  <si>
    <t>Situação</t>
  </si>
  <si>
    <t>Lucro</t>
  </si>
  <si>
    <t>Prejuízo</t>
  </si>
  <si>
    <t>,</t>
  </si>
  <si>
    <t xml:space="preserve">Valor Acum do ano de despesas </t>
  </si>
  <si>
    <t>Aluno</t>
  </si>
  <si>
    <t>Alan</t>
  </si>
  <si>
    <t>Rob</t>
  </si>
  <si>
    <t>Rui</t>
  </si>
  <si>
    <t>Marcos</t>
  </si>
  <si>
    <t>Lúcia</t>
  </si>
  <si>
    <t>Vanessa</t>
  </si>
  <si>
    <t>Ana</t>
  </si>
  <si>
    <t>0 até 4,9 Reprovado</t>
  </si>
  <si>
    <t>5 até 6,9 Recuperação</t>
  </si>
  <si>
    <t>7 ou acima Aprovado</t>
  </si>
  <si>
    <t xml:space="preserve">Média(B2:E2) </t>
  </si>
  <si>
    <t>"</t>
  </si>
  <si>
    <t>"=SE(F3&gt;8; "reprovado"; se(f2&lt;7;"recuperação";"Aprovado"))"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</si>
</sst>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6" formatCode="_-[$$-409]* #,##0.00_ ;_-[$$-409]* \-#,##0.00\ ;_-[$$-409]* &quot;-&quot;??_ ;_-@_ "/>
    <numFmt numFmtId="167" formatCode="_-* #,##0.0_-;\-* #,##0.0_-;_-* &quot;-&quot;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0" borderId="1" xfId="0" applyFont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0" xfId="0" applyBorder="1" applyAlignment="1"/>
    <xf numFmtId="0" fontId="1" fillId="8" borderId="5" xfId="0" applyFont="1" applyFill="1" applyBorder="1"/>
    <xf numFmtId="0" fontId="2" fillId="7" borderId="5" xfId="0" applyFont="1" applyFill="1" applyBorder="1"/>
    <xf numFmtId="0" fontId="0" fillId="7" borderId="5" xfId="0" applyFill="1" applyBorder="1"/>
    <xf numFmtId="0" fontId="1" fillId="4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164" fontId="0" fillId="0" borderId="5" xfId="0" applyNumberFormat="1" applyBorder="1"/>
    <xf numFmtId="0" fontId="1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6" borderId="6" xfId="0" applyFill="1" applyBorder="1" applyAlignment="1">
      <alignment horizontal="center" wrapText="1"/>
    </xf>
    <xf numFmtId="164" fontId="0" fillId="6" borderId="6" xfId="0" applyNumberFormat="1" applyFill="1" applyBorder="1"/>
    <xf numFmtId="0" fontId="0" fillId="6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6" borderId="6" xfId="0" applyFill="1" applyBorder="1" applyAlignment="1">
      <alignment wrapText="1"/>
    </xf>
    <xf numFmtId="164" fontId="0" fillId="0" borderId="6" xfId="0" applyNumberFormat="1" applyBorder="1"/>
    <xf numFmtId="166" fontId="0" fillId="0" borderId="6" xfId="1" applyNumberFormat="1" applyFont="1" applyBorder="1"/>
    <xf numFmtId="0" fontId="0" fillId="0" borderId="6" xfId="0" applyBorder="1" applyAlignment="1">
      <alignment horizontal="center" vertical="center"/>
    </xf>
    <xf numFmtId="166" fontId="0" fillId="6" borderId="6" xfId="1" applyNumberFormat="1" applyFont="1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 applyAlignment="1">
      <alignment horizontal="center"/>
    </xf>
    <xf numFmtId="0" fontId="0" fillId="0" borderId="0" xfId="0" applyFill="1"/>
    <xf numFmtId="4" fontId="0" fillId="0" borderId="0" xfId="0" applyNumberFormat="1"/>
    <xf numFmtId="167" fontId="0" fillId="0" borderId="0" xfId="0" applyNumberFormat="1"/>
    <xf numFmtId="0" fontId="0" fillId="13" borderId="0" xfId="0" applyFill="1"/>
    <xf numFmtId="0" fontId="1" fillId="1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53313"/>
      <color rgb="FFFFCCCC"/>
      <color rgb="FFFF3300"/>
      <color rgb="FFF2E0E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54711752401504"/>
          <c:y val="0.1862649458042214"/>
          <c:w val="0.84445288247598493"/>
          <c:h val="0.2969432797906747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Planilha8!$B$1:$B$3</c:f>
              <c:strCache>
                <c:ptCount val="3"/>
                <c:pt idx="0">
                  <c:v>R$ 5,28</c:v>
                </c:pt>
                <c:pt idx="2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Planilha8!$B$4:$B$10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250</c:v>
                </c:pt>
                <c:pt idx="3">
                  <c:v>310</c:v>
                </c:pt>
                <c:pt idx="4">
                  <c:v>500</c:v>
                </c:pt>
                <c:pt idx="5">
                  <c:v>1500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ABD-BA36-A690E1152209}"/>
            </c:ext>
          </c:extLst>
        </c:ser>
        <c:ser>
          <c:idx val="1"/>
          <c:order val="1"/>
          <c:tx>
            <c:strRef>
              <c:f>Planilha8!$C$1:$C$3</c:f>
              <c:strCache>
                <c:ptCount val="3"/>
                <c:pt idx="0">
                  <c:v>R$ 5,28</c:v>
                </c:pt>
                <c:pt idx="2">
                  <c:v>Preço Unit.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Planilha8!$C$4:$C$10</c:f>
              <c:numCache>
                <c:formatCode>"R$"\ #,##0.00</c:formatCode>
                <c:ptCount val="7"/>
                <c:pt idx="0">
                  <c:v>1.5</c:v>
                </c:pt>
                <c:pt idx="1">
                  <c:v>1.25</c:v>
                </c:pt>
                <c:pt idx="2">
                  <c:v>12</c:v>
                </c:pt>
                <c:pt idx="3">
                  <c:v>0.5</c:v>
                </c:pt>
                <c:pt idx="4">
                  <c:v>0.75</c:v>
                </c:pt>
                <c:pt idx="5">
                  <c:v>20.5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ABD-BA36-A690E1152209}"/>
            </c:ext>
          </c:extLst>
        </c:ser>
        <c:ser>
          <c:idx val="2"/>
          <c:order val="2"/>
          <c:tx>
            <c:strRef>
              <c:f>Planilha8!$D$1:$D$3</c:f>
              <c:strCache>
                <c:ptCount val="3"/>
                <c:pt idx="0">
                  <c:v>R$ 5,28</c:v>
                </c:pt>
                <c:pt idx="2">
                  <c:v>Total R$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Planilha8!$D$4:$D$10</c:f>
              <c:numCache>
                <c:formatCode>"R$"\ #,##0.00</c:formatCode>
                <c:ptCount val="7"/>
                <c:pt idx="0">
                  <c:v>750</c:v>
                </c:pt>
                <c:pt idx="1">
                  <c:v>937.5</c:v>
                </c:pt>
                <c:pt idx="2">
                  <c:v>3000</c:v>
                </c:pt>
                <c:pt idx="3">
                  <c:v>155</c:v>
                </c:pt>
                <c:pt idx="4">
                  <c:v>375</c:v>
                </c:pt>
                <c:pt idx="5">
                  <c:v>30750</c:v>
                </c:pt>
                <c:pt idx="6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E-4ABD-BA36-A690E1152209}"/>
            </c:ext>
          </c:extLst>
        </c:ser>
        <c:ser>
          <c:idx val="3"/>
          <c:order val="3"/>
          <c:tx>
            <c:strRef>
              <c:f>Planilha8!$E$1:$E$3</c:f>
              <c:strCache>
                <c:ptCount val="3"/>
                <c:pt idx="0">
                  <c:v>R$ 5,28</c:v>
                </c:pt>
                <c:pt idx="2">
                  <c:v>Total US$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Planilha8!$E$4:$E$10</c:f>
              <c:numCache>
                <c:formatCode>_-[$$-409]* #,##0.00_ ;_-[$$-409]* \-#,##0.00\ ;_-[$$-409]* "-"??_ ;_-@_ </c:formatCode>
                <c:ptCount val="7"/>
                <c:pt idx="0">
                  <c:v>3960</c:v>
                </c:pt>
                <c:pt idx="1">
                  <c:v>4950</c:v>
                </c:pt>
                <c:pt idx="2">
                  <c:v>15840</c:v>
                </c:pt>
                <c:pt idx="3">
                  <c:v>818.40000000000009</c:v>
                </c:pt>
                <c:pt idx="4">
                  <c:v>1980</c:v>
                </c:pt>
                <c:pt idx="5">
                  <c:v>162360</c:v>
                </c:pt>
                <c:pt idx="6">
                  <c:v>6019.2000000000007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E-4ABD-BA36-A690E115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7662032"/>
        <c:axId val="493151808"/>
        <c:axId val="0"/>
      </c:bar3DChart>
      <c:catAx>
        <c:axId val="3576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151808"/>
        <c:crosses val="autoZero"/>
        <c:auto val="1"/>
        <c:lblAlgn val="ctr"/>
        <c:lblOffset val="100"/>
        <c:noMultiLvlLbl val="0"/>
      </c:catAx>
      <c:valAx>
        <c:axId val="493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238124</xdr:rowOff>
    </xdr:from>
    <xdr:to>
      <xdr:col>12</xdr:col>
      <xdr:colOff>238125</xdr:colOff>
      <xdr:row>10</xdr:row>
      <xdr:rowOff>90486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A577A-D9C7-4DDF-8493-E5637999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E2FA-3C3D-4F64-AC76-CA101DD5C200}">
  <dimension ref="A1:I15"/>
  <sheetViews>
    <sheetView workbookViewId="0">
      <selection activeCell="I9" sqref="I9:I10"/>
    </sheetView>
  </sheetViews>
  <sheetFormatPr defaultRowHeight="15" x14ac:dyDescent="0.25"/>
  <cols>
    <col min="1" max="1" width="17.5703125" customWidth="1"/>
    <col min="4" max="4" width="17.85546875" customWidth="1"/>
    <col min="5" max="5" width="13.5703125" customWidth="1"/>
    <col min="6" max="6" width="13.140625" customWidth="1"/>
    <col min="7" max="7" width="15.42578125" customWidth="1"/>
  </cols>
  <sheetData>
    <row r="1" spans="1:9" x14ac:dyDescent="0.25">
      <c r="A1" s="21" t="s">
        <v>0</v>
      </c>
      <c r="B1" s="22"/>
      <c r="D1" s="23" t="s">
        <v>7</v>
      </c>
      <c r="E1" s="23"/>
      <c r="F1" s="23"/>
      <c r="G1" s="23"/>
    </row>
    <row r="2" spans="1:9" x14ac:dyDescent="0.25">
      <c r="A2" s="3" t="s">
        <v>1</v>
      </c>
      <c r="B2" s="4">
        <v>15</v>
      </c>
      <c r="D2" s="7" t="s">
        <v>8</v>
      </c>
      <c r="E2" s="7" t="s">
        <v>15</v>
      </c>
      <c r="F2" s="7" t="s">
        <v>16</v>
      </c>
      <c r="G2" s="7" t="s">
        <v>17</v>
      </c>
    </row>
    <row r="3" spans="1:9" x14ac:dyDescent="0.25">
      <c r="A3" s="3" t="s">
        <v>2</v>
      </c>
      <c r="B3" s="4">
        <v>20</v>
      </c>
      <c r="D3" s="6" t="s">
        <v>9</v>
      </c>
      <c r="E3" s="6">
        <v>800</v>
      </c>
      <c r="F3" s="6">
        <v>30</v>
      </c>
      <c r="G3" s="6">
        <f>SUM(E3:F3)</f>
        <v>830</v>
      </c>
    </row>
    <row r="4" spans="1:9" x14ac:dyDescent="0.25">
      <c r="A4" s="3" t="s">
        <v>3</v>
      </c>
      <c r="B4" s="4">
        <v>30</v>
      </c>
      <c r="D4" s="8" t="s">
        <v>10</v>
      </c>
      <c r="E4" s="8">
        <v>800</v>
      </c>
      <c r="F4" s="8">
        <v>120</v>
      </c>
      <c r="G4" s="6">
        <f t="shared" ref="G4:G7" si="0">SUM(E4:F4)</f>
        <v>920</v>
      </c>
    </row>
    <row r="5" spans="1:9" x14ac:dyDescent="0.25">
      <c r="A5" s="2" t="s">
        <v>4</v>
      </c>
      <c r="B5" s="4">
        <f>SUM(B2:B4)</f>
        <v>65</v>
      </c>
      <c r="D5" s="6" t="s">
        <v>11</v>
      </c>
      <c r="E5" s="6">
        <v>800</v>
      </c>
      <c r="F5" s="6">
        <v>900</v>
      </c>
      <c r="G5" s="6">
        <f t="shared" si="0"/>
        <v>1700</v>
      </c>
    </row>
    <row r="6" spans="1:9" x14ac:dyDescent="0.25">
      <c r="A6" s="21" t="s">
        <v>5</v>
      </c>
      <c r="B6" s="22"/>
      <c r="D6" s="8" t="s">
        <v>12</v>
      </c>
      <c r="E6" s="8">
        <v>800</v>
      </c>
      <c r="F6" s="8">
        <v>80</v>
      </c>
      <c r="G6" s="6">
        <f t="shared" si="0"/>
        <v>880</v>
      </c>
    </row>
    <row r="7" spans="1:9" x14ac:dyDescent="0.25">
      <c r="A7" s="3" t="s">
        <v>1</v>
      </c>
      <c r="B7" s="4">
        <v>40</v>
      </c>
      <c r="D7" s="6" t="s">
        <v>13</v>
      </c>
      <c r="E7" s="6">
        <v>800</v>
      </c>
      <c r="F7" s="6">
        <v>75</v>
      </c>
      <c r="G7" s="6">
        <f t="shared" si="0"/>
        <v>875</v>
      </c>
    </row>
    <row r="8" spans="1:9" x14ac:dyDescent="0.25">
      <c r="A8" s="3" t="s">
        <v>2</v>
      </c>
      <c r="B8" s="4">
        <v>30</v>
      </c>
      <c r="D8" s="9" t="s">
        <v>14</v>
      </c>
      <c r="E8" s="9">
        <f>SUM(E3:E7)</f>
        <v>4000</v>
      </c>
      <c r="F8" s="9">
        <f>SUM(F3:F7)</f>
        <v>1205</v>
      </c>
      <c r="G8" s="9">
        <f>SUM(G3:G7)</f>
        <v>5205</v>
      </c>
    </row>
    <row r="9" spans="1:9" x14ac:dyDescent="0.25">
      <c r="A9" s="3" t="s">
        <v>3</v>
      </c>
      <c r="B9" s="4">
        <v>15</v>
      </c>
      <c r="I9" t="s">
        <v>34</v>
      </c>
    </row>
    <row r="10" spans="1:9" x14ac:dyDescent="0.25">
      <c r="A10" s="2" t="s">
        <v>4</v>
      </c>
      <c r="B10" s="4">
        <f>SUM(B7:B9)</f>
        <v>85</v>
      </c>
    </row>
    <row r="11" spans="1:9" x14ac:dyDescent="0.25">
      <c r="A11" s="21" t="s">
        <v>6</v>
      </c>
      <c r="B11" s="22"/>
    </row>
    <row r="12" spans="1:9" x14ac:dyDescent="0.25">
      <c r="A12" s="3" t="s">
        <v>1</v>
      </c>
      <c r="B12" s="4">
        <v>20</v>
      </c>
    </row>
    <row r="13" spans="1:9" x14ac:dyDescent="0.25">
      <c r="A13" s="3" t="s">
        <v>2</v>
      </c>
      <c r="B13" s="4">
        <v>30</v>
      </c>
    </row>
    <row r="14" spans="1:9" x14ac:dyDescent="0.25">
      <c r="A14" s="3" t="s">
        <v>3</v>
      </c>
      <c r="B14" s="4">
        <v>15</v>
      </c>
    </row>
    <row r="15" spans="1:9" x14ac:dyDescent="0.25">
      <c r="A15" s="2" t="s">
        <v>4</v>
      </c>
      <c r="B15" s="4">
        <f>SUM(B12:B14)</f>
        <v>65</v>
      </c>
    </row>
  </sheetData>
  <mergeCells count="4">
    <mergeCell ref="A1:B1"/>
    <mergeCell ref="A6:B6"/>
    <mergeCell ref="A11:B11"/>
    <mergeCell ref="D1:G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8DF-3C2E-492C-AE07-DEB62B1BAD4A}">
  <dimension ref="A1:G14"/>
  <sheetViews>
    <sheetView tabSelected="1" workbookViewId="0">
      <selection activeCell="N14" sqref="N14"/>
    </sheetView>
  </sheetViews>
  <sheetFormatPr defaultRowHeight="15" x14ac:dyDescent="0.25"/>
  <cols>
    <col min="7" max="7" width="13.28515625" customWidth="1"/>
  </cols>
  <sheetData>
    <row r="1" spans="1:7" x14ac:dyDescent="0.25">
      <c r="A1" t="s">
        <v>152</v>
      </c>
      <c r="B1" s="63" t="s">
        <v>47</v>
      </c>
      <c r="C1" s="63" t="s">
        <v>48</v>
      </c>
      <c r="D1" s="63" t="s">
        <v>49</v>
      </c>
      <c r="E1" s="63" t="s">
        <v>50</v>
      </c>
      <c r="F1" s="63" t="s">
        <v>61</v>
      </c>
      <c r="G1" s="63" t="s">
        <v>147</v>
      </c>
    </row>
    <row r="2" spans="1:7" x14ac:dyDescent="0.25">
      <c r="A2" t="s">
        <v>153</v>
      </c>
      <c r="B2" s="63">
        <v>2.5</v>
      </c>
      <c r="C2" s="63">
        <v>5</v>
      </c>
      <c r="D2" s="63">
        <v>7.5</v>
      </c>
      <c r="E2" s="63">
        <v>2.5</v>
      </c>
      <c r="F2" s="63">
        <f>AVERAGE(B2:E2)</f>
        <v>4.375</v>
      </c>
      <c r="G2" t="str">
        <f>IF(F2&lt;5, "Reprovado")</f>
        <v>Reprovado</v>
      </c>
    </row>
    <row r="3" spans="1:7" x14ac:dyDescent="0.25">
      <c r="A3" t="s">
        <v>154</v>
      </c>
      <c r="B3" s="63">
        <v>5.5</v>
      </c>
      <c r="C3" s="63">
        <v>7.5</v>
      </c>
      <c r="D3" s="63">
        <v>9.5</v>
      </c>
      <c r="E3" s="63">
        <v>10</v>
      </c>
      <c r="F3" s="63">
        <f t="shared" ref="F3:F8" si="0">AVERAGE(B3:E3)</f>
        <v>8.125</v>
      </c>
    </row>
    <row r="4" spans="1:7" x14ac:dyDescent="0.25">
      <c r="A4" t="s">
        <v>155</v>
      </c>
      <c r="B4" s="63">
        <v>8.5</v>
      </c>
      <c r="C4" s="63">
        <v>7</v>
      </c>
      <c r="D4" s="63">
        <v>9</v>
      </c>
      <c r="E4" s="63">
        <v>8</v>
      </c>
      <c r="F4" s="63">
        <f t="shared" si="0"/>
        <v>8.125</v>
      </c>
    </row>
    <row r="5" spans="1:7" x14ac:dyDescent="0.25">
      <c r="A5" t="s">
        <v>156</v>
      </c>
      <c r="B5" s="63">
        <v>2</v>
      </c>
      <c r="C5" s="63">
        <v>4</v>
      </c>
      <c r="D5" s="63">
        <v>2.5</v>
      </c>
      <c r="E5" s="63">
        <v>3</v>
      </c>
      <c r="F5" s="63">
        <f t="shared" si="0"/>
        <v>2.875</v>
      </c>
      <c r="G5" t="str">
        <f t="shared" ref="G3:G8" si="1">IF(F5&lt;5, "Reprovado")</f>
        <v>Reprovado</v>
      </c>
    </row>
    <row r="6" spans="1:7" x14ac:dyDescent="0.25">
      <c r="A6" t="s">
        <v>157</v>
      </c>
      <c r="B6" s="63">
        <v>6.5</v>
      </c>
      <c r="C6" s="63">
        <v>9</v>
      </c>
      <c r="D6" s="63">
        <v>8</v>
      </c>
      <c r="E6" s="63">
        <v>10</v>
      </c>
      <c r="F6" s="63">
        <f t="shared" si="0"/>
        <v>8.375</v>
      </c>
    </row>
    <row r="7" spans="1:7" x14ac:dyDescent="0.25">
      <c r="A7" t="s">
        <v>158</v>
      </c>
      <c r="B7" s="63">
        <v>7</v>
      </c>
      <c r="C7" s="63">
        <v>5</v>
      </c>
      <c r="D7" s="63">
        <v>6</v>
      </c>
      <c r="E7" s="63">
        <v>3</v>
      </c>
      <c r="F7" s="63">
        <f t="shared" si="0"/>
        <v>5.25</v>
      </c>
    </row>
    <row r="8" spans="1:7" x14ac:dyDescent="0.25">
      <c r="A8" t="s">
        <v>159</v>
      </c>
      <c r="B8" s="63">
        <v>4.5</v>
      </c>
      <c r="C8" s="63">
        <v>3.5</v>
      </c>
      <c r="D8" s="63">
        <v>1</v>
      </c>
      <c r="E8" s="63">
        <v>2</v>
      </c>
      <c r="F8" s="63">
        <f t="shared" si="0"/>
        <v>2.75</v>
      </c>
      <c r="G8" t="str">
        <f t="shared" si="1"/>
        <v>Reprovado</v>
      </c>
    </row>
    <row r="10" spans="1:7" x14ac:dyDescent="0.25">
      <c r="A10" s="64" t="s">
        <v>160</v>
      </c>
      <c r="B10" s="64"/>
      <c r="C10" s="64"/>
      <c r="D10" s="64"/>
      <c r="E10" s="64"/>
      <c r="F10" s="64"/>
      <c r="G10" s="64"/>
    </row>
    <row r="11" spans="1:7" x14ac:dyDescent="0.25">
      <c r="A11" s="64" t="s">
        <v>161</v>
      </c>
      <c r="B11" s="64"/>
      <c r="C11" s="64"/>
      <c r="D11" s="64"/>
      <c r="E11" s="64"/>
      <c r="F11" s="64"/>
      <c r="G11" s="64"/>
    </row>
    <row r="12" spans="1:7" x14ac:dyDescent="0.25">
      <c r="A12" s="64" t="s">
        <v>162</v>
      </c>
      <c r="B12" s="64"/>
      <c r="C12" s="64"/>
      <c r="D12" s="64"/>
      <c r="E12" s="65" t="s">
        <v>163</v>
      </c>
      <c r="F12" s="65"/>
      <c r="G12" s="64"/>
    </row>
    <row r="13" spans="1:7" x14ac:dyDescent="0.25">
      <c r="A13" s="64" t="s">
        <v>164</v>
      </c>
      <c r="B13" s="64"/>
      <c r="C13" s="64"/>
      <c r="D13" s="64"/>
      <c r="E13" s="64"/>
      <c r="F13" s="64"/>
      <c r="G13" s="64"/>
    </row>
    <row r="14" spans="1:7" x14ac:dyDescent="0.25">
      <c r="A14" s="64"/>
      <c r="B14" s="64" t="s">
        <v>165</v>
      </c>
      <c r="C14" s="64"/>
      <c r="D14" s="64"/>
      <c r="E14" s="64"/>
      <c r="F14" s="64"/>
      <c r="G14" s="6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BA2F-671A-4BA9-BC8D-199EF32059EF}">
  <dimension ref="A1:H16"/>
  <sheetViews>
    <sheetView workbookViewId="0">
      <selection activeCell="H16" sqref="H16"/>
    </sheetView>
  </sheetViews>
  <sheetFormatPr defaultRowHeight="15" x14ac:dyDescent="0.25"/>
  <cols>
    <col min="1" max="1" width="15.85546875" customWidth="1"/>
    <col min="7" max="7" width="15.7109375" customWidth="1"/>
    <col min="8" max="8" width="27.42578125" customWidth="1"/>
  </cols>
  <sheetData>
    <row r="1" spans="1:8" ht="15.75" thickBot="1" x14ac:dyDescent="0.3">
      <c r="A1" s="12" t="s">
        <v>18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</row>
    <row r="2" spans="1:8" ht="15.75" thickBot="1" x14ac:dyDescent="0.3">
      <c r="A2" s="13" t="s">
        <v>19</v>
      </c>
      <c r="B2" s="13">
        <v>920</v>
      </c>
      <c r="C2" s="13">
        <v>300</v>
      </c>
      <c r="D2" s="13">
        <v>410</v>
      </c>
      <c r="E2" s="13">
        <v>2452</v>
      </c>
      <c r="F2" s="13">
        <v>1000</v>
      </c>
      <c r="G2" s="13">
        <v>890</v>
      </c>
      <c r="H2" s="14">
        <f>SUM(B2:G2)</f>
        <v>5972</v>
      </c>
    </row>
    <row r="3" spans="1:8" ht="15.75" thickBot="1" x14ac:dyDescent="0.3">
      <c r="A3" s="13" t="s">
        <v>20</v>
      </c>
      <c r="B3" s="13">
        <v>22</v>
      </c>
      <c r="C3" s="13">
        <v>23</v>
      </c>
      <c r="D3" s="13">
        <v>114</v>
      </c>
      <c r="E3" s="13">
        <v>244</v>
      </c>
      <c r="F3" s="13">
        <v>87</v>
      </c>
      <c r="G3" s="13">
        <v>30</v>
      </c>
      <c r="H3" s="14">
        <f>SUM(B3:G3)</f>
        <v>520</v>
      </c>
    </row>
    <row r="4" spans="1:8" ht="15.75" thickBot="1" x14ac:dyDescent="0.3">
      <c r="A4" s="13" t="s">
        <v>21</v>
      </c>
      <c r="B4" s="13">
        <v>212</v>
      </c>
      <c r="C4" s="13">
        <v>77</v>
      </c>
      <c r="D4" s="13">
        <v>56</v>
      </c>
      <c r="E4" s="13">
        <v>78</v>
      </c>
      <c r="F4" s="13">
        <v>12</v>
      </c>
      <c r="G4" s="13">
        <v>12</v>
      </c>
      <c r="H4" s="14">
        <f t="shared" ref="H4:H7" si="0">SUM(B4:G4)</f>
        <v>447</v>
      </c>
    </row>
    <row r="5" spans="1:8" ht="15.75" thickBot="1" x14ac:dyDescent="0.3">
      <c r="A5" s="13" t="s">
        <v>22</v>
      </c>
      <c r="B5" s="13">
        <v>139</v>
      </c>
      <c r="C5" s="13">
        <v>22</v>
      </c>
      <c r="D5" s="13">
        <v>318</v>
      </c>
      <c r="E5" s="13">
        <v>1643</v>
      </c>
      <c r="F5" s="13">
        <v>123</v>
      </c>
      <c r="G5" s="13">
        <v>212</v>
      </c>
      <c r="H5" s="14">
        <f t="shared" si="0"/>
        <v>2457</v>
      </c>
    </row>
    <row r="6" spans="1:8" ht="15.75" thickBot="1" x14ac:dyDescent="0.3">
      <c r="A6" s="13" t="s">
        <v>23</v>
      </c>
      <c r="B6" s="13">
        <v>433</v>
      </c>
      <c r="C6" s="13">
        <v>1</v>
      </c>
      <c r="D6" s="13">
        <v>30</v>
      </c>
      <c r="E6" s="13">
        <v>687</v>
      </c>
      <c r="F6" s="13">
        <v>57</v>
      </c>
      <c r="G6" s="13">
        <v>98</v>
      </c>
      <c r="H6" s="14">
        <f t="shared" si="0"/>
        <v>1306</v>
      </c>
    </row>
    <row r="7" spans="1:8" ht="15.75" thickBot="1" x14ac:dyDescent="0.3">
      <c r="A7" s="13" t="s">
        <v>24</v>
      </c>
      <c r="B7" s="13">
        <v>22</v>
      </c>
      <c r="C7" s="13">
        <v>21</v>
      </c>
      <c r="D7" s="13">
        <v>50</v>
      </c>
      <c r="E7" s="13">
        <v>865</v>
      </c>
      <c r="F7" s="13">
        <v>138</v>
      </c>
      <c r="G7" s="13">
        <v>12</v>
      </c>
      <c r="H7" s="14">
        <f t="shared" si="0"/>
        <v>1108</v>
      </c>
    </row>
    <row r="8" spans="1:8" ht="15.75" thickBot="1" x14ac:dyDescent="0.3">
      <c r="A8" s="10"/>
      <c r="B8" s="11"/>
      <c r="C8" s="11"/>
      <c r="D8" s="11"/>
      <c r="E8" s="11"/>
      <c r="F8" s="11"/>
      <c r="G8" s="12" t="s">
        <v>32</v>
      </c>
      <c r="H8" s="14">
        <f>SUM(H2:H7)</f>
        <v>11810</v>
      </c>
    </row>
    <row r="16" spans="1:8" x14ac:dyDescent="0.25">
      <c r="H1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2D3-FE38-4105-A583-B220BCC77873}">
  <dimension ref="A1:F12"/>
  <sheetViews>
    <sheetView workbookViewId="0">
      <selection activeCell="K2" sqref="J2:K2"/>
    </sheetView>
  </sheetViews>
  <sheetFormatPr defaultRowHeight="15" x14ac:dyDescent="0.25"/>
  <cols>
    <col min="1" max="1" width="15.140625" customWidth="1"/>
    <col min="2" max="2" width="9.5703125" customWidth="1"/>
    <col min="3" max="3" width="9.7109375" customWidth="1"/>
    <col min="4" max="4" width="10.5703125" customWidth="1"/>
    <col min="5" max="5" width="10" customWidth="1"/>
  </cols>
  <sheetData>
    <row r="1" spans="1:6" x14ac:dyDescent="0.25">
      <c r="A1" s="5" t="s">
        <v>35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</row>
    <row r="2" spans="1:6" x14ac:dyDescent="0.25">
      <c r="A2" s="3" t="s">
        <v>36</v>
      </c>
      <c r="B2" s="1">
        <v>5</v>
      </c>
      <c r="C2" s="1">
        <v>5</v>
      </c>
      <c r="D2" s="1">
        <v>8</v>
      </c>
      <c r="E2" s="1">
        <v>9</v>
      </c>
      <c r="F2" s="1">
        <f>AVERAGE(B2:E2)</f>
        <v>6.75</v>
      </c>
    </row>
    <row r="3" spans="1:6" x14ac:dyDescent="0.25">
      <c r="A3" s="3" t="s">
        <v>37</v>
      </c>
      <c r="B3" s="1">
        <v>5</v>
      </c>
      <c r="C3" s="1">
        <v>5</v>
      </c>
      <c r="D3" s="1">
        <v>5</v>
      </c>
      <c r="E3" s="1">
        <v>5</v>
      </c>
      <c r="F3" s="1">
        <f t="shared" ref="F3:F12" si="0">AVERAGE(B3:E3)</f>
        <v>5</v>
      </c>
    </row>
    <row r="4" spans="1:6" x14ac:dyDescent="0.25">
      <c r="A4" s="3" t="s">
        <v>38</v>
      </c>
      <c r="B4" s="1">
        <v>10</v>
      </c>
      <c r="C4" s="1">
        <v>10</v>
      </c>
      <c r="D4" s="1">
        <v>10</v>
      </c>
      <c r="E4" s="1">
        <v>10</v>
      </c>
      <c r="F4" s="1">
        <f t="shared" si="0"/>
        <v>10</v>
      </c>
    </row>
    <row r="5" spans="1:6" x14ac:dyDescent="0.25">
      <c r="A5" s="3" t="s">
        <v>39</v>
      </c>
      <c r="B5" s="1">
        <v>8</v>
      </c>
      <c r="C5" s="1">
        <v>8</v>
      </c>
      <c r="D5" s="1">
        <v>2</v>
      </c>
      <c r="E5" s="1">
        <v>2</v>
      </c>
      <c r="F5" s="1">
        <f t="shared" si="0"/>
        <v>5</v>
      </c>
    </row>
    <row r="6" spans="1:6" x14ac:dyDescent="0.25">
      <c r="A6" s="3" t="s">
        <v>40</v>
      </c>
      <c r="B6" s="1">
        <v>2</v>
      </c>
      <c r="C6" s="1">
        <v>0</v>
      </c>
      <c r="D6" s="1">
        <v>9</v>
      </c>
      <c r="E6" s="1">
        <v>7</v>
      </c>
      <c r="F6" s="1">
        <f t="shared" si="0"/>
        <v>4.5</v>
      </c>
    </row>
    <row r="7" spans="1:6" x14ac:dyDescent="0.25">
      <c r="A7" s="3" t="s">
        <v>41</v>
      </c>
      <c r="B7" s="1">
        <v>10</v>
      </c>
      <c r="C7" s="1">
        <v>10</v>
      </c>
      <c r="D7" s="1">
        <v>10</v>
      </c>
      <c r="E7" s="1">
        <v>10</v>
      </c>
      <c r="F7" s="1">
        <f t="shared" si="0"/>
        <v>10</v>
      </c>
    </row>
    <row r="8" spans="1:6" x14ac:dyDescent="0.25">
      <c r="A8" s="3" t="s">
        <v>42</v>
      </c>
      <c r="B8" s="1">
        <v>10</v>
      </c>
      <c r="C8" s="1">
        <v>8</v>
      </c>
      <c r="D8" s="1">
        <v>8</v>
      </c>
      <c r="E8" s="1">
        <v>10</v>
      </c>
      <c r="F8" s="1">
        <f t="shared" si="0"/>
        <v>9</v>
      </c>
    </row>
    <row r="9" spans="1:6" x14ac:dyDescent="0.25">
      <c r="A9" s="3" t="s">
        <v>43</v>
      </c>
      <c r="B9" s="1">
        <v>6</v>
      </c>
      <c r="C9" s="1">
        <v>6</v>
      </c>
      <c r="D9" s="1">
        <v>7</v>
      </c>
      <c r="E9" s="1">
        <v>1</v>
      </c>
      <c r="F9" s="1">
        <f t="shared" si="0"/>
        <v>5</v>
      </c>
    </row>
    <row r="10" spans="1:6" x14ac:dyDescent="0.25">
      <c r="A10" s="3" t="s">
        <v>44</v>
      </c>
      <c r="B10" s="1">
        <v>5</v>
      </c>
      <c r="C10" s="1">
        <v>4</v>
      </c>
      <c r="D10" s="1">
        <v>7</v>
      </c>
      <c r="E10" s="1">
        <v>7</v>
      </c>
      <c r="F10" s="1">
        <f t="shared" si="0"/>
        <v>5.75</v>
      </c>
    </row>
    <row r="11" spans="1:6" x14ac:dyDescent="0.25">
      <c r="A11" s="3" t="s">
        <v>45</v>
      </c>
      <c r="B11" s="1">
        <v>8</v>
      </c>
      <c r="C11" s="1">
        <v>8</v>
      </c>
      <c r="D11" s="1">
        <v>8</v>
      </c>
      <c r="E11" s="1">
        <v>8</v>
      </c>
      <c r="F11" s="1">
        <f t="shared" si="0"/>
        <v>8</v>
      </c>
    </row>
    <row r="12" spans="1:6" x14ac:dyDescent="0.25">
      <c r="A12" s="3" t="s">
        <v>46</v>
      </c>
      <c r="B12" s="1">
        <v>2</v>
      </c>
      <c r="C12" s="1">
        <v>4</v>
      </c>
      <c r="D12" s="1">
        <v>8</v>
      </c>
      <c r="E12" s="1">
        <v>4</v>
      </c>
      <c r="F12" s="1">
        <f t="shared" si="0"/>
        <v>4.5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1497-8AE2-4B7F-BA13-97C0800B2C59}">
  <dimension ref="A1:I9"/>
  <sheetViews>
    <sheetView workbookViewId="0">
      <selection activeCell="J7" sqref="J7"/>
    </sheetView>
  </sheetViews>
  <sheetFormatPr defaultRowHeight="15" x14ac:dyDescent="0.25"/>
  <cols>
    <col min="1" max="1" width="10.5703125" customWidth="1"/>
    <col min="4" max="4" width="9.28515625" customWidth="1"/>
  </cols>
  <sheetData>
    <row r="1" spans="1:9" x14ac:dyDescent="0.25">
      <c r="A1" s="24" t="s">
        <v>52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</row>
    <row r="3" spans="1:9" x14ac:dyDescent="0.25">
      <c r="A3" s="1" t="s">
        <v>62</v>
      </c>
      <c r="B3" s="1">
        <v>20</v>
      </c>
      <c r="C3" s="1">
        <v>4</v>
      </c>
      <c r="D3" s="1">
        <v>8</v>
      </c>
      <c r="E3" s="1">
        <v>4</v>
      </c>
      <c r="F3" s="1">
        <v>70</v>
      </c>
      <c r="G3" s="1">
        <v>12</v>
      </c>
      <c r="H3" s="1">
        <v>12</v>
      </c>
      <c r="I3" s="1">
        <f>AVERAGE(B3:H3)</f>
        <v>18.571428571428573</v>
      </c>
    </row>
    <row r="4" spans="1:9" x14ac:dyDescent="0.25">
      <c r="A4" s="1" t="s">
        <v>63</v>
      </c>
      <c r="B4" s="1">
        <v>12</v>
      </c>
      <c r="C4" s="1">
        <v>82</v>
      </c>
      <c r="D4" s="1">
        <v>78</v>
      </c>
      <c r="E4" s="1">
        <v>10</v>
      </c>
      <c r="F4" s="1">
        <v>80</v>
      </c>
      <c r="G4" s="1">
        <v>90</v>
      </c>
      <c r="H4" s="1">
        <v>90</v>
      </c>
      <c r="I4" s="1">
        <f t="shared" ref="I4:I9" si="0">AVERAGE(B4:H4)</f>
        <v>63.142857142857146</v>
      </c>
    </row>
    <row r="5" spans="1:9" x14ac:dyDescent="0.25">
      <c r="A5" s="1" t="s">
        <v>22</v>
      </c>
      <c r="B5" s="1">
        <v>150</v>
      </c>
      <c r="C5" s="1">
        <v>13</v>
      </c>
      <c r="D5" s="1">
        <v>56</v>
      </c>
      <c r="E5" s="1">
        <v>8</v>
      </c>
      <c r="F5" s="1">
        <v>18</v>
      </c>
      <c r="G5" s="1">
        <v>21</v>
      </c>
      <c r="H5" s="1">
        <v>90</v>
      </c>
      <c r="I5" s="1">
        <f t="shared" si="0"/>
        <v>50.857142857142854</v>
      </c>
    </row>
    <row r="6" spans="1:9" x14ac:dyDescent="0.25">
      <c r="A6" s="1" t="s">
        <v>64</v>
      </c>
      <c r="B6" s="1">
        <v>10</v>
      </c>
      <c r="C6" s="1">
        <v>10</v>
      </c>
      <c r="D6" s="1">
        <v>10</v>
      </c>
      <c r="E6" s="1">
        <v>10</v>
      </c>
      <c r="F6" s="1">
        <v>8</v>
      </c>
      <c r="G6" s="1">
        <v>7</v>
      </c>
      <c r="H6" s="1">
        <v>100</v>
      </c>
      <c r="I6" s="1">
        <f t="shared" si="0"/>
        <v>22.142857142857142</v>
      </c>
    </row>
    <row r="7" spans="1:9" x14ac:dyDescent="0.25">
      <c r="A7" s="1" t="s">
        <v>65</v>
      </c>
      <c r="B7" s="1">
        <v>200</v>
      </c>
      <c r="C7" s="1">
        <v>100</v>
      </c>
      <c r="D7" s="1">
        <v>200</v>
      </c>
      <c r="E7" s="1">
        <v>50</v>
      </c>
      <c r="F7" s="1">
        <v>200</v>
      </c>
      <c r="G7" s="1">
        <v>40</v>
      </c>
      <c r="H7" s="1">
        <v>5</v>
      </c>
      <c r="I7" s="1">
        <f t="shared" si="0"/>
        <v>113.57142857142857</v>
      </c>
    </row>
    <row r="8" spans="1:9" x14ac:dyDescent="0.25">
      <c r="A8" s="1" t="s">
        <v>66</v>
      </c>
      <c r="B8" s="1">
        <v>70</v>
      </c>
      <c r="C8" s="1">
        <v>70</v>
      </c>
      <c r="D8" s="1">
        <v>70</v>
      </c>
      <c r="E8" s="1">
        <v>10</v>
      </c>
      <c r="F8" s="1">
        <v>70</v>
      </c>
      <c r="G8" s="1">
        <v>70</v>
      </c>
      <c r="H8" s="1">
        <v>12</v>
      </c>
      <c r="I8" s="1">
        <f t="shared" si="0"/>
        <v>53.142857142857146</v>
      </c>
    </row>
    <row r="9" spans="1:9" x14ac:dyDescent="0.25">
      <c r="A9" s="1" t="s">
        <v>67</v>
      </c>
      <c r="B9" s="1">
        <v>50</v>
      </c>
      <c r="C9" s="1">
        <v>100</v>
      </c>
      <c r="D9" s="1">
        <v>20</v>
      </c>
      <c r="E9" s="1">
        <v>50</v>
      </c>
      <c r="F9" s="1">
        <v>40</v>
      </c>
      <c r="G9" s="1">
        <v>40</v>
      </c>
      <c r="H9" s="1">
        <v>9</v>
      </c>
      <c r="I9" s="1">
        <f t="shared" si="0"/>
        <v>44.142857142857146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1989-B420-4D47-B4E9-4B8B6DEA4D98}">
  <dimension ref="A1:I7"/>
  <sheetViews>
    <sheetView workbookViewId="0">
      <selection activeCell="N8" sqref="N8"/>
    </sheetView>
  </sheetViews>
  <sheetFormatPr defaultRowHeight="15" x14ac:dyDescent="0.25"/>
  <cols>
    <col min="1" max="1" width="16.42578125" customWidth="1"/>
  </cols>
  <sheetData>
    <row r="1" spans="1:9" x14ac:dyDescent="0.25">
      <c r="A1" s="58" t="s">
        <v>68</v>
      </c>
      <c r="B1" s="58"/>
      <c r="C1" s="58"/>
      <c r="D1" s="58"/>
      <c r="E1" s="58"/>
      <c r="F1" s="58"/>
      <c r="G1" s="58"/>
      <c r="H1" s="58"/>
      <c r="I1" s="58"/>
    </row>
    <row r="2" spans="1:9" x14ac:dyDescent="0.25">
      <c r="A2" s="1"/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</row>
    <row r="3" spans="1:9" x14ac:dyDescent="0.25">
      <c r="A3" s="3" t="s">
        <v>77</v>
      </c>
      <c r="B3" s="1">
        <v>20</v>
      </c>
      <c r="C3" s="1">
        <v>10</v>
      </c>
      <c r="D3" s="1">
        <v>15</v>
      </c>
      <c r="E3" s="1">
        <v>15</v>
      </c>
      <c r="F3" s="1">
        <v>15</v>
      </c>
      <c r="G3" s="1">
        <v>15</v>
      </c>
      <c r="H3" s="1">
        <v>15</v>
      </c>
      <c r="I3" s="1">
        <f>AVERAGE(B3:H3)</f>
        <v>15</v>
      </c>
    </row>
    <row r="4" spans="1:9" x14ac:dyDescent="0.25">
      <c r="A4" s="3" t="s">
        <v>78</v>
      </c>
      <c r="B4" s="1">
        <v>40</v>
      </c>
      <c r="C4" s="1">
        <v>35</v>
      </c>
      <c r="D4" s="1">
        <v>80</v>
      </c>
      <c r="E4" s="1">
        <v>22</v>
      </c>
      <c r="F4" s="1">
        <v>32</v>
      </c>
      <c r="G4" s="1">
        <v>90</v>
      </c>
      <c r="H4" s="1">
        <v>200</v>
      </c>
      <c r="I4" s="1">
        <f t="shared" ref="I4:I7" si="0">AVERAGE(B4:H4)</f>
        <v>71.285714285714292</v>
      </c>
    </row>
    <row r="5" spans="1:9" x14ac:dyDescent="0.25">
      <c r="A5" s="3" t="s">
        <v>79</v>
      </c>
      <c r="B5" s="1">
        <v>7</v>
      </c>
      <c r="C5" s="1">
        <v>2</v>
      </c>
      <c r="D5" s="1">
        <v>0</v>
      </c>
      <c r="E5" s="1">
        <v>12</v>
      </c>
      <c r="F5" s="1">
        <v>9</v>
      </c>
      <c r="G5" s="1">
        <v>4</v>
      </c>
      <c r="H5" s="1">
        <v>54</v>
      </c>
      <c r="I5" s="1">
        <f t="shared" si="0"/>
        <v>12.571428571428571</v>
      </c>
    </row>
    <row r="6" spans="1:9" x14ac:dyDescent="0.25">
      <c r="A6" s="3" t="s">
        <v>80</v>
      </c>
      <c r="B6" s="1">
        <v>12</v>
      </c>
      <c r="C6" s="1">
        <v>0</v>
      </c>
      <c r="D6" s="1">
        <v>23</v>
      </c>
      <c r="E6" s="1">
        <v>55</v>
      </c>
      <c r="F6" s="1">
        <v>79</v>
      </c>
      <c r="G6" s="1">
        <v>121</v>
      </c>
      <c r="H6" s="1">
        <v>90</v>
      </c>
      <c r="I6" s="1">
        <f t="shared" si="0"/>
        <v>54.285714285714285</v>
      </c>
    </row>
    <row r="7" spans="1:9" x14ac:dyDescent="0.25">
      <c r="A7" s="3" t="s">
        <v>81</v>
      </c>
      <c r="B7" s="1">
        <v>12</v>
      </c>
      <c r="C7" s="1">
        <v>43</v>
      </c>
      <c r="D7" s="1">
        <v>90</v>
      </c>
      <c r="E7" s="1">
        <v>3</v>
      </c>
      <c r="F7" s="1">
        <v>34</v>
      </c>
      <c r="G7" s="1">
        <v>178</v>
      </c>
      <c r="H7" s="1">
        <v>55</v>
      </c>
      <c r="I7" s="1">
        <f t="shared" si="0"/>
        <v>59.285714285714285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FDCD-C645-4647-98A1-FB373C19D3D0}">
  <dimension ref="A1:F19"/>
  <sheetViews>
    <sheetView workbookViewId="0">
      <selection activeCell="G14" sqref="G14"/>
    </sheetView>
  </sheetViews>
  <sheetFormatPr defaultRowHeight="15" x14ac:dyDescent="0.25"/>
  <cols>
    <col min="3" max="3" width="1.28515625" customWidth="1"/>
    <col min="4" max="4" width="9.140625" customWidth="1"/>
    <col min="6" max="6" width="18" customWidth="1"/>
  </cols>
  <sheetData>
    <row r="1" spans="1:6" x14ac:dyDescent="0.25">
      <c r="A1" s="28" t="s">
        <v>82</v>
      </c>
      <c r="B1" s="29"/>
      <c r="C1" s="29"/>
      <c r="D1" s="29"/>
      <c r="E1" s="29"/>
      <c r="F1" s="30"/>
    </row>
    <row r="2" spans="1:6" x14ac:dyDescent="0.25">
      <c r="A2" s="31"/>
      <c r="B2" s="32"/>
      <c r="C2" s="32"/>
      <c r="D2" s="32"/>
      <c r="E2" s="32"/>
      <c r="F2" s="33"/>
    </row>
    <row r="3" spans="1:6" x14ac:dyDescent="0.25">
      <c r="A3" s="16" t="s">
        <v>87</v>
      </c>
      <c r="B3" s="16" t="s">
        <v>88</v>
      </c>
      <c r="C3" s="16"/>
      <c r="D3" s="34" t="s">
        <v>89</v>
      </c>
      <c r="E3" s="35"/>
      <c r="F3" s="16"/>
    </row>
    <row r="4" spans="1:6" x14ac:dyDescent="0.25">
      <c r="A4" s="1" t="s">
        <v>83</v>
      </c>
      <c r="B4" s="19">
        <v>145</v>
      </c>
      <c r="C4" s="1"/>
      <c r="D4" s="31" t="s">
        <v>83</v>
      </c>
      <c r="E4" s="33"/>
      <c r="F4" s="1">
        <f>SUM(B4,B11,B18)</f>
        <v>733</v>
      </c>
    </row>
    <row r="5" spans="1:6" x14ac:dyDescent="0.25">
      <c r="A5" s="1" t="s">
        <v>84</v>
      </c>
      <c r="B5" s="17">
        <v>274</v>
      </c>
      <c r="C5" s="1"/>
      <c r="D5" s="34" t="s">
        <v>84</v>
      </c>
      <c r="E5" s="35"/>
      <c r="F5" s="1">
        <f>SUM(B5,B10,B16,B19)</f>
        <v>1427</v>
      </c>
    </row>
    <row r="6" spans="1:6" x14ac:dyDescent="0.25">
      <c r="A6" s="1" t="s">
        <v>85</v>
      </c>
      <c r="B6" s="17">
        <v>248</v>
      </c>
      <c r="C6" s="1"/>
      <c r="D6" s="31" t="s">
        <v>85</v>
      </c>
      <c r="E6" s="33"/>
      <c r="F6" s="1">
        <f>SUM(B6,B9,B14,B15)</f>
        <v>893</v>
      </c>
    </row>
    <row r="7" spans="1:6" x14ac:dyDescent="0.25">
      <c r="A7" s="1" t="s">
        <v>86</v>
      </c>
      <c r="B7" s="18">
        <v>795</v>
      </c>
      <c r="C7" s="1"/>
      <c r="D7" s="34" t="s">
        <v>86</v>
      </c>
      <c r="E7" s="35"/>
      <c r="F7" s="1">
        <f>SUM(B7,B8,B12,B17)</f>
        <v>3580</v>
      </c>
    </row>
    <row r="8" spans="1:6" x14ac:dyDescent="0.25">
      <c r="A8" s="1" t="s">
        <v>86</v>
      </c>
      <c r="B8" s="18">
        <v>895</v>
      </c>
      <c r="C8" s="1"/>
      <c r="D8" s="31"/>
      <c r="E8" s="33"/>
      <c r="F8" s="1"/>
    </row>
    <row r="9" spans="1:6" x14ac:dyDescent="0.25">
      <c r="A9" s="1" t="s">
        <v>85</v>
      </c>
      <c r="B9" s="16">
        <v>335</v>
      </c>
      <c r="C9" s="1"/>
      <c r="D9" s="36" t="s">
        <v>90</v>
      </c>
      <c r="E9" s="37"/>
      <c r="F9" s="1">
        <f>MAX(F4:F7)</f>
        <v>3580</v>
      </c>
    </row>
    <row r="10" spans="1:6" x14ac:dyDescent="0.25">
      <c r="A10" s="1" t="s">
        <v>84</v>
      </c>
      <c r="B10" s="16">
        <v>364</v>
      </c>
      <c r="C10" s="1"/>
      <c r="D10" s="31" t="s">
        <v>91</v>
      </c>
      <c r="E10" s="33"/>
      <c r="F10" s="1">
        <f>MIN(F4:F7)</f>
        <v>733</v>
      </c>
    </row>
    <row r="11" spans="1:6" x14ac:dyDescent="0.25">
      <c r="A11" s="1" t="s">
        <v>83</v>
      </c>
      <c r="B11" s="19">
        <v>253</v>
      </c>
      <c r="C11" s="1"/>
      <c r="D11" s="34" t="s">
        <v>92</v>
      </c>
      <c r="E11" s="35"/>
      <c r="F11" s="1">
        <f>AVERAGE(F4:F7)</f>
        <v>1658.25</v>
      </c>
    </row>
    <row r="12" spans="1:6" x14ac:dyDescent="0.25">
      <c r="A12" s="1" t="s">
        <v>86</v>
      </c>
      <c r="B12" s="18">
        <v>995</v>
      </c>
      <c r="C12" s="1"/>
      <c r="D12" s="31" t="s">
        <v>93</v>
      </c>
      <c r="E12" s="33"/>
      <c r="F12" s="1">
        <f>SUM(F4:F8)</f>
        <v>6633</v>
      </c>
    </row>
    <row r="13" spans="1:6" x14ac:dyDescent="0.25">
      <c r="A13" s="1" t="s">
        <v>83</v>
      </c>
      <c r="B13" s="16">
        <v>335</v>
      </c>
      <c r="C13" s="1"/>
      <c r="D13" s="31"/>
      <c r="E13" s="33"/>
      <c r="F13" s="1"/>
    </row>
    <row r="14" spans="1:6" x14ac:dyDescent="0.25">
      <c r="A14" s="1" t="s">
        <v>85</v>
      </c>
      <c r="B14" s="19">
        <v>146</v>
      </c>
      <c r="C14" s="1"/>
      <c r="D14" s="25" t="s">
        <v>94</v>
      </c>
      <c r="E14" s="27"/>
      <c r="F14" s="20"/>
    </row>
    <row r="15" spans="1:6" x14ac:dyDescent="0.25">
      <c r="A15" s="1" t="s">
        <v>85</v>
      </c>
      <c r="B15" s="19">
        <v>164</v>
      </c>
      <c r="C15" s="1"/>
      <c r="D15" s="25" t="s">
        <v>95</v>
      </c>
      <c r="E15" s="26"/>
      <c r="F15" s="27"/>
    </row>
    <row r="16" spans="1:6" x14ac:dyDescent="0.25">
      <c r="A16" s="1" t="s">
        <v>84</v>
      </c>
      <c r="B16" s="17">
        <v>342</v>
      </c>
      <c r="C16" s="1"/>
      <c r="D16" s="25" t="s">
        <v>96</v>
      </c>
      <c r="E16" s="26"/>
      <c r="F16" s="27"/>
    </row>
    <row r="17" spans="1:6" x14ac:dyDescent="0.25">
      <c r="A17" s="1" t="s">
        <v>86</v>
      </c>
      <c r="B17" s="18">
        <v>895</v>
      </c>
      <c r="C17" s="1"/>
      <c r="D17" s="25" t="s">
        <v>97</v>
      </c>
      <c r="E17" s="26"/>
      <c r="F17" s="27"/>
    </row>
    <row r="18" spans="1:6" x14ac:dyDescent="0.25">
      <c r="A18" s="1" t="s">
        <v>83</v>
      </c>
      <c r="B18" s="17">
        <v>335</v>
      </c>
      <c r="C18" s="1"/>
      <c r="D18" s="25" t="s">
        <v>98</v>
      </c>
      <c r="E18" s="26"/>
      <c r="F18" s="27"/>
    </row>
    <row r="19" spans="1:6" x14ac:dyDescent="0.25">
      <c r="A19" s="1" t="s">
        <v>84</v>
      </c>
      <c r="B19" s="16">
        <v>447</v>
      </c>
      <c r="C19" s="1"/>
      <c r="D19" s="25" t="s">
        <v>99</v>
      </c>
      <c r="E19" s="26"/>
      <c r="F19" s="27"/>
    </row>
  </sheetData>
  <mergeCells count="19">
    <mergeCell ref="D7:E7"/>
    <mergeCell ref="D8:E8"/>
    <mergeCell ref="D9:E9"/>
    <mergeCell ref="D19:F19"/>
    <mergeCell ref="A1:F1"/>
    <mergeCell ref="A2:F2"/>
    <mergeCell ref="D15:F15"/>
    <mergeCell ref="D16:F16"/>
    <mergeCell ref="D17:F17"/>
    <mergeCell ref="D18:F18"/>
    <mergeCell ref="D10:E10"/>
    <mergeCell ref="D11:E11"/>
    <mergeCell ref="D12:E12"/>
    <mergeCell ref="D13:E13"/>
    <mergeCell ref="D14:E14"/>
    <mergeCell ref="D3:E3"/>
    <mergeCell ref="D4:E4"/>
    <mergeCell ref="D5:E5"/>
    <mergeCell ref="D6:E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AF4-DD69-4F58-BAF4-03F3E3A3494E}">
  <dimension ref="A1:I20"/>
  <sheetViews>
    <sheetView workbookViewId="0">
      <selection activeCell="I21" sqref="I21"/>
    </sheetView>
  </sheetViews>
  <sheetFormatPr defaultRowHeight="15" x14ac:dyDescent="0.25"/>
  <cols>
    <col min="1" max="1" width="9" customWidth="1"/>
    <col min="3" max="4" width="11.7109375" bestFit="1" customWidth="1"/>
    <col min="5" max="5" width="11.85546875" bestFit="1" customWidth="1"/>
    <col min="6" max="6" width="17.5703125" customWidth="1"/>
    <col min="7" max="9" width="11.7109375" bestFit="1" customWidth="1"/>
  </cols>
  <sheetData>
    <row r="1" spans="1:9" ht="15.75" thickBot="1" x14ac:dyDescent="0.3">
      <c r="A1" s="40" t="s">
        <v>106</v>
      </c>
      <c r="B1" s="40"/>
      <c r="C1" s="40"/>
      <c r="D1" s="40"/>
      <c r="E1" s="40"/>
      <c r="F1" s="40"/>
      <c r="G1" s="40"/>
      <c r="H1" s="40"/>
      <c r="I1" s="40"/>
    </row>
    <row r="2" spans="1:9" ht="15.75" thickBot="1" x14ac:dyDescent="0.3">
      <c r="A2" s="40"/>
      <c r="B2" s="40"/>
      <c r="C2" s="40"/>
      <c r="D2" s="40"/>
      <c r="E2" s="40"/>
      <c r="F2" s="40"/>
      <c r="G2" s="40"/>
      <c r="H2" s="40"/>
      <c r="I2" s="40"/>
    </row>
    <row r="3" spans="1:9" ht="15.75" thickBot="1" x14ac:dyDescent="0.3">
      <c r="A3" s="41" t="s">
        <v>100</v>
      </c>
      <c r="B3" s="41" t="s">
        <v>101</v>
      </c>
      <c r="C3" s="41" t="s">
        <v>102</v>
      </c>
      <c r="D3" s="41" t="s">
        <v>55</v>
      </c>
      <c r="E3" s="41" t="s">
        <v>56</v>
      </c>
      <c r="F3" s="41" t="s">
        <v>103</v>
      </c>
      <c r="G3" s="41" t="s">
        <v>104</v>
      </c>
      <c r="H3" s="41" t="s">
        <v>105</v>
      </c>
      <c r="I3" s="41" t="s">
        <v>61</v>
      </c>
    </row>
    <row r="4" spans="1:9" ht="15.75" thickBot="1" x14ac:dyDescent="0.3">
      <c r="A4" s="41">
        <v>1</v>
      </c>
      <c r="B4" s="42" t="s">
        <v>111</v>
      </c>
      <c r="C4" s="43">
        <v>4500</v>
      </c>
      <c r="D4" s="43">
        <v>5040</v>
      </c>
      <c r="E4" s="43">
        <v>5696</v>
      </c>
      <c r="F4" s="43">
        <f>SUM(C4:E4)</f>
        <v>15236</v>
      </c>
      <c r="G4" s="43">
        <f>MAX(C4:E4)</f>
        <v>5696</v>
      </c>
      <c r="H4" s="43">
        <f>MIN(C4:E4)</f>
        <v>4500</v>
      </c>
      <c r="I4" s="43">
        <f>AVERAGE(C4:E4)</f>
        <v>5078.666666666667</v>
      </c>
    </row>
    <row r="5" spans="1:9" ht="15.75" thickBot="1" x14ac:dyDescent="0.3">
      <c r="A5" s="41">
        <v>2</v>
      </c>
      <c r="B5" s="42" t="s">
        <v>116</v>
      </c>
      <c r="C5" s="43">
        <v>6250</v>
      </c>
      <c r="D5" s="43">
        <v>7000</v>
      </c>
      <c r="E5" s="43">
        <v>7910</v>
      </c>
      <c r="F5" s="43">
        <f t="shared" ref="F5:F9" si="0">SUM(C5:E5)</f>
        <v>21160</v>
      </c>
      <c r="G5" s="43">
        <f t="shared" ref="G5:G10" si="1">MAX(C5:E5)</f>
        <v>7910</v>
      </c>
      <c r="H5" s="43">
        <f t="shared" ref="H5:H9" si="2">MIN(C5:E5)</f>
        <v>6250</v>
      </c>
      <c r="I5" s="43">
        <f t="shared" ref="I5:I9" si="3">AVERAGE(C5:E5)</f>
        <v>7053.333333333333</v>
      </c>
    </row>
    <row r="6" spans="1:9" ht="15.75" thickBot="1" x14ac:dyDescent="0.3">
      <c r="A6" s="41">
        <v>3</v>
      </c>
      <c r="B6" s="42" t="s">
        <v>112</v>
      </c>
      <c r="C6" s="43">
        <v>3300</v>
      </c>
      <c r="D6" s="43">
        <v>3696</v>
      </c>
      <c r="E6" s="43">
        <v>4176</v>
      </c>
      <c r="F6" s="43">
        <f t="shared" si="0"/>
        <v>11172</v>
      </c>
      <c r="G6" s="43">
        <f t="shared" si="1"/>
        <v>4176</v>
      </c>
      <c r="H6" s="43">
        <f t="shared" si="2"/>
        <v>3300</v>
      </c>
      <c r="I6" s="43">
        <f t="shared" si="3"/>
        <v>3724</v>
      </c>
    </row>
    <row r="7" spans="1:9" ht="15.75" thickBot="1" x14ac:dyDescent="0.3">
      <c r="A7" s="41">
        <v>4</v>
      </c>
      <c r="B7" s="42" t="s">
        <v>113</v>
      </c>
      <c r="C7" s="43">
        <v>8000</v>
      </c>
      <c r="D7" s="43">
        <v>8690</v>
      </c>
      <c r="E7" s="43">
        <v>10125</v>
      </c>
      <c r="F7" s="43">
        <f t="shared" si="0"/>
        <v>26815</v>
      </c>
      <c r="G7" s="43">
        <f>MAX(C7:E7)</f>
        <v>10125</v>
      </c>
      <c r="H7" s="43">
        <f t="shared" si="2"/>
        <v>8000</v>
      </c>
      <c r="I7" s="43">
        <f t="shared" si="3"/>
        <v>8938.3333333333339</v>
      </c>
    </row>
    <row r="8" spans="1:9" ht="15.75" thickBot="1" x14ac:dyDescent="0.3">
      <c r="A8" s="41">
        <v>5</v>
      </c>
      <c r="B8" s="42" t="s">
        <v>114</v>
      </c>
      <c r="C8" s="43">
        <v>4557</v>
      </c>
      <c r="D8" s="43">
        <v>5104</v>
      </c>
      <c r="E8" s="43">
        <v>5676</v>
      </c>
      <c r="F8" s="43">
        <f t="shared" si="0"/>
        <v>15337</v>
      </c>
      <c r="G8" s="43">
        <f t="shared" si="1"/>
        <v>5676</v>
      </c>
      <c r="H8" s="43">
        <f t="shared" si="2"/>
        <v>4557</v>
      </c>
      <c r="I8" s="43">
        <f t="shared" si="3"/>
        <v>5112.333333333333</v>
      </c>
    </row>
    <row r="9" spans="1:9" ht="15.75" thickBot="1" x14ac:dyDescent="0.3">
      <c r="A9" s="41">
        <v>6</v>
      </c>
      <c r="B9" s="42" t="s">
        <v>115</v>
      </c>
      <c r="C9" s="43">
        <v>3260</v>
      </c>
      <c r="D9" s="43">
        <v>3640</v>
      </c>
      <c r="E9" s="43">
        <v>4113</v>
      </c>
      <c r="F9" s="43">
        <f t="shared" si="0"/>
        <v>11013</v>
      </c>
      <c r="G9" s="43">
        <f t="shared" si="1"/>
        <v>4113</v>
      </c>
      <c r="H9" s="43">
        <f t="shared" si="2"/>
        <v>3260</v>
      </c>
      <c r="I9" s="43">
        <f t="shared" si="3"/>
        <v>3671</v>
      </c>
    </row>
    <row r="10" spans="1:9" ht="15.75" thickBot="1" x14ac:dyDescent="0.3">
      <c r="A10" s="41" t="s">
        <v>107</v>
      </c>
      <c r="B10" s="42"/>
      <c r="C10" s="43">
        <f>SUM(C4:C9)</f>
        <v>29867</v>
      </c>
      <c r="D10" s="43">
        <f t="shared" ref="D10:E10" si="4">SUM(D4:D9)</f>
        <v>33170</v>
      </c>
      <c r="E10" s="43">
        <f t="shared" si="4"/>
        <v>37696</v>
      </c>
      <c r="F10" s="43">
        <f>SUM(F4:F9)</f>
        <v>100733</v>
      </c>
      <c r="G10" s="43">
        <f>MAX(C10:E10)</f>
        <v>37696</v>
      </c>
      <c r="H10" s="43">
        <f>MIN(C10:E10)</f>
        <v>29867</v>
      </c>
      <c r="I10" s="43">
        <f>MIN(C10:E10)</f>
        <v>29867</v>
      </c>
    </row>
    <row r="11" spans="1:9" ht="15.75" thickBot="1" x14ac:dyDescent="0.3">
      <c r="A11" s="41" t="s">
        <v>100</v>
      </c>
      <c r="B11" s="41" t="s">
        <v>101</v>
      </c>
      <c r="C11" s="41" t="s">
        <v>57</v>
      </c>
      <c r="D11" s="41" t="s">
        <v>108</v>
      </c>
      <c r="E11" s="41" t="s">
        <v>59</v>
      </c>
      <c r="F11" s="41" t="s">
        <v>109</v>
      </c>
      <c r="G11" s="41" t="s">
        <v>104</v>
      </c>
      <c r="H11" s="41" t="s">
        <v>105</v>
      </c>
      <c r="I11" s="41" t="s">
        <v>61</v>
      </c>
    </row>
    <row r="12" spans="1:9" ht="15.75" thickBot="1" x14ac:dyDescent="0.3">
      <c r="A12" s="41">
        <v>1</v>
      </c>
      <c r="B12" s="42" t="s">
        <v>111</v>
      </c>
      <c r="C12" s="43">
        <v>6265</v>
      </c>
      <c r="D12" s="43">
        <v>6954</v>
      </c>
      <c r="E12" s="43">
        <v>7858</v>
      </c>
      <c r="F12" s="43">
        <f>SUM(C12:E12)</f>
        <v>21077</v>
      </c>
      <c r="G12" s="43">
        <f>MAX(C12:E12)</f>
        <v>7858</v>
      </c>
      <c r="H12" s="43">
        <f>MIN(C12:E12)</f>
        <v>6265</v>
      </c>
      <c r="I12" s="47">
        <f>AVERAGE(C12:E12)</f>
        <v>7025.666666666667</v>
      </c>
    </row>
    <row r="13" spans="1:9" ht="15.75" thickBot="1" x14ac:dyDescent="0.3">
      <c r="A13" s="41">
        <v>2</v>
      </c>
      <c r="B13" s="42" t="s">
        <v>116</v>
      </c>
      <c r="C13" s="43">
        <v>8701</v>
      </c>
      <c r="D13" s="43">
        <v>9658</v>
      </c>
      <c r="E13" s="43">
        <v>10197</v>
      </c>
      <c r="F13" s="43">
        <f t="shared" ref="F13:F17" si="5">SUM(C13:E13)</f>
        <v>28556</v>
      </c>
      <c r="G13" s="43">
        <f t="shared" ref="G13:G18" si="6">MAX(C13:E13)</f>
        <v>10197</v>
      </c>
      <c r="H13" s="43">
        <f t="shared" ref="H13:H17" si="7">MIN(C13:E13)</f>
        <v>8701</v>
      </c>
      <c r="I13" s="47">
        <f t="shared" ref="I13:I17" si="8">AVERAGE(C13:E13)</f>
        <v>9518.6666666666661</v>
      </c>
    </row>
    <row r="14" spans="1:9" ht="15.75" thickBot="1" x14ac:dyDescent="0.3">
      <c r="A14" s="41">
        <v>3</v>
      </c>
      <c r="B14" s="42" t="s">
        <v>112</v>
      </c>
      <c r="C14" s="43">
        <v>4569</v>
      </c>
      <c r="D14" s="43">
        <v>5099</v>
      </c>
      <c r="E14" s="43">
        <v>5769</v>
      </c>
      <c r="F14" s="43">
        <f t="shared" si="5"/>
        <v>15437</v>
      </c>
      <c r="G14" s="43">
        <f t="shared" si="6"/>
        <v>5769</v>
      </c>
      <c r="H14" s="43">
        <f t="shared" si="7"/>
        <v>4569</v>
      </c>
      <c r="I14" s="47">
        <f t="shared" si="8"/>
        <v>5145.666666666667</v>
      </c>
    </row>
    <row r="15" spans="1:9" ht="15.75" thickBot="1" x14ac:dyDescent="0.3">
      <c r="A15" s="41">
        <v>4</v>
      </c>
      <c r="B15" s="42" t="s">
        <v>113</v>
      </c>
      <c r="C15" s="43">
        <v>12341</v>
      </c>
      <c r="D15" s="43">
        <v>12365</v>
      </c>
      <c r="E15" s="43">
        <v>13969</v>
      </c>
      <c r="F15" s="43">
        <f t="shared" si="5"/>
        <v>38675</v>
      </c>
      <c r="G15" s="43">
        <f t="shared" si="6"/>
        <v>13969</v>
      </c>
      <c r="H15" s="43">
        <f t="shared" si="7"/>
        <v>12341</v>
      </c>
      <c r="I15" s="47">
        <f t="shared" si="8"/>
        <v>12891.666666666666</v>
      </c>
    </row>
    <row r="16" spans="1:9" ht="15.75" thickBot="1" x14ac:dyDescent="0.3">
      <c r="A16" s="41">
        <v>5</v>
      </c>
      <c r="B16" s="42" t="s">
        <v>114</v>
      </c>
      <c r="C16" s="43">
        <v>6344</v>
      </c>
      <c r="D16" s="43">
        <v>7042</v>
      </c>
      <c r="E16" s="43">
        <v>7957</v>
      </c>
      <c r="F16" s="43">
        <f t="shared" si="5"/>
        <v>21343</v>
      </c>
      <c r="G16" s="43">
        <f t="shared" si="6"/>
        <v>7957</v>
      </c>
      <c r="H16" s="43">
        <f t="shared" si="7"/>
        <v>6344</v>
      </c>
      <c r="I16" s="47">
        <f t="shared" si="8"/>
        <v>7114.333333333333</v>
      </c>
    </row>
    <row r="17" spans="1:9" ht="15.75" thickBot="1" x14ac:dyDescent="0.3">
      <c r="A17" s="41">
        <v>6</v>
      </c>
      <c r="B17" s="42" t="s">
        <v>115</v>
      </c>
      <c r="C17" s="43">
        <v>4525</v>
      </c>
      <c r="D17" s="43">
        <v>5022</v>
      </c>
      <c r="E17" s="43">
        <v>5671</v>
      </c>
      <c r="F17" s="43">
        <f t="shared" si="5"/>
        <v>15218</v>
      </c>
      <c r="G17" s="43">
        <f t="shared" si="6"/>
        <v>5671</v>
      </c>
      <c r="H17" s="43">
        <f t="shared" si="7"/>
        <v>4525</v>
      </c>
      <c r="I17" s="47">
        <f t="shared" si="8"/>
        <v>5072.666666666667</v>
      </c>
    </row>
    <row r="18" spans="1:9" ht="15.75" thickBot="1" x14ac:dyDescent="0.3">
      <c r="A18" s="41" t="s">
        <v>107</v>
      </c>
      <c r="B18" s="42"/>
      <c r="C18" s="43">
        <f>SUM(C12:C17)</f>
        <v>42745</v>
      </c>
      <c r="D18" s="43">
        <f t="shared" ref="D18:E18" si="9">SUM(D12:D17)</f>
        <v>46140</v>
      </c>
      <c r="E18" s="43">
        <f t="shared" si="9"/>
        <v>51421</v>
      </c>
      <c r="F18" s="43">
        <f>SUM(F12:F17)</f>
        <v>140306</v>
      </c>
      <c r="G18" s="43">
        <f>MAX(C18:E18)</f>
        <v>51421</v>
      </c>
      <c r="H18" s="43">
        <f>MIN(C18:E18)</f>
        <v>42745</v>
      </c>
      <c r="I18" s="43">
        <f>AVERAGE(C18:E18)</f>
        <v>46768.666666666664</v>
      </c>
    </row>
    <row r="19" spans="1:9" ht="15" customHeight="1" thickBot="1" x14ac:dyDescent="0.3">
      <c r="A19" s="44" t="s">
        <v>110</v>
      </c>
      <c r="B19" s="44"/>
      <c r="C19" s="46">
        <f>SUM(C10,C180)</f>
        <v>29867</v>
      </c>
      <c r="D19" s="46">
        <f>SUM(D10,D18)</f>
        <v>79310</v>
      </c>
      <c r="E19" s="46">
        <f>SUM(E18,E10)</f>
        <v>89117</v>
      </c>
      <c r="F19" s="46">
        <f>SUM(F10,F18)</f>
        <v>241039</v>
      </c>
      <c r="G19" s="46">
        <f>MAX(C19:E20)</f>
        <v>89117</v>
      </c>
      <c r="H19" s="46">
        <f>MIN(C19:E20)</f>
        <v>29867</v>
      </c>
      <c r="I19" s="46">
        <f>AVERAGE(C19:E20)</f>
        <v>66098</v>
      </c>
    </row>
    <row r="20" spans="1:9" ht="15.75" thickBot="1" x14ac:dyDescent="0.3">
      <c r="A20" s="44"/>
      <c r="B20" s="44"/>
      <c r="C20" s="45"/>
      <c r="D20" s="45"/>
      <c r="E20" s="45"/>
      <c r="F20" s="45"/>
      <c r="G20" s="45"/>
      <c r="H20" s="45"/>
      <c r="I20" s="45"/>
    </row>
  </sheetData>
  <mergeCells count="9">
    <mergeCell ref="H19:H20"/>
    <mergeCell ref="I19:I20"/>
    <mergeCell ref="A1:I2"/>
    <mergeCell ref="A19:B20"/>
    <mergeCell ref="C19:C20"/>
    <mergeCell ref="D19:D20"/>
    <mergeCell ref="E19:E20"/>
    <mergeCell ref="F19:F20"/>
    <mergeCell ref="G19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9204-14E2-41EE-AAEE-D598991D7352}">
  <dimension ref="A1:E10"/>
  <sheetViews>
    <sheetView workbookViewId="0">
      <selection activeCell="F27" sqref="F27"/>
    </sheetView>
  </sheetViews>
  <sheetFormatPr defaultRowHeight="15" x14ac:dyDescent="0.25"/>
  <cols>
    <col min="1" max="1" width="18.28515625" customWidth="1"/>
    <col min="2" max="2" width="10.28515625" customWidth="1"/>
    <col min="4" max="4" width="11.7109375" bestFit="1" customWidth="1"/>
    <col min="5" max="5" width="14.28515625" bestFit="1" customWidth="1"/>
  </cols>
  <sheetData>
    <row r="1" spans="1:5" ht="33" customHeight="1" x14ac:dyDescent="0.25">
      <c r="A1" s="48" t="s">
        <v>117</v>
      </c>
      <c r="B1" s="49">
        <v>5.28</v>
      </c>
      <c r="C1" s="50"/>
      <c r="D1" s="50"/>
      <c r="E1" s="50"/>
    </row>
    <row r="2" spans="1:5" x14ac:dyDescent="0.25">
      <c r="A2" s="51" t="s">
        <v>118</v>
      </c>
      <c r="B2" s="51"/>
      <c r="C2" s="52"/>
      <c r="D2" s="52"/>
      <c r="E2" s="52"/>
    </row>
    <row r="3" spans="1:5" ht="30" customHeight="1" x14ac:dyDescent="0.25">
      <c r="A3" s="50" t="s">
        <v>119</v>
      </c>
      <c r="B3" s="50" t="s">
        <v>127</v>
      </c>
      <c r="C3" s="53" t="s">
        <v>128</v>
      </c>
      <c r="D3" s="50" t="s">
        <v>129</v>
      </c>
      <c r="E3" s="50" t="s">
        <v>130</v>
      </c>
    </row>
    <row r="4" spans="1:5" x14ac:dyDescent="0.25">
      <c r="A4" s="52" t="s">
        <v>120</v>
      </c>
      <c r="B4" s="52">
        <v>500</v>
      </c>
      <c r="C4" s="54">
        <v>1.5</v>
      </c>
      <c r="D4" s="54">
        <f>PRODUCT(B4:C4)</f>
        <v>750</v>
      </c>
      <c r="E4" s="55">
        <f>PRODUCT(D4*B1)</f>
        <v>3960</v>
      </c>
    </row>
    <row r="5" spans="1:5" ht="28.5" customHeight="1" x14ac:dyDescent="0.25">
      <c r="A5" s="50" t="s">
        <v>121</v>
      </c>
      <c r="B5" s="50">
        <v>750</v>
      </c>
      <c r="C5" s="49">
        <v>1.25</v>
      </c>
      <c r="D5" s="49">
        <f t="shared" ref="D5:D8" si="0">PRODUCT(B5:C5)</f>
        <v>937.5</v>
      </c>
      <c r="E5" s="57">
        <f>D5*B1</f>
        <v>4950</v>
      </c>
    </row>
    <row r="6" spans="1:5" x14ac:dyDescent="0.25">
      <c r="A6" s="50" t="s">
        <v>122</v>
      </c>
      <c r="B6" s="50">
        <v>250</v>
      </c>
      <c r="C6" s="49">
        <v>12</v>
      </c>
      <c r="D6" s="49">
        <f t="shared" si="0"/>
        <v>3000</v>
      </c>
      <c r="E6" s="57">
        <f>D6*B1</f>
        <v>15840</v>
      </c>
    </row>
    <row r="7" spans="1:5" x14ac:dyDescent="0.25">
      <c r="A7" s="50" t="s">
        <v>123</v>
      </c>
      <c r="B7" s="50">
        <v>310</v>
      </c>
      <c r="C7" s="49">
        <v>0.5</v>
      </c>
      <c r="D7" s="49">
        <f t="shared" si="0"/>
        <v>155</v>
      </c>
      <c r="E7" s="57">
        <f>D7*B1</f>
        <v>818.40000000000009</v>
      </c>
    </row>
    <row r="8" spans="1:5" x14ac:dyDescent="0.25">
      <c r="A8" s="52" t="s">
        <v>124</v>
      </c>
      <c r="B8" s="52">
        <v>500</v>
      </c>
      <c r="C8" s="54">
        <v>0.75</v>
      </c>
      <c r="D8" s="54">
        <f t="shared" si="0"/>
        <v>375</v>
      </c>
      <c r="E8" s="55">
        <f>D8*B1</f>
        <v>1980</v>
      </c>
    </row>
    <row r="9" spans="1:5" x14ac:dyDescent="0.25">
      <c r="A9" s="50" t="s">
        <v>125</v>
      </c>
      <c r="B9" s="50">
        <v>1500</v>
      </c>
      <c r="C9" s="49">
        <v>20.5</v>
      </c>
      <c r="D9" s="49">
        <f>PRODUCT(B9:C9)</f>
        <v>30750</v>
      </c>
      <c r="E9" s="57">
        <f>D9*B1</f>
        <v>162360</v>
      </c>
    </row>
    <row r="10" spans="1:5" ht="29.25" customHeight="1" x14ac:dyDescent="0.25">
      <c r="A10" s="56" t="s">
        <v>126</v>
      </c>
      <c r="B10" s="52">
        <v>190</v>
      </c>
      <c r="C10" s="54">
        <v>6</v>
      </c>
      <c r="D10" s="54">
        <f>PRODUCT(B10:C10)</f>
        <v>1140</v>
      </c>
      <c r="E10" s="55">
        <f>D10*B1</f>
        <v>6019.2000000000007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CFF4-5126-4C62-A615-9E3AF8DCAD5A}">
  <dimension ref="A1:K15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5" width="12.7109375" bestFit="1" customWidth="1"/>
    <col min="6" max="6" width="14.140625" customWidth="1"/>
  </cols>
  <sheetData>
    <row r="1" spans="1:11" x14ac:dyDescent="0.25">
      <c r="A1" s="60" t="s">
        <v>131</v>
      </c>
      <c r="B1" s="60"/>
      <c r="C1" s="60"/>
      <c r="D1" s="60"/>
      <c r="E1" s="60"/>
      <c r="F1" s="60"/>
    </row>
    <row r="2" spans="1:11" x14ac:dyDescent="0.25">
      <c r="A2" s="1" t="s">
        <v>132</v>
      </c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</row>
    <row r="3" spans="1:11" x14ac:dyDescent="0.25">
      <c r="A3" s="1"/>
      <c r="B3" s="39">
        <v>140000</v>
      </c>
      <c r="C3" s="39">
        <v>185000</v>
      </c>
      <c r="D3" s="39">
        <v>204100</v>
      </c>
      <c r="E3" s="39">
        <v>240000</v>
      </c>
      <c r="F3" s="39">
        <f>SUM(B3:E3)</f>
        <v>769100</v>
      </c>
    </row>
    <row r="4" spans="1:11" x14ac:dyDescent="0.25">
      <c r="A4" s="61"/>
      <c r="B4" s="61"/>
      <c r="C4" s="61"/>
      <c r="D4" s="61"/>
      <c r="E4" s="61"/>
      <c r="F4" s="61"/>
    </row>
    <row r="5" spans="1:11" x14ac:dyDescent="0.25">
      <c r="A5" s="1" t="s">
        <v>138</v>
      </c>
      <c r="B5" s="1" t="s">
        <v>133</v>
      </c>
      <c r="C5" s="1" t="s">
        <v>134</v>
      </c>
      <c r="D5" s="1" t="s">
        <v>135</v>
      </c>
      <c r="E5" s="1" t="s">
        <v>136</v>
      </c>
      <c r="F5" s="1" t="s">
        <v>139</v>
      </c>
    </row>
    <row r="6" spans="1:11" x14ac:dyDescent="0.25">
      <c r="A6" s="1" t="s">
        <v>140</v>
      </c>
      <c r="B6" s="39">
        <v>20000</v>
      </c>
      <c r="C6" s="39">
        <v>26000</v>
      </c>
      <c r="D6" s="39">
        <v>33800</v>
      </c>
      <c r="E6" s="39">
        <v>43940</v>
      </c>
      <c r="F6" s="39">
        <f>SUM(B6:E6)</f>
        <v>123740</v>
      </c>
    </row>
    <row r="7" spans="1:11" x14ac:dyDescent="0.25">
      <c r="A7" s="1" t="s">
        <v>141</v>
      </c>
      <c r="B7" s="39">
        <v>20000</v>
      </c>
      <c r="C7" s="39">
        <v>15600</v>
      </c>
      <c r="D7" s="39">
        <v>20280</v>
      </c>
      <c r="E7" s="39">
        <v>26364</v>
      </c>
      <c r="F7" s="39">
        <f t="shared" ref="F7:F11" si="0">SUM(B7:E7)</f>
        <v>82244</v>
      </c>
    </row>
    <row r="8" spans="1:11" x14ac:dyDescent="0.25">
      <c r="A8" s="1" t="s">
        <v>86</v>
      </c>
      <c r="B8" s="39">
        <v>12000</v>
      </c>
      <c r="C8" s="39">
        <v>20930</v>
      </c>
      <c r="D8" s="39">
        <v>27209</v>
      </c>
      <c r="E8" s="39">
        <v>35371.699999999997</v>
      </c>
      <c r="F8" s="39">
        <f t="shared" si="0"/>
        <v>95510.7</v>
      </c>
    </row>
    <row r="9" spans="1:11" x14ac:dyDescent="0.25">
      <c r="A9" s="1" t="s">
        <v>142</v>
      </c>
      <c r="B9" s="39">
        <v>16100</v>
      </c>
      <c r="C9" s="39">
        <v>28870</v>
      </c>
      <c r="D9" s="39">
        <v>33631</v>
      </c>
      <c r="E9" s="39">
        <v>43720.3</v>
      </c>
      <c r="F9" s="39">
        <f t="shared" si="0"/>
        <v>122321.3</v>
      </c>
    </row>
    <row r="10" spans="1:11" x14ac:dyDescent="0.25">
      <c r="A10" s="1" t="s">
        <v>143</v>
      </c>
      <c r="B10" s="39">
        <v>19900</v>
      </c>
      <c r="C10" s="39">
        <v>39000</v>
      </c>
      <c r="D10" s="39">
        <v>50700</v>
      </c>
      <c r="E10" s="39">
        <v>65910</v>
      </c>
      <c r="F10" s="39">
        <f t="shared" si="0"/>
        <v>175510</v>
      </c>
    </row>
    <row r="11" spans="1:11" x14ac:dyDescent="0.25">
      <c r="A11" s="1" t="s">
        <v>144</v>
      </c>
      <c r="B11" s="39">
        <v>25000</v>
      </c>
      <c r="C11" s="39">
        <v>32500</v>
      </c>
      <c r="D11" s="39">
        <v>42250</v>
      </c>
      <c r="E11" s="39">
        <v>54925</v>
      </c>
      <c r="F11" s="39">
        <f t="shared" si="0"/>
        <v>154675</v>
      </c>
    </row>
    <row r="12" spans="1:11" x14ac:dyDescent="0.25">
      <c r="A12" s="1" t="s">
        <v>145</v>
      </c>
      <c r="B12" s="39">
        <f>SUM(B6:B11)</f>
        <v>113000</v>
      </c>
      <c r="C12" s="39">
        <f>SUM(C6:C11)</f>
        <v>162900</v>
      </c>
      <c r="D12" s="39">
        <f>SUM(D6:D11)</f>
        <v>207870</v>
      </c>
      <c r="E12" s="39">
        <f>SUM(E6:E11)</f>
        <v>270231</v>
      </c>
    </row>
    <row r="13" spans="1:11" x14ac:dyDescent="0.25">
      <c r="A13" s="1" t="s">
        <v>146</v>
      </c>
      <c r="B13" s="39">
        <f>B3-B12</f>
        <v>27000</v>
      </c>
      <c r="C13" s="39">
        <f>C3-C12</f>
        <v>22100</v>
      </c>
      <c r="D13" s="39">
        <f>D3-D12</f>
        <v>-3770</v>
      </c>
      <c r="E13" s="39">
        <f>E3-E12</f>
        <v>-30231</v>
      </c>
      <c r="K13" t="s">
        <v>150</v>
      </c>
    </row>
    <row r="14" spans="1:11" x14ac:dyDescent="0.25">
      <c r="A14" s="1" t="s">
        <v>147</v>
      </c>
      <c r="B14" s="16" t="s">
        <v>148</v>
      </c>
      <c r="C14" s="16" t="s">
        <v>148</v>
      </c>
      <c r="D14" s="59" t="s">
        <v>149</v>
      </c>
      <c r="E14" s="59" t="s">
        <v>149</v>
      </c>
      <c r="F14" s="62"/>
    </row>
    <row r="15" spans="1:11" x14ac:dyDescent="0.25">
      <c r="C15" s="38" t="s">
        <v>151</v>
      </c>
      <c r="D15" s="38"/>
      <c r="E15" s="38"/>
      <c r="F15" s="39">
        <f>SUM(F6:F11)</f>
        <v>754001</v>
      </c>
    </row>
  </sheetData>
  <mergeCells count="2">
    <mergeCell ref="A1:F1"/>
    <mergeCell ref="C15:E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2022-12-05T10:59:59Z</dcterms:created>
  <dcterms:modified xsi:type="dcterms:W3CDTF">2022-12-06T14:37:22Z</dcterms:modified>
</cp:coreProperties>
</file>