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\Downloads\"/>
    </mc:Choice>
  </mc:AlternateContent>
  <xr:revisionPtr revIDLastSave="0" documentId="8_{46FCBEEE-1E54-42D6-A716-174520021B84}" xr6:coauthVersionLast="36" xr6:coauthVersionMax="36" xr10:uidLastSave="{00000000-0000-0000-0000-000000000000}"/>
  <bookViews>
    <workbookView xWindow="0" yWindow="0" windowWidth="28800" windowHeight="12225" activeTab="7" xr2:uid="{49575815-2003-4435-908A-C29AAC2DEE92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  <sheet name="Planilha7" sheetId="7" r:id="rId7"/>
    <sheet name="Planilha8" sheetId="8" r:id="rId8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7" l="1"/>
  <c r="G7" i="7"/>
  <c r="G6" i="7"/>
  <c r="G5" i="7"/>
  <c r="G3" i="7"/>
  <c r="G4" i="7" l="1"/>
  <c r="C17" i="6"/>
  <c r="D17" i="6"/>
  <c r="E17" i="6"/>
  <c r="F17" i="6"/>
  <c r="G17" i="6"/>
  <c r="B17" i="6"/>
  <c r="C16" i="6"/>
  <c r="D16" i="6"/>
  <c r="E16" i="6"/>
  <c r="F16" i="6"/>
  <c r="G16" i="6"/>
  <c r="B16" i="6"/>
  <c r="C15" i="6"/>
  <c r="D15" i="6"/>
  <c r="E15" i="6"/>
  <c r="F15" i="6"/>
  <c r="G15" i="6"/>
  <c r="B15" i="6"/>
  <c r="C14" i="6"/>
  <c r="D14" i="6"/>
  <c r="E14" i="6"/>
  <c r="F14" i="6"/>
  <c r="G14" i="6"/>
  <c r="B14" i="6"/>
  <c r="C13" i="6"/>
  <c r="D13" i="6"/>
  <c r="E13" i="6"/>
  <c r="F13" i="6"/>
  <c r="G13" i="6"/>
  <c r="B13" i="6"/>
  <c r="C12" i="6"/>
  <c r="D12" i="6"/>
  <c r="E12" i="6"/>
  <c r="F12" i="6"/>
  <c r="G12" i="6"/>
  <c r="B12" i="6"/>
  <c r="H5" i="6"/>
  <c r="H6" i="6"/>
  <c r="H7" i="6"/>
  <c r="H8" i="6"/>
  <c r="H9" i="6"/>
  <c r="H10" i="6"/>
  <c r="H11" i="6"/>
  <c r="H4" i="6"/>
  <c r="H7" i="5"/>
  <c r="H8" i="5"/>
  <c r="H9" i="5"/>
  <c r="H10" i="5"/>
  <c r="H11" i="5"/>
  <c r="H6" i="5"/>
  <c r="G7" i="5"/>
  <c r="G8" i="5"/>
  <c r="G9" i="5"/>
  <c r="G10" i="5"/>
  <c r="G11" i="5"/>
  <c r="G6" i="5"/>
  <c r="E7" i="5"/>
  <c r="E8" i="5"/>
  <c r="E9" i="5"/>
  <c r="E10" i="5"/>
  <c r="E11" i="5"/>
  <c r="E6" i="5"/>
  <c r="D7" i="5"/>
  <c r="D8" i="5"/>
  <c r="D9" i="5"/>
  <c r="D10" i="5"/>
  <c r="D11" i="5"/>
  <c r="D6" i="5"/>
  <c r="H12" i="6" l="1"/>
  <c r="H17" i="6"/>
  <c r="H16" i="6"/>
  <c r="H15" i="6"/>
  <c r="H14" i="6"/>
  <c r="H13" i="6"/>
  <c r="G11" i="4"/>
  <c r="G10" i="4"/>
  <c r="G3" i="4"/>
  <c r="G2" i="4"/>
  <c r="E3" i="3" l="1"/>
  <c r="E4" i="3"/>
  <c r="E5" i="3"/>
  <c r="E6" i="3"/>
  <c r="E2" i="3"/>
  <c r="B15" i="2"/>
  <c r="B13" i="2"/>
  <c r="F4" i="2"/>
  <c r="H4" i="2" s="1"/>
  <c r="J4" i="2" s="1"/>
  <c r="F5" i="2"/>
  <c r="H5" i="2" s="1"/>
  <c r="J5" i="2" s="1"/>
  <c r="F6" i="2"/>
  <c r="H6" i="2" s="1"/>
  <c r="J6" i="2" s="1"/>
  <c r="F7" i="2"/>
  <c r="H7" i="2" s="1"/>
  <c r="J7" i="2" s="1"/>
  <c r="F8" i="2"/>
  <c r="H8" i="2" s="1"/>
  <c r="J8" i="2" s="1"/>
  <c r="F9" i="2"/>
  <c r="H9" i="2" s="1"/>
  <c r="J9" i="2" s="1"/>
  <c r="F10" i="2"/>
  <c r="H10" i="2" s="1"/>
  <c r="J10" i="2" s="1"/>
  <c r="F11" i="2"/>
  <c r="H11" i="2" s="1"/>
  <c r="J11" i="2" s="1"/>
  <c r="F3" i="2"/>
  <c r="H3" i="2" s="1"/>
  <c r="C8" i="1"/>
  <c r="D8" i="1" s="1"/>
  <c r="C7" i="1"/>
  <c r="D7" i="1" s="1"/>
  <c r="C4" i="1"/>
  <c r="D4" i="1" s="1"/>
  <c r="C5" i="1"/>
  <c r="D5" i="1" s="1"/>
  <c r="C6" i="1"/>
  <c r="D6" i="1" s="1"/>
  <c r="C9" i="1"/>
  <c r="D9" i="1" s="1"/>
  <c r="C3" i="1"/>
  <c r="D3" i="1" s="1"/>
  <c r="F2" i="3" l="1"/>
  <c r="G2" i="3" s="1"/>
  <c r="F6" i="3"/>
  <c r="G6" i="3" s="1"/>
  <c r="F5" i="3"/>
  <c r="G5" i="3" s="1"/>
  <c r="F4" i="3"/>
  <c r="G4" i="3" s="1"/>
  <c r="F3" i="3"/>
  <c r="G3" i="3" s="1"/>
  <c r="B14" i="2"/>
  <c r="B16" i="2"/>
  <c r="J3" i="2"/>
  <c r="E11" i="3" l="1"/>
  <c r="E8" i="3"/>
</calcChain>
</file>

<file path=xl/sharedStrings.xml><?xml version="1.0" encoding="utf-8"?>
<sst xmlns="http://schemas.openxmlformats.org/spreadsheetml/2006/main" count="194" uniqueCount="162">
  <si>
    <t xml:space="preserve">Nome  </t>
  </si>
  <si>
    <t>Salário</t>
  </si>
  <si>
    <t>Aumento</t>
  </si>
  <si>
    <t>Novo Salário</t>
  </si>
  <si>
    <t>João dos Santos</t>
  </si>
  <si>
    <t>Maria da Silva</t>
  </si>
  <si>
    <t>Manoel das Flores</t>
  </si>
  <si>
    <t>Lambarildo Peixe</t>
  </si>
  <si>
    <t>Sebastião Souza</t>
  </si>
  <si>
    <t>Ana Flávia Silveira</t>
  </si>
  <si>
    <t xml:space="preserve">Silvia Helena Santos </t>
  </si>
  <si>
    <t>Alberto Roberto</t>
  </si>
  <si>
    <t>Até R$ 1.000,00</t>
  </si>
  <si>
    <t>Acima de R$ 1.000,00</t>
  </si>
  <si>
    <t>Cliente</t>
  </si>
  <si>
    <t>Leituras</t>
  </si>
  <si>
    <t>Consumo</t>
  </si>
  <si>
    <t>Taxa de Kwatts</t>
  </si>
  <si>
    <t>Valor</t>
  </si>
  <si>
    <t>Taxa Pública</t>
  </si>
  <si>
    <t>Vr. Pagar</t>
  </si>
  <si>
    <t>Vr. Pago</t>
  </si>
  <si>
    <t>Troco</t>
  </si>
  <si>
    <t xml:space="preserve">Inicial      </t>
  </si>
  <si>
    <t>Final</t>
  </si>
  <si>
    <t>Omar Telo Barbosa</t>
  </si>
  <si>
    <t>Lindo Mar Ribeiro</t>
  </si>
  <si>
    <t xml:space="preserve">Clemantina de Jesus </t>
  </si>
  <si>
    <t>Marina Montesgrande</t>
  </si>
  <si>
    <t>Julieta Noventa Silva</t>
  </si>
  <si>
    <t>Katiana Thomé</t>
  </si>
  <si>
    <t>Fábio Júlio de Souza</t>
  </si>
  <si>
    <t>Ricardão Cardozo</t>
  </si>
  <si>
    <t>Alice Maravilha</t>
  </si>
  <si>
    <t>Total de Kwatts gastos</t>
  </si>
  <si>
    <t>Total Recebido</t>
  </si>
  <si>
    <t>Média de Kwatts gastos</t>
  </si>
  <si>
    <t>Média de recebimentos</t>
  </si>
  <si>
    <t>Vendedor</t>
  </si>
  <si>
    <t>Janeiro</t>
  </si>
  <si>
    <t>Fevereiro</t>
  </si>
  <si>
    <t>Março</t>
  </si>
  <si>
    <t xml:space="preserve">Total </t>
  </si>
  <si>
    <t xml:space="preserve">Comissão </t>
  </si>
  <si>
    <t xml:space="preserve"> Valor da Comissão</t>
  </si>
  <si>
    <t>João Lopes</t>
  </si>
  <si>
    <t>Antonio Pina</t>
  </si>
  <si>
    <t>Patricia Loureiro</t>
  </si>
  <si>
    <t>Rita Pereira</t>
  </si>
  <si>
    <t>Marco Costa</t>
  </si>
  <si>
    <t>Menos de 5000</t>
  </si>
  <si>
    <t xml:space="preserve">Total de Vendas </t>
  </si>
  <si>
    <t>Mais de 5000</t>
  </si>
  <si>
    <t>Venda mais elevada</t>
  </si>
  <si>
    <t>Venda mais baixa</t>
  </si>
  <si>
    <t>Média das vendas</t>
  </si>
  <si>
    <t>Lista de Nascimentos- 23/01/2007</t>
  </si>
  <si>
    <t>Dados Estatisticos</t>
  </si>
  <si>
    <t>Hora</t>
  </si>
  <si>
    <t>Sexo</t>
  </si>
  <si>
    <t>Peso (Kg)</t>
  </si>
  <si>
    <t>Altura (cm)</t>
  </si>
  <si>
    <t>Média das Alturas</t>
  </si>
  <si>
    <t>Masculino</t>
  </si>
  <si>
    <t>Média dos Pesos</t>
  </si>
  <si>
    <t>Feminino</t>
  </si>
  <si>
    <t>Número de Nascimentos</t>
  </si>
  <si>
    <t>Média dos pesos por sexo</t>
  </si>
  <si>
    <t>Cotação de preços</t>
  </si>
  <si>
    <t>Loja 1</t>
  </si>
  <si>
    <t>Loja 2</t>
  </si>
  <si>
    <t>Preço</t>
  </si>
  <si>
    <t>Produto</t>
  </si>
  <si>
    <t>Material</t>
  </si>
  <si>
    <t xml:space="preserve">À  Vista </t>
  </si>
  <si>
    <t xml:space="preserve">Cheque 30 dias </t>
  </si>
  <si>
    <t>Faturado 30 dias</t>
  </si>
  <si>
    <t>Cheque 30 dias</t>
  </si>
  <si>
    <t>Camisa Manga Curta</t>
  </si>
  <si>
    <t>Algodão</t>
  </si>
  <si>
    <t>Camisa Manga Longa</t>
  </si>
  <si>
    <t>Linho</t>
  </si>
  <si>
    <t>Calça</t>
  </si>
  <si>
    <t>Jeans</t>
  </si>
  <si>
    <t>Sarja</t>
  </si>
  <si>
    <t>Terno</t>
  </si>
  <si>
    <t>Microfibra</t>
  </si>
  <si>
    <t>Gravata</t>
  </si>
  <si>
    <t>Seda</t>
  </si>
  <si>
    <t>Manutenção de Frota</t>
  </si>
  <si>
    <t>Ítem</t>
  </si>
  <si>
    <t>Jan</t>
  </si>
  <si>
    <t>Fev</t>
  </si>
  <si>
    <t>Mar</t>
  </si>
  <si>
    <t>Abr</t>
  </si>
  <si>
    <t>Mai</t>
  </si>
  <si>
    <t>Jun</t>
  </si>
  <si>
    <t>Total</t>
  </si>
  <si>
    <t>Mecânica</t>
  </si>
  <si>
    <t>Borracharia</t>
  </si>
  <si>
    <t>Funilaria</t>
  </si>
  <si>
    <t>Pintura</t>
  </si>
  <si>
    <t>Eletricista</t>
  </si>
  <si>
    <t>Seguradora</t>
  </si>
  <si>
    <t>Combustível</t>
  </si>
  <si>
    <t>Documentação</t>
  </si>
  <si>
    <t>Média Mensal</t>
  </si>
  <si>
    <t>Maior valor</t>
  </si>
  <si>
    <t>Menor valor</t>
  </si>
  <si>
    <t>3º maior valor</t>
  </si>
  <si>
    <t>2º menor valor</t>
  </si>
  <si>
    <t>Matemática</t>
  </si>
  <si>
    <t>Número</t>
  </si>
  <si>
    <t>1º Bim</t>
  </si>
  <si>
    <t>2º Bim</t>
  </si>
  <si>
    <t>3º Bim</t>
  </si>
  <si>
    <t>4º Bim</t>
  </si>
  <si>
    <t>Média Final</t>
  </si>
  <si>
    <t>Conceito</t>
  </si>
  <si>
    <t>Resultado</t>
  </si>
  <si>
    <t>Ana Pereira de Arruda</t>
  </si>
  <si>
    <t>Antonio Oliveira</t>
  </si>
  <si>
    <t>Carlos Alberto Sobrinho</t>
  </si>
  <si>
    <t>Helena Moraes</t>
  </si>
  <si>
    <t>João Macedo</t>
  </si>
  <si>
    <t xml:space="preserve">José Luiz Tavares </t>
  </si>
  <si>
    <t>Maior Nota Bimestral</t>
  </si>
  <si>
    <t>Média</t>
  </si>
  <si>
    <t>Menor Nota Bimestral</t>
  </si>
  <si>
    <t>E</t>
  </si>
  <si>
    <t>D</t>
  </si>
  <si>
    <t>Maior média</t>
  </si>
  <si>
    <t>C</t>
  </si>
  <si>
    <t>Menor média</t>
  </si>
  <si>
    <t>B</t>
  </si>
  <si>
    <t>A</t>
  </si>
  <si>
    <t>Maior Nota geral</t>
  </si>
  <si>
    <t>Menor Nota Geral</t>
  </si>
  <si>
    <t xml:space="preserve">C </t>
  </si>
  <si>
    <t>APROVADO</t>
  </si>
  <si>
    <t>REPROVADO</t>
  </si>
  <si>
    <t>TURISMO</t>
  </si>
  <si>
    <t>VIAGENS INTERNACIONAIS</t>
  </si>
  <si>
    <t>DATA:</t>
  </si>
  <si>
    <t>DÓLAR: 5</t>
  </si>
  <si>
    <t>DESTINO</t>
  </si>
  <si>
    <t>TRANSPORTE</t>
  </si>
  <si>
    <t>DURAÇÃO EM DIAS</t>
  </si>
  <si>
    <t>SAÍDAS</t>
  </si>
  <si>
    <t>PREÇO US$</t>
  </si>
  <si>
    <t xml:space="preserve">PREÇO R$ </t>
  </si>
  <si>
    <t>Cancun</t>
  </si>
  <si>
    <t>Arua</t>
  </si>
  <si>
    <t>Buenos Aires</t>
  </si>
  <si>
    <t>ST. Marteen</t>
  </si>
  <si>
    <t>Disney</t>
  </si>
  <si>
    <t>Argentina</t>
  </si>
  <si>
    <t>Paris</t>
  </si>
  <si>
    <t>Madri</t>
  </si>
  <si>
    <t>aéreo</t>
  </si>
  <si>
    <t>maritímo</t>
  </si>
  <si>
    <t>rodoviario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</si>
</sst>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DB8BC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8F8F8"/>
        <bgColor indexed="64"/>
      </patternFill>
    </fill>
  </fills>
  <borders count="14">
    <border>
      <left/>
      <right/>
      <top/>
      <bottom/>
      <diagonal/>
    </border>
    <border>
      <left style="thick">
        <color theme="8" tint="0.39994506668294322"/>
      </left>
      <right style="thick">
        <color theme="8" tint="0.39994506668294322"/>
      </right>
      <top style="thick">
        <color theme="8" tint="0.39994506668294322"/>
      </top>
      <bottom style="thick">
        <color theme="8" tint="0.399945066682943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2" borderId="1" xfId="0" applyFill="1" applyBorder="1"/>
    <xf numFmtId="165" fontId="0" fillId="0" borderId="1" xfId="1" applyNumberFormat="1" applyFont="1" applyBorder="1"/>
    <xf numFmtId="164" fontId="0" fillId="0" borderId="1" xfId="0" applyNumberFormat="1" applyBorder="1"/>
    <xf numFmtId="165" fontId="0" fillId="0" borderId="1" xfId="0" applyNumberFormat="1" applyBorder="1"/>
    <xf numFmtId="0" fontId="0" fillId="3" borderId="1" xfId="0" applyFill="1" applyBorder="1"/>
    <xf numFmtId="164" fontId="0" fillId="4" borderId="2" xfId="0" applyNumberFormat="1" applyFill="1" applyBorder="1"/>
    <xf numFmtId="9" fontId="0" fillId="4" borderId="2" xfId="0" applyNumberFormat="1" applyFill="1" applyBorder="1"/>
    <xf numFmtId="0" fontId="0" fillId="4" borderId="2" xfId="0" applyFill="1" applyBorder="1"/>
    <xf numFmtId="0" fontId="0" fillId="0" borderId="4" xfId="0" applyBorder="1"/>
    <xf numFmtId="0" fontId="0" fillId="0" borderId="2" xfId="0" applyBorder="1"/>
    <xf numFmtId="2" fontId="0" fillId="0" borderId="2" xfId="0" applyNumberFormat="1" applyBorder="1"/>
    <xf numFmtId="0" fontId="0" fillId="0" borderId="7" xfId="0" applyBorder="1"/>
    <xf numFmtId="0" fontId="0" fillId="5" borderId="11" xfId="0" applyFill="1" applyBorder="1"/>
    <xf numFmtId="0" fontId="0" fillId="5" borderId="8" xfId="0" applyFill="1" applyBorder="1"/>
    <xf numFmtId="0" fontId="0" fillId="5" borderId="2" xfId="0" applyFill="1" applyBorder="1"/>
    <xf numFmtId="0" fontId="0" fillId="5" borderId="9" xfId="0" applyFill="1" applyBorder="1"/>
    <xf numFmtId="0" fontId="0" fillId="5" borderId="7" xfId="0" applyFill="1" applyBorder="1"/>
    <xf numFmtId="0" fontId="0" fillId="2" borderId="11" xfId="0" applyFill="1" applyBorder="1"/>
    <xf numFmtId="0" fontId="0" fillId="2" borderId="2" xfId="0" applyFill="1" applyBorder="1"/>
    <xf numFmtId="0" fontId="0" fillId="2" borderId="9" xfId="0" applyFill="1" applyBorder="1"/>
    <xf numFmtId="0" fontId="0" fillId="6" borderId="11" xfId="0" applyFill="1" applyBorder="1"/>
    <xf numFmtId="0" fontId="0" fillId="6" borderId="8" xfId="0" applyFill="1" applyBorder="1"/>
    <xf numFmtId="0" fontId="0" fillId="6" borderId="2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5" xfId="0" applyFill="1" applyBorder="1"/>
    <xf numFmtId="9" fontId="0" fillId="6" borderId="10" xfId="0" applyNumberFormat="1" applyFill="1" applyBorder="1" applyAlignment="1">
      <alignment horizontal="right" indent="1"/>
    </xf>
    <xf numFmtId="9" fontId="0" fillId="6" borderId="5" xfId="0" applyNumberFormat="1" applyFill="1" applyBorder="1" applyAlignment="1">
      <alignment horizontal="right" indent="1"/>
    </xf>
    <xf numFmtId="165" fontId="0" fillId="0" borderId="2" xfId="0" applyNumberFormat="1" applyBorder="1"/>
    <xf numFmtId="0" fontId="0" fillId="7" borderId="2" xfId="0" applyFill="1" applyBorder="1"/>
    <xf numFmtId="0" fontId="0" fillId="9" borderId="2" xfId="0" applyFill="1" applyBorder="1"/>
    <xf numFmtId="0" fontId="0" fillId="11" borderId="2" xfId="0" applyFill="1" applyBorder="1"/>
    <xf numFmtId="20" fontId="0" fillId="12" borderId="2" xfId="0" applyNumberFormat="1" applyFill="1" applyBorder="1"/>
    <xf numFmtId="0" fontId="0" fillId="12" borderId="2" xfId="0" applyFill="1" applyBorder="1"/>
    <xf numFmtId="2" fontId="0" fillId="12" borderId="2" xfId="0" applyNumberFormat="1" applyFill="1" applyBorder="1"/>
    <xf numFmtId="166" fontId="0" fillId="12" borderId="2" xfId="0" applyNumberFormat="1" applyFill="1" applyBorder="1"/>
    <xf numFmtId="0" fontId="0" fillId="13" borderId="2" xfId="0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15" borderId="2" xfId="0" applyFill="1" applyBorder="1"/>
    <xf numFmtId="0" fontId="0" fillId="15" borderId="2" xfId="0" applyFill="1" applyBorder="1" applyAlignment="1">
      <alignment horizontal="center"/>
    </xf>
    <xf numFmtId="0" fontId="0" fillId="16" borderId="2" xfId="0" applyFill="1" applyBorder="1"/>
    <xf numFmtId="165" fontId="0" fillId="16" borderId="2" xfId="0" applyNumberFormat="1" applyFill="1" applyBorder="1"/>
    <xf numFmtId="9" fontId="0" fillId="17" borderId="2" xfId="0" applyNumberFormat="1" applyFill="1" applyBorder="1"/>
    <xf numFmtId="0" fontId="0" fillId="17" borderId="2" xfId="0" applyFill="1" applyBorder="1"/>
    <xf numFmtId="9" fontId="0" fillId="17" borderId="2" xfId="2" applyFont="1" applyFill="1" applyBorder="1"/>
    <xf numFmtId="0" fontId="0" fillId="18" borderId="2" xfId="0" applyFill="1" applyBorder="1"/>
    <xf numFmtId="0" fontId="0" fillId="0" borderId="2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9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" xfId="0" applyFill="1" applyBorder="1"/>
    <xf numFmtId="16" fontId="0" fillId="0" borderId="2" xfId="0" applyNumberFormat="1" applyBorder="1"/>
    <xf numFmtId="44" fontId="0" fillId="0" borderId="2" xfId="1" applyFon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8F8F8"/>
      <color rgb="FFCCFFFF"/>
      <color rgb="FFFF9999"/>
      <color rgb="FFFFFF99"/>
      <color rgb="FFDDDDDD"/>
      <color rgb="FFFFFFCC"/>
      <color rgb="FFCCFF99"/>
      <color rgb="FFFFCCFF"/>
      <color rgb="FFCC99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775A-3C27-4BD3-8C81-1BCF577E7C54}">
  <dimension ref="A1:D13"/>
  <sheetViews>
    <sheetView workbookViewId="0">
      <selection activeCell="A17" sqref="A17"/>
    </sheetView>
  </sheetViews>
  <sheetFormatPr defaultRowHeight="15" x14ac:dyDescent="0.25"/>
  <cols>
    <col min="1" max="1" width="19.5703125" customWidth="1"/>
    <col min="2" max="2" width="10.5703125" bestFit="1" customWidth="1"/>
    <col min="3" max="3" width="12.140625" customWidth="1"/>
    <col min="4" max="4" width="13" customWidth="1"/>
  </cols>
  <sheetData>
    <row r="1" spans="1:4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6.5" thickTop="1" thickBot="1" x14ac:dyDescent="0.3">
      <c r="A2" s="5" t="s">
        <v>4</v>
      </c>
      <c r="B2" s="2">
        <v>900</v>
      </c>
      <c r="C2" s="3">
        <v>360</v>
      </c>
      <c r="D2" s="3">
        <v>1260</v>
      </c>
    </row>
    <row r="3" spans="1:4" ht="16.5" thickTop="1" thickBot="1" x14ac:dyDescent="0.3">
      <c r="A3" s="5" t="s">
        <v>5</v>
      </c>
      <c r="B3" s="2">
        <v>1200</v>
      </c>
      <c r="C3" s="4">
        <f>B3*B$13</f>
        <v>360</v>
      </c>
      <c r="D3" s="4">
        <f>SUM(B3,C3)</f>
        <v>1560</v>
      </c>
    </row>
    <row r="4" spans="1:4" ht="16.5" thickTop="1" thickBot="1" x14ac:dyDescent="0.3">
      <c r="A4" s="5" t="s">
        <v>6</v>
      </c>
      <c r="B4" s="2">
        <v>1500</v>
      </c>
      <c r="C4" s="4">
        <f t="shared" ref="C4:C9" si="0">B4*B$13</f>
        <v>450</v>
      </c>
      <c r="D4" s="4">
        <f t="shared" ref="D4:D9" si="1">SUM(B4,C4)</f>
        <v>1950</v>
      </c>
    </row>
    <row r="5" spans="1:4" ht="16.5" thickTop="1" thickBot="1" x14ac:dyDescent="0.3">
      <c r="A5" s="5" t="s">
        <v>7</v>
      </c>
      <c r="B5" s="2">
        <v>2000</v>
      </c>
      <c r="C5" s="4">
        <f t="shared" si="0"/>
        <v>600</v>
      </c>
      <c r="D5" s="4">
        <f t="shared" si="1"/>
        <v>2600</v>
      </c>
    </row>
    <row r="6" spans="1:4" ht="16.5" thickTop="1" thickBot="1" x14ac:dyDescent="0.3">
      <c r="A6" s="5" t="s">
        <v>8</v>
      </c>
      <c r="B6" s="2">
        <v>1400</v>
      </c>
      <c r="C6" s="4">
        <f t="shared" si="0"/>
        <v>420</v>
      </c>
      <c r="D6" s="4">
        <f t="shared" si="1"/>
        <v>1820</v>
      </c>
    </row>
    <row r="7" spans="1:4" ht="16.5" thickTop="1" thickBot="1" x14ac:dyDescent="0.3">
      <c r="A7" s="5" t="s">
        <v>9</v>
      </c>
      <c r="B7" s="2">
        <v>990</v>
      </c>
      <c r="C7" s="4">
        <f>B7*B$12</f>
        <v>396</v>
      </c>
      <c r="D7" s="4">
        <f t="shared" si="1"/>
        <v>1386</v>
      </c>
    </row>
    <row r="8" spans="1:4" ht="16.5" thickTop="1" thickBot="1" x14ac:dyDescent="0.3">
      <c r="A8" s="5" t="s">
        <v>10</v>
      </c>
      <c r="B8" s="2">
        <v>854</v>
      </c>
      <c r="C8" s="4">
        <f>B8*B$12</f>
        <v>341.6</v>
      </c>
      <c r="D8" s="4">
        <f t="shared" si="1"/>
        <v>1195.5999999999999</v>
      </c>
    </row>
    <row r="9" spans="1:4" ht="16.5" thickTop="1" thickBot="1" x14ac:dyDescent="0.3">
      <c r="A9" s="5" t="s">
        <v>11</v>
      </c>
      <c r="B9" s="2">
        <v>1100</v>
      </c>
      <c r="C9" s="4">
        <f t="shared" si="0"/>
        <v>330</v>
      </c>
      <c r="D9" s="4">
        <f t="shared" si="1"/>
        <v>1430</v>
      </c>
    </row>
    <row r="10" spans="1:4" ht="15.75" thickTop="1" x14ac:dyDescent="0.25"/>
    <row r="12" spans="1:4" x14ac:dyDescent="0.25">
      <c r="A12" s="6" t="s">
        <v>12</v>
      </c>
      <c r="B12" s="7">
        <v>0.4</v>
      </c>
    </row>
    <row r="13" spans="1:4" x14ac:dyDescent="0.25">
      <c r="A13" s="8" t="s">
        <v>13</v>
      </c>
      <c r="B13" s="7">
        <v>0.3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56209-07A9-439E-80E0-39F0C22D7620}">
  <dimension ref="A1:J16"/>
  <sheetViews>
    <sheetView workbookViewId="0">
      <selection activeCell="A13" sqref="A13:A16"/>
    </sheetView>
  </sheetViews>
  <sheetFormatPr defaultRowHeight="15" x14ac:dyDescent="0.25"/>
  <cols>
    <col min="1" max="1" width="22.28515625" customWidth="1"/>
    <col min="2" max="2" width="10.7109375" bestFit="1" customWidth="1"/>
    <col min="4" max="4" width="10.28515625" customWidth="1"/>
    <col min="5" max="5" width="15" customWidth="1"/>
    <col min="7" max="7" width="18.28515625" customWidth="1"/>
    <col min="8" max="8" width="11.140625" customWidth="1"/>
    <col min="9" max="9" width="12.28515625" customWidth="1"/>
  </cols>
  <sheetData>
    <row r="1" spans="1:10" x14ac:dyDescent="0.25">
      <c r="A1" s="50" t="s">
        <v>14</v>
      </c>
      <c r="B1" s="49" t="s">
        <v>15</v>
      </c>
      <c r="C1" s="49"/>
      <c r="D1" s="49" t="s">
        <v>16</v>
      </c>
      <c r="E1" s="49" t="s">
        <v>17</v>
      </c>
      <c r="F1" s="49" t="s">
        <v>18</v>
      </c>
      <c r="G1" s="49" t="s">
        <v>19</v>
      </c>
      <c r="H1" s="49" t="s">
        <v>20</v>
      </c>
      <c r="I1" s="49" t="s">
        <v>21</v>
      </c>
      <c r="J1" s="49" t="s">
        <v>22</v>
      </c>
    </row>
    <row r="2" spans="1:10" x14ac:dyDescent="0.25">
      <c r="A2" s="50"/>
      <c r="B2" s="31" t="s">
        <v>23</v>
      </c>
      <c r="C2" s="31" t="s">
        <v>24</v>
      </c>
      <c r="D2" s="49"/>
      <c r="E2" s="49"/>
      <c r="F2" s="49"/>
      <c r="G2" s="49"/>
      <c r="H2" s="49"/>
      <c r="I2" s="49"/>
      <c r="J2" s="49"/>
    </row>
    <row r="3" spans="1:10" x14ac:dyDescent="0.25">
      <c r="A3" s="30" t="s">
        <v>25</v>
      </c>
      <c r="B3" s="11">
        <v>1020</v>
      </c>
      <c r="C3" s="11">
        <v>1550</v>
      </c>
      <c r="D3" s="11">
        <v>530</v>
      </c>
      <c r="E3" s="29">
        <v>0.33</v>
      </c>
      <c r="F3" s="11">
        <f>D3*E3</f>
        <v>174.9</v>
      </c>
      <c r="G3" s="29">
        <v>1.99</v>
      </c>
      <c r="H3" s="11">
        <f>SUM(F3,G3)</f>
        <v>176.89000000000001</v>
      </c>
      <c r="I3" s="29">
        <v>200</v>
      </c>
      <c r="J3" s="29">
        <f>I3-H3</f>
        <v>23.109999999999985</v>
      </c>
    </row>
    <row r="4" spans="1:10" x14ac:dyDescent="0.25">
      <c r="A4" s="30" t="s">
        <v>26</v>
      </c>
      <c r="B4" s="11">
        <v>985</v>
      </c>
      <c r="C4" s="11">
        <v>999</v>
      </c>
      <c r="D4" s="11">
        <v>14</v>
      </c>
      <c r="E4" s="29">
        <v>0.33</v>
      </c>
      <c r="F4" s="11">
        <f t="shared" ref="F4:F11" si="0">D4*E4</f>
        <v>4.62</v>
      </c>
      <c r="G4" s="29">
        <v>1.99</v>
      </c>
      <c r="H4" s="11">
        <f t="shared" ref="H4:H11" si="1">SUM(F4,G4)</f>
        <v>6.61</v>
      </c>
      <c r="I4" s="29">
        <v>10</v>
      </c>
      <c r="J4" s="29">
        <f t="shared" ref="J4:J11" si="2">I4-H4</f>
        <v>3.3899999999999997</v>
      </c>
    </row>
    <row r="5" spans="1:10" x14ac:dyDescent="0.25">
      <c r="A5" s="30" t="s">
        <v>27</v>
      </c>
      <c r="B5" s="11">
        <v>568</v>
      </c>
      <c r="C5" s="11">
        <v>897</v>
      </c>
      <c r="D5" s="11">
        <v>329</v>
      </c>
      <c r="E5" s="29">
        <v>0.33</v>
      </c>
      <c r="F5" s="11">
        <f t="shared" si="0"/>
        <v>108.57000000000001</v>
      </c>
      <c r="G5" s="29">
        <v>1.99</v>
      </c>
      <c r="H5" s="11">
        <f t="shared" si="1"/>
        <v>110.56</v>
      </c>
      <c r="I5" s="29">
        <v>111</v>
      </c>
      <c r="J5" s="29">
        <f t="shared" si="2"/>
        <v>0.43999999999999773</v>
      </c>
    </row>
    <row r="6" spans="1:10" x14ac:dyDescent="0.25">
      <c r="A6" s="30" t="s">
        <v>28</v>
      </c>
      <c r="B6" s="11">
        <v>1254</v>
      </c>
      <c r="C6" s="11">
        <v>1469</v>
      </c>
      <c r="D6" s="11">
        <v>215</v>
      </c>
      <c r="E6" s="29">
        <v>0.33</v>
      </c>
      <c r="F6" s="11">
        <f t="shared" si="0"/>
        <v>70.95</v>
      </c>
      <c r="G6" s="29">
        <v>1.99</v>
      </c>
      <c r="H6" s="11">
        <f t="shared" si="1"/>
        <v>72.94</v>
      </c>
      <c r="I6" s="29">
        <v>75</v>
      </c>
      <c r="J6" s="29">
        <f t="shared" si="2"/>
        <v>2.0600000000000023</v>
      </c>
    </row>
    <row r="7" spans="1:10" x14ac:dyDescent="0.25">
      <c r="A7" s="30" t="s">
        <v>29</v>
      </c>
      <c r="B7" s="11">
        <v>1589</v>
      </c>
      <c r="C7" s="11">
        <v>1879</v>
      </c>
      <c r="D7" s="11">
        <v>290</v>
      </c>
      <c r="E7" s="29">
        <v>0.33</v>
      </c>
      <c r="F7" s="11">
        <f t="shared" si="0"/>
        <v>95.7</v>
      </c>
      <c r="G7" s="29">
        <v>1.99</v>
      </c>
      <c r="H7" s="11">
        <f t="shared" si="1"/>
        <v>97.69</v>
      </c>
      <c r="I7" s="29">
        <v>100</v>
      </c>
      <c r="J7" s="29">
        <f t="shared" si="2"/>
        <v>2.3100000000000023</v>
      </c>
    </row>
    <row r="8" spans="1:10" x14ac:dyDescent="0.25">
      <c r="A8" s="30" t="s">
        <v>30</v>
      </c>
      <c r="B8" s="11">
        <v>1389</v>
      </c>
      <c r="C8" s="11">
        <v>1875</v>
      </c>
      <c r="D8" s="11">
        <v>486</v>
      </c>
      <c r="E8" s="29">
        <v>0.33</v>
      </c>
      <c r="F8" s="11">
        <f t="shared" si="0"/>
        <v>160.38</v>
      </c>
      <c r="G8" s="29">
        <v>1.99</v>
      </c>
      <c r="H8" s="11">
        <f t="shared" si="1"/>
        <v>162.37</v>
      </c>
      <c r="I8" s="29">
        <v>165</v>
      </c>
      <c r="J8" s="29">
        <f t="shared" si="2"/>
        <v>2.6299999999999955</v>
      </c>
    </row>
    <row r="9" spans="1:10" x14ac:dyDescent="0.25">
      <c r="A9" s="30" t="s">
        <v>31</v>
      </c>
      <c r="B9" s="11">
        <v>1987</v>
      </c>
      <c r="C9" s="11">
        <v>2007</v>
      </c>
      <c r="D9" s="11">
        <v>20</v>
      </c>
      <c r="E9" s="29">
        <v>0.33</v>
      </c>
      <c r="F9" s="11">
        <f t="shared" si="0"/>
        <v>6.6000000000000005</v>
      </c>
      <c r="G9" s="29">
        <v>1.99</v>
      </c>
      <c r="H9" s="11">
        <f t="shared" si="1"/>
        <v>8.59</v>
      </c>
      <c r="I9" s="29">
        <v>10</v>
      </c>
      <c r="J9" s="29">
        <f t="shared" si="2"/>
        <v>1.4100000000000001</v>
      </c>
    </row>
    <row r="10" spans="1:10" x14ac:dyDescent="0.25">
      <c r="A10" s="30" t="s">
        <v>32</v>
      </c>
      <c r="B10" s="11">
        <v>1000</v>
      </c>
      <c r="C10" s="11">
        <v>1250</v>
      </c>
      <c r="D10" s="11">
        <v>250</v>
      </c>
      <c r="E10" s="29">
        <v>0.33</v>
      </c>
      <c r="F10" s="11">
        <f t="shared" si="0"/>
        <v>82.5</v>
      </c>
      <c r="G10" s="29">
        <v>1.99</v>
      </c>
      <c r="H10" s="11">
        <f t="shared" si="1"/>
        <v>84.49</v>
      </c>
      <c r="I10" s="29">
        <v>85</v>
      </c>
      <c r="J10" s="29">
        <f t="shared" si="2"/>
        <v>0.51000000000000512</v>
      </c>
    </row>
    <row r="11" spans="1:10" x14ac:dyDescent="0.25">
      <c r="A11" s="30" t="s">
        <v>33</v>
      </c>
      <c r="B11" s="11">
        <v>305</v>
      </c>
      <c r="C11" s="11">
        <v>607</v>
      </c>
      <c r="D11" s="11">
        <v>302</v>
      </c>
      <c r="E11" s="29">
        <v>0.33</v>
      </c>
      <c r="F11" s="11">
        <f t="shared" si="0"/>
        <v>99.660000000000011</v>
      </c>
      <c r="G11" s="29">
        <v>1.99</v>
      </c>
      <c r="H11" s="11">
        <f t="shared" si="1"/>
        <v>101.65</v>
      </c>
      <c r="I11" s="29">
        <v>102</v>
      </c>
      <c r="J11" s="29">
        <f t="shared" si="2"/>
        <v>0.34999999999999432</v>
      </c>
    </row>
    <row r="13" spans="1:10" x14ac:dyDescent="0.25">
      <c r="A13" s="30" t="s">
        <v>34</v>
      </c>
      <c r="B13" s="29">
        <f>SUM(D3:D11)</f>
        <v>2436</v>
      </c>
    </row>
    <row r="14" spans="1:10" x14ac:dyDescent="0.25">
      <c r="A14" s="30" t="s">
        <v>35</v>
      </c>
      <c r="B14" s="29">
        <f>SUM(H3:H11)</f>
        <v>821.79000000000008</v>
      </c>
    </row>
    <row r="15" spans="1:10" x14ac:dyDescent="0.25">
      <c r="A15" s="30" t="s">
        <v>36</v>
      </c>
      <c r="B15" s="29">
        <f>AVERAGE(D3:D11)</f>
        <v>270.66666666666669</v>
      </c>
    </row>
    <row r="16" spans="1:10" x14ac:dyDescent="0.25">
      <c r="A16" s="30" t="s">
        <v>37</v>
      </c>
      <c r="B16" s="29">
        <f>AVERAGE(H3:H11)</f>
        <v>91.31</v>
      </c>
    </row>
  </sheetData>
  <mergeCells count="9">
    <mergeCell ref="I1:I2"/>
    <mergeCell ref="J1:J2"/>
    <mergeCell ref="B1:C1"/>
    <mergeCell ref="A1:A2"/>
    <mergeCell ref="D1:D2"/>
    <mergeCell ref="E1:E2"/>
    <mergeCell ref="F1:F2"/>
    <mergeCell ref="G1:G2"/>
    <mergeCell ref="H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54606-51F1-44A0-879B-F59B573CE197}">
  <dimension ref="A1:G11"/>
  <sheetViews>
    <sheetView workbookViewId="0">
      <selection activeCell="B14" sqref="B14"/>
    </sheetView>
  </sheetViews>
  <sheetFormatPr defaultRowHeight="15" x14ac:dyDescent="0.25"/>
  <cols>
    <col min="1" max="1" width="15.85546875" customWidth="1"/>
    <col min="2" max="2" width="11.42578125" bestFit="1" customWidth="1"/>
    <col min="3" max="3" width="10.85546875" customWidth="1"/>
    <col min="4" max="4" width="19" customWidth="1"/>
    <col min="7" max="7" width="18" customWidth="1"/>
  </cols>
  <sheetData>
    <row r="1" spans="1:7" x14ac:dyDescent="0.25">
      <c r="A1" s="13" t="s">
        <v>38</v>
      </c>
      <c r="B1" s="13" t="s">
        <v>39</v>
      </c>
      <c r="C1" s="13" t="s">
        <v>40</v>
      </c>
      <c r="D1" s="13" t="s">
        <v>41</v>
      </c>
      <c r="E1" s="13" t="s">
        <v>42</v>
      </c>
      <c r="F1" s="13" t="s">
        <v>43</v>
      </c>
      <c r="G1" s="14" t="s">
        <v>44</v>
      </c>
    </row>
    <row r="2" spans="1:7" x14ac:dyDescent="0.25">
      <c r="A2" s="18" t="s">
        <v>45</v>
      </c>
      <c r="B2" s="21">
        <v>1000</v>
      </c>
      <c r="C2" s="21">
        <v>2500</v>
      </c>
      <c r="D2" s="21">
        <v>1750</v>
      </c>
      <c r="E2" s="21">
        <f>SUM(B2:D2)</f>
        <v>5250</v>
      </c>
      <c r="F2" s="21">
        <f>E2*B9</f>
        <v>210</v>
      </c>
      <c r="G2" s="22">
        <f>SUM(E2,F2)</f>
        <v>5460</v>
      </c>
    </row>
    <row r="3" spans="1:7" x14ac:dyDescent="0.25">
      <c r="A3" s="19" t="s">
        <v>46</v>
      </c>
      <c r="B3" s="23">
        <v>3000</v>
      </c>
      <c r="C3" s="23">
        <v>1580</v>
      </c>
      <c r="D3" s="23">
        <v>1400</v>
      </c>
      <c r="E3" s="23">
        <f>SUM(B3:D3)</f>
        <v>5980</v>
      </c>
      <c r="F3" s="23">
        <f>E3*B9</f>
        <v>239.20000000000002</v>
      </c>
      <c r="G3" s="24">
        <f>SUM(E3,F3)</f>
        <v>6219.2</v>
      </c>
    </row>
    <row r="4" spans="1:7" x14ac:dyDescent="0.25">
      <c r="A4" s="19" t="s">
        <v>47</v>
      </c>
      <c r="B4" s="23">
        <v>500</v>
      </c>
      <c r="C4" s="23">
        <v>700</v>
      </c>
      <c r="D4" s="23">
        <v>900</v>
      </c>
      <c r="E4" s="23">
        <f>SUM(B4:D4)</f>
        <v>2100</v>
      </c>
      <c r="F4" s="23">
        <f>E4*B8</f>
        <v>21</v>
      </c>
      <c r="G4" s="24">
        <f>SUM(E4,F4)</f>
        <v>2121</v>
      </c>
    </row>
    <row r="5" spans="1:7" x14ac:dyDescent="0.25">
      <c r="A5" s="20" t="s">
        <v>48</v>
      </c>
      <c r="B5" s="25">
        <v>1500</v>
      </c>
      <c r="C5" s="25">
        <v>1800</v>
      </c>
      <c r="D5" s="25">
        <v>3500</v>
      </c>
      <c r="E5" s="25">
        <f>SUM(B5:D5)</f>
        <v>6800</v>
      </c>
      <c r="F5" s="25">
        <f>E5*B9</f>
        <v>272</v>
      </c>
      <c r="G5" s="26">
        <f>SUM(E5,F5)</f>
        <v>7072</v>
      </c>
    </row>
    <row r="6" spans="1:7" x14ac:dyDescent="0.25">
      <c r="A6" s="20" t="s">
        <v>49</v>
      </c>
      <c r="B6" s="25">
        <v>1560</v>
      </c>
      <c r="C6" s="25">
        <v>1450</v>
      </c>
      <c r="D6" s="25">
        <v>2500</v>
      </c>
      <c r="E6" s="25">
        <f>SUM(B6:D6)</f>
        <v>5510</v>
      </c>
      <c r="F6" s="25">
        <f>E6*B9</f>
        <v>220.4</v>
      </c>
      <c r="G6" s="26">
        <f>SUM(E6,F6)</f>
        <v>5730.4</v>
      </c>
    </row>
    <row r="8" spans="1:7" x14ac:dyDescent="0.25">
      <c r="A8" s="15" t="s">
        <v>50</v>
      </c>
      <c r="B8" s="27">
        <v>0.01</v>
      </c>
      <c r="D8" s="15" t="s">
        <v>51</v>
      </c>
      <c r="E8" s="24">
        <f>SUM(G2:G6)</f>
        <v>26602.6</v>
      </c>
    </row>
    <row r="9" spans="1:7" x14ac:dyDescent="0.25">
      <c r="A9" s="16" t="s">
        <v>52</v>
      </c>
      <c r="B9" s="28">
        <v>0.04</v>
      </c>
      <c r="D9" s="17" t="s">
        <v>53</v>
      </c>
      <c r="E9" s="21">
        <v>7072</v>
      </c>
    </row>
    <row r="10" spans="1:7" x14ac:dyDescent="0.25">
      <c r="D10" s="15" t="s">
        <v>54</v>
      </c>
      <c r="E10" s="23">
        <v>2121</v>
      </c>
    </row>
    <row r="11" spans="1:7" x14ac:dyDescent="0.25">
      <c r="D11" s="16" t="s">
        <v>55</v>
      </c>
      <c r="E11" s="25">
        <f>AVERAGE(G2:G6)</f>
        <v>5320.5199999999995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4A20-4BC6-4B03-A823-E7E3B2021FE1}">
  <dimension ref="A1:H11"/>
  <sheetViews>
    <sheetView workbookViewId="0">
      <selection activeCell="F9" sqref="F9:G9"/>
    </sheetView>
  </sheetViews>
  <sheetFormatPr defaultRowHeight="15" x14ac:dyDescent="0.25"/>
  <cols>
    <col min="1" max="1" width="9.140625" customWidth="1"/>
    <col min="2" max="2" width="11.140625" customWidth="1"/>
    <col min="3" max="3" width="10.85546875" customWidth="1"/>
    <col min="4" max="4" width="12" customWidth="1"/>
    <col min="6" max="6" width="16.85546875" customWidth="1"/>
    <col min="7" max="7" width="10.5703125" bestFit="1" customWidth="1"/>
  </cols>
  <sheetData>
    <row r="1" spans="1:8" x14ac:dyDescent="0.25">
      <c r="A1" s="51" t="s">
        <v>56</v>
      </c>
      <c r="B1" s="51"/>
      <c r="C1" s="51"/>
      <c r="D1" s="52"/>
      <c r="F1" s="53" t="s">
        <v>57</v>
      </c>
      <c r="G1" s="53"/>
    </row>
    <row r="2" spans="1:8" x14ac:dyDescent="0.25">
      <c r="A2" s="32" t="s">
        <v>58</v>
      </c>
      <c r="B2" s="32" t="s">
        <v>59</v>
      </c>
      <c r="C2" s="32" t="s">
        <v>60</v>
      </c>
      <c r="D2" s="32" t="s">
        <v>61</v>
      </c>
      <c r="F2" s="37" t="s">
        <v>62</v>
      </c>
      <c r="G2" s="10">
        <f>AVERAGE(D3:D11)</f>
        <v>42.400000000000006</v>
      </c>
    </row>
    <row r="3" spans="1:8" x14ac:dyDescent="0.25">
      <c r="A3" s="33">
        <v>6.9444444444444447E-4</v>
      </c>
      <c r="B3" s="34" t="s">
        <v>63</v>
      </c>
      <c r="C3" s="34">
        <v>3.75</v>
      </c>
      <c r="D3" s="34">
        <v>45.3</v>
      </c>
      <c r="F3" s="37" t="s">
        <v>64</v>
      </c>
      <c r="G3" s="11">
        <f>AVERAGE(C3:C11)</f>
        <v>3.7277777777777774</v>
      </c>
    </row>
    <row r="4" spans="1:8" x14ac:dyDescent="0.25">
      <c r="A4" s="33">
        <v>0.14861111111111111</v>
      </c>
      <c r="B4" s="34" t="s">
        <v>63</v>
      </c>
      <c r="C4" s="35">
        <v>2.9</v>
      </c>
      <c r="D4" s="34">
        <v>40.799999999999997</v>
      </c>
    </row>
    <row r="5" spans="1:8" x14ac:dyDescent="0.25">
      <c r="A5" s="33">
        <v>0.31527777777777777</v>
      </c>
      <c r="B5" s="34" t="s">
        <v>65</v>
      </c>
      <c r="C5" s="35">
        <v>4.5</v>
      </c>
      <c r="D5" s="34">
        <v>48.1</v>
      </c>
      <c r="E5" s="12"/>
      <c r="F5" s="54" t="s">
        <v>66</v>
      </c>
      <c r="G5" s="54"/>
      <c r="H5" s="9"/>
    </row>
    <row r="6" spans="1:8" x14ac:dyDescent="0.25">
      <c r="A6" s="33">
        <v>0.375</v>
      </c>
      <c r="B6" s="34" t="s">
        <v>63</v>
      </c>
      <c r="C6" s="35">
        <v>3.8</v>
      </c>
      <c r="D6" s="34">
        <v>41.8</v>
      </c>
      <c r="E6" s="12"/>
      <c r="F6" s="37" t="s">
        <v>65</v>
      </c>
      <c r="G6" s="10">
        <v>6</v>
      </c>
    </row>
    <row r="7" spans="1:8" x14ac:dyDescent="0.25">
      <c r="A7" s="33">
        <v>0.5</v>
      </c>
      <c r="B7" s="34" t="s">
        <v>65</v>
      </c>
      <c r="C7" s="35">
        <v>3.9</v>
      </c>
      <c r="D7" s="36">
        <v>40</v>
      </c>
      <c r="E7" s="12"/>
      <c r="F7" s="37" t="s">
        <v>63</v>
      </c>
      <c r="G7" s="10">
        <v>3</v>
      </c>
    </row>
    <row r="8" spans="1:8" x14ac:dyDescent="0.25">
      <c r="A8" s="33">
        <v>0.70833333333333337</v>
      </c>
      <c r="B8" s="34" t="s">
        <v>65</v>
      </c>
      <c r="C8" s="35">
        <v>4</v>
      </c>
      <c r="D8" s="36">
        <v>40</v>
      </c>
    </row>
    <row r="9" spans="1:8" x14ac:dyDescent="0.25">
      <c r="A9" s="33">
        <v>0.73958333333333337</v>
      </c>
      <c r="B9" s="34" t="s">
        <v>63</v>
      </c>
      <c r="C9" s="35">
        <v>3.7</v>
      </c>
      <c r="D9" s="34">
        <v>39.5</v>
      </c>
      <c r="F9" s="53" t="s">
        <v>67</v>
      </c>
      <c r="G9" s="53"/>
    </row>
    <row r="10" spans="1:8" x14ac:dyDescent="0.25">
      <c r="A10" s="33">
        <v>0.94791666666666663</v>
      </c>
      <c r="B10" s="34" t="s">
        <v>63</v>
      </c>
      <c r="C10" s="35">
        <v>4.5</v>
      </c>
      <c r="D10" s="34">
        <v>50.1</v>
      </c>
      <c r="F10" s="37" t="s">
        <v>65</v>
      </c>
      <c r="G10" s="11">
        <f>AVERAGE(C5,C7,C8)</f>
        <v>4.1333333333333337</v>
      </c>
    </row>
    <row r="11" spans="1:8" x14ac:dyDescent="0.25">
      <c r="A11" s="33">
        <v>0.95833333333333337</v>
      </c>
      <c r="B11" s="34" t="s">
        <v>63</v>
      </c>
      <c r="C11" s="35">
        <v>2.5</v>
      </c>
      <c r="D11" s="34">
        <v>36</v>
      </c>
      <c r="F11" s="37" t="s">
        <v>63</v>
      </c>
      <c r="G11" s="11">
        <f>AVERAGE(C3,C4,C6,C9,C10,C11)</f>
        <v>3.5249999999999999</v>
      </c>
    </row>
  </sheetData>
  <mergeCells count="4">
    <mergeCell ref="A1:D1"/>
    <mergeCell ref="F1:G1"/>
    <mergeCell ref="F5:G5"/>
    <mergeCell ref="F9:G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FE3A-C2A9-4E5B-99FB-56CD4A05875F}">
  <dimension ref="A1:H11"/>
  <sheetViews>
    <sheetView workbookViewId="0">
      <selection activeCell="D5" sqref="D5:H5"/>
    </sheetView>
  </sheetViews>
  <sheetFormatPr defaultRowHeight="15" x14ac:dyDescent="0.25"/>
  <cols>
    <col min="1" max="1" width="20.7109375" customWidth="1"/>
    <col min="2" max="2" width="11.42578125" customWidth="1"/>
    <col min="4" max="4" width="16.5703125" customWidth="1"/>
    <col min="5" max="5" width="15.7109375" customWidth="1"/>
    <col min="7" max="7" width="15" customWidth="1"/>
    <col min="8" max="8" width="15.28515625" customWidth="1"/>
  </cols>
  <sheetData>
    <row r="1" spans="1:8" x14ac:dyDescent="0.25">
      <c r="A1" s="55" t="s">
        <v>68</v>
      </c>
      <c r="B1" s="55"/>
      <c r="C1" s="55"/>
      <c r="D1" s="55"/>
      <c r="E1" s="55"/>
      <c r="F1" s="55"/>
      <c r="G1" s="55"/>
      <c r="H1" s="55"/>
    </row>
    <row r="2" spans="1:8" x14ac:dyDescent="0.25">
      <c r="C2" s="56" t="s">
        <v>69</v>
      </c>
      <c r="D2" s="56"/>
      <c r="E2" s="56"/>
      <c r="F2" s="56" t="s">
        <v>70</v>
      </c>
      <c r="G2" s="56"/>
      <c r="H2" s="56"/>
    </row>
    <row r="3" spans="1:8" x14ac:dyDescent="0.25">
      <c r="C3" s="57" t="s">
        <v>71</v>
      </c>
      <c r="D3" s="57"/>
      <c r="E3" s="57"/>
      <c r="F3" s="57" t="s">
        <v>71</v>
      </c>
      <c r="G3" s="57"/>
      <c r="H3" s="57"/>
    </row>
    <row r="4" spans="1:8" x14ac:dyDescent="0.25">
      <c r="A4" s="40" t="s">
        <v>72</v>
      </c>
      <c r="B4" s="40" t="s">
        <v>73</v>
      </c>
      <c r="C4" s="40" t="s">
        <v>74</v>
      </c>
      <c r="D4" s="40" t="s">
        <v>75</v>
      </c>
      <c r="E4" s="41" t="s">
        <v>76</v>
      </c>
      <c r="F4" s="40" t="s">
        <v>74</v>
      </c>
      <c r="G4" s="40" t="s">
        <v>77</v>
      </c>
      <c r="H4" s="40" t="s">
        <v>76</v>
      </c>
    </row>
    <row r="5" spans="1:8" x14ac:dyDescent="0.25">
      <c r="D5" s="44">
        <v>0.05</v>
      </c>
      <c r="E5" s="44">
        <v>0.1</v>
      </c>
      <c r="F5" s="45"/>
      <c r="G5" s="46">
        <v>0.06</v>
      </c>
      <c r="H5" s="46">
        <v>0.1</v>
      </c>
    </row>
    <row r="6" spans="1:8" x14ac:dyDescent="0.25">
      <c r="A6" s="42" t="s">
        <v>78</v>
      </c>
      <c r="B6" s="42" t="s">
        <v>79</v>
      </c>
      <c r="C6" s="43">
        <v>15</v>
      </c>
      <c r="D6" s="43">
        <f>(C6*D$5)</f>
        <v>0.75</v>
      </c>
      <c r="E6" s="42">
        <f>(C6*E$5)</f>
        <v>1.5</v>
      </c>
      <c r="F6" s="43">
        <v>14</v>
      </c>
      <c r="G6" s="43">
        <f>F6*G$5</f>
        <v>0.84</v>
      </c>
      <c r="H6" s="43">
        <f>F6*H$5</f>
        <v>1.4000000000000001</v>
      </c>
    </row>
    <row r="7" spans="1:8" x14ac:dyDescent="0.25">
      <c r="A7" s="42" t="s">
        <v>80</v>
      </c>
      <c r="B7" s="42" t="s">
        <v>81</v>
      </c>
      <c r="C7" s="43">
        <v>35</v>
      </c>
      <c r="D7" s="43">
        <f t="shared" ref="D7:D11" si="0">(C7*D$5)</f>
        <v>1.75</v>
      </c>
      <c r="E7" s="42">
        <f t="shared" ref="E7:E11" si="1">(C7*E$5)</f>
        <v>3.5</v>
      </c>
      <c r="F7" s="43">
        <v>35.47</v>
      </c>
      <c r="G7" s="43">
        <f t="shared" ref="G7:G11" si="2">F7*G$5</f>
        <v>2.1281999999999996</v>
      </c>
      <c r="H7" s="43">
        <f t="shared" ref="H7:H11" si="3">F7*H$5</f>
        <v>3.5470000000000002</v>
      </c>
    </row>
    <row r="8" spans="1:8" x14ac:dyDescent="0.25">
      <c r="A8" s="42" t="s">
        <v>82</v>
      </c>
      <c r="B8" s="42" t="s">
        <v>83</v>
      </c>
      <c r="C8" s="43">
        <v>25</v>
      </c>
      <c r="D8" s="43">
        <f t="shared" si="0"/>
        <v>1.25</v>
      </c>
      <c r="E8" s="42">
        <f t="shared" si="1"/>
        <v>2.5</v>
      </c>
      <c r="F8" s="43">
        <v>30</v>
      </c>
      <c r="G8" s="43">
        <f t="shared" si="2"/>
        <v>1.7999999999999998</v>
      </c>
      <c r="H8" s="43">
        <f t="shared" si="3"/>
        <v>3</v>
      </c>
    </row>
    <row r="9" spans="1:8" x14ac:dyDescent="0.25">
      <c r="A9" s="42" t="s">
        <v>82</v>
      </c>
      <c r="B9" s="42" t="s">
        <v>84</v>
      </c>
      <c r="C9" s="43">
        <v>30</v>
      </c>
      <c r="D9" s="43">
        <f t="shared" si="0"/>
        <v>1.5</v>
      </c>
      <c r="E9" s="42">
        <f t="shared" si="1"/>
        <v>3</v>
      </c>
      <c r="F9" s="43">
        <v>24</v>
      </c>
      <c r="G9" s="43">
        <f t="shared" si="2"/>
        <v>1.44</v>
      </c>
      <c r="H9" s="43">
        <f t="shared" si="3"/>
        <v>2.4000000000000004</v>
      </c>
    </row>
    <row r="10" spans="1:8" x14ac:dyDescent="0.25">
      <c r="A10" s="42" t="s">
        <v>85</v>
      </c>
      <c r="B10" s="42" t="s">
        <v>86</v>
      </c>
      <c r="C10" s="43">
        <v>196</v>
      </c>
      <c r="D10" s="43">
        <f t="shared" si="0"/>
        <v>9.8000000000000007</v>
      </c>
      <c r="E10" s="42">
        <f t="shared" si="1"/>
        <v>19.600000000000001</v>
      </c>
      <c r="F10" s="43">
        <v>168</v>
      </c>
      <c r="G10" s="43">
        <f t="shared" si="2"/>
        <v>10.08</v>
      </c>
      <c r="H10" s="43">
        <f t="shared" si="3"/>
        <v>16.8</v>
      </c>
    </row>
    <row r="11" spans="1:8" x14ac:dyDescent="0.25">
      <c r="A11" s="42" t="s">
        <v>87</v>
      </c>
      <c r="B11" s="42" t="s">
        <v>88</v>
      </c>
      <c r="C11" s="43">
        <v>42</v>
      </c>
      <c r="D11" s="43">
        <f t="shared" si="0"/>
        <v>2.1</v>
      </c>
      <c r="E11" s="42">
        <f t="shared" si="1"/>
        <v>4.2</v>
      </c>
      <c r="F11" s="43">
        <v>40</v>
      </c>
      <c r="G11" s="43">
        <f t="shared" si="2"/>
        <v>2.4</v>
      </c>
      <c r="H11" s="43">
        <f t="shared" si="3"/>
        <v>4</v>
      </c>
    </row>
  </sheetData>
  <mergeCells count="5">
    <mergeCell ref="A1:H1"/>
    <mergeCell ref="C2:E2"/>
    <mergeCell ref="F2:H2"/>
    <mergeCell ref="C3:E3"/>
    <mergeCell ref="F3:H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D65E6-6924-4887-BADA-CB5CEAC65E83}">
  <dimension ref="A1:I17"/>
  <sheetViews>
    <sheetView workbookViewId="0">
      <selection activeCell="L12" sqref="L12"/>
    </sheetView>
  </sheetViews>
  <sheetFormatPr defaultRowHeight="15" x14ac:dyDescent="0.25"/>
  <cols>
    <col min="1" max="1" width="14.140625" customWidth="1"/>
  </cols>
  <sheetData>
    <row r="1" spans="1:9" x14ac:dyDescent="0.25">
      <c r="A1" s="58" t="s">
        <v>89</v>
      </c>
      <c r="B1" s="59"/>
      <c r="C1" s="59"/>
      <c r="D1" s="59"/>
      <c r="E1" s="59"/>
      <c r="F1" s="59"/>
      <c r="G1" s="59"/>
      <c r="H1" s="60"/>
      <c r="I1" s="10"/>
    </row>
    <row r="3" spans="1:9" x14ac:dyDescent="0.25">
      <c r="A3" s="32" t="s">
        <v>90</v>
      </c>
      <c r="B3" s="32" t="s">
        <v>91</v>
      </c>
      <c r="C3" s="32" t="s">
        <v>92</v>
      </c>
      <c r="D3" s="32" t="s">
        <v>93</v>
      </c>
      <c r="E3" s="32" t="s">
        <v>94</v>
      </c>
      <c r="F3" s="32" t="s">
        <v>95</v>
      </c>
      <c r="G3" s="32" t="s">
        <v>96</v>
      </c>
      <c r="H3" s="32" t="s">
        <v>97</v>
      </c>
    </row>
    <row r="4" spans="1:9" x14ac:dyDescent="0.25">
      <c r="A4" s="32" t="s">
        <v>98</v>
      </c>
      <c r="B4" s="47">
        <v>1746</v>
      </c>
      <c r="C4" s="47">
        <v>1478</v>
      </c>
      <c r="D4" s="47">
        <v>692</v>
      </c>
      <c r="E4" s="47">
        <v>941</v>
      </c>
      <c r="F4" s="47">
        <v>1595</v>
      </c>
      <c r="G4" s="47">
        <v>849</v>
      </c>
      <c r="H4" s="47">
        <f>SUM(B4:G4)</f>
        <v>7301</v>
      </c>
    </row>
    <row r="5" spans="1:9" x14ac:dyDescent="0.25">
      <c r="A5" s="32" t="s">
        <v>99</v>
      </c>
      <c r="B5" s="47">
        <v>70</v>
      </c>
      <c r="C5" s="47">
        <v>55</v>
      </c>
      <c r="D5" s="47">
        <v>421</v>
      </c>
      <c r="E5" s="47">
        <v>68</v>
      </c>
      <c r="F5" s="47">
        <v>43</v>
      </c>
      <c r="G5" s="47">
        <v>456</v>
      </c>
      <c r="H5" s="47">
        <f t="shared" ref="H5:H11" si="0">SUM(B5:G5)</f>
        <v>1113</v>
      </c>
    </row>
    <row r="6" spans="1:9" x14ac:dyDescent="0.25">
      <c r="A6" s="32" t="s">
        <v>100</v>
      </c>
      <c r="B6" s="47">
        <v>2567</v>
      </c>
      <c r="C6" s="47">
        <v>0</v>
      </c>
      <c r="D6" s="47">
        <v>0</v>
      </c>
      <c r="E6" s="47">
        <v>4389</v>
      </c>
      <c r="F6" s="47">
        <v>0</v>
      </c>
      <c r="G6" s="47">
        <v>543</v>
      </c>
      <c r="H6" s="47">
        <f t="shared" si="0"/>
        <v>7499</v>
      </c>
    </row>
    <row r="7" spans="1:9" x14ac:dyDescent="0.25">
      <c r="A7" s="32" t="s">
        <v>101</v>
      </c>
      <c r="B7" s="47">
        <v>1575</v>
      </c>
      <c r="C7" s="47">
        <v>0</v>
      </c>
      <c r="D7" s="47">
        <v>0</v>
      </c>
      <c r="E7" s="47">
        <v>2225</v>
      </c>
      <c r="F7" s="47">
        <v>0</v>
      </c>
      <c r="G7" s="47">
        <v>0</v>
      </c>
      <c r="H7" s="47">
        <f t="shared" si="0"/>
        <v>3800</v>
      </c>
    </row>
    <row r="8" spans="1:9" x14ac:dyDescent="0.25">
      <c r="A8" s="32" t="s">
        <v>102</v>
      </c>
      <c r="B8" s="47">
        <v>25</v>
      </c>
      <c r="C8" s="47">
        <v>41</v>
      </c>
      <c r="D8" s="47">
        <v>274</v>
      </c>
      <c r="E8" s="47">
        <v>92</v>
      </c>
      <c r="F8" s="47">
        <v>63</v>
      </c>
      <c r="G8" s="47">
        <v>58</v>
      </c>
      <c r="H8" s="47">
        <f t="shared" si="0"/>
        <v>553</v>
      </c>
    </row>
    <row r="9" spans="1:9" x14ac:dyDescent="0.25">
      <c r="A9" s="32" t="s">
        <v>103</v>
      </c>
      <c r="B9" s="47">
        <v>8000</v>
      </c>
      <c r="C9" s="47">
        <v>8000</v>
      </c>
      <c r="D9" s="47">
        <v>8000</v>
      </c>
      <c r="E9" s="47">
        <v>8000</v>
      </c>
      <c r="F9" s="47">
        <v>8000</v>
      </c>
      <c r="G9" s="47">
        <v>8000</v>
      </c>
      <c r="H9" s="47">
        <f t="shared" si="0"/>
        <v>48000</v>
      </c>
    </row>
    <row r="10" spans="1:9" x14ac:dyDescent="0.25">
      <c r="A10" s="32" t="s">
        <v>104</v>
      </c>
      <c r="B10" s="47">
        <v>1500</v>
      </c>
      <c r="C10" s="47">
        <v>1453</v>
      </c>
      <c r="D10" s="47">
        <v>1373</v>
      </c>
      <c r="E10" s="47">
        <v>1649</v>
      </c>
      <c r="F10" s="47">
        <v>1250</v>
      </c>
      <c r="G10" s="47">
        <v>1798</v>
      </c>
      <c r="H10" s="47">
        <f t="shared" si="0"/>
        <v>9023</v>
      </c>
    </row>
    <row r="11" spans="1:9" x14ac:dyDescent="0.25">
      <c r="A11" s="32" t="s">
        <v>105</v>
      </c>
      <c r="B11" s="47">
        <v>250</v>
      </c>
      <c r="C11" s="47">
        <v>554</v>
      </c>
      <c r="D11" s="47">
        <v>45</v>
      </c>
      <c r="E11" s="47">
        <v>53</v>
      </c>
      <c r="F11" s="47">
        <v>196</v>
      </c>
      <c r="G11" s="47">
        <v>327</v>
      </c>
      <c r="H11" s="47">
        <f t="shared" si="0"/>
        <v>1425</v>
      </c>
    </row>
    <row r="12" spans="1:9" x14ac:dyDescent="0.25">
      <c r="A12" s="32" t="s">
        <v>97</v>
      </c>
      <c r="B12" s="47">
        <f>SUM(B4:B11)</f>
        <v>15733</v>
      </c>
      <c r="C12" s="47">
        <f t="shared" ref="C12:H12" si="1">SUM(C4:C11)</f>
        <v>11581</v>
      </c>
      <c r="D12" s="47">
        <f t="shared" si="1"/>
        <v>10805</v>
      </c>
      <c r="E12" s="47">
        <f t="shared" si="1"/>
        <v>17417</v>
      </c>
      <c r="F12" s="47">
        <f t="shared" si="1"/>
        <v>11147</v>
      </c>
      <c r="G12" s="47">
        <f t="shared" si="1"/>
        <v>12031</v>
      </c>
      <c r="H12" s="47">
        <f t="shared" si="1"/>
        <v>78714</v>
      </c>
    </row>
    <row r="13" spans="1:9" x14ac:dyDescent="0.25">
      <c r="A13" s="32" t="s">
        <v>106</v>
      </c>
      <c r="B13" s="47">
        <f>AVERAGE(B4:B11)</f>
        <v>1966.625</v>
      </c>
      <c r="C13" s="47">
        <f t="shared" ref="C13:H13" si="2">AVERAGE(C4:C11)</f>
        <v>1447.625</v>
      </c>
      <c r="D13" s="47">
        <f t="shared" si="2"/>
        <v>1350.625</v>
      </c>
      <c r="E13" s="47">
        <f t="shared" si="2"/>
        <v>2177.125</v>
      </c>
      <c r="F13" s="47">
        <f t="shared" si="2"/>
        <v>1393.375</v>
      </c>
      <c r="G13" s="47">
        <f t="shared" si="2"/>
        <v>1503.875</v>
      </c>
      <c r="H13" s="47">
        <f t="shared" si="2"/>
        <v>9839.25</v>
      </c>
    </row>
    <row r="14" spans="1:9" x14ac:dyDescent="0.25">
      <c r="A14" s="32" t="s">
        <v>107</v>
      </c>
      <c r="B14" s="47">
        <f>LARGE(B4:B11,1)</f>
        <v>8000</v>
      </c>
      <c r="C14" s="47">
        <f t="shared" ref="C14:H14" si="3">LARGE(C4:C11,1)</f>
        <v>8000</v>
      </c>
      <c r="D14" s="47">
        <f t="shared" si="3"/>
        <v>8000</v>
      </c>
      <c r="E14" s="47">
        <f t="shared" si="3"/>
        <v>8000</v>
      </c>
      <c r="F14" s="47">
        <f t="shared" si="3"/>
        <v>8000</v>
      </c>
      <c r="G14" s="47">
        <f t="shared" si="3"/>
        <v>8000</v>
      </c>
      <c r="H14" s="47">
        <f t="shared" si="3"/>
        <v>48000</v>
      </c>
    </row>
    <row r="15" spans="1:9" x14ac:dyDescent="0.25">
      <c r="A15" s="32" t="s">
        <v>108</v>
      </c>
      <c r="B15" s="47">
        <f>SMALL(B4:B11,1)</f>
        <v>25</v>
      </c>
      <c r="C15" s="47">
        <f t="shared" ref="C15:H15" si="4">SMALL(C4:C11,1)</f>
        <v>0</v>
      </c>
      <c r="D15" s="47">
        <f t="shared" si="4"/>
        <v>0</v>
      </c>
      <c r="E15" s="47">
        <f t="shared" si="4"/>
        <v>53</v>
      </c>
      <c r="F15" s="47">
        <f t="shared" si="4"/>
        <v>0</v>
      </c>
      <c r="G15" s="47">
        <f t="shared" si="4"/>
        <v>0</v>
      </c>
      <c r="H15" s="47">
        <f t="shared" si="4"/>
        <v>553</v>
      </c>
    </row>
    <row r="16" spans="1:9" x14ac:dyDescent="0.25">
      <c r="A16" s="32" t="s">
        <v>109</v>
      </c>
      <c r="B16" s="47">
        <f>LARGE(B4:B11,3)</f>
        <v>1746</v>
      </c>
      <c r="C16" s="47">
        <f t="shared" ref="C16:H16" si="5">LARGE(C4:C11,3)</f>
        <v>1453</v>
      </c>
      <c r="D16" s="47">
        <f t="shared" si="5"/>
        <v>692</v>
      </c>
      <c r="E16" s="47">
        <f t="shared" si="5"/>
        <v>2225</v>
      </c>
      <c r="F16" s="47">
        <f t="shared" si="5"/>
        <v>1250</v>
      </c>
      <c r="G16" s="47">
        <f t="shared" si="5"/>
        <v>849</v>
      </c>
      <c r="H16" s="47">
        <f t="shared" si="5"/>
        <v>7499</v>
      </c>
    </row>
    <row r="17" spans="1:8" x14ac:dyDescent="0.25">
      <c r="A17" s="32" t="s">
        <v>110</v>
      </c>
      <c r="B17" s="47">
        <f>SMALL(B4:B11,2)</f>
        <v>70</v>
      </c>
      <c r="C17" s="47">
        <f t="shared" ref="C17:H17" si="6">SMALL(C4:C11,2)</f>
        <v>0</v>
      </c>
      <c r="D17" s="47">
        <f t="shared" si="6"/>
        <v>0</v>
      </c>
      <c r="E17" s="47">
        <f t="shared" si="6"/>
        <v>68</v>
      </c>
      <c r="F17" s="47">
        <f t="shared" si="6"/>
        <v>0</v>
      </c>
      <c r="G17" s="47">
        <f t="shared" si="6"/>
        <v>58</v>
      </c>
      <c r="H17" s="47">
        <f t="shared" si="6"/>
        <v>1113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88CE-58A9-4E9B-9D27-1025CEB9E475}">
  <dimension ref="A1:J17"/>
  <sheetViews>
    <sheetView workbookViewId="0">
      <selection sqref="A1:J1"/>
    </sheetView>
  </sheetViews>
  <sheetFormatPr defaultRowHeight="15" x14ac:dyDescent="0.25"/>
  <cols>
    <col min="1" max="1" width="21.28515625" customWidth="1"/>
    <col min="2" max="2" width="22.140625" customWidth="1"/>
    <col min="7" max="7" width="11" customWidth="1"/>
  </cols>
  <sheetData>
    <row r="1" spans="1:10" x14ac:dyDescent="0.25">
      <c r="A1" s="63" t="s">
        <v>111</v>
      </c>
      <c r="B1" s="64"/>
      <c r="C1" s="64"/>
      <c r="D1" s="64"/>
      <c r="E1" s="64"/>
      <c r="F1" s="64"/>
      <c r="G1" s="64"/>
      <c r="H1" s="64"/>
      <c r="I1" s="64"/>
      <c r="J1" s="65"/>
    </row>
    <row r="2" spans="1:10" x14ac:dyDescent="0.25">
      <c r="A2" s="38" t="s">
        <v>112</v>
      </c>
      <c r="B2" s="48" t="s">
        <v>0</v>
      </c>
      <c r="C2" s="38" t="s">
        <v>113</v>
      </c>
      <c r="D2" s="38" t="s">
        <v>114</v>
      </c>
      <c r="E2" s="38" t="s">
        <v>115</v>
      </c>
      <c r="F2" s="38" t="s">
        <v>116</v>
      </c>
      <c r="G2" s="38" t="s">
        <v>117</v>
      </c>
      <c r="H2" s="38" t="s">
        <v>118</v>
      </c>
      <c r="I2" s="61" t="s">
        <v>119</v>
      </c>
      <c r="J2" s="62"/>
    </row>
    <row r="3" spans="1:10" x14ac:dyDescent="0.25">
      <c r="A3" s="10">
        <v>1</v>
      </c>
      <c r="B3" s="10" t="s">
        <v>120</v>
      </c>
      <c r="C3" s="10">
        <v>8.4</v>
      </c>
      <c r="D3" s="10">
        <v>7.3</v>
      </c>
      <c r="E3" s="10">
        <v>8.1</v>
      </c>
      <c r="F3" s="10">
        <v>6.7</v>
      </c>
      <c r="G3" s="10">
        <f>AVERAGE(C3:F3)</f>
        <v>7.6249999999999991</v>
      </c>
      <c r="H3" s="10" t="s">
        <v>134</v>
      </c>
      <c r="I3" s="10" t="s">
        <v>139</v>
      </c>
      <c r="J3" s="10"/>
    </row>
    <row r="4" spans="1:10" x14ac:dyDescent="0.25">
      <c r="A4" s="10">
        <v>2</v>
      </c>
      <c r="B4" s="10" t="s">
        <v>121</v>
      </c>
      <c r="C4" s="10">
        <v>5.2</v>
      </c>
      <c r="D4" s="10">
        <v>5</v>
      </c>
      <c r="E4" s="10">
        <v>4.8</v>
      </c>
      <c r="F4" s="10">
        <v>5</v>
      </c>
      <c r="G4" s="10">
        <f>AVERAGE(C4:F4)</f>
        <v>5</v>
      </c>
      <c r="H4" s="10" t="s">
        <v>138</v>
      </c>
      <c r="I4" s="10" t="s">
        <v>140</v>
      </c>
      <c r="J4" s="10"/>
    </row>
    <row r="5" spans="1:10" x14ac:dyDescent="0.25">
      <c r="A5" s="10">
        <v>3</v>
      </c>
      <c r="B5" s="10" t="s">
        <v>122</v>
      </c>
      <c r="C5" s="10">
        <v>6.8</v>
      </c>
      <c r="D5" s="10">
        <v>5.7</v>
      </c>
      <c r="E5" s="10">
        <v>5.2</v>
      </c>
      <c r="F5" s="10">
        <v>4</v>
      </c>
      <c r="G5" s="10">
        <f>AVERAGE(C5:F5)</f>
        <v>5.4249999999999998</v>
      </c>
      <c r="H5" s="10" t="s">
        <v>132</v>
      </c>
      <c r="I5" s="10" t="s">
        <v>140</v>
      </c>
      <c r="J5" s="10"/>
    </row>
    <row r="6" spans="1:10" x14ac:dyDescent="0.25">
      <c r="A6" s="10">
        <v>4</v>
      </c>
      <c r="B6" s="10" t="s">
        <v>123</v>
      </c>
      <c r="C6" s="10">
        <v>7.3</v>
      </c>
      <c r="D6" s="10">
        <v>8</v>
      </c>
      <c r="E6" s="10">
        <v>9.5</v>
      </c>
      <c r="F6" s="10">
        <v>8.3000000000000007</v>
      </c>
      <c r="G6" s="10">
        <f>AVERAGE(C6:F6)</f>
        <v>8.2750000000000004</v>
      </c>
      <c r="H6" s="10" t="s">
        <v>134</v>
      </c>
      <c r="I6" s="10" t="s">
        <v>139</v>
      </c>
      <c r="J6" s="10"/>
    </row>
    <row r="7" spans="1:10" x14ac:dyDescent="0.25">
      <c r="A7" s="10">
        <v>5</v>
      </c>
      <c r="B7" s="10" t="s">
        <v>124</v>
      </c>
      <c r="C7" s="10">
        <v>3.6</v>
      </c>
      <c r="D7" s="10">
        <v>4.5</v>
      </c>
      <c r="E7" s="10">
        <v>6.3</v>
      </c>
      <c r="F7" s="10">
        <v>3.5</v>
      </c>
      <c r="G7" s="10">
        <f>AVERAGE(C7:F7)</f>
        <v>4.4749999999999996</v>
      </c>
      <c r="H7" s="10" t="s">
        <v>130</v>
      </c>
      <c r="I7" s="10" t="s">
        <v>140</v>
      </c>
      <c r="J7" s="10"/>
    </row>
    <row r="8" spans="1:10" x14ac:dyDescent="0.25">
      <c r="A8" s="10">
        <v>6</v>
      </c>
      <c r="B8" s="10" t="s">
        <v>125</v>
      </c>
      <c r="C8" s="10">
        <v>9</v>
      </c>
      <c r="D8" s="10">
        <v>8.6999999999999993</v>
      </c>
      <c r="E8" s="10">
        <v>4.2</v>
      </c>
      <c r="F8" s="10">
        <v>7.8</v>
      </c>
      <c r="G8" s="10">
        <f>AVERAGE(C8:F8)</f>
        <v>7.4249999999999998</v>
      </c>
      <c r="H8" s="10" t="s">
        <v>134</v>
      </c>
      <c r="I8" s="10" t="s">
        <v>139</v>
      </c>
      <c r="J8" s="10"/>
    </row>
    <row r="10" spans="1:10" x14ac:dyDescent="0.25">
      <c r="A10" s="10" t="s">
        <v>126</v>
      </c>
      <c r="B10" s="10"/>
      <c r="C10" s="10">
        <v>9</v>
      </c>
      <c r="D10" s="10">
        <v>8.6999999999999993</v>
      </c>
      <c r="E10" s="10">
        <v>9.5</v>
      </c>
      <c r="F10" s="10">
        <v>8.3000000000000007</v>
      </c>
      <c r="G10" s="10" t="s">
        <v>127</v>
      </c>
      <c r="H10" s="10" t="s">
        <v>118</v>
      </c>
    </row>
    <row r="11" spans="1:10" x14ac:dyDescent="0.25">
      <c r="A11" s="10" t="s">
        <v>128</v>
      </c>
      <c r="B11" s="10"/>
      <c r="C11" s="10">
        <v>3.6</v>
      </c>
      <c r="D11" s="10">
        <v>4.5</v>
      </c>
      <c r="E11" s="10">
        <v>4.2</v>
      </c>
      <c r="F11" s="10">
        <v>3.5</v>
      </c>
      <c r="G11" s="10">
        <v>0</v>
      </c>
      <c r="H11" s="39" t="s">
        <v>129</v>
      </c>
    </row>
    <row r="12" spans="1:10" x14ac:dyDescent="0.25">
      <c r="G12" s="10">
        <v>2.5</v>
      </c>
      <c r="H12" s="39" t="s">
        <v>130</v>
      </c>
    </row>
    <row r="13" spans="1:10" x14ac:dyDescent="0.25">
      <c r="A13" s="10" t="s">
        <v>131</v>
      </c>
      <c r="B13" s="10">
        <v>8.2750000000000004</v>
      </c>
      <c r="G13" s="10">
        <v>5</v>
      </c>
      <c r="H13" s="39" t="s">
        <v>132</v>
      </c>
    </row>
    <row r="14" spans="1:10" x14ac:dyDescent="0.25">
      <c r="A14" s="10" t="s">
        <v>133</v>
      </c>
      <c r="B14" s="10">
        <v>4.4749999999999996</v>
      </c>
      <c r="G14" s="10">
        <v>7</v>
      </c>
      <c r="H14" s="39" t="s">
        <v>134</v>
      </c>
    </row>
    <row r="15" spans="1:10" x14ac:dyDescent="0.25">
      <c r="G15" s="10">
        <v>9</v>
      </c>
      <c r="H15" s="39" t="s">
        <v>135</v>
      </c>
    </row>
    <row r="16" spans="1:10" x14ac:dyDescent="0.25">
      <c r="A16" s="10" t="s">
        <v>136</v>
      </c>
      <c r="B16" s="10">
        <v>9.5</v>
      </c>
    </row>
    <row r="17" spans="1:2" x14ac:dyDescent="0.25">
      <c r="A17" s="10" t="s">
        <v>137</v>
      </c>
      <c r="B17" s="10">
        <v>3.5</v>
      </c>
    </row>
  </sheetData>
  <mergeCells count="2">
    <mergeCell ref="I2:J2"/>
    <mergeCell ref="A1:J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2337-29AE-4326-B41C-030BFA065AF9}">
  <dimension ref="A1:F14"/>
  <sheetViews>
    <sheetView tabSelected="1" workbookViewId="0">
      <selection activeCell="E25" sqref="E25:E26"/>
    </sheetView>
  </sheetViews>
  <sheetFormatPr defaultRowHeight="15" x14ac:dyDescent="0.25"/>
  <cols>
    <col min="1" max="1" width="13.5703125" customWidth="1"/>
    <col min="2" max="2" width="14.85546875" customWidth="1"/>
    <col min="3" max="3" width="19.7109375" customWidth="1"/>
    <col min="4" max="4" width="11.5703125" customWidth="1"/>
    <col min="5" max="5" width="13.85546875" customWidth="1"/>
    <col min="6" max="6" width="14.140625" customWidth="1"/>
  </cols>
  <sheetData>
    <row r="1" spans="1:6" x14ac:dyDescent="0.25">
      <c r="A1" s="61" t="s">
        <v>141</v>
      </c>
      <c r="B1" s="66"/>
      <c r="C1" s="66"/>
      <c r="D1" s="66"/>
      <c r="E1" s="66"/>
      <c r="F1" s="62"/>
    </row>
    <row r="2" spans="1:6" x14ac:dyDescent="0.25">
      <c r="A2" s="61" t="s">
        <v>142</v>
      </c>
      <c r="B2" s="66"/>
      <c r="C2" s="66"/>
      <c r="D2" s="66"/>
      <c r="E2" s="66"/>
      <c r="F2" s="62"/>
    </row>
    <row r="3" spans="1:6" x14ac:dyDescent="0.25">
      <c r="A3" s="61"/>
      <c r="B3" s="66"/>
      <c r="C3" s="66"/>
      <c r="D3" s="66"/>
      <c r="E3" s="66"/>
      <c r="F3" s="62"/>
    </row>
    <row r="4" spans="1:6" x14ac:dyDescent="0.25">
      <c r="A4" s="10"/>
      <c r="B4" s="10" t="s">
        <v>143</v>
      </c>
      <c r="C4" s="10"/>
      <c r="D4" s="10"/>
      <c r="E4" s="10"/>
      <c r="F4" s="10" t="s">
        <v>144</v>
      </c>
    </row>
    <row r="5" spans="1:6" x14ac:dyDescent="0.25">
      <c r="A5" s="10"/>
      <c r="B5" s="10"/>
      <c r="C5" s="10"/>
      <c r="D5" s="10"/>
      <c r="E5" s="10"/>
      <c r="F5" s="10"/>
    </row>
    <row r="6" spans="1:6" x14ac:dyDescent="0.25">
      <c r="A6" s="10" t="s">
        <v>145</v>
      </c>
      <c r="B6" s="10" t="s">
        <v>146</v>
      </c>
      <c r="C6" s="10" t="s">
        <v>147</v>
      </c>
      <c r="D6" s="10" t="s">
        <v>148</v>
      </c>
      <c r="E6" s="10" t="s">
        <v>149</v>
      </c>
      <c r="F6" s="10" t="s">
        <v>150</v>
      </c>
    </row>
    <row r="7" spans="1:6" x14ac:dyDescent="0.25">
      <c r="A7" s="10" t="s">
        <v>151</v>
      </c>
      <c r="B7" s="10" t="s">
        <v>159</v>
      </c>
      <c r="C7" s="10">
        <v>8</v>
      </c>
      <c r="D7" s="68">
        <v>45258</v>
      </c>
      <c r="E7" s="69">
        <v>1065</v>
      </c>
      <c r="F7" s="69">
        <v>5325</v>
      </c>
    </row>
    <row r="8" spans="1:6" x14ac:dyDescent="0.25">
      <c r="A8" s="10" t="s">
        <v>152</v>
      </c>
      <c r="B8" s="10" t="s">
        <v>159</v>
      </c>
      <c r="C8" s="10">
        <v>8</v>
      </c>
      <c r="D8" s="68">
        <v>45263</v>
      </c>
      <c r="E8" s="69">
        <v>972</v>
      </c>
      <c r="F8" s="69">
        <v>4860</v>
      </c>
    </row>
    <row r="9" spans="1:6" x14ac:dyDescent="0.25">
      <c r="A9" s="10" t="s">
        <v>153</v>
      </c>
      <c r="B9" s="10" t="s">
        <v>160</v>
      </c>
      <c r="C9" s="10">
        <v>9</v>
      </c>
      <c r="D9" s="68">
        <v>45267</v>
      </c>
      <c r="E9" s="69">
        <v>789</v>
      </c>
      <c r="F9" s="69">
        <v>3945</v>
      </c>
    </row>
    <row r="10" spans="1:6" x14ac:dyDescent="0.25">
      <c r="A10" s="10" t="s">
        <v>154</v>
      </c>
      <c r="B10" s="10" t="s">
        <v>159</v>
      </c>
      <c r="C10" s="10">
        <v>9</v>
      </c>
      <c r="D10" s="68">
        <v>44938</v>
      </c>
      <c r="E10" s="69">
        <v>1448</v>
      </c>
      <c r="F10" s="69">
        <v>7240</v>
      </c>
    </row>
    <row r="11" spans="1:6" x14ac:dyDescent="0.25">
      <c r="A11" s="10" t="s">
        <v>155</v>
      </c>
      <c r="B11" s="10" t="s">
        <v>159</v>
      </c>
      <c r="C11" s="10">
        <v>11</v>
      </c>
      <c r="D11" s="68">
        <v>44951</v>
      </c>
      <c r="E11" s="69">
        <v>2345</v>
      </c>
      <c r="F11" s="69">
        <v>11725</v>
      </c>
    </row>
    <row r="12" spans="1:6" x14ac:dyDescent="0.25">
      <c r="A12" s="10" t="s">
        <v>156</v>
      </c>
      <c r="B12" s="10" t="s">
        <v>161</v>
      </c>
      <c r="C12" s="10">
        <v>16</v>
      </c>
      <c r="D12" s="68">
        <v>44941</v>
      </c>
      <c r="E12" s="69">
        <v>1998</v>
      </c>
      <c r="F12" s="69">
        <v>5990</v>
      </c>
    </row>
    <row r="13" spans="1:6" x14ac:dyDescent="0.25">
      <c r="A13" s="10" t="s">
        <v>157</v>
      </c>
      <c r="B13" s="10" t="s">
        <v>159</v>
      </c>
      <c r="C13" s="10">
        <v>9</v>
      </c>
      <c r="D13" s="68">
        <v>44989</v>
      </c>
      <c r="E13" s="69">
        <v>2041</v>
      </c>
      <c r="F13" s="69">
        <v>10205</v>
      </c>
    </row>
    <row r="14" spans="1:6" x14ac:dyDescent="0.25">
      <c r="A14" s="67" t="s">
        <v>158</v>
      </c>
      <c r="B14" s="10" t="s">
        <v>159</v>
      </c>
      <c r="C14" s="10">
        <v>9</v>
      </c>
      <c r="D14" s="68">
        <v>45008</v>
      </c>
      <c r="E14" s="69">
        <v>1781</v>
      </c>
      <c r="F14" s="69">
        <v>8905</v>
      </c>
    </row>
  </sheetData>
  <mergeCells count="3">
    <mergeCell ref="A1:F1"/>
    <mergeCell ref="A2:F2"/>
    <mergeCell ref="A3:F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Planilha1</vt:lpstr>
      <vt:lpstr>Planilha2</vt:lpstr>
      <vt:lpstr>Planilha3</vt:lpstr>
      <vt:lpstr>Planilha4</vt:lpstr>
      <vt:lpstr>Planilha5</vt:lpstr>
      <vt:lpstr>Planilha6</vt:lpstr>
      <vt:lpstr>Planilha7</vt:lpstr>
      <vt:lpstr>Planilha8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</dc:creator>
  <cp:keywords/>
  <dc:description/>
  <cp:lastModifiedBy>CAI</cp:lastModifiedBy>
  <cp:revision/>
  <dcterms:created xsi:type="dcterms:W3CDTF">2022-12-21T11:12:06Z</dcterms:created>
  <dcterms:modified xsi:type="dcterms:W3CDTF">2023-01-26T13:42:27Z</dcterms:modified>
  <cp:category/>
  <cp:contentStatus/>
</cp:coreProperties>
</file>